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E329934C-5591-4A0E-A08C-F31736BD6045}" xr6:coauthVersionLast="47" xr6:coauthVersionMax="47" xr10:uidLastSave="{E4377254-1723-47F0-85B2-C50EAC6FE402}"/>
  <bookViews>
    <workbookView xWindow="1520" yWindow="1520" windowWidth="14400" windowHeight="7360" xr2:uid="{BDC18438-DF97-4119-8090-0780D635CB09}"/>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E627" i="14"/>
  <c r="D627" i="14"/>
  <c r="E626" i="14"/>
  <c r="D626" i="14"/>
  <c r="E625" i="14"/>
  <c r="D625" i="14"/>
  <c r="D624" i="14"/>
  <c r="E624" i="14" s="1"/>
  <c r="D623" i="14"/>
  <c r="E623" i="14" s="1"/>
  <c r="D622" i="14"/>
  <c r="E622" i="14" s="1"/>
  <c r="D621" i="14"/>
  <c r="E621" i="14" s="1"/>
  <c r="D620" i="14"/>
  <c r="E620" i="14" s="1"/>
  <c r="D619" i="14"/>
  <c r="E619" i="14" s="1"/>
  <c r="D618" i="14"/>
  <c r="E618" i="14" s="1"/>
  <c r="E617" i="14"/>
  <c r="D617" i="14"/>
  <c r="D616" i="14"/>
  <c r="E616" i="14" s="1"/>
  <c r="D615" i="14"/>
  <c r="E615" i="14" s="1"/>
  <c r="D614" i="14"/>
  <c r="E614" i="14" s="1"/>
  <c r="D613" i="14"/>
  <c r="E613" i="14" s="1"/>
  <c r="D612" i="14"/>
  <c r="E612" i="14" s="1"/>
  <c r="D611" i="14"/>
  <c r="E611" i="14" s="1"/>
  <c r="D610" i="14"/>
  <c r="E610" i="14" s="1"/>
  <c r="E609" i="14"/>
  <c r="D609" i="14"/>
  <c r="D608" i="14"/>
  <c r="E608" i="14" s="1"/>
  <c r="D607" i="14"/>
  <c r="E607" i="14" s="1"/>
  <c r="D606" i="14"/>
  <c r="E606" i="14" s="1"/>
  <c r="D605" i="14"/>
  <c r="E605" i="14" s="1"/>
  <c r="D604" i="14"/>
  <c r="E604" i="14" s="1"/>
  <c r="D603" i="14"/>
  <c r="E603" i="14" s="1"/>
  <c r="D602" i="14"/>
  <c r="E602" i="14" s="1"/>
  <c r="E601" i="14"/>
  <c r="D601" i="14"/>
  <c r="D600" i="14"/>
  <c r="E600" i="14" s="1"/>
  <c r="D599" i="14"/>
  <c r="E599" i="14" s="1"/>
  <c r="D598" i="14"/>
  <c r="E598" i="14" s="1"/>
  <c r="D597" i="14"/>
  <c r="E597" i="14" s="1"/>
  <c r="D596" i="14"/>
  <c r="E596" i="14" s="1"/>
  <c r="D595" i="14"/>
  <c r="E595" i="14" s="1"/>
  <c r="D594" i="14"/>
  <c r="E594" i="14" s="1"/>
  <c r="E593" i="14"/>
  <c r="D593" i="14"/>
  <c r="D592" i="14"/>
  <c r="E592" i="14" s="1"/>
  <c r="D591" i="14"/>
  <c r="E591" i="14" s="1"/>
  <c r="D590" i="14"/>
  <c r="E590" i="14" s="1"/>
  <c r="D589" i="14"/>
  <c r="E589" i="14" s="1"/>
  <c r="D588" i="14"/>
  <c r="E588" i="14" s="1"/>
  <c r="D587" i="14"/>
  <c r="E587" i="14" s="1"/>
  <c r="D586" i="14"/>
  <c r="E586" i="14" s="1"/>
  <c r="E585" i="14"/>
  <c r="D585" i="14"/>
  <c r="D584" i="14"/>
  <c r="E584" i="14" s="1"/>
  <c r="D583" i="14"/>
  <c r="E583" i="14" s="1"/>
  <c r="D582" i="14"/>
  <c r="E582" i="14" s="1"/>
  <c r="D581" i="14"/>
  <c r="E581" i="14" s="1"/>
  <c r="D580" i="14"/>
  <c r="E580" i="14" s="1"/>
  <c r="D579" i="14"/>
  <c r="E579" i="14" s="1"/>
  <c r="D578" i="14"/>
  <c r="E578" i="14" s="1"/>
  <c r="E577" i="14"/>
  <c r="D577" i="14"/>
  <c r="D576" i="14"/>
  <c r="E576" i="14" s="1"/>
  <c r="D575" i="14"/>
  <c r="E575" i="14" s="1"/>
  <c r="D574" i="14"/>
  <c r="E574" i="14" s="1"/>
  <c r="D573" i="14"/>
  <c r="E573" i="14" s="1"/>
  <c r="D572" i="14"/>
  <c r="E572" i="14" s="1"/>
  <c r="D571" i="14"/>
  <c r="E571" i="14" s="1"/>
  <c r="D570" i="14"/>
  <c r="E570" i="14" s="1"/>
  <c r="E569" i="14"/>
  <c r="D569" i="14"/>
  <c r="D568" i="14"/>
  <c r="E568" i="14" s="1"/>
  <c r="D567" i="14"/>
  <c r="E567" i="14" s="1"/>
  <c r="D566" i="14"/>
  <c r="E566" i="14" s="1"/>
  <c r="D565" i="14"/>
  <c r="E565" i="14" s="1"/>
  <c r="D564" i="14"/>
  <c r="E564" i="14" s="1"/>
  <c r="D563" i="14"/>
  <c r="E563" i="14" s="1"/>
  <c r="D562" i="14"/>
  <c r="E562" i="14" s="1"/>
  <c r="E561" i="14"/>
  <c r="D561" i="14"/>
  <c r="D560" i="14"/>
  <c r="E560" i="14" s="1"/>
  <c r="D559" i="14"/>
  <c r="E559" i="14" s="1"/>
  <c r="D558" i="14"/>
  <c r="E558" i="14" s="1"/>
  <c r="D557" i="14"/>
  <c r="E557" i="14" s="1"/>
  <c r="D556" i="14"/>
  <c r="E556" i="14" s="1"/>
  <c r="D555" i="14"/>
  <c r="E555" i="14" s="1"/>
  <c r="D554" i="14"/>
  <c r="E554" i="14" s="1"/>
  <c r="E553" i="14"/>
  <c r="D553" i="14"/>
  <c r="D552" i="14"/>
  <c r="E552" i="14" s="1"/>
  <c r="D551" i="14"/>
  <c r="E551" i="14" s="1"/>
  <c r="D550" i="14"/>
  <c r="E550" i="14" s="1"/>
  <c r="D549" i="14"/>
  <c r="E549" i="14" s="1"/>
  <c r="D548" i="14"/>
  <c r="E548" i="14" s="1"/>
  <c r="D547" i="14"/>
  <c r="E547" i="14" s="1"/>
  <c r="D546" i="14"/>
  <c r="E546" i="14" s="1"/>
  <c r="E545" i="14"/>
  <c r="D545" i="14"/>
  <c r="D544" i="14"/>
  <c r="E544" i="14" s="1"/>
  <c r="D543" i="14"/>
  <c r="E543" i="14" s="1"/>
  <c r="D542" i="14"/>
  <c r="E542" i="14" s="1"/>
  <c r="D541" i="14"/>
  <c r="E541" i="14" s="1"/>
  <c r="D540" i="14"/>
  <c r="E540" i="14" s="1"/>
  <c r="D539" i="14"/>
  <c r="E539" i="14" s="1"/>
  <c r="D538" i="14"/>
  <c r="E538" i="14" s="1"/>
  <c r="E537" i="14"/>
  <c r="D537" i="14"/>
  <c r="D536" i="14"/>
  <c r="E536" i="14" s="1"/>
  <c r="D535" i="14"/>
  <c r="E535" i="14" s="1"/>
  <c r="D534" i="14"/>
  <c r="E534" i="14" s="1"/>
  <c r="D533" i="14"/>
  <c r="E533" i="14" s="1"/>
  <c r="D532" i="14"/>
  <c r="E532" i="14" s="1"/>
  <c r="D531" i="14"/>
  <c r="E531" i="14" s="1"/>
  <c r="D530" i="14"/>
  <c r="E530" i="14" s="1"/>
  <c r="E529" i="14"/>
  <c r="D529" i="14"/>
  <c r="D528" i="14"/>
  <c r="E528" i="14" s="1"/>
  <c r="D527" i="14"/>
  <c r="E527" i="14" s="1"/>
  <c r="D526" i="14"/>
  <c r="E526" i="14" s="1"/>
  <c r="D525" i="14"/>
  <c r="E525" i="14" s="1"/>
  <c r="D524" i="14"/>
  <c r="E524" i="14" s="1"/>
  <c r="D523" i="14"/>
  <c r="E523" i="14" s="1"/>
  <c r="D522" i="14"/>
  <c r="E522" i="14" s="1"/>
  <c r="E521" i="14"/>
  <c r="D521" i="14"/>
  <c r="D520" i="14"/>
  <c r="E520" i="14" s="1"/>
  <c r="D519" i="14"/>
  <c r="E519" i="14" s="1"/>
  <c r="D518" i="14"/>
  <c r="E518" i="14" s="1"/>
  <c r="D517" i="14"/>
  <c r="E517" i="14" s="1"/>
  <c r="D516" i="14"/>
  <c r="E516" i="14" s="1"/>
  <c r="D515" i="14"/>
  <c r="E515" i="14" s="1"/>
  <c r="D514" i="14"/>
  <c r="E514" i="14" s="1"/>
  <c r="E513" i="14"/>
  <c r="D513" i="14"/>
  <c r="D512" i="14"/>
  <c r="E512" i="14" s="1"/>
  <c r="D511" i="14"/>
  <c r="E511" i="14" s="1"/>
  <c r="D510" i="14"/>
  <c r="E510" i="14" s="1"/>
  <c r="D509" i="14"/>
  <c r="E509" i="14" s="1"/>
  <c r="D508" i="14"/>
  <c r="E508" i="14" s="1"/>
  <c r="D507" i="14"/>
  <c r="E507" i="14" s="1"/>
  <c r="D506" i="14"/>
  <c r="E506" i="14" s="1"/>
  <c r="E505" i="14"/>
  <c r="D505" i="14"/>
  <c r="D504" i="14"/>
  <c r="E504" i="14" s="1"/>
  <c r="D503" i="14"/>
  <c r="E503" i="14" s="1"/>
  <c r="D502" i="14"/>
  <c r="E502" i="14" s="1"/>
  <c r="D501" i="14"/>
  <c r="E501" i="14" s="1"/>
  <c r="D500" i="14"/>
  <c r="E500" i="14" s="1"/>
  <c r="D499" i="14"/>
  <c r="E499" i="14" s="1"/>
  <c r="D498" i="14"/>
  <c r="E498" i="14" s="1"/>
  <c r="E497" i="14"/>
  <c r="D497" i="14"/>
  <c r="D496" i="14"/>
  <c r="E496" i="14" s="1"/>
  <c r="D495" i="14"/>
  <c r="E495" i="14" s="1"/>
  <c r="D494" i="14"/>
  <c r="E494" i="14" s="1"/>
  <c r="D493" i="14"/>
  <c r="E493" i="14" s="1"/>
  <c r="D492" i="14"/>
  <c r="E492" i="14" s="1"/>
  <c r="D491" i="14"/>
  <c r="E491" i="14" s="1"/>
  <c r="D490" i="14"/>
  <c r="E490" i="14" s="1"/>
  <c r="E489" i="14"/>
  <c r="D489" i="14"/>
  <c r="D488" i="14"/>
  <c r="E488" i="14" s="1"/>
  <c r="D487" i="14"/>
  <c r="E487" i="14" s="1"/>
  <c r="D486" i="14"/>
  <c r="E486" i="14" s="1"/>
  <c r="D485" i="14"/>
  <c r="E485" i="14" s="1"/>
  <c r="D484" i="14"/>
  <c r="E484" i="14" s="1"/>
  <c r="D483" i="14"/>
  <c r="E483" i="14" s="1"/>
  <c r="D482" i="14"/>
  <c r="E482" i="14" s="1"/>
  <c r="E481" i="14"/>
  <c r="D481" i="14"/>
  <c r="D480" i="14"/>
  <c r="E480" i="14" s="1"/>
  <c r="D479" i="14"/>
  <c r="E479" i="14" s="1"/>
  <c r="D478" i="14"/>
  <c r="E478" i="14" s="1"/>
  <c r="D477" i="14"/>
  <c r="E477" i="14" s="1"/>
  <c r="D476" i="14"/>
  <c r="E476" i="14" s="1"/>
  <c r="D475" i="14"/>
  <c r="E475" i="14" s="1"/>
  <c r="D474" i="14"/>
  <c r="E474" i="14" s="1"/>
  <c r="E473" i="14"/>
  <c r="D473" i="14"/>
  <c r="D472" i="14"/>
  <c r="E472" i="14" s="1"/>
  <c r="D471" i="14"/>
  <c r="E471" i="14" s="1"/>
  <c r="D470" i="14"/>
  <c r="E470" i="14" s="1"/>
  <c r="D469" i="14"/>
  <c r="E469" i="14" s="1"/>
  <c r="D468" i="14"/>
  <c r="E468" i="14" s="1"/>
  <c r="D467" i="14"/>
  <c r="E467" i="14" s="1"/>
  <c r="D466" i="14"/>
  <c r="E466" i="14" s="1"/>
  <c r="E465" i="14"/>
  <c r="D465" i="14"/>
  <c r="D464" i="14"/>
  <c r="E464" i="14" s="1"/>
  <c r="D463" i="14"/>
  <c r="E463" i="14" s="1"/>
  <c r="D462" i="14"/>
  <c r="E462" i="14" s="1"/>
  <c r="D461" i="14"/>
  <c r="E461" i="14" s="1"/>
  <c r="D460" i="14"/>
  <c r="E460" i="14" s="1"/>
  <c r="D459" i="14"/>
  <c r="E459" i="14" s="1"/>
  <c r="D458" i="14"/>
  <c r="E458" i="14" s="1"/>
  <c r="E457" i="14"/>
  <c r="D457" i="14"/>
  <c r="D456" i="14"/>
  <c r="E456" i="14" s="1"/>
  <c r="D455" i="14"/>
  <c r="E455" i="14" s="1"/>
  <c r="D454" i="14"/>
  <c r="E454" i="14" s="1"/>
  <c r="D453" i="14"/>
  <c r="E453" i="14" s="1"/>
  <c r="D452" i="14"/>
  <c r="E452" i="14" s="1"/>
  <c r="D451" i="14"/>
  <c r="E451" i="14" s="1"/>
  <c r="D450" i="14"/>
  <c r="E450" i="14" s="1"/>
  <c r="D449" i="14"/>
  <c r="E449" i="14" s="1"/>
  <c r="D448" i="14"/>
  <c r="E448" i="14" s="1"/>
  <c r="D447" i="14"/>
  <c r="E447" i="14" s="1"/>
  <c r="D446" i="14"/>
  <c r="E446" i="14" s="1"/>
  <c r="D445" i="14"/>
  <c r="E445" i="14" s="1"/>
  <c r="D444" i="14"/>
  <c r="E444" i="14" s="1"/>
  <c r="D443" i="14"/>
  <c r="E443" i="14" s="1"/>
  <c r="D442" i="14"/>
  <c r="E442" i="14" s="1"/>
  <c r="D441" i="14"/>
  <c r="E441" i="14" s="1"/>
  <c r="D440" i="14"/>
  <c r="E440" i="14" s="1"/>
  <c r="D439" i="14"/>
  <c r="E439" i="14" s="1"/>
  <c r="D438" i="14"/>
  <c r="E438" i="14" s="1"/>
  <c r="D437" i="14"/>
  <c r="E437" i="14" s="1"/>
  <c r="D436" i="14"/>
  <c r="E436" i="14" s="1"/>
  <c r="D435" i="14"/>
  <c r="E435" i="14" s="1"/>
  <c r="D434" i="14"/>
  <c r="E434" i="14" s="1"/>
  <c r="D433" i="14"/>
  <c r="E433" i="14" s="1"/>
  <c r="D432" i="14"/>
  <c r="E432" i="14" s="1"/>
  <c r="D431" i="14"/>
  <c r="E431" i="14" s="1"/>
  <c r="D430" i="14"/>
  <c r="E430" i="14" s="1"/>
  <c r="D429" i="14"/>
  <c r="E429" i="14" s="1"/>
  <c r="D428" i="14"/>
  <c r="E428" i="14" s="1"/>
  <c r="D427" i="14"/>
  <c r="E427" i="14" s="1"/>
  <c r="D426" i="14"/>
  <c r="E426" i="14" s="1"/>
  <c r="D425" i="14"/>
  <c r="E425" i="14" s="1"/>
  <c r="D424" i="14"/>
  <c r="E424" i="14" s="1"/>
  <c r="D423" i="14"/>
  <c r="E423" i="14" s="1"/>
  <c r="D422" i="14"/>
  <c r="E422" i="14" s="1"/>
  <c r="D421" i="14"/>
  <c r="E421" i="14" s="1"/>
  <c r="D420" i="14"/>
  <c r="E420" i="14" s="1"/>
  <c r="D419" i="14"/>
  <c r="E419" i="14" s="1"/>
  <c r="D418" i="14"/>
  <c r="E418" i="14" s="1"/>
  <c r="D417" i="14"/>
  <c r="E417" i="14" s="1"/>
  <c r="D416" i="14"/>
  <c r="E416" i="14" s="1"/>
  <c r="D415" i="14"/>
  <c r="E415" i="14" s="1"/>
  <c r="D414" i="14"/>
  <c r="E414" i="14" s="1"/>
  <c r="D413" i="14"/>
  <c r="E413" i="14" s="1"/>
  <c r="D412" i="14"/>
  <c r="E412" i="14" s="1"/>
  <c r="D411" i="14"/>
  <c r="E411" i="14" s="1"/>
  <c r="D410" i="14"/>
  <c r="E410" i="14" s="1"/>
  <c r="D409" i="14"/>
  <c r="E409" i="14" s="1"/>
  <c r="D408" i="14"/>
  <c r="E408" i="14" s="1"/>
  <c r="D407" i="14"/>
  <c r="E407" i="14" s="1"/>
  <c r="D406" i="14"/>
  <c r="E406" i="14" s="1"/>
  <c r="D405" i="14"/>
  <c r="E405" i="14" s="1"/>
  <c r="D404" i="14"/>
  <c r="E404" i="14" s="1"/>
  <c r="D403" i="14"/>
  <c r="E403" i="14" s="1"/>
  <c r="D402" i="14"/>
  <c r="E402" i="14" s="1"/>
  <c r="D401" i="14"/>
  <c r="E401" i="14" s="1"/>
  <c r="D400" i="14"/>
  <c r="E400" i="14" s="1"/>
  <c r="D399" i="14"/>
  <c r="E399" i="14" s="1"/>
  <c r="D398" i="14"/>
  <c r="E398" i="14" s="1"/>
  <c r="D397" i="14"/>
  <c r="E397" i="14" s="1"/>
  <c r="D396" i="14"/>
  <c r="E396" i="14" s="1"/>
  <c r="D395" i="14"/>
  <c r="E395" i="14" s="1"/>
  <c r="D394" i="14"/>
  <c r="E394" i="14" s="1"/>
  <c r="D393" i="14"/>
  <c r="E393" i="14" s="1"/>
  <c r="D392" i="14"/>
  <c r="E392" i="14" s="1"/>
  <c r="D391" i="14"/>
  <c r="E391" i="14" s="1"/>
  <c r="D390" i="14"/>
  <c r="E390" i="14" s="1"/>
  <c r="D389" i="14"/>
  <c r="E389" i="14" s="1"/>
  <c r="D388" i="14"/>
  <c r="E388" i="14" s="1"/>
  <c r="D387" i="14"/>
  <c r="E387" i="14" s="1"/>
  <c r="D386" i="14"/>
  <c r="E386" i="14" s="1"/>
  <c r="D385" i="14"/>
  <c r="E385" i="14" s="1"/>
  <c r="D384" i="14"/>
  <c r="E384" i="14" s="1"/>
  <c r="D383" i="14"/>
  <c r="E383" i="14" s="1"/>
  <c r="D382" i="14"/>
  <c r="E382" i="14" s="1"/>
  <c r="D381" i="14"/>
  <c r="E381" i="14" s="1"/>
  <c r="D380" i="14"/>
  <c r="E380" i="14" s="1"/>
  <c r="D379" i="14"/>
  <c r="E379" i="14" s="1"/>
  <c r="D378" i="14"/>
  <c r="E378" i="14" s="1"/>
  <c r="D377" i="14"/>
  <c r="E377" i="14" s="1"/>
  <c r="D376" i="14"/>
  <c r="E376" i="14" s="1"/>
  <c r="D375" i="14"/>
  <c r="E375" i="14" s="1"/>
  <c r="D374" i="14"/>
  <c r="E374" i="14" s="1"/>
  <c r="D373" i="14"/>
  <c r="E373" i="14" s="1"/>
  <c r="D372" i="14"/>
  <c r="E372" i="14" s="1"/>
  <c r="D371" i="14"/>
  <c r="E371" i="14" s="1"/>
  <c r="D370" i="14"/>
  <c r="E370" i="14" s="1"/>
  <c r="D369" i="14"/>
  <c r="E369" i="14" s="1"/>
  <c r="D368" i="14"/>
  <c r="E368" i="14" s="1"/>
  <c r="D367" i="14"/>
  <c r="E367" i="14" s="1"/>
  <c r="D366" i="14"/>
  <c r="E366" i="14" s="1"/>
  <c r="D365" i="14"/>
  <c r="E365" i="14" s="1"/>
  <c r="D364" i="14"/>
  <c r="E364" i="14" s="1"/>
  <c r="D363" i="14"/>
  <c r="E363" i="14" s="1"/>
  <c r="D362" i="14"/>
  <c r="E362" i="14" s="1"/>
  <c r="D361" i="14"/>
  <c r="E361" i="14" s="1"/>
  <c r="D360" i="14"/>
  <c r="E360" i="14" s="1"/>
  <c r="D359" i="14"/>
  <c r="E359" i="14" s="1"/>
  <c r="D358" i="14"/>
  <c r="E358" i="14" s="1"/>
  <c r="D357" i="14"/>
  <c r="E357" i="14" s="1"/>
  <c r="D356" i="14"/>
  <c r="E356" i="14" s="1"/>
  <c r="D355" i="14"/>
  <c r="E355" i="14" s="1"/>
  <c r="D354" i="14"/>
  <c r="E354" i="14" s="1"/>
  <c r="D353" i="14"/>
  <c r="E353" i="14" s="1"/>
  <c r="D352" i="14"/>
  <c r="E352" i="14" s="1"/>
  <c r="D351" i="14"/>
  <c r="E351" i="14" s="1"/>
  <c r="D350" i="14"/>
  <c r="E350" i="14" s="1"/>
  <c r="D349" i="14"/>
  <c r="E349" i="14" s="1"/>
  <c r="D348" i="14"/>
  <c r="E348" i="14" s="1"/>
  <c r="D347" i="14"/>
  <c r="E347" i="14" s="1"/>
  <c r="D346" i="14"/>
  <c r="E346" i="14" s="1"/>
  <c r="D345" i="14"/>
  <c r="E345" i="14" s="1"/>
  <c r="D344" i="14"/>
  <c r="E344" i="14" s="1"/>
  <c r="D343" i="14"/>
  <c r="E343" i="14" s="1"/>
  <c r="D342" i="14"/>
  <c r="E342" i="14" s="1"/>
  <c r="D341" i="14"/>
  <c r="E341" i="14" s="1"/>
  <c r="D340" i="14"/>
  <c r="E340" i="14" s="1"/>
  <c r="D339" i="14"/>
  <c r="E339" i="14" s="1"/>
  <c r="D338" i="14"/>
  <c r="E338" i="14" s="1"/>
  <c r="D337" i="14"/>
  <c r="E337" i="14" s="1"/>
  <c r="D336" i="14"/>
  <c r="E336" i="14" s="1"/>
  <c r="D335" i="14"/>
  <c r="E335" i="14" s="1"/>
  <c r="D334" i="14"/>
  <c r="E334" i="14" s="1"/>
  <c r="D333" i="14"/>
  <c r="E333" i="14" s="1"/>
  <c r="D332" i="14"/>
  <c r="E332" i="14" s="1"/>
  <c r="D331" i="14"/>
  <c r="E331" i="14" s="1"/>
  <c r="D330" i="14"/>
  <c r="E330" i="14" s="1"/>
  <c r="D329" i="14"/>
  <c r="E329" i="14" s="1"/>
  <c r="E328" i="14"/>
  <c r="D328" i="14"/>
  <c r="E327" i="14"/>
  <c r="D327" i="14"/>
  <c r="E326" i="14"/>
  <c r="D326" i="14"/>
  <c r="D325" i="14"/>
  <c r="E325" i="14" s="1"/>
  <c r="D324" i="14"/>
  <c r="E324" i="14" s="1"/>
  <c r="D323" i="14"/>
  <c r="E323" i="14" s="1"/>
  <c r="D322" i="14"/>
  <c r="E322" i="14" s="1"/>
  <c r="D321" i="14"/>
  <c r="E321" i="14" s="1"/>
  <c r="D320" i="14"/>
  <c r="E320" i="14" s="1"/>
  <c r="D319" i="14"/>
  <c r="E319" i="14" s="1"/>
  <c r="D318" i="14"/>
  <c r="E318" i="14" s="1"/>
  <c r="D317" i="14"/>
  <c r="E317" i="14" s="1"/>
  <c r="D316" i="14"/>
  <c r="E316" i="14" s="1"/>
  <c r="D315" i="14"/>
  <c r="E315" i="14" s="1"/>
  <c r="D314" i="14"/>
  <c r="E314" i="14" s="1"/>
  <c r="D313" i="14"/>
  <c r="E313" i="14" s="1"/>
  <c r="D312" i="14"/>
  <c r="E312" i="14" s="1"/>
  <c r="D311" i="14"/>
  <c r="E311" i="14" s="1"/>
  <c r="D310" i="14"/>
  <c r="E310" i="14" s="1"/>
  <c r="D309" i="14"/>
  <c r="E309" i="14" s="1"/>
  <c r="D308" i="14"/>
  <c r="E308" i="14" s="1"/>
  <c r="E307" i="14"/>
  <c r="D307" i="14"/>
  <c r="D306" i="14"/>
  <c r="E306" i="14" s="1"/>
  <c r="D305" i="14"/>
  <c r="E305" i="14" s="1"/>
  <c r="D304" i="14"/>
  <c r="E304" i="14" s="1"/>
  <c r="D303" i="14"/>
  <c r="E303" i="14" s="1"/>
  <c r="D302" i="14"/>
  <c r="E302" i="14" s="1"/>
  <c r="D301" i="14"/>
  <c r="E301" i="14" s="1"/>
  <c r="D300" i="14"/>
  <c r="E300" i="14" s="1"/>
  <c r="E299" i="14"/>
  <c r="D299" i="14"/>
  <c r="D298" i="14"/>
  <c r="E298" i="14" s="1"/>
  <c r="D297" i="14"/>
  <c r="E297" i="14" s="1"/>
  <c r="D296" i="14"/>
  <c r="E296" i="14" s="1"/>
  <c r="D295" i="14"/>
  <c r="E295" i="14" s="1"/>
  <c r="D294" i="14"/>
  <c r="E294" i="14" s="1"/>
  <c r="D293" i="14"/>
  <c r="E293" i="14" s="1"/>
  <c r="D292" i="14"/>
  <c r="E292" i="14" s="1"/>
  <c r="E291" i="14"/>
  <c r="D291" i="14"/>
  <c r="D290" i="14"/>
  <c r="E290" i="14" s="1"/>
  <c r="D289" i="14"/>
  <c r="E289" i="14" s="1"/>
  <c r="D288" i="14"/>
  <c r="E288" i="14" s="1"/>
  <c r="D287" i="14"/>
  <c r="E287" i="14" s="1"/>
  <c r="D286" i="14"/>
  <c r="E286" i="14" s="1"/>
  <c r="D285" i="14"/>
  <c r="E285" i="14" s="1"/>
  <c r="D284" i="14"/>
  <c r="E284" i="14" s="1"/>
  <c r="E283" i="14"/>
  <c r="D283" i="14"/>
  <c r="D282" i="14"/>
  <c r="E282" i="14" s="1"/>
  <c r="D281" i="14"/>
  <c r="E281" i="14" s="1"/>
  <c r="D280" i="14"/>
  <c r="E280" i="14" s="1"/>
  <c r="D279" i="14"/>
  <c r="E279" i="14" s="1"/>
  <c r="D278" i="14"/>
  <c r="E278" i="14" s="1"/>
  <c r="D277" i="14"/>
  <c r="E277" i="14" s="1"/>
  <c r="D276" i="14"/>
  <c r="E276" i="14" s="1"/>
  <c r="E275" i="14"/>
  <c r="D275" i="14"/>
  <c r="D274" i="14"/>
  <c r="E274" i="14" s="1"/>
  <c r="D273" i="14"/>
  <c r="E273" i="14" s="1"/>
  <c r="D272" i="14"/>
  <c r="E272" i="14" s="1"/>
  <c r="D271" i="14"/>
  <c r="E271" i="14" s="1"/>
  <c r="D270" i="14"/>
  <c r="E270" i="14" s="1"/>
  <c r="D269" i="14"/>
  <c r="E269" i="14" s="1"/>
  <c r="D268" i="14"/>
  <c r="E268" i="14" s="1"/>
  <c r="E267" i="14"/>
  <c r="D267" i="14"/>
  <c r="D266" i="14"/>
  <c r="E266" i="14" s="1"/>
  <c r="D265" i="14"/>
  <c r="E265" i="14" s="1"/>
  <c r="D264" i="14"/>
  <c r="E264" i="14" s="1"/>
  <c r="D263" i="14"/>
  <c r="E263" i="14" s="1"/>
  <c r="D262" i="14"/>
  <c r="E262" i="14" s="1"/>
  <c r="D261" i="14"/>
  <c r="E261" i="14" s="1"/>
  <c r="D260" i="14"/>
  <c r="E260" i="14" s="1"/>
  <c r="E259" i="14"/>
  <c r="D259" i="14"/>
  <c r="D258" i="14"/>
  <c r="E258" i="14" s="1"/>
  <c r="D257" i="14"/>
  <c r="E257" i="14" s="1"/>
  <c r="D256" i="14"/>
  <c r="E256" i="14" s="1"/>
  <c r="D255" i="14"/>
  <c r="E255" i="14" s="1"/>
  <c r="D254" i="14"/>
  <c r="E254" i="14" s="1"/>
  <c r="D253" i="14"/>
  <c r="E253" i="14" s="1"/>
  <c r="D252" i="14"/>
  <c r="E252" i="14" s="1"/>
  <c r="E251" i="14"/>
  <c r="D251" i="14"/>
  <c r="D250" i="14"/>
  <c r="E250" i="14" s="1"/>
  <c r="D249" i="14"/>
  <c r="E249" i="14" s="1"/>
  <c r="D248" i="14"/>
  <c r="E248" i="14" s="1"/>
  <c r="D247" i="14"/>
  <c r="E247" i="14" s="1"/>
  <c r="D246" i="14"/>
  <c r="E246" i="14" s="1"/>
  <c r="D245" i="14"/>
  <c r="E245" i="14" s="1"/>
  <c r="D244" i="14"/>
  <c r="E244" i="14" s="1"/>
  <c r="E243" i="14"/>
  <c r="D243" i="14"/>
  <c r="D242" i="14"/>
  <c r="E242" i="14" s="1"/>
  <c r="D241" i="14"/>
  <c r="E241" i="14" s="1"/>
  <c r="D240" i="14"/>
  <c r="E240" i="14" s="1"/>
  <c r="D239" i="14"/>
  <c r="E239" i="14" s="1"/>
  <c r="D238" i="14"/>
  <c r="E238" i="14" s="1"/>
  <c r="D237" i="14"/>
  <c r="E237" i="14" s="1"/>
  <c r="D236" i="14"/>
  <c r="E236" i="14" s="1"/>
  <c r="E235" i="14"/>
  <c r="D235" i="14"/>
  <c r="D234" i="14"/>
  <c r="E234" i="14" s="1"/>
  <c r="D233" i="14"/>
  <c r="E233" i="14" s="1"/>
  <c r="D232" i="14"/>
  <c r="E232" i="14" s="1"/>
  <c r="D231" i="14"/>
  <c r="E231" i="14" s="1"/>
  <c r="D230" i="14"/>
  <c r="E230" i="14" s="1"/>
  <c r="D229" i="14"/>
  <c r="E229" i="14" s="1"/>
  <c r="D228" i="14"/>
  <c r="E228" i="14" s="1"/>
  <c r="E227" i="14"/>
  <c r="D227" i="14"/>
  <c r="D226" i="14"/>
  <c r="E226" i="14" s="1"/>
  <c r="D225" i="14"/>
  <c r="E225" i="14" s="1"/>
  <c r="D224" i="14"/>
  <c r="E224" i="14" s="1"/>
  <c r="D223" i="14"/>
  <c r="E223" i="14" s="1"/>
  <c r="D222" i="14"/>
  <c r="E222" i="14" s="1"/>
  <c r="D221" i="14"/>
  <c r="E221" i="14" s="1"/>
  <c r="D220" i="14"/>
  <c r="E220" i="14" s="1"/>
  <c r="E219" i="14"/>
  <c r="D219" i="14"/>
  <c r="D218" i="14"/>
  <c r="E218" i="14" s="1"/>
  <c r="D217" i="14"/>
  <c r="E217" i="14" s="1"/>
  <c r="D216" i="14"/>
  <c r="E216" i="14" s="1"/>
  <c r="D215" i="14"/>
  <c r="E215" i="14" s="1"/>
  <c r="D214" i="14"/>
  <c r="E214" i="14" s="1"/>
  <c r="D213" i="14"/>
  <c r="E213" i="14" s="1"/>
  <c r="D212" i="14"/>
  <c r="E212" i="14" s="1"/>
  <c r="E211" i="14"/>
  <c r="D211" i="14"/>
  <c r="D210" i="14"/>
  <c r="E210" i="14" s="1"/>
  <c r="D209" i="14"/>
  <c r="E209" i="14" s="1"/>
  <c r="D208" i="14"/>
  <c r="E208" i="14" s="1"/>
  <c r="D207" i="14"/>
  <c r="E207" i="14" s="1"/>
  <c r="D206" i="14"/>
  <c r="E206" i="14" s="1"/>
  <c r="D205" i="14"/>
  <c r="E205" i="14" s="1"/>
  <c r="D204" i="14"/>
  <c r="E204" i="14" s="1"/>
  <c r="E203" i="14"/>
  <c r="D203" i="14"/>
  <c r="D202" i="14"/>
  <c r="E202" i="14" s="1"/>
  <c r="D201" i="14"/>
  <c r="E201" i="14" s="1"/>
  <c r="D200" i="14"/>
  <c r="E200" i="14" s="1"/>
  <c r="D199" i="14"/>
  <c r="E199" i="14" s="1"/>
  <c r="D198" i="14"/>
  <c r="E198" i="14" s="1"/>
  <c r="D197" i="14"/>
  <c r="E197" i="14" s="1"/>
  <c r="D196" i="14"/>
  <c r="E196" i="14" s="1"/>
  <c r="E195" i="14"/>
  <c r="D195" i="14"/>
  <c r="D194" i="14"/>
  <c r="E194" i="14" s="1"/>
  <c r="D193" i="14"/>
  <c r="E193" i="14" s="1"/>
  <c r="D192" i="14"/>
  <c r="E192" i="14" s="1"/>
  <c r="D191" i="14"/>
  <c r="E191" i="14" s="1"/>
  <c r="D190" i="14"/>
  <c r="E190" i="14" s="1"/>
  <c r="D189" i="14"/>
  <c r="E189" i="14" s="1"/>
  <c r="D188" i="14"/>
  <c r="E188" i="14" s="1"/>
  <c r="E187" i="14"/>
  <c r="D187" i="14"/>
  <c r="D186" i="14"/>
  <c r="E186" i="14" s="1"/>
  <c r="D185" i="14"/>
  <c r="E185" i="14" s="1"/>
  <c r="D184" i="14"/>
  <c r="E184" i="14" s="1"/>
  <c r="D183" i="14"/>
  <c r="E183" i="14" s="1"/>
  <c r="D182" i="14"/>
  <c r="E182" i="14" s="1"/>
  <c r="D181" i="14"/>
  <c r="E181" i="14" s="1"/>
  <c r="D180" i="14"/>
  <c r="E180" i="14" s="1"/>
  <c r="E179" i="14"/>
  <c r="D179" i="14"/>
  <c r="D178" i="14"/>
  <c r="E178" i="14" s="1"/>
  <c r="D177" i="14"/>
  <c r="E177" i="14" s="1"/>
  <c r="D176" i="14"/>
  <c r="E176" i="14" s="1"/>
  <c r="D175" i="14"/>
  <c r="E175" i="14" s="1"/>
  <c r="D174" i="14"/>
  <c r="E174" i="14" s="1"/>
  <c r="D173" i="14"/>
  <c r="E173" i="14" s="1"/>
  <c r="D172" i="14"/>
  <c r="E172" i="14" s="1"/>
  <c r="E171" i="14"/>
  <c r="D171" i="14"/>
  <c r="D170" i="14"/>
  <c r="E170" i="14" s="1"/>
  <c r="D169" i="14"/>
  <c r="E169" i="14" s="1"/>
  <c r="D168" i="14"/>
  <c r="E168" i="14" s="1"/>
  <c r="D167" i="14"/>
  <c r="E167" i="14" s="1"/>
  <c r="D166" i="14"/>
  <c r="E166" i="14" s="1"/>
  <c r="D165" i="14"/>
  <c r="E165" i="14" s="1"/>
  <c r="D164" i="14"/>
  <c r="E164" i="14" s="1"/>
  <c r="E163" i="14"/>
  <c r="D163" i="14"/>
  <c r="D162" i="14"/>
  <c r="E162" i="14" s="1"/>
  <c r="D161" i="14"/>
  <c r="E161" i="14" s="1"/>
  <c r="D160" i="14"/>
  <c r="E160" i="14" s="1"/>
  <c r="D159" i="14"/>
  <c r="E159" i="14" s="1"/>
  <c r="D158" i="14"/>
  <c r="E158" i="14" s="1"/>
  <c r="D157" i="14"/>
  <c r="E157" i="14" s="1"/>
  <c r="D156" i="14"/>
  <c r="E156" i="14" s="1"/>
  <c r="E155" i="14"/>
  <c r="D155" i="14"/>
  <c r="D154" i="14"/>
  <c r="E154" i="14" s="1"/>
  <c r="D153" i="14"/>
  <c r="E153" i="14" s="1"/>
  <c r="D152" i="14"/>
  <c r="E152" i="14" s="1"/>
  <c r="D151" i="14"/>
  <c r="E151" i="14" s="1"/>
  <c r="D150" i="14"/>
  <c r="E150" i="14" s="1"/>
  <c r="D149" i="14"/>
  <c r="E149" i="14" s="1"/>
  <c r="D148" i="14"/>
  <c r="E148" i="14" s="1"/>
  <c r="E147" i="14"/>
  <c r="D147" i="14"/>
  <c r="D146" i="14"/>
  <c r="E146" i="14" s="1"/>
  <c r="D145" i="14"/>
  <c r="E145" i="14" s="1"/>
  <c r="D144" i="14"/>
  <c r="E144" i="14" s="1"/>
  <c r="D143" i="14"/>
  <c r="E143" i="14" s="1"/>
  <c r="D142" i="14"/>
  <c r="E142" i="14" s="1"/>
  <c r="D141" i="14"/>
  <c r="E141" i="14" s="1"/>
  <c r="D140" i="14"/>
  <c r="E140" i="14" s="1"/>
  <c r="E139" i="14"/>
  <c r="D139" i="14"/>
  <c r="D138" i="14"/>
  <c r="E138" i="14" s="1"/>
  <c r="D137" i="14"/>
  <c r="E137" i="14" s="1"/>
  <c r="D136" i="14"/>
  <c r="E136" i="14" s="1"/>
  <c r="D135" i="14"/>
  <c r="E135" i="14" s="1"/>
  <c r="D134" i="14"/>
  <c r="E134" i="14" s="1"/>
  <c r="D133" i="14"/>
  <c r="E133" i="14" s="1"/>
  <c r="D132" i="14"/>
  <c r="E132" i="14" s="1"/>
  <c r="E131" i="14"/>
  <c r="D131" i="14"/>
  <c r="D130" i="14"/>
  <c r="E130" i="14" s="1"/>
  <c r="D129" i="14"/>
  <c r="E129" i="14" s="1"/>
  <c r="D128" i="14"/>
  <c r="E128" i="14" s="1"/>
  <c r="D127" i="14"/>
  <c r="E127" i="14" s="1"/>
  <c r="D126" i="14"/>
  <c r="E126" i="14" s="1"/>
  <c r="D125" i="14"/>
  <c r="E125" i="14" s="1"/>
  <c r="D124" i="14"/>
  <c r="E124" i="14" s="1"/>
  <c r="E123" i="14"/>
  <c r="D123" i="14"/>
  <c r="D122" i="14"/>
  <c r="E122" i="14" s="1"/>
  <c r="D121" i="14"/>
  <c r="E121" i="14" s="1"/>
  <c r="D120" i="14"/>
  <c r="E120" i="14" s="1"/>
  <c r="D119" i="14"/>
  <c r="E119" i="14" s="1"/>
  <c r="D118" i="14"/>
  <c r="E118" i="14" s="1"/>
  <c r="D117" i="14"/>
  <c r="E117" i="14" s="1"/>
  <c r="D116" i="14"/>
  <c r="E116" i="14" s="1"/>
  <c r="E115" i="14"/>
  <c r="D115" i="14"/>
  <c r="D114" i="14"/>
  <c r="E114" i="14" s="1"/>
  <c r="D113" i="14"/>
  <c r="E113" i="14" s="1"/>
  <c r="D112" i="14"/>
  <c r="E112" i="14" s="1"/>
  <c r="D111" i="14"/>
  <c r="E111" i="14" s="1"/>
  <c r="D110" i="14"/>
  <c r="E110" i="14" s="1"/>
  <c r="D109" i="14"/>
  <c r="E109" i="14" s="1"/>
  <c r="D108" i="14"/>
  <c r="E108" i="14" s="1"/>
  <c r="E107" i="14"/>
  <c r="D107" i="14"/>
  <c r="D106" i="14"/>
  <c r="E106" i="14" s="1"/>
  <c r="D105" i="14"/>
  <c r="E105" i="14" s="1"/>
  <c r="D104" i="14"/>
  <c r="E104" i="14" s="1"/>
  <c r="D103" i="14"/>
  <c r="E103" i="14" s="1"/>
  <c r="D102" i="14"/>
  <c r="E102" i="14" s="1"/>
  <c r="D101" i="14"/>
  <c r="E101" i="14" s="1"/>
  <c r="D100" i="14"/>
  <c r="E100" i="14" s="1"/>
  <c r="E99" i="14"/>
  <c r="D99" i="14"/>
  <c r="D98" i="14"/>
  <c r="E98" i="14" s="1"/>
  <c r="J97" i="14"/>
  <c r="E97" i="14"/>
  <c r="D97" i="14"/>
  <c r="J96" i="14"/>
  <c r="D96" i="14"/>
  <c r="E96" i="14" s="1"/>
  <c r="J95" i="14"/>
  <c r="E95" i="14"/>
  <c r="D95" i="14"/>
  <c r="J94" i="14"/>
  <c r="E94" i="14"/>
  <c r="D94" i="14"/>
  <c r="J93" i="14"/>
  <c r="E93" i="14"/>
  <c r="D93" i="14"/>
  <c r="J92" i="14"/>
  <c r="E92" i="14"/>
  <c r="D92" i="14"/>
  <c r="J91" i="14"/>
  <c r="E91" i="14"/>
  <c r="D91" i="14"/>
  <c r="J90" i="14"/>
  <c r="E90" i="14"/>
  <c r="D90" i="14"/>
  <c r="J89" i="14"/>
  <c r="E89" i="14"/>
  <c r="D89" i="14"/>
  <c r="J88" i="14"/>
  <c r="E88" i="14"/>
  <c r="D88" i="14"/>
  <c r="J87" i="14"/>
  <c r="E87" i="14"/>
  <c r="D87" i="14"/>
  <c r="J86" i="14"/>
  <c r="E86" i="14"/>
  <c r="D86" i="14"/>
  <c r="J85" i="14"/>
  <c r="E85" i="14"/>
  <c r="D85" i="14"/>
  <c r="J84" i="14"/>
  <c r="E84" i="14"/>
  <c r="D84" i="14"/>
  <c r="J83" i="14"/>
  <c r="E83" i="14"/>
  <c r="D83" i="14"/>
  <c r="J82" i="14"/>
  <c r="E82" i="14"/>
  <c r="D82" i="14"/>
  <c r="J81" i="14"/>
  <c r="E81" i="14"/>
  <c r="D81" i="14"/>
  <c r="J80" i="14"/>
  <c r="E80" i="14"/>
  <c r="D80" i="14"/>
  <c r="J79" i="14"/>
  <c r="E79" i="14"/>
  <c r="D79" i="14"/>
  <c r="J78" i="14"/>
  <c r="E78" i="14"/>
  <c r="D78" i="14"/>
  <c r="J77" i="14"/>
  <c r="E77" i="14"/>
  <c r="D77" i="14"/>
  <c r="J76" i="14"/>
  <c r="E76" i="14"/>
  <c r="D76" i="14"/>
  <c r="J75" i="14"/>
  <c r="E75" i="14"/>
  <c r="D75" i="14"/>
  <c r="J74" i="14"/>
  <c r="E74" i="14"/>
  <c r="D74" i="14"/>
  <c r="J73" i="14"/>
  <c r="E73" i="14"/>
  <c r="D73" i="14"/>
  <c r="J72" i="14"/>
  <c r="E72" i="14"/>
  <c r="D72" i="14"/>
  <c r="J71" i="14"/>
  <c r="E71" i="14"/>
  <c r="D71" i="14"/>
  <c r="J70" i="14"/>
  <c r="E70" i="14"/>
  <c r="D70" i="14"/>
  <c r="J69" i="14"/>
  <c r="E69" i="14"/>
  <c r="D69" i="14"/>
  <c r="J68" i="14"/>
  <c r="E68" i="14"/>
  <c r="D68" i="14"/>
  <c r="J67" i="14"/>
  <c r="E67" i="14"/>
  <c r="D67" i="14"/>
  <c r="J66" i="14"/>
  <c r="E66" i="14"/>
  <c r="D66" i="14"/>
  <c r="J65" i="14"/>
  <c r="E65" i="14"/>
  <c r="D65" i="14"/>
  <c r="J64" i="14"/>
  <c r="E64" i="14"/>
  <c r="D64" i="14"/>
  <c r="J63" i="14"/>
  <c r="E63" i="14"/>
  <c r="D63" i="14"/>
  <c r="J62" i="14"/>
  <c r="E62" i="14"/>
  <c r="D62" i="14"/>
  <c r="J61" i="14"/>
  <c r="D61" i="14"/>
  <c r="E61" i="14" s="1"/>
  <c r="J60" i="14"/>
  <c r="E60" i="14"/>
  <c r="D60" i="14"/>
  <c r="J59" i="14"/>
  <c r="D59" i="14"/>
  <c r="E59" i="14" s="1"/>
  <c r="J58" i="14"/>
  <c r="E58" i="14"/>
  <c r="D58" i="14"/>
  <c r="J57" i="14"/>
  <c r="D57" i="14"/>
  <c r="E57" i="14" s="1"/>
  <c r="J56" i="14"/>
  <c r="E56" i="14"/>
  <c r="D56" i="14"/>
  <c r="J55" i="14"/>
  <c r="D55" i="14"/>
  <c r="E55" i="14" s="1"/>
  <c r="J54" i="14"/>
  <c r="E54" i="14"/>
  <c r="D54" i="14"/>
  <c r="J53" i="14"/>
  <c r="D53" i="14"/>
  <c r="E53" i="14" s="1"/>
  <c r="J52" i="14"/>
  <c r="E52" i="14"/>
  <c r="D52" i="14"/>
  <c r="J51" i="14"/>
  <c r="D51" i="14"/>
  <c r="E51" i="14" s="1"/>
  <c r="J50" i="14"/>
  <c r="E50" i="14"/>
  <c r="D50" i="14"/>
  <c r="J49" i="14"/>
  <c r="D49" i="14"/>
  <c r="E49" i="14" s="1"/>
  <c r="J48" i="14"/>
  <c r="E48" i="14"/>
  <c r="D48" i="14"/>
  <c r="J47" i="14"/>
  <c r="D47" i="14"/>
  <c r="E47" i="14" s="1"/>
  <c r="J46" i="14"/>
  <c r="E46" i="14"/>
  <c r="D46" i="14"/>
  <c r="J45" i="14"/>
  <c r="D45" i="14"/>
  <c r="E45" i="14" s="1"/>
  <c r="J44" i="14"/>
  <c r="E44" i="14"/>
  <c r="D44" i="14"/>
  <c r="J43" i="14"/>
  <c r="D43" i="14"/>
  <c r="E43" i="14" s="1"/>
  <c r="J42" i="14"/>
  <c r="E42" i="14"/>
  <c r="D42" i="14"/>
  <c r="J41" i="14"/>
  <c r="D41" i="14"/>
  <c r="E41" i="14" s="1"/>
  <c r="J40" i="14"/>
  <c r="E40" i="14"/>
  <c r="D40" i="14"/>
  <c r="J39" i="14"/>
  <c r="E39" i="14"/>
  <c r="D39" i="14"/>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D24" i="14"/>
  <c r="E24" i="14" s="1"/>
  <c r="J23" i="14"/>
  <c r="D23" i="14"/>
  <c r="E23" i="14" s="1"/>
  <c r="J22" i="14"/>
  <c r="D22" i="14"/>
  <c r="E22" i="14" s="1"/>
  <c r="J21" i="14"/>
  <c r="E21" i="14"/>
  <c r="D21" i="14"/>
  <c r="J20" i="14"/>
  <c r="E20" i="14"/>
  <c r="D20" i="14"/>
  <c r="J19" i="14"/>
  <c r="D19" i="14"/>
  <c r="E19" i="14" s="1"/>
  <c r="J18" i="14"/>
  <c r="D18" i="14"/>
  <c r="E18" i="14" s="1"/>
  <c r="J17" i="14"/>
  <c r="D17" i="14"/>
  <c r="E17" i="14" s="1"/>
  <c r="AH16" i="14"/>
  <c r="AF16" i="14"/>
  <c r="AD16" i="14"/>
  <c r="J16" i="14"/>
  <c r="D16" i="14"/>
  <c r="E16" i="14" s="1"/>
  <c r="J15" i="14"/>
  <c r="E15" i="14"/>
  <c r="D15" i="14"/>
  <c r="J14" i="14"/>
  <c r="E14" i="14"/>
  <c r="D14" i="14"/>
  <c r="J13" i="14"/>
  <c r="D13" i="14"/>
  <c r="E13" i="14" s="1"/>
  <c r="J12" i="14"/>
  <c r="D12" i="14"/>
  <c r="E12" i="14" s="1"/>
  <c r="J11" i="14"/>
  <c r="E11" i="14"/>
  <c r="D11" i="14"/>
  <c r="J10" i="14"/>
  <c r="E10" i="14"/>
  <c r="D10" i="14"/>
  <c r="J9" i="14"/>
  <c r="D9" i="14"/>
  <c r="E9" i="14" s="1"/>
  <c r="J8" i="14"/>
  <c r="D8" i="14"/>
  <c r="E8" i="14" s="1"/>
  <c r="J7" i="14"/>
  <c r="E7" i="14"/>
  <c r="D7" i="14"/>
  <c r="J6" i="14"/>
  <c r="E6" i="14"/>
  <c r="D6" i="14"/>
  <c r="J5" i="14"/>
  <c r="D5" i="14"/>
  <c r="E5" i="14" s="1"/>
  <c r="J4" i="14"/>
  <c r="D4" i="14"/>
  <c r="E4" i="14" s="1"/>
  <c r="J3" i="14"/>
  <c r="E3" i="14"/>
  <c r="D3" i="14"/>
  <c r="Y2" i="14"/>
  <c r="X2" i="14"/>
  <c r="W2" i="14"/>
  <c r="R2" i="14" a="1"/>
  <c r="R2" i="14" s="1"/>
  <c r="Q2" i="14" s="1" a="1"/>
  <c r="Q2" i="14" s="1"/>
  <c r="N2" i="14"/>
  <c r="O2" i="14" s="1"/>
  <c r="N2" i="14" a="1"/>
  <c r="O51" i="14" s="1"/>
  <c r="K2" i="14"/>
  <c r="S2" i="14" s="1" a="1"/>
  <c r="S2" i="14" s="1"/>
  <c r="K2" i="14" a="1"/>
  <c r="J2" i="14"/>
  <c r="H2" i="14" a="1"/>
  <c r="H2" i="14" s="1"/>
  <c r="G2" i="14" a="1"/>
  <c r="G2" i="14" s="1"/>
  <c r="D2" i="14"/>
  <c r="E2" i="14" s="1"/>
  <c r="A2" i="14" a="1"/>
  <c r="A2" i="14" s="1"/>
  <c r="B2" i="14" s="1" a="1"/>
  <c r="B2" i="14" s="1"/>
  <c r="AB48" i="12"/>
  <c r="N53" i="11"/>
  <c r="G49" i="11"/>
  <c r="I49" i="11" s="1"/>
  <c r="E49" i="11"/>
  <c r="G48" i="11"/>
  <c r="I48" i="11" s="1"/>
  <c r="E48" i="11"/>
  <c r="G47" i="11"/>
  <c r="E47" i="11"/>
  <c r="I47" i="11" s="1"/>
  <c r="P46" i="11"/>
  <c r="P45" i="11"/>
  <c r="G44" i="11"/>
  <c r="I44" i="11" s="1"/>
  <c r="E44" i="11"/>
  <c r="G43" i="11"/>
  <c r="I43" i="11" s="1"/>
  <c r="E43" i="11"/>
  <c r="G42" i="11"/>
  <c r="I42" i="11" s="1"/>
  <c r="E42" i="11"/>
  <c r="G41" i="11"/>
  <c r="E41" i="11"/>
  <c r="I41" i="11" s="1"/>
  <c r="G40" i="11"/>
  <c r="I40" i="11" s="1"/>
  <c r="E40" i="11"/>
  <c r="G39" i="11"/>
  <c r="I39" i="11" s="1"/>
  <c r="E39" i="11"/>
  <c r="G38" i="11"/>
  <c r="I38" i="11" s="1"/>
  <c r="E38" i="11"/>
  <c r="P37" i="11"/>
  <c r="P36" i="11"/>
  <c r="G35" i="11"/>
  <c r="E35" i="11"/>
  <c r="I35" i="11" s="1"/>
  <c r="G34" i="11"/>
  <c r="I34" i="11" s="1"/>
  <c r="E34" i="11"/>
  <c r="G33" i="11"/>
  <c r="I33" i="11" s="1"/>
  <c r="E33" i="11"/>
  <c r="G32" i="11"/>
  <c r="E32" i="11"/>
  <c r="I32" i="11" s="1"/>
  <c r="G31" i="11"/>
  <c r="E31" i="11"/>
  <c r="I31" i="11" s="1"/>
  <c r="P30" i="11"/>
  <c r="P29" i="11"/>
  <c r="G28" i="11"/>
  <c r="I28" i="11" s="1"/>
  <c r="E28" i="11"/>
  <c r="G27" i="11"/>
  <c r="I27" i="11" s="1"/>
  <c r="E27" i="11"/>
  <c r="G26" i="11"/>
  <c r="I26" i="11" s="1"/>
  <c r="E26" i="11"/>
  <c r="G25" i="11"/>
  <c r="E25" i="11"/>
  <c r="I25" i="11" s="1"/>
  <c r="G24" i="11"/>
  <c r="I24" i="11" s="1"/>
  <c r="E24" i="11"/>
  <c r="G23" i="11"/>
  <c r="I23" i="11" s="1"/>
  <c r="E23" i="11"/>
  <c r="G22" i="11"/>
  <c r="E22" i="11"/>
  <c r="I22" i="11" s="1"/>
  <c r="G21" i="11"/>
  <c r="E21" i="11"/>
  <c r="I21" i="11" s="1"/>
  <c r="P20" i="11"/>
  <c r="P19" i="11"/>
  <c r="G18" i="11"/>
  <c r="I18" i="11" s="1"/>
  <c r="E18" i="11"/>
  <c r="G17" i="11"/>
  <c r="I17" i="11" s="1"/>
  <c r="E17" i="11"/>
  <c r="G16" i="11"/>
  <c r="E16" i="11"/>
  <c r="I16" i="11" s="1"/>
  <c r="G15" i="11"/>
  <c r="E15" i="11"/>
  <c r="I15" i="11" s="1"/>
  <c r="G14" i="11"/>
  <c r="I14" i="11" s="1"/>
  <c r="E14" i="11"/>
  <c r="E51" i="11" s="1"/>
  <c r="N50" i="10"/>
  <c r="G17" i="10"/>
  <c r="I17" i="10" s="1"/>
  <c r="E17" i="10"/>
  <c r="G16" i="10"/>
  <c r="I16" i="10" s="1"/>
  <c r="E16" i="10"/>
  <c r="G15" i="10"/>
  <c r="E15" i="10"/>
  <c r="I15" i="10" s="1"/>
  <c r="G14" i="10"/>
  <c r="I14" i="10" s="1"/>
  <c r="E14" i="10"/>
  <c r="G13" i="10"/>
  <c r="G19" i="10" s="1"/>
  <c r="E13" i="10"/>
  <c r="E19" i="10" s="1"/>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D73" i="8"/>
  <c r="F73" i="8" s="1"/>
  <c r="C73" i="8"/>
  <c r="E73" i="8" s="1"/>
  <c r="B73" i="8"/>
  <c r="D72" i="8"/>
  <c r="F72" i="8" s="1"/>
  <c r="C72" i="8"/>
  <c r="E72" i="8" s="1"/>
  <c r="B72" i="8"/>
  <c r="D71" i="8"/>
  <c r="F71" i="8" s="1"/>
  <c r="C71" i="8"/>
  <c r="E71" i="8" s="1"/>
  <c r="B71" i="8"/>
  <c r="D70" i="8"/>
  <c r="F70" i="8" s="1"/>
  <c r="C70" i="8"/>
  <c r="E70" i="8" s="1"/>
  <c r="B70" i="8"/>
  <c r="D69" i="8"/>
  <c r="F69" i="8" s="1"/>
  <c r="C69" i="8"/>
  <c r="E69" i="8" s="1"/>
  <c r="B69" i="8"/>
  <c r="D68" i="8"/>
  <c r="F68" i="8" s="1"/>
  <c r="C68" i="8"/>
  <c r="E68" i="8" s="1"/>
  <c r="B68" i="8"/>
  <c r="D67" i="8"/>
  <c r="F67" i="8" s="1"/>
  <c r="C67" i="8"/>
  <c r="E67" i="8" s="1"/>
  <c r="B67" i="8"/>
  <c r="D66" i="8"/>
  <c r="F66" i="8" s="1"/>
  <c r="C66" i="8"/>
  <c r="E66" i="8" s="1"/>
  <c r="B66" i="8"/>
  <c r="D65" i="8"/>
  <c r="F65" i="8" s="1"/>
  <c r="C65" i="8"/>
  <c r="E65" i="8" s="1"/>
  <c r="B65" i="8"/>
  <c r="D64" i="8"/>
  <c r="F64" i="8" s="1"/>
  <c r="C64" i="8"/>
  <c r="E64" i="8" s="1"/>
  <c r="B64" i="8"/>
  <c r="D63" i="8"/>
  <c r="F63" i="8" s="1"/>
  <c r="C63" i="8"/>
  <c r="E63" i="8" s="1"/>
  <c r="B63" i="8"/>
  <c r="D62" i="8"/>
  <c r="F62" i="8" s="1"/>
  <c r="C62" i="8"/>
  <c r="E62" i="8" s="1"/>
  <c r="B62" i="8"/>
  <c r="D61" i="8"/>
  <c r="F61" i="8" s="1"/>
  <c r="C61" i="8"/>
  <c r="E61" i="8" s="1"/>
  <c r="B61" i="8"/>
  <c r="D60" i="8"/>
  <c r="F60" i="8" s="1"/>
  <c r="C60" i="8"/>
  <c r="E60" i="8" s="1"/>
  <c r="B60" i="8"/>
  <c r="D59" i="8"/>
  <c r="F59" i="8" s="1"/>
  <c r="C59" i="8"/>
  <c r="E59" i="8" s="1"/>
  <c r="B59" i="8"/>
  <c r="D58" i="8"/>
  <c r="F58" i="8" s="1"/>
  <c r="C58" i="8"/>
  <c r="E58" i="8" s="1"/>
  <c r="B58" i="8"/>
  <c r="D57" i="8"/>
  <c r="F57" i="8" s="1"/>
  <c r="C57" i="8"/>
  <c r="E57" i="8" s="1"/>
  <c r="B57" i="8"/>
  <c r="D56" i="8"/>
  <c r="F56" i="8" s="1"/>
  <c r="C56" i="8"/>
  <c r="E56" i="8" s="1"/>
  <c r="B56" i="8"/>
  <c r="D55" i="8"/>
  <c r="F55" i="8" s="1"/>
  <c r="C55" i="8"/>
  <c r="E55" i="8" s="1"/>
  <c r="B55" i="8"/>
  <c r="D54" i="8"/>
  <c r="F54" i="8" s="1"/>
  <c r="C54" i="8"/>
  <c r="E54" i="8" s="1"/>
  <c r="B54" i="8"/>
  <c r="D53" i="8"/>
  <c r="F53" i="8" s="1"/>
  <c r="C53" i="8"/>
  <c r="E53" i="8" s="1"/>
  <c r="B53" i="8"/>
  <c r="D52" i="8"/>
  <c r="F52" i="8" s="1"/>
  <c r="C52" i="8"/>
  <c r="E52" i="8" s="1"/>
  <c r="B52" i="8"/>
  <c r="D51" i="8"/>
  <c r="F51" i="8" s="1"/>
  <c r="C51" i="8"/>
  <c r="E51" i="8" s="1"/>
  <c r="B51" i="8"/>
  <c r="D50" i="8"/>
  <c r="F50" i="8" s="1"/>
  <c r="C50" i="8"/>
  <c r="E50" i="8" s="1"/>
  <c r="B50" i="8"/>
  <c r="D49" i="8"/>
  <c r="F49" i="8" s="1"/>
  <c r="C49" i="8"/>
  <c r="E49" i="8" s="1"/>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c r="AB803" i="6" a="1"/>
  <c r="AA803" i="6" a="1"/>
  <c r="AA803" i="6" s="1"/>
  <c r="Z803" i="6" a="1"/>
  <c r="Z803" i="6" s="1"/>
  <c r="Y803" i="6" a="1"/>
  <c r="Y803" i="6" s="1"/>
  <c r="X803" i="6" a="1"/>
  <c r="X803" i="6" s="1"/>
  <c r="W803" i="6" a="1"/>
  <c r="W803" i="6" s="1"/>
  <c r="V803" i="6" a="1"/>
  <c r="V803" i="6" s="1"/>
  <c r="U803" i="6" a="1"/>
  <c r="U803" i="6" s="1"/>
  <c r="T803" i="6" a="1"/>
  <c r="T803" i="6" s="1"/>
  <c r="S803" i="6" a="1"/>
  <c r="S803" i="6" s="1"/>
  <c r="R803" i="6"/>
  <c r="R803" i="6" a="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c r="AB801" i="6" a="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c r="L800" i="6" a="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c r="X799" i="6" a="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c r="L799" i="6" a="1"/>
  <c r="K799" i="6" a="1"/>
  <c r="K799" i="6" s="1"/>
  <c r="AI798" i="6" a="1"/>
  <c r="AI798" i="6" s="1"/>
  <c r="AH798" i="6" a="1"/>
  <c r="AH798" i="6" s="1"/>
  <c r="AG798" i="6" a="1"/>
  <c r="AG798" i="6" s="1"/>
  <c r="AF798" i="6" a="1"/>
  <c r="AF798" i="6" s="1"/>
  <c r="AE798" i="6"/>
  <c r="AE798" i="6" a="1"/>
  <c r="AD798" i="6" a="1"/>
  <c r="AD798" i="6" s="1"/>
  <c r="AC798" i="6"/>
  <c r="AC798" i="6" a="1"/>
  <c r="AB798" i="6" a="1"/>
  <c r="AB798" i="6" s="1"/>
  <c r="AA798" i="6" a="1"/>
  <c r="AA798" i="6" s="1"/>
  <c r="Z798" i="6" a="1"/>
  <c r="Z798" i="6" s="1"/>
  <c r="Y798" i="6"/>
  <c r="Y798" i="6" a="1"/>
  <c r="X798" i="6" a="1"/>
  <c r="X798" i="6" s="1"/>
  <c r="W798" i="6"/>
  <c r="W798" i="6" a="1"/>
  <c r="V798" i="6" a="1"/>
  <c r="V798" i="6" s="1"/>
  <c r="U798" i="6" a="1"/>
  <c r="U798" i="6" s="1"/>
  <c r="T798" i="6" a="1"/>
  <c r="T798" i="6" s="1"/>
  <c r="S798" i="6" a="1"/>
  <c r="S798" i="6" s="1"/>
  <c r="R798" i="6" a="1"/>
  <c r="R798" i="6" s="1"/>
  <c r="Q798" i="6" a="1"/>
  <c r="Q798" i="6" s="1"/>
  <c r="P798" i="6" a="1"/>
  <c r="P798" i="6" s="1"/>
  <c r="O798" i="6" a="1"/>
  <c r="O798" i="6" s="1"/>
  <c r="N798" i="6" a="1"/>
  <c r="N798" i="6" s="1"/>
  <c r="M798" i="6" a="1"/>
  <c r="M798" i="6" s="1"/>
  <c r="L798" i="6" a="1"/>
  <c r="L798" i="6" s="1"/>
  <c r="K798" i="6" a="1"/>
  <c r="K798" i="6" s="1"/>
  <c r="AI797" i="6"/>
  <c r="AI797" i="6" a="1"/>
  <c r="AH797" i="6" a="1"/>
  <c r="AH797" i="6" s="1"/>
  <c r="AG797" i="6" a="1"/>
  <c r="AG797" i="6" s="1"/>
  <c r="AF797" i="6" a="1"/>
  <c r="AF797" i="6" s="1"/>
  <c r="AE797" i="6" a="1"/>
  <c r="AE797" i="6" s="1"/>
  <c r="AD797" i="6" a="1"/>
  <c r="AD797" i="6" s="1"/>
  <c r="AC797" i="6"/>
  <c r="AC797" i="6" a="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a="1"/>
  <c r="M797" i="6" s="1"/>
  <c r="L797" i="6" a="1"/>
  <c r="L797" i="6" s="1"/>
  <c r="K797" i="6" a="1"/>
  <c r="K797" i="6" s="1"/>
  <c r="AI796" i="6" a="1"/>
  <c r="AI796" i="6" s="1"/>
  <c r="AH796" i="6" a="1"/>
  <c r="AH796" i="6" s="1"/>
  <c r="AG796" i="6" a="1"/>
  <c r="AG796" i="6" s="1"/>
  <c r="AF796" i="6" a="1"/>
  <c r="AF796" i="6" s="1"/>
  <c r="AE796" i="6"/>
  <c r="AE796" i="6" a="1"/>
  <c r="AD796" i="6" a="1"/>
  <c r="AD796" i="6" s="1"/>
  <c r="AC796" i="6" a="1"/>
  <c r="AC796" i="6" s="1"/>
  <c r="AB796" i="6" a="1"/>
  <c r="AB796" i="6" s="1"/>
  <c r="AA796" i="6" a="1"/>
  <c r="AA796" i="6" s="1"/>
  <c r="Z796" i="6" a="1"/>
  <c r="Z796" i="6" s="1"/>
  <c r="Y796" i="6"/>
  <c r="Y796" i="6" a="1"/>
  <c r="X796" i="6" a="1"/>
  <c r="X796" i="6" s="1"/>
  <c r="W796" i="6" a="1"/>
  <c r="W796" i="6" s="1"/>
  <c r="V796" i="6" a="1"/>
  <c r="V796" i="6" s="1"/>
  <c r="U796" i="6" a="1"/>
  <c r="U796" i="6" s="1"/>
  <c r="T796" i="6" a="1"/>
  <c r="T796" i="6" s="1"/>
  <c r="S796" i="6" a="1"/>
  <c r="S796" i="6" s="1"/>
  <c r="R796" i="6" a="1"/>
  <c r="R796" i="6" s="1"/>
  <c r="Q796" i="6"/>
  <c r="Q796" i="6" a="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c r="AC795" i="6" a="1"/>
  <c r="AB795" i="6" a="1"/>
  <c r="AB795" i="6" s="1"/>
  <c r="AA795" i="6" a="1"/>
  <c r="AA795" i="6" s="1"/>
  <c r="Z795" i="6" a="1"/>
  <c r="Z795" i="6" s="1"/>
  <c r="Y795" i="6" a="1"/>
  <c r="Y795" i="6" s="1"/>
  <c r="X795" i="6" a="1"/>
  <c r="X795" i="6" s="1"/>
  <c r="W795" i="6" a="1"/>
  <c r="W795" i="6" s="1"/>
  <c r="V795" i="6" a="1"/>
  <c r="V795" i="6" s="1"/>
  <c r="U795" i="6" a="1"/>
  <c r="U795" i="6" s="1"/>
  <c r="T795" i="6" a="1"/>
  <c r="T795" i="6" s="1"/>
  <c r="S795" i="6" a="1"/>
  <c r="S795" i="6" s="1"/>
  <c r="R795" i="6" a="1"/>
  <c r="R795" i="6" s="1"/>
  <c r="Q795" i="6" a="1"/>
  <c r="Q795" i="6" s="1"/>
  <c r="P795" i="6" a="1"/>
  <c r="P795" i="6" s="1"/>
  <c r="O795" i="6" a="1"/>
  <c r="O795" i="6" s="1"/>
  <c r="N795" i="6" a="1"/>
  <c r="N795" i="6" s="1"/>
  <c r="M795" i="6"/>
  <c r="M795" i="6" a="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c r="Y794" i="6" a="1"/>
  <c r="X794" i="6" a="1"/>
  <c r="X794" i="6" s="1"/>
  <c r="W794" i="6" a="1"/>
  <c r="W794" i="6" s="1"/>
  <c r="V794" i="6" a="1"/>
  <c r="V794" i="6" s="1"/>
  <c r="U794" i="6" a="1"/>
  <c r="U794" i="6" s="1"/>
  <c r="T794" i="6" a="1"/>
  <c r="T794" i="6" s="1"/>
  <c r="S794" i="6"/>
  <c r="S794" i="6" a="1"/>
  <c r="R794" i="6" a="1"/>
  <c r="R794" i="6" s="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c r="AE793" i="6" a="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a="1"/>
  <c r="T793" i="6" s="1"/>
  <c r="S793" i="6"/>
  <c r="S793" i="6" a="1"/>
  <c r="R793" i="6" a="1"/>
  <c r="R793" i="6" s="1"/>
  <c r="Q793" i="6" a="1"/>
  <c r="Q793" i="6" s="1"/>
  <c r="P793" i="6" a="1"/>
  <c r="P793" i="6" s="1"/>
  <c r="O793" i="6" a="1"/>
  <c r="O793" i="6" s="1"/>
  <c r="N793" i="6" a="1"/>
  <c r="N793" i="6" s="1"/>
  <c r="M793" i="6"/>
  <c r="M793" i="6" a="1"/>
  <c r="L793" i="6" a="1"/>
  <c r="L793" i="6" s="1"/>
  <c r="K793" i="6" a="1"/>
  <c r="K793" i="6" s="1"/>
  <c r="AI792" i="6"/>
  <c r="AI792" i="6" a="1"/>
  <c r="AH792" i="6" a="1"/>
  <c r="AH792" i="6" s="1"/>
  <c r="AG792" i="6"/>
  <c r="AG792" i="6" a="1"/>
  <c r="AF792" i="6" a="1"/>
  <c r="AF792" i="6" s="1"/>
  <c r="AE792" i="6" a="1"/>
  <c r="AE792" i="6" s="1"/>
  <c r="AD792" i="6" a="1"/>
  <c r="AD792" i="6" s="1"/>
  <c r="AC792" i="6" a="1"/>
  <c r="AC792" i="6" s="1"/>
  <c r="AB792" i="6" a="1"/>
  <c r="AB792" i="6" s="1"/>
  <c r="AA792" i="6"/>
  <c r="AA792" i="6" a="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c r="AC791" i="6" a="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c r="U790" i="6" a="1"/>
  <c r="T790" i="6" a="1"/>
  <c r="T790" i="6" s="1"/>
  <c r="S790" i="6"/>
  <c r="S790" i="6" a="1"/>
  <c r="R790" i="6" a="1"/>
  <c r="R790" i="6" s="1"/>
  <c r="Q790" i="6" a="1"/>
  <c r="Q790" i="6" s="1"/>
  <c r="P790" i="6" a="1"/>
  <c r="P790" i="6" s="1"/>
  <c r="O790" i="6" a="1"/>
  <c r="O790" i="6" s="1"/>
  <c r="N790" i="6" a="1"/>
  <c r="N790" i="6" s="1"/>
  <c r="M790" i="6"/>
  <c r="M790" i="6" a="1"/>
  <c r="L790" i="6" a="1"/>
  <c r="L790" i="6" s="1"/>
  <c r="K790" i="6"/>
  <c r="K790" i="6" a="1"/>
  <c r="AI789" i="6" a="1"/>
  <c r="AI789" i="6" s="1"/>
  <c r="AH789" i="6" a="1"/>
  <c r="AH789" i="6" s="1"/>
  <c r="AG789" i="6"/>
  <c r="AG789" i="6" a="1"/>
  <c r="AF789" i="6" a="1"/>
  <c r="AF789" i="6" s="1"/>
  <c r="AE789" i="6"/>
  <c r="AE789" i="6" a="1"/>
  <c r="AD789" i="6" a="1"/>
  <c r="AD789" i="6" s="1"/>
  <c r="AC789" i="6" a="1"/>
  <c r="AC789" i="6" s="1"/>
  <c r="AB789" i="6" a="1"/>
  <c r="AB789" i="6" s="1"/>
  <c r="AA789" i="6" a="1"/>
  <c r="AA789" i="6" s="1"/>
  <c r="Z789" i="6" a="1"/>
  <c r="Z789" i="6" s="1"/>
  <c r="Y789" i="6"/>
  <c r="Y789" i="6" a="1"/>
  <c r="X789" i="6" a="1"/>
  <c r="X789" i="6" s="1"/>
  <c r="W789" i="6"/>
  <c r="W789" i="6" a="1"/>
  <c r="V789" i="6" a="1"/>
  <c r="V789" i="6" s="1"/>
  <c r="U789" i="6" a="1"/>
  <c r="U789" i="6" s="1"/>
  <c r="T789" i="6" a="1"/>
  <c r="T789" i="6" s="1"/>
  <c r="S789" i="6" a="1"/>
  <c r="S789" i="6" s="1"/>
  <c r="R789" i="6" a="1"/>
  <c r="R789" i="6" s="1"/>
  <c r="Q789" i="6"/>
  <c r="Q789" i="6" a="1"/>
  <c r="P789" i="6" a="1"/>
  <c r="P789" i="6" s="1"/>
  <c r="O789" i="6"/>
  <c r="O789" i="6" a="1"/>
  <c r="N789" i="6" a="1"/>
  <c r="N789" i="6" s="1"/>
  <c r="M789" i="6" a="1"/>
  <c r="M789" i="6" s="1"/>
  <c r="L789" i="6" a="1"/>
  <c r="L789" i="6" s="1"/>
  <c r="K789" i="6" a="1"/>
  <c r="K789" i="6" s="1"/>
  <c r="AI788" i="6"/>
  <c r="AI788" i="6" a="1"/>
  <c r="AH788" i="6" a="1"/>
  <c r="AH788" i="6" s="1"/>
  <c r="AG788" i="6" a="1"/>
  <c r="AG788" i="6" s="1"/>
  <c r="AF788" i="6" a="1"/>
  <c r="AF788" i="6" s="1"/>
  <c r="AE788" i="6" a="1"/>
  <c r="AE788" i="6" s="1"/>
  <c r="AD788" i="6" a="1"/>
  <c r="AD788" i="6" s="1"/>
  <c r="AC788" i="6"/>
  <c r="AC788" i="6" a="1"/>
  <c r="AB788" i="6" a="1"/>
  <c r="AB788" i="6" s="1"/>
  <c r="AA788" i="6"/>
  <c r="AA788" i="6" a="1"/>
  <c r="Z788" i="6" a="1"/>
  <c r="Z788" i="6" s="1"/>
  <c r="Y788" i="6" a="1"/>
  <c r="Y788" i="6" s="1"/>
  <c r="X788" i="6" a="1"/>
  <c r="X788" i="6" s="1"/>
  <c r="W788" i="6" a="1"/>
  <c r="W788" i="6" s="1"/>
  <c r="V788" i="6" a="1"/>
  <c r="V788" i="6" s="1"/>
  <c r="U788" i="6"/>
  <c r="U788" i="6" a="1"/>
  <c r="T788" i="6" a="1"/>
  <c r="T788" i="6" s="1"/>
  <c r="S788" i="6"/>
  <c r="S788" i="6" a="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c r="AE787" i="6" a="1"/>
  <c r="AD787" i="6" a="1"/>
  <c r="AD787" i="6" s="1"/>
  <c r="AC787" i="6" a="1"/>
  <c r="AC787" i="6" s="1"/>
  <c r="AB787" i="6" a="1"/>
  <c r="AB787" i="6" s="1"/>
  <c r="AA787" i="6" a="1"/>
  <c r="AA787" i="6" s="1"/>
  <c r="Z787" i="6" a="1"/>
  <c r="Z787" i="6" s="1"/>
  <c r="Y787" i="6" a="1"/>
  <c r="Y787" i="6" s="1"/>
  <c r="X787" i="6" a="1"/>
  <c r="X787" i="6" s="1"/>
  <c r="W787" i="6"/>
  <c r="W787" i="6" a="1"/>
  <c r="V787" i="6" a="1"/>
  <c r="V787" i="6" s="1"/>
  <c r="U787" i="6"/>
  <c r="U787" i="6" a="1"/>
  <c r="T787" i="6" a="1"/>
  <c r="T787" i="6" s="1"/>
  <c r="S787" i="6" a="1"/>
  <c r="S787" i="6" s="1"/>
  <c r="R787" i="6" a="1"/>
  <c r="R787" i="6" s="1"/>
  <c r="Q787" i="6" a="1"/>
  <c r="Q787" i="6" s="1"/>
  <c r="P787" i="6" a="1"/>
  <c r="P787" i="6" s="1"/>
  <c r="O787" i="6" a="1"/>
  <c r="O787" i="6" s="1"/>
  <c r="N787" i="6" a="1"/>
  <c r="N787" i="6" s="1"/>
  <c r="M787" i="6" a="1"/>
  <c r="M787" i="6" s="1"/>
  <c r="L787" i="6" a="1"/>
  <c r="L787" i="6" s="1"/>
  <c r="K787" i="6" a="1"/>
  <c r="K787" i="6" s="1"/>
  <c r="AI786" i="6"/>
  <c r="AI786" i="6" a="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c r="Y786" i="6" a="1"/>
  <c r="X786" i="6" a="1"/>
  <c r="X786" i="6" s="1"/>
  <c r="W786" i="6" a="1"/>
  <c r="W786" i="6" s="1"/>
  <c r="V786" i="6" a="1"/>
  <c r="V786" i="6" s="1"/>
  <c r="U786" i="6" a="1"/>
  <c r="U786" i="6" s="1"/>
  <c r="T786" i="6" a="1"/>
  <c r="T786" i="6" s="1"/>
  <c r="S786" i="6"/>
  <c r="S786" i="6" a="1"/>
  <c r="R786" i="6" a="1"/>
  <c r="R786" i="6" s="1"/>
  <c r="Q786" i="6" a="1"/>
  <c r="Q786" i="6" s="1"/>
  <c r="P786" i="6" a="1"/>
  <c r="P786" i="6" s="1"/>
  <c r="O786" i="6" a="1"/>
  <c r="O786" i="6" s="1"/>
  <c r="N786" i="6" a="1"/>
  <c r="N786" i="6" s="1"/>
  <c r="M786" i="6" a="1"/>
  <c r="M786" i="6" s="1"/>
  <c r="L786" i="6" a="1"/>
  <c r="L786" i="6" s="1"/>
  <c r="K786" i="6"/>
  <c r="K786" i="6" a="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c r="AG784" i="6" a="1"/>
  <c r="AF784" i="6" a="1"/>
  <c r="AF784" i="6" s="1"/>
  <c r="AE784" i="6" a="1"/>
  <c r="AE784" i="6" s="1"/>
  <c r="AD784" i="6" a="1"/>
  <c r="AD784" i="6" s="1"/>
  <c r="AC784" i="6" a="1"/>
  <c r="AC784" i="6" s="1"/>
  <c r="AB784" i="6" a="1"/>
  <c r="AB784" i="6" s="1"/>
  <c r="AA784" i="6" a="1"/>
  <c r="AA784" i="6" s="1"/>
  <c r="Z784" i="6" a="1"/>
  <c r="Z784" i="6" s="1"/>
  <c r="Y784" i="6" a="1"/>
  <c r="Y784" i="6" s="1"/>
  <c r="X784" i="6" a="1"/>
  <c r="X784" i="6" s="1"/>
  <c r="W784" i="6" a="1"/>
  <c r="W784" i="6" s="1"/>
  <c r="V784" i="6" a="1"/>
  <c r="V784" i="6" s="1"/>
  <c r="U784" i="6" a="1"/>
  <c r="U784" i="6" s="1"/>
  <c r="T784" i="6" a="1"/>
  <c r="T784" i="6" s="1"/>
  <c r="S784" i="6" a="1"/>
  <c r="S784" i="6" s="1"/>
  <c r="R784" i="6" a="1"/>
  <c r="R784" i="6" s="1"/>
  <c r="Q784" i="6"/>
  <c r="Q784" i="6" a="1"/>
  <c r="P784" i="6" a="1"/>
  <c r="P784" i="6" s="1"/>
  <c r="O784" i="6" a="1"/>
  <c r="O784" i="6" s="1"/>
  <c r="N784" i="6" a="1"/>
  <c r="N784" i="6" s="1"/>
  <c r="M784" i="6" a="1"/>
  <c r="M784" i="6" s="1"/>
  <c r="L784" i="6" a="1"/>
  <c r="L784" i="6" s="1"/>
  <c r="K784" i="6" a="1"/>
  <c r="K784" i="6" s="1"/>
  <c r="AI783" i="6" a="1"/>
  <c r="AI783" i="6" s="1"/>
  <c r="AH783" i="6" a="1"/>
  <c r="AH783" i="6" s="1"/>
  <c r="AG783" i="6" a="1"/>
  <c r="AG783" i="6" s="1"/>
  <c r="AF783" i="6" a="1"/>
  <c r="AF783" i="6" s="1"/>
  <c r="AE783" i="6" a="1"/>
  <c r="AE783" i="6" s="1"/>
  <c r="AD783" i="6" a="1"/>
  <c r="AD783" i="6" s="1"/>
  <c r="AC783" i="6"/>
  <c r="AC783" i="6" a="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a="1"/>
  <c r="R783" i="6" s="1"/>
  <c r="Q783" i="6" a="1"/>
  <c r="Q783" i="6" s="1"/>
  <c r="P783" i="6" a="1"/>
  <c r="P783" i="6" s="1"/>
  <c r="O783" i="6" a="1"/>
  <c r="O783" i="6" s="1"/>
  <c r="N783" i="6" a="1"/>
  <c r="N783" i="6" s="1"/>
  <c r="M783" i="6"/>
  <c r="M783" i="6" a="1"/>
  <c r="L783" i="6" a="1"/>
  <c r="L783" i="6" s="1"/>
  <c r="K783" i="6" a="1"/>
  <c r="K783" i="6" s="1"/>
  <c r="AI782" i="6"/>
  <c r="AI782" i="6" a="1"/>
  <c r="AH782" i="6" a="1"/>
  <c r="AH782" i="6" s="1"/>
  <c r="AG782" i="6" a="1"/>
  <c r="AG782" i="6" s="1"/>
  <c r="AF782" i="6" a="1"/>
  <c r="AF782" i="6" s="1"/>
  <c r="AE782" i="6" a="1"/>
  <c r="AE782" i="6" s="1"/>
  <c r="AD782" i="6" a="1"/>
  <c r="AD782" i="6" s="1"/>
  <c r="AC782" i="6" a="1"/>
  <c r="AC782" i="6" s="1"/>
  <c r="AB782" i="6" a="1"/>
  <c r="AB782" i="6" s="1"/>
  <c r="AA782" i="6" a="1"/>
  <c r="AA782" i="6" s="1"/>
  <c r="Z782" i="6" a="1"/>
  <c r="Z782" i="6" s="1"/>
  <c r="Y782" i="6" a="1"/>
  <c r="Y782" i="6" s="1"/>
  <c r="X782" i="6" a="1"/>
  <c r="X782" i="6" s="1"/>
  <c r="W782" i="6" a="1"/>
  <c r="W782" i="6" s="1"/>
  <c r="V782" i="6" a="1"/>
  <c r="V782" i="6" s="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c r="K782" i="6" a="1"/>
  <c r="AI781" i="6" a="1"/>
  <c r="AI781" i="6" s="1"/>
  <c r="AH781" i="6" a="1"/>
  <c r="AH781" i="6" s="1"/>
  <c r="AG781" i="6" a="1"/>
  <c r="AG781" i="6" s="1"/>
  <c r="AF781" i="6" a="1"/>
  <c r="AF781" i="6" s="1"/>
  <c r="AE781" i="6" a="1"/>
  <c r="AE781" i="6" s="1"/>
  <c r="AD781" i="6" a="1"/>
  <c r="AD781" i="6" s="1"/>
  <c r="AC781" i="6" a="1"/>
  <c r="AC781" i="6" s="1"/>
  <c r="AB781" i="6" a="1"/>
  <c r="AB781" i="6" s="1"/>
  <c r="AA781" i="6" a="1"/>
  <c r="AA781" i="6" s="1"/>
  <c r="Z781" i="6" a="1"/>
  <c r="Z781" i="6" s="1"/>
  <c r="Y781" i="6" a="1"/>
  <c r="Y781" i="6" s="1"/>
  <c r="X781" i="6" a="1"/>
  <c r="X781" i="6" s="1"/>
  <c r="W781" i="6" a="1"/>
  <c r="W781" i="6" s="1"/>
  <c r="V781" i="6" a="1"/>
  <c r="V781" i="6" s="1"/>
  <c r="U781" i="6" a="1"/>
  <c r="U781" i="6" s="1"/>
  <c r="T781" i="6" a="1"/>
  <c r="T781" i="6" s="1"/>
  <c r="S781" i="6" a="1"/>
  <c r="S781" i="6" s="1"/>
  <c r="R781" i="6" a="1"/>
  <c r="R781" i="6" s="1"/>
  <c r="Q781" i="6" a="1"/>
  <c r="Q781" i="6" s="1"/>
  <c r="P781" i="6" a="1"/>
  <c r="P781" i="6" s="1"/>
  <c r="O781" i="6" a="1"/>
  <c r="O781" i="6" s="1"/>
  <c r="N781" i="6" a="1"/>
  <c r="N781" i="6" s="1"/>
  <c r="M781" i="6" a="1"/>
  <c r="M781" i="6" s="1"/>
  <c r="L781" i="6" a="1"/>
  <c r="L781" i="6" s="1"/>
  <c r="K781" i="6" a="1"/>
  <c r="K781" i="6" s="1"/>
  <c r="AI780" i="6" a="1"/>
  <c r="AI780" i="6" s="1"/>
  <c r="AH780" i="6" a="1"/>
  <c r="AH780" i="6" s="1"/>
  <c r="AG780" i="6"/>
  <c r="AG780" i="6" a="1"/>
  <c r="AF780" i="6" a="1"/>
  <c r="AF780" i="6" s="1"/>
  <c r="AE780" i="6" a="1"/>
  <c r="AE780" i="6" s="1"/>
  <c r="AD780" i="6" a="1"/>
  <c r="AD780" i="6" s="1"/>
  <c r="AC780" i="6" a="1"/>
  <c r="AC780" i="6" s="1"/>
  <c r="AB780" i="6" a="1"/>
  <c r="AB780" i="6" s="1"/>
  <c r="AA780" i="6" a="1"/>
  <c r="AA780" i="6" s="1"/>
  <c r="Z780" i="6" a="1"/>
  <c r="Z780" i="6" s="1"/>
  <c r="Y780" i="6" a="1"/>
  <c r="Y780" i="6" s="1"/>
  <c r="X780" i="6" a="1"/>
  <c r="X780" i="6" s="1"/>
  <c r="W780" i="6" a="1"/>
  <c r="W780" i="6" s="1"/>
  <c r="V780" i="6" a="1"/>
  <c r="V780" i="6" s="1"/>
  <c r="U780" i="6" a="1"/>
  <c r="U780" i="6" s="1"/>
  <c r="T780" i="6" a="1"/>
  <c r="T780" i="6" s="1"/>
  <c r="S780" i="6" a="1"/>
  <c r="S780" i="6" s="1"/>
  <c r="R780" i="6" a="1"/>
  <c r="R780" i="6" s="1"/>
  <c r="Q780" i="6"/>
  <c r="Q780" i="6" a="1"/>
  <c r="P780" i="6" a="1"/>
  <c r="P780" i="6" s="1"/>
  <c r="O780" i="6" a="1"/>
  <c r="O780" i="6" s="1"/>
  <c r="N780" i="6"/>
  <c r="N780" i="6" a="1"/>
  <c r="M780" i="6" a="1"/>
  <c r="M780" i="6" s="1"/>
  <c r="L780" i="6"/>
  <c r="L780" i="6" a="1"/>
  <c r="K780" i="6" a="1"/>
  <c r="K780" i="6" s="1"/>
  <c r="AI779" i="6" a="1"/>
  <c r="AI779" i="6" s="1"/>
  <c r="AH779" i="6" a="1"/>
  <c r="AH779" i="6" s="1"/>
  <c r="AG779" i="6" a="1"/>
  <c r="AG779" i="6" s="1"/>
  <c r="AF779" i="6" a="1"/>
  <c r="AF779" i="6" s="1"/>
  <c r="AE779" i="6" a="1"/>
  <c r="AE779" i="6" s="1"/>
  <c r="AD779" i="6" a="1"/>
  <c r="AD779" i="6" s="1"/>
  <c r="AC779" i="6" a="1"/>
  <c r="AC779" i="6" s="1"/>
  <c r="AB779" i="6"/>
  <c r="AB779" i="6" a="1"/>
  <c r="AA779" i="6" a="1"/>
  <c r="AA779" i="6" s="1"/>
  <c r="Z779" i="6" a="1"/>
  <c r="Z779" i="6" s="1"/>
  <c r="Y779" i="6" a="1"/>
  <c r="Y779" i="6" s="1"/>
  <c r="X779" i="6" a="1"/>
  <c r="X779" i="6" s="1"/>
  <c r="W779" i="6" a="1"/>
  <c r="W779" i="6" s="1"/>
  <c r="V779" i="6" a="1"/>
  <c r="V779" i="6" s="1"/>
  <c r="U779" i="6" a="1"/>
  <c r="U779" i="6" s="1"/>
  <c r="T779" i="6"/>
  <c r="T779" i="6" a="1"/>
  <c r="S779" i="6" a="1"/>
  <c r="S779" i="6" s="1"/>
  <c r="R779" i="6" a="1"/>
  <c r="R779" i="6" s="1"/>
  <c r="Q779" i="6" a="1"/>
  <c r="Q779" i="6" s="1"/>
  <c r="P779" i="6" a="1"/>
  <c r="P779" i="6" s="1"/>
  <c r="O779" i="6" a="1"/>
  <c r="O779" i="6" s="1"/>
  <c r="N779" i="6" a="1"/>
  <c r="N779" i="6" s="1"/>
  <c r="M779" i="6" a="1"/>
  <c r="M779" i="6" s="1"/>
  <c r="L779" i="6"/>
  <c r="L779" i="6" a="1"/>
  <c r="K779" i="6" a="1"/>
  <c r="K779" i="6" s="1"/>
  <c r="AI778" i="6" a="1"/>
  <c r="AI778" i="6" s="1"/>
  <c r="AH778" i="6"/>
  <c r="AH778" i="6" a="1"/>
  <c r="AG778" i="6" a="1"/>
  <c r="AG778" i="6" s="1"/>
  <c r="AF778" i="6"/>
  <c r="AF778" i="6" a="1"/>
  <c r="AE778" i="6" a="1"/>
  <c r="AE778" i="6" s="1"/>
  <c r="AD778" i="6" a="1"/>
  <c r="AD778" i="6" s="1"/>
  <c r="AC778" i="6" a="1"/>
  <c r="AC778" i="6" s="1"/>
  <c r="AB778" i="6" a="1"/>
  <c r="AB778" i="6" s="1"/>
  <c r="AA778" i="6" a="1"/>
  <c r="AA778" i="6" s="1"/>
  <c r="Z778" i="6"/>
  <c r="Z778" i="6" a="1"/>
  <c r="Y778" i="6" a="1"/>
  <c r="Y778" i="6" s="1"/>
  <c r="X778" i="6"/>
  <c r="X778" i="6" a="1"/>
  <c r="W778" i="6" a="1"/>
  <c r="W778" i="6" s="1"/>
  <c r="V778" i="6" a="1"/>
  <c r="V778" i="6" s="1"/>
  <c r="U778" i="6" a="1"/>
  <c r="U778" i="6" s="1"/>
  <c r="T778" i="6" a="1"/>
  <c r="T778" i="6" s="1"/>
  <c r="S778" i="6" a="1"/>
  <c r="S778" i="6" s="1"/>
  <c r="R778" i="6"/>
  <c r="R778" i="6" a="1"/>
  <c r="Q778" i="6" a="1"/>
  <c r="Q778" i="6" s="1"/>
  <c r="P778" i="6"/>
  <c r="P778" i="6" a="1"/>
  <c r="O778" i="6" a="1"/>
  <c r="O778" i="6" s="1"/>
  <c r="N778" i="6" a="1"/>
  <c r="N778" i="6" s="1"/>
  <c r="M778" i="6" a="1"/>
  <c r="M778" i="6" s="1"/>
  <c r="L778" i="6" a="1"/>
  <c r="L778" i="6" s="1"/>
  <c r="K778" i="6" a="1"/>
  <c r="K778" i="6" s="1"/>
  <c r="AI777" i="6" a="1"/>
  <c r="AI777" i="6" s="1"/>
  <c r="AH777" i="6" a="1"/>
  <c r="AH777" i="6" s="1"/>
  <c r="AG777" i="6" a="1"/>
  <c r="AG777" i="6" s="1"/>
  <c r="AF777" i="6"/>
  <c r="AF777" i="6" a="1"/>
  <c r="AE777" i="6" a="1"/>
  <c r="AE777" i="6" s="1"/>
  <c r="AD777" i="6"/>
  <c r="AD777" i="6" a="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c r="N777" i="6" a="1"/>
  <c r="M777" i="6" a="1"/>
  <c r="M777" i="6" s="1"/>
  <c r="L777" i="6" a="1"/>
  <c r="L777" i="6" s="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c r="Z776" i="6" a="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a="1"/>
  <c r="W775" i="6" s="1"/>
  <c r="V775" i="6"/>
  <c r="V775" i="6" a="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c r="AH774" i="6" a="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a="1"/>
  <c r="U774" i="6" s="1"/>
  <c r="T774" i="6" a="1"/>
  <c r="T774" i="6" s="1"/>
  <c r="S774" i="6" a="1"/>
  <c r="S774" i="6" s="1"/>
  <c r="R774" i="6"/>
  <c r="R774" i="6" a="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c r="AD773" i="6" a="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c r="N773" i="6" a="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c r="Z772" i="6" a="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c r="V771" i="6" a="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c r="AH770" i="6" a="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a="1"/>
  <c r="W770" i="6" s="1"/>
  <c r="V770" i="6"/>
  <c r="V770" i="6" a="1"/>
  <c r="U770" i="6" a="1"/>
  <c r="U770" i="6" s="1"/>
  <c r="T770" i="6" a="1"/>
  <c r="T770" i="6" s="1"/>
  <c r="S770" i="6" a="1"/>
  <c r="S770" i="6" s="1"/>
  <c r="R770" i="6"/>
  <c r="R770" i="6" a="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c r="AD769" i="6" a="1"/>
  <c r="AC769" i="6" a="1"/>
  <c r="AC769" i="6" s="1"/>
  <c r="AB769" i="6" a="1"/>
  <c r="AB769" i="6" s="1"/>
  <c r="AA769" i="6" a="1"/>
  <c r="AA769" i="6" s="1"/>
  <c r="Z769" i="6" a="1"/>
  <c r="Z769" i="6" s="1"/>
  <c r="Y769" i="6" a="1"/>
  <c r="Y769" i="6" s="1"/>
  <c r="X769" i="6" a="1"/>
  <c r="X769" i="6" s="1"/>
  <c r="W769" i="6" a="1"/>
  <c r="W769" i="6" s="1"/>
  <c r="V769" i="6" a="1"/>
  <c r="V769" i="6" s="1"/>
  <c r="U769" i="6" a="1"/>
  <c r="U769" i="6" s="1"/>
  <c r="T769" i="6" a="1"/>
  <c r="T769" i="6" s="1"/>
  <c r="S769" i="6" a="1"/>
  <c r="S769" i="6" s="1"/>
  <c r="R769" i="6"/>
  <c r="R769" i="6" a="1"/>
  <c r="Q769" i="6" a="1"/>
  <c r="Q769" i="6" s="1"/>
  <c r="P769" i="6" a="1"/>
  <c r="P769" i="6" s="1"/>
  <c r="O769" i="6" a="1"/>
  <c r="O769" i="6" s="1"/>
  <c r="N769" i="6"/>
  <c r="N769" i="6" a="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c r="V767" i="6" a="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a="1"/>
  <c r="AC766" i="6" s="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c r="R766" i="6" a="1"/>
  <c r="Q766" i="6" a="1"/>
  <c r="Q766" i="6" s="1"/>
  <c r="P766" i="6" a="1"/>
  <c r="P766" i="6" s="1"/>
  <c r="O766" i="6" a="1"/>
  <c r="O766" i="6" s="1"/>
  <c r="N766" i="6" a="1"/>
  <c r="N766" i="6" s="1"/>
  <c r="M766" i="6" a="1"/>
  <c r="M766" i="6" s="1"/>
  <c r="L766" i="6" a="1"/>
  <c r="L766" i="6" s="1"/>
  <c r="K766" i="6" a="1"/>
  <c r="K766" i="6" s="1"/>
  <c r="AI765" i="6" a="1"/>
  <c r="AI765" i="6" s="1"/>
  <c r="AH765" i="6"/>
  <c r="AH765" i="6" a="1"/>
  <c r="AG765" i="6" a="1"/>
  <c r="AG765" i="6" s="1"/>
  <c r="AF765" i="6" a="1"/>
  <c r="AF765" i="6" s="1"/>
  <c r="AE765" i="6" a="1"/>
  <c r="AE765" i="6" s="1"/>
  <c r="AD765" i="6"/>
  <c r="AD765" i="6" a="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a="1"/>
  <c r="U764" i="6" s="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a="1"/>
  <c r="Q763" i="6" s="1"/>
  <c r="P763" i="6" a="1"/>
  <c r="P763" i="6" s="1"/>
  <c r="O763" i="6" a="1"/>
  <c r="O763" i="6" s="1"/>
  <c r="N763" i="6" a="1"/>
  <c r="N763" i="6" s="1"/>
  <c r="M763" i="6" a="1"/>
  <c r="M763" i="6" s="1"/>
  <c r="L763" i="6" a="1"/>
  <c r="L763" i="6" s="1"/>
  <c r="K763" i="6" a="1"/>
  <c r="K763" i="6" s="1"/>
  <c r="AI762" i="6" a="1"/>
  <c r="AI762" i="6" s="1"/>
  <c r="AH762" i="6" a="1"/>
  <c r="AH762" i="6" s="1"/>
  <c r="AG762" i="6" a="1"/>
  <c r="AG762" i="6" s="1"/>
  <c r="AF762" i="6"/>
  <c r="AF762" i="6" a="1"/>
  <c r="AE762" i="6" a="1"/>
  <c r="AE762" i="6" s="1"/>
  <c r="AD762" i="6" a="1"/>
  <c r="AD762" i="6" s="1"/>
  <c r="AC762" i="6" a="1"/>
  <c r="AC762" i="6" s="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c r="P762" i="6" a="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c r="AD761" i="6" a="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c r="N761" i="6" a="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c r="V759" i="6" a="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c r="AI758" i="6" a="1"/>
  <c r="AH758" i="6" a="1"/>
  <c r="AH758" i="6" s="1"/>
  <c r="AG758" i="6" a="1"/>
  <c r="AG758" i="6" s="1"/>
  <c r="AF758" i="6" a="1"/>
  <c r="AF758" i="6" s="1"/>
  <c r="AE758" i="6"/>
  <c r="AE758" i="6" a="1"/>
  <c r="AD758" i="6" a="1"/>
  <c r="AD758" i="6" s="1"/>
  <c r="AC758" i="6" a="1"/>
  <c r="AC758" i="6" s="1"/>
  <c r="AB758" i="6" a="1"/>
  <c r="AB758" i="6" s="1"/>
  <c r="AA758" i="6"/>
  <c r="AA758" i="6" a="1"/>
  <c r="Z758" i="6" a="1"/>
  <c r="Z758" i="6" s="1"/>
  <c r="Y758" i="6" a="1"/>
  <c r="Y758" i="6" s="1"/>
  <c r="X758" i="6" a="1"/>
  <c r="X758" i="6" s="1"/>
  <c r="W758" i="6"/>
  <c r="W758" i="6" a="1"/>
  <c r="V758" i="6" a="1"/>
  <c r="V758" i="6" s="1"/>
  <c r="U758" i="6" a="1"/>
  <c r="U758" i="6" s="1"/>
  <c r="T758" i="6" a="1"/>
  <c r="T758" i="6" s="1"/>
  <c r="S758" i="6"/>
  <c r="S758" i="6" a="1"/>
  <c r="R758" i="6" a="1"/>
  <c r="R758" i="6" s="1"/>
  <c r="Q758" i="6" a="1"/>
  <c r="Q758" i="6" s="1"/>
  <c r="P758" i="6" a="1"/>
  <c r="P758" i="6" s="1"/>
  <c r="O758" i="6"/>
  <c r="O758" i="6" a="1"/>
  <c r="N758" i="6" a="1"/>
  <c r="N758" i="6" s="1"/>
  <c r="M758" i="6" a="1"/>
  <c r="M758" i="6" s="1"/>
  <c r="L758" i="6" a="1"/>
  <c r="L758" i="6" s="1"/>
  <c r="K758" i="6"/>
  <c r="K758" i="6" a="1"/>
  <c r="AI757" i="6"/>
  <c r="AI757" i="6" a="1"/>
  <c r="AH757" i="6" a="1"/>
  <c r="AH757" i="6" s="1"/>
  <c r="AG757" i="6" a="1"/>
  <c r="AG757" i="6" s="1"/>
  <c r="AF757" i="6" a="1"/>
  <c r="AF757" i="6" s="1"/>
  <c r="AE757" i="6"/>
  <c r="AE757" i="6" a="1"/>
  <c r="AD757" i="6" a="1"/>
  <c r="AD757" i="6" s="1"/>
  <c r="AC757" i="6" a="1"/>
  <c r="AC757" i="6" s="1"/>
  <c r="AB757" i="6" a="1"/>
  <c r="AB757" i="6" s="1"/>
  <c r="AA757" i="6"/>
  <c r="AA757" i="6" a="1"/>
  <c r="Z757" i="6" a="1"/>
  <c r="Z757" i="6" s="1"/>
  <c r="Y757" i="6" a="1"/>
  <c r="Y757" i="6" s="1"/>
  <c r="X757" i="6" a="1"/>
  <c r="X757" i="6" s="1"/>
  <c r="W757" i="6"/>
  <c r="W757" i="6" a="1"/>
  <c r="V757" i="6" a="1"/>
  <c r="V757" i="6" s="1"/>
  <c r="U757" i="6" a="1"/>
  <c r="U757" i="6" s="1"/>
  <c r="T757" i="6" a="1"/>
  <c r="T757" i="6" s="1"/>
  <c r="S757" i="6"/>
  <c r="S757" i="6" a="1"/>
  <c r="R757" i="6" a="1"/>
  <c r="R757" i="6" s="1"/>
  <c r="Q757" i="6" a="1"/>
  <c r="Q757" i="6" s="1"/>
  <c r="P757" i="6" a="1"/>
  <c r="P757" i="6" s="1"/>
  <c r="O757" i="6"/>
  <c r="O757" i="6" a="1"/>
  <c r="N757" i="6" a="1"/>
  <c r="N757" i="6" s="1"/>
  <c r="M757" i="6" a="1"/>
  <c r="M757" i="6" s="1"/>
  <c r="L757" i="6" a="1"/>
  <c r="L757" i="6" s="1"/>
  <c r="K757" i="6"/>
  <c r="K757" i="6" a="1"/>
  <c r="AI756" i="6" a="1"/>
  <c r="AI756" i="6" s="1"/>
  <c r="AH756" i="6" a="1"/>
  <c r="AH756" i="6" s="1"/>
  <c r="AG756" i="6" a="1"/>
  <c r="AG756" i="6" s="1"/>
  <c r="AF756" i="6" a="1"/>
  <c r="AF756" i="6" s="1"/>
  <c r="AE756" i="6"/>
  <c r="AE756" i="6" a="1"/>
  <c r="AD756" i="6" a="1"/>
  <c r="AD756" i="6" s="1"/>
  <c r="AC756" i="6" a="1"/>
  <c r="AC756" i="6" s="1"/>
  <c r="AB756" i="6" a="1"/>
  <c r="AB756" i="6" s="1"/>
  <c r="AA756" i="6"/>
  <c r="AA756" i="6" a="1"/>
  <c r="Z756" i="6" a="1"/>
  <c r="Z756" i="6" s="1"/>
  <c r="Y756" i="6" a="1"/>
  <c r="Y756" i="6" s="1"/>
  <c r="X756" i="6" a="1"/>
  <c r="X756" i="6" s="1"/>
  <c r="W756" i="6"/>
  <c r="W756" i="6" a="1"/>
  <c r="V756" i="6" a="1"/>
  <c r="V756" i="6" s="1"/>
  <c r="U756" i="6" a="1"/>
  <c r="U756" i="6" s="1"/>
  <c r="T756" i="6" a="1"/>
  <c r="T756" i="6" s="1"/>
  <c r="S756" i="6"/>
  <c r="S756" i="6" a="1"/>
  <c r="R756" i="6" a="1"/>
  <c r="R756" i="6" s="1"/>
  <c r="Q756" i="6" a="1"/>
  <c r="Q756" i="6" s="1"/>
  <c r="P756" i="6" a="1"/>
  <c r="P756" i="6" s="1"/>
  <c r="O756" i="6"/>
  <c r="O756" i="6" a="1"/>
  <c r="N756" i="6" a="1"/>
  <c r="N756" i="6" s="1"/>
  <c r="M756" i="6" a="1"/>
  <c r="M756" i="6" s="1"/>
  <c r="L756" i="6" a="1"/>
  <c r="L756" i="6" s="1"/>
  <c r="K756" i="6"/>
  <c r="K756" i="6" a="1"/>
  <c r="AI755" i="6"/>
  <c r="AI755" i="6" a="1"/>
  <c r="AH755" i="6" a="1"/>
  <c r="AH755" i="6" s="1"/>
  <c r="AG755" i="6" a="1"/>
  <c r="AG755" i="6" s="1"/>
  <c r="AF755" i="6" a="1"/>
  <c r="AF755" i="6" s="1"/>
  <c r="AE755" i="6"/>
  <c r="AE755" i="6" a="1"/>
  <c r="AD755" i="6" a="1"/>
  <c r="AD755" i="6" s="1"/>
  <c r="AC755" i="6" a="1"/>
  <c r="AC755" i="6" s="1"/>
  <c r="AB755" i="6" a="1"/>
  <c r="AB755" i="6" s="1"/>
  <c r="AA755" i="6"/>
  <c r="AA755" i="6" a="1"/>
  <c r="Z755" i="6" a="1"/>
  <c r="Z755" i="6" s="1"/>
  <c r="Y755" i="6" a="1"/>
  <c r="Y755" i="6" s="1"/>
  <c r="X755" i="6" a="1"/>
  <c r="X755" i="6" s="1"/>
  <c r="W755" i="6"/>
  <c r="W755" i="6" a="1"/>
  <c r="V755" i="6" a="1"/>
  <c r="V755" i="6" s="1"/>
  <c r="U755" i="6" a="1"/>
  <c r="U755" i="6" s="1"/>
  <c r="T755" i="6" a="1"/>
  <c r="T755" i="6" s="1"/>
  <c r="S755" i="6"/>
  <c r="S755" i="6" a="1"/>
  <c r="R755" i="6" a="1"/>
  <c r="R755" i="6" s="1"/>
  <c r="Q755" i="6" a="1"/>
  <c r="Q755" i="6" s="1"/>
  <c r="P755" i="6" a="1"/>
  <c r="P755" i="6" s="1"/>
  <c r="O755" i="6"/>
  <c r="O755" i="6" a="1"/>
  <c r="N755" i="6" a="1"/>
  <c r="N755" i="6" s="1"/>
  <c r="M755" i="6" a="1"/>
  <c r="M755" i="6" s="1"/>
  <c r="L755" i="6" a="1"/>
  <c r="L755" i="6" s="1"/>
  <c r="K755" i="6"/>
  <c r="K755" i="6" a="1"/>
  <c r="AI754" i="6"/>
  <c r="AI754" i="6" a="1"/>
  <c r="AH754" i="6" a="1"/>
  <c r="AH754" i="6" s="1"/>
  <c r="AG754" i="6" a="1"/>
  <c r="AG754" i="6" s="1"/>
  <c r="AF754" i="6" a="1"/>
  <c r="AF754" i="6" s="1"/>
  <c r="AE754" i="6"/>
  <c r="AE754" i="6" a="1"/>
  <c r="AD754" i="6" a="1"/>
  <c r="AD754" i="6" s="1"/>
  <c r="AC754" i="6" a="1"/>
  <c r="AC754" i="6" s="1"/>
  <c r="AB754" i="6" a="1"/>
  <c r="AB754" i="6" s="1"/>
  <c r="AA754" i="6"/>
  <c r="AA754" i="6" a="1"/>
  <c r="Z754" i="6" a="1"/>
  <c r="Z754" i="6" s="1"/>
  <c r="Y754" i="6" a="1"/>
  <c r="Y754" i="6" s="1"/>
  <c r="X754" i="6" a="1"/>
  <c r="X754" i="6" s="1"/>
  <c r="W754" i="6"/>
  <c r="W754" i="6" a="1"/>
  <c r="V754" i="6" a="1"/>
  <c r="V754" i="6" s="1"/>
  <c r="U754" i="6" a="1"/>
  <c r="U754" i="6" s="1"/>
  <c r="T754" i="6" a="1"/>
  <c r="T754" i="6" s="1"/>
  <c r="S754" i="6"/>
  <c r="S754" i="6" a="1"/>
  <c r="R754" i="6" a="1"/>
  <c r="R754" i="6" s="1"/>
  <c r="Q754" i="6" a="1"/>
  <c r="Q754" i="6" s="1"/>
  <c r="P754" i="6" a="1"/>
  <c r="P754" i="6" s="1"/>
  <c r="O754" i="6"/>
  <c r="O754" i="6" a="1"/>
  <c r="N754" i="6" a="1"/>
  <c r="N754" i="6" s="1"/>
  <c r="M754" i="6" a="1"/>
  <c r="M754" i="6" s="1"/>
  <c r="L754" i="6" a="1"/>
  <c r="L754" i="6" s="1"/>
  <c r="K754" i="6"/>
  <c r="K754" i="6" a="1"/>
  <c r="AI753" i="6"/>
  <c r="AI753" i="6" a="1"/>
  <c r="AH753" i="6" a="1"/>
  <c r="AH753" i="6" s="1"/>
  <c r="AG753" i="6" a="1"/>
  <c r="AG753" i="6" s="1"/>
  <c r="AF753" i="6" a="1"/>
  <c r="AF753" i="6" s="1"/>
  <c r="AE753" i="6"/>
  <c r="AE753" i="6" a="1"/>
  <c r="AD753" i="6" a="1"/>
  <c r="AD753" i="6" s="1"/>
  <c r="AC753" i="6" a="1"/>
  <c r="AC753" i="6" s="1"/>
  <c r="AB753" i="6" a="1"/>
  <c r="AB753" i="6" s="1"/>
  <c r="AA753" i="6"/>
  <c r="AA753" i="6" a="1"/>
  <c r="Z753" i="6" a="1"/>
  <c r="Z753" i="6" s="1"/>
  <c r="Y753" i="6" a="1"/>
  <c r="Y753" i="6" s="1"/>
  <c r="X753" i="6" a="1"/>
  <c r="X753" i="6" s="1"/>
  <c r="W753" i="6"/>
  <c r="W753" i="6" a="1"/>
  <c r="V753" i="6" a="1"/>
  <c r="V753" i="6" s="1"/>
  <c r="U753" i="6" a="1"/>
  <c r="U753" i="6" s="1"/>
  <c r="T753" i="6" a="1"/>
  <c r="T753" i="6" s="1"/>
  <c r="S753" i="6"/>
  <c r="S753" i="6" a="1"/>
  <c r="R753" i="6" a="1"/>
  <c r="R753" i="6" s="1"/>
  <c r="Q753" i="6" a="1"/>
  <c r="Q753" i="6" s="1"/>
  <c r="P753" i="6" a="1"/>
  <c r="P753" i="6" s="1"/>
  <c r="O753" i="6"/>
  <c r="O753" i="6" a="1"/>
  <c r="N753" i="6" a="1"/>
  <c r="N753" i="6" s="1"/>
  <c r="M753" i="6" a="1"/>
  <c r="M753" i="6" s="1"/>
  <c r="L753" i="6" a="1"/>
  <c r="L753" i="6" s="1"/>
  <c r="K753" i="6"/>
  <c r="K753" i="6" a="1"/>
  <c r="AI752" i="6"/>
  <c r="AI752" i="6" a="1"/>
  <c r="AH752" i="6" a="1"/>
  <c r="AH752" i="6" s="1"/>
  <c r="AG752" i="6" a="1"/>
  <c r="AG752" i="6" s="1"/>
  <c r="AF752" i="6" a="1"/>
  <c r="AF752" i="6" s="1"/>
  <c r="AE752" i="6"/>
  <c r="AE752" i="6" a="1"/>
  <c r="AD752" i="6" a="1"/>
  <c r="AD752" i="6" s="1"/>
  <c r="AC752" i="6" a="1"/>
  <c r="AC752" i="6" s="1"/>
  <c r="AB752" i="6" a="1"/>
  <c r="AB752" i="6" s="1"/>
  <c r="AA752" i="6"/>
  <c r="AA752" i="6" a="1"/>
  <c r="Z752" i="6" a="1"/>
  <c r="Z752" i="6" s="1"/>
  <c r="Y752" i="6" a="1"/>
  <c r="Y752" i="6" s="1"/>
  <c r="X752" i="6" a="1"/>
  <c r="X752" i="6" s="1"/>
  <c r="W752" i="6"/>
  <c r="W752" i="6" a="1"/>
  <c r="V752" i="6" a="1"/>
  <c r="V752" i="6" s="1"/>
  <c r="U752" i="6" a="1"/>
  <c r="U752" i="6" s="1"/>
  <c r="T752" i="6" a="1"/>
  <c r="T752" i="6" s="1"/>
  <c r="S752" i="6"/>
  <c r="S752" i="6" a="1"/>
  <c r="R752" i="6" a="1"/>
  <c r="R752" i="6" s="1"/>
  <c r="Q752" i="6" a="1"/>
  <c r="Q752" i="6" s="1"/>
  <c r="P752" i="6" a="1"/>
  <c r="P752" i="6" s="1"/>
  <c r="O752" i="6"/>
  <c r="O752" i="6" a="1"/>
  <c r="N752" i="6" a="1"/>
  <c r="N752" i="6" s="1"/>
  <c r="M752" i="6" a="1"/>
  <c r="M752" i="6" s="1"/>
  <c r="L752" i="6" a="1"/>
  <c r="L752" i="6" s="1"/>
  <c r="K752" i="6"/>
  <c r="K752" i="6" a="1"/>
  <c r="AI751" i="6"/>
  <c r="AI751" i="6" a="1"/>
  <c r="AH751" i="6" a="1"/>
  <c r="AH751" i="6" s="1"/>
  <c r="AG751" i="6" a="1"/>
  <c r="AG751" i="6" s="1"/>
  <c r="AF751" i="6" a="1"/>
  <c r="AF751" i="6" s="1"/>
  <c r="AE751" i="6"/>
  <c r="AE751" i="6" a="1"/>
  <c r="AD751" i="6" a="1"/>
  <c r="AD751" i="6" s="1"/>
  <c r="AC751" i="6" a="1"/>
  <c r="AC751" i="6" s="1"/>
  <c r="AB751" i="6" a="1"/>
  <c r="AB751" i="6" s="1"/>
  <c r="AA751" i="6"/>
  <c r="AA751" i="6" a="1"/>
  <c r="Z751" i="6" a="1"/>
  <c r="Z751" i="6" s="1"/>
  <c r="Y751" i="6" a="1"/>
  <c r="Y751" i="6" s="1"/>
  <c r="X751" i="6" a="1"/>
  <c r="X751" i="6" s="1"/>
  <c r="W751" i="6"/>
  <c r="W751" i="6" a="1"/>
  <c r="V751" i="6" a="1"/>
  <c r="V751" i="6" s="1"/>
  <c r="U751" i="6" a="1"/>
  <c r="U751" i="6" s="1"/>
  <c r="T751" i="6" a="1"/>
  <c r="T751" i="6" s="1"/>
  <c r="S751" i="6"/>
  <c r="S751" i="6" a="1"/>
  <c r="R751" i="6" a="1"/>
  <c r="R751" i="6" s="1"/>
  <c r="Q751" i="6" a="1"/>
  <c r="Q751" i="6" s="1"/>
  <c r="P751" i="6" a="1"/>
  <c r="P751" i="6" s="1"/>
  <c r="O751" i="6"/>
  <c r="O751" i="6" a="1"/>
  <c r="N751" i="6" a="1"/>
  <c r="N751" i="6" s="1"/>
  <c r="M751" i="6" a="1"/>
  <c r="M751" i="6" s="1"/>
  <c r="L751" i="6" a="1"/>
  <c r="L751" i="6" s="1"/>
  <c r="K751" i="6"/>
  <c r="K751" i="6" a="1"/>
  <c r="AI750" i="6"/>
  <c r="AI750" i="6" a="1"/>
  <c r="AH750" i="6" a="1"/>
  <c r="AH750" i="6" s="1"/>
  <c r="AG750" i="6" a="1"/>
  <c r="AG750" i="6" s="1"/>
  <c r="AF750" i="6" a="1"/>
  <c r="AF750" i="6" s="1"/>
  <c r="AE750" i="6"/>
  <c r="AE750" i="6" a="1"/>
  <c r="AD750" i="6" a="1"/>
  <c r="AD750" i="6" s="1"/>
  <c r="AC750" i="6" a="1"/>
  <c r="AC750" i="6" s="1"/>
  <c r="AB750" i="6" a="1"/>
  <c r="AB750" i="6" s="1"/>
  <c r="AA750" i="6"/>
  <c r="AA750" i="6" a="1"/>
  <c r="Z750" i="6" a="1"/>
  <c r="Z750" i="6" s="1"/>
  <c r="Y750" i="6" a="1"/>
  <c r="Y750" i="6" s="1"/>
  <c r="X750" i="6" a="1"/>
  <c r="X750" i="6" s="1"/>
  <c r="W750" i="6"/>
  <c r="W750" i="6" a="1"/>
  <c r="V750" i="6" a="1"/>
  <c r="V750" i="6" s="1"/>
  <c r="U750" i="6" a="1"/>
  <c r="U750" i="6" s="1"/>
  <c r="T750" i="6" a="1"/>
  <c r="T750" i="6" s="1"/>
  <c r="S750" i="6"/>
  <c r="S750" i="6" a="1"/>
  <c r="R750" i="6" a="1"/>
  <c r="R750" i="6" s="1"/>
  <c r="Q750" i="6" a="1"/>
  <c r="Q750" i="6" s="1"/>
  <c r="P750" i="6" a="1"/>
  <c r="P750" i="6" s="1"/>
  <c r="O750" i="6"/>
  <c r="O750" i="6" a="1"/>
  <c r="N750" i="6" a="1"/>
  <c r="N750" i="6" s="1"/>
  <c r="M750" i="6" a="1"/>
  <c r="M750" i="6" s="1"/>
  <c r="L750" i="6" a="1"/>
  <c r="L750" i="6" s="1"/>
  <c r="K750" i="6"/>
  <c r="K750" i="6" a="1"/>
  <c r="AI749" i="6"/>
  <c r="AI749" i="6" a="1"/>
  <c r="AH749" i="6" a="1"/>
  <c r="AH749" i="6" s="1"/>
  <c r="AG749" i="6" a="1"/>
  <c r="AG749" i="6" s="1"/>
  <c r="AF749" i="6" a="1"/>
  <c r="AF749" i="6" s="1"/>
  <c r="AE749" i="6"/>
  <c r="AE749" i="6" a="1"/>
  <c r="AD749" i="6" a="1"/>
  <c r="AD749" i="6" s="1"/>
  <c r="AC749" i="6" a="1"/>
  <c r="AC749" i="6" s="1"/>
  <c r="AB749" i="6" a="1"/>
  <c r="AB749" i="6" s="1"/>
  <c r="AA749" i="6"/>
  <c r="AA749" i="6" a="1"/>
  <c r="Z749" i="6" a="1"/>
  <c r="Z749" i="6" s="1"/>
  <c r="Y749" i="6" a="1"/>
  <c r="Y749" i="6" s="1"/>
  <c r="X749" i="6" a="1"/>
  <c r="X749" i="6" s="1"/>
  <c r="W749" i="6"/>
  <c r="W749" i="6" a="1"/>
  <c r="V749" i="6" a="1"/>
  <c r="V749" i="6" s="1"/>
  <c r="U749" i="6" a="1"/>
  <c r="U749" i="6" s="1"/>
  <c r="T749" i="6" a="1"/>
  <c r="T749" i="6" s="1"/>
  <c r="S749" i="6"/>
  <c r="S749" i="6" a="1"/>
  <c r="R749" i="6" a="1"/>
  <c r="R749" i="6" s="1"/>
  <c r="Q749" i="6" a="1"/>
  <c r="Q749" i="6" s="1"/>
  <c r="P749" i="6" a="1"/>
  <c r="P749" i="6" s="1"/>
  <c r="O749" i="6"/>
  <c r="O749" i="6" a="1"/>
  <c r="N749" i="6" a="1"/>
  <c r="N749" i="6" s="1"/>
  <c r="M749" i="6" a="1"/>
  <c r="M749" i="6" s="1"/>
  <c r="L749" i="6" a="1"/>
  <c r="L749" i="6" s="1"/>
  <c r="K749" i="6"/>
  <c r="K749" i="6" a="1"/>
  <c r="AI748" i="6"/>
  <c r="AI748" i="6" a="1"/>
  <c r="AH748" i="6" a="1"/>
  <c r="AH748" i="6" s="1"/>
  <c r="AG748" i="6" a="1"/>
  <c r="AG748" i="6" s="1"/>
  <c r="AF748" i="6" a="1"/>
  <c r="AF748" i="6" s="1"/>
  <c r="AE748" i="6" a="1"/>
  <c r="AE748" i="6" s="1"/>
  <c r="AD748" i="6" a="1"/>
  <c r="AD748" i="6" s="1"/>
  <c r="AC748" i="6" a="1"/>
  <c r="AC748" i="6" s="1"/>
  <c r="AB748" i="6" a="1"/>
  <c r="AB748" i="6" s="1"/>
  <c r="AA748" i="6"/>
  <c r="AA748" i="6" a="1"/>
  <c r="Z748" i="6" a="1"/>
  <c r="Z748" i="6" s="1"/>
  <c r="Y748" i="6" a="1"/>
  <c r="Y748" i="6" s="1"/>
  <c r="X748" i="6" a="1"/>
  <c r="X748" i="6" s="1"/>
  <c r="W748" i="6" a="1"/>
  <c r="W748" i="6" s="1"/>
  <c r="V748" i="6" a="1"/>
  <c r="V748" i="6" s="1"/>
  <c r="U748" i="6" a="1"/>
  <c r="U748" i="6" s="1"/>
  <c r="T748" i="6" a="1"/>
  <c r="T748" i="6" s="1"/>
  <c r="S748" i="6"/>
  <c r="S748" i="6" a="1"/>
  <c r="R748" i="6" a="1"/>
  <c r="R748" i="6" s="1"/>
  <c r="Q748" i="6" a="1"/>
  <c r="Q748" i="6" s="1"/>
  <c r="P748" i="6" a="1"/>
  <c r="P748" i="6" s="1"/>
  <c r="O748" i="6" a="1"/>
  <c r="O748" i="6" s="1"/>
  <c r="N748" i="6" a="1"/>
  <c r="N748" i="6" s="1"/>
  <c r="M748" i="6" a="1"/>
  <c r="M748" i="6" s="1"/>
  <c r="L748" i="6" a="1"/>
  <c r="L748" i="6" s="1"/>
  <c r="K748" i="6"/>
  <c r="K748" i="6" a="1"/>
  <c r="AI747" i="6" a="1"/>
  <c r="AI747" i="6" s="1"/>
  <c r="AH747" i="6" a="1"/>
  <c r="AH747" i="6" s="1"/>
  <c r="AG747" i="6" a="1"/>
  <c r="AG747" i="6" s="1"/>
  <c r="AF747" i="6" a="1"/>
  <c r="AF747" i="6" s="1"/>
  <c r="AE747" i="6"/>
  <c r="AE747" i="6" a="1"/>
  <c r="AD747" i="6" a="1"/>
  <c r="AD747" i="6" s="1"/>
  <c r="AC747" i="6" a="1"/>
  <c r="AC747" i="6" s="1"/>
  <c r="AB747" i="6" a="1"/>
  <c r="AB747" i="6" s="1"/>
  <c r="AA747" i="6"/>
  <c r="AA747" i="6" a="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c r="O747" i="6" a="1"/>
  <c r="N747" i="6" a="1"/>
  <c r="N747" i="6" s="1"/>
  <c r="M747" i="6" a="1"/>
  <c r="M747" i="6" s="1"/>
  <c r="L747" i="6" a="1"/>
  <c r="L747" i="6" s="1"/>
  <c r="K747" i="6"/>
  <c r="K747" i="6" a="1"/>
  <c r="AI746" i="6" a="1"/>
  <c r="AI746" i="6" s="1"/>
  <c r="AH746" i="6" a="1"/>
  <c r="AH746" i="6" s="1"/>
  <c r="AG746" i="6" a="1"/>
  <c r="AG746" i="6" s="1"/>
  <c r="AF746" i="6" a="1"/>
  <c r="AF746" i="6" s="1"/>
  <c r="AE746" i="6"/>
  <c r="AE746" i="6" a="1"/>
  <c r="AD746" i="6" a="1"/>
  <c r="AD746" i="6" s="1"/>
  <c r="AC746" i="6" a="1"/>
  <c r="AC746" i="6" s="1"/>
  <c r="AB746" i="6" a="1"/>
  <c r="AB746" i="6" s="1"/>
  <c r="AA746" i="6"/>
  <c r="AA746" i="6" a="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c r="O746" i="6" a="1"/>
  <c r="N746" i="6" a="1"/>
  <c r="N746" i="6" s="1"/>
  <c r="M746" i="6" a="1"/>
  <c r="M746" i="6" s="1"/>
  <c r="L746" i="6" a="1"/>
  <c r="L746" i="6" s="1"/>
  <c r="K746" i="6"/>
  <c r="K746" i="6" a="1"/>
  <c r="AI745" i="6" a="1"/>
  <c r="AI745" i="6" s="1"/>
  <c r="AH745" i="6" a="1"/>
  <c r="AH745" i="6" s="1"/>
  <c r="AG745" i="6" a="1"/>
  <c r="AG745" i="6" s="1"/>
  <c r="AF745" i="6" a="1"/>
  <c r="AF745" i="6" s="1"/>
  <c r="AE745" i="6"/>
  <c r="AE745" i="6" a="1"/>
  <c r="AD745" i="6" a="1"/>
  <c r="AD745" i="6" s="1"/>
  <c r="AC745" i="6" a="1"/>
  <c r="AC745" i="6" s="1"/>
  <c r="AB745" i="6" a="1"/>
  <c r="AB745" i="6" s="1"/>
  <c r="AA745" i="6"/>
  <c r="AA745" i="6" a="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c r="O745" i="6" a="1"/>
  <c r="N745" i="6" a="1"/>
  <c r="N745" i="6" s="1"/>
  <c r="M745" i="6" a="1"/>
  <c r="M745" i="6" s="1"/>
  <c r="L745" i="6" a="1"/>
  <c r="L745" i="6" s="1"/>
  <c r="K745" i="6"/>
  <c r="K745" i="6" a="1"/>
  <c r="AI744" i="6" a="1"/>
  <c r="AI744" i="6" s="1"/>
  <c r="AH744" i="6" a="1"/>
  <c r="AH744" i="6" s="1"/>
  <c r="AG744" i="6" a="1"/>
  <c r="AG744" i="6" s="1"/>
  <c r="AF744" i="6" a="1"/>
  <c r="AF744" i="6" s="1"/>
  <c r="AE744" i="6"/>
  <c r="AE744" i="6" a="1"/>
  <c r="AD744" i="6" a="1"/>
  <c r="AD744" i="6" s="1"/>
  <c r="AC744" i="6" a="1"/>
  <c r="AC744" i="6" s="1"/>
  <c r="AB744" i="6" a="1"/>
  <c r="AB744" i="6" s="1"/>
  <c r="AA744" i="6"/>
  <c r="AA744" i="6" a="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c r="O744" i="6" a="1"/>
  <c r="N744" i="6" a="1"/>
  <c r="N744" i="6" s="1"/>
  <c r="M744" i="6" a="1"/>
  <c r="M744" i="6" s="1"/>
  <c r="L744" i="6" a="1"/>
  <c r="L744" i="6" s="1"/>
  <c r="K744" i="6"/>
  <c r="K744" i="6" a="1"/>
  <c r="AI743" i="6" a="1"/>
  <c r="AI743" i="6" s="1"/>
  <c r="AH743" i="6" a="1"/>
  <c r="AH743" i="6" s="1"/>
  <c r="AG743" i="6" a="1"/>
  <c r="AG743" i="6" s="1"/>
  <c r="AF743" i="6" a="1"/>
  <c r="AF743" i="6" s="1"/>
  <c r="AE743" i="6"/>
  <c r="AE743" i="6" a="1"/>
  <c r="AD743" i="6" a="1"/>
  <c r="AD743" i="6" s="1"/>
  <c r="AC743" i="6" a="1"/>
  <c r="AC743" i="6" s="1"/>
  <c r="AB743" i="6" a="1"/>
  <c r="AB743" i="6" s="1"/>
  <c r="AA743" i="6"/>
  <c r="AA743" i="6" a="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c r="O743" i="6" a="1"/>
  <c r="N743" i="6" a="1"/>
  <c r="N743" i="6" s="1"/>
  <c r="M743" i="6" a="1"/>
  <c r="M743" i="6" s="1"/>
  <c r="L743" i="6" a="1"/>
  <c r="L743" i="6" s="1"/>
  <c r="K743" i="6"/>
  <c r="K743" i="6" a="1"/>
  <c r="AI742" i="6" a="1"/>
  <c r="AI742" i="6" s="1"/>
  <c r="AH742" i="6" a="1"/>
  <c r="AH742" i="6" s="1"/>
  <c r="AG742" i="6" a="1"/>
  <c r="AG742" i="6" s="1"/>
  <c r="AF742" i="6" a="1"/>
  <c r="AF742" i="6" s="1"/>
  <c r="AE742" i="6"/>
  <c r="AE742" i="6" a="1"/>
  <c r="AD742" i="6" a="1"/>
  <c r="AD742" i="6" s="1"/>
  <c r="AC742" i="6" a="1"/>
  <c r="AC742" i="6" s="1"/>
  <c r="AB742" i="6" a="1"/>
  <c r="AB742" i="6" s="1"/>
  <c r="AA742" i="6"/>
  <c r="AA742" i="6" a="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c r="O742" i="6" a="1"/>
  <c r="N742" i="6" a="1"/>
  <c r="N742" i="6" s="1"/>
  <c r="M742" i="6" a="1"/>
  <c r="M742" i="6" s="1"/>
  <c r="L742" i="6" a="1"/>
  <c r="L742" i="6" s="1"/>
  <c r="K742" i="6"/>
  <c r="K742" i="6" a="1"/>
  <c r="AI741" i="6" a="1"/>
  <c r="AI741" i="6" s="1"/>
  <c r="AH741" i="6" a="1"/>
  <c r="AH741" i="6" s="1"/>
  <c r="AG741" i="6" a="1"/>
  <c r="AG741" i="6" s="1"/>
  <c r="AF741" i="6" a="1"/>
  <c r="AF741" i="6" s="1"/>
  <c r="AE741" i="6"/>
  <c r="AE741" i="6" a="1"/>
  <c r="AD741" i="6" a="1"/>
  <c r="AD741" i="6" s="1"/>
  <c r="AC741" i="6" a="1"/>
  <c r="AC741" i="6" s="1"/>
  <c r="AB741" i="6" a="1"/>
  <c r="AB741" i="6" s="1"/>
  <c r="AA741" i="6"/>
  <c r="AA741" i="6" a="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c r="O741" i="6" a="1"/>
  <c r="N741" i="6" a="1"/>
  <c r="N741" i="6" s="1"/>
  <c r="M741" i="6" a="1"/>
  <c r="M741" i="6" s="1"/>
  <c r="L741" i="6" a="1"/>
  <c r="L741" i="6" s="1"/>
  <c r="K741" i="6"/>
  <c r="K741" i="6" a="1"/>
  <c r="AI740" i="6" a="1"/>
  <c r="AI740" i="6" s="1"/>
  <c r="AH740" i="6" a="1"/>
  <c r="AH740" i="6" s="1"/>
  <c r="AG740" i="6" a="1"/>
  <c r="AG740" i="6" s="1"/>
  <c r="AF740" i="6" a="1"/>
  <c r="AF740" i="6" s="1"/>
  <c r="AE740" i="6"/>
  <c r="AE740" i="6" a="1"/>
  <c r="AD740" i="6" a="1"/>
  <c r="AD740" i="6" s="1"/>
  <c r="AC740" i="6" a="1"/>
  <c r="AC740" i="6" s="1"/>
  <c r="AB740" i="6" a="1"/>
  <c r="AB740" i="6" s="1"/>
  <c r="AA740" i="6"/>
  <c r="AA740" i="6" a="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c r="O740" i="6" a="1"/>
  <c r="N740" i="6" a="1"/>
  <c r="N740" i="6" s="1"/>
  <c r="M740" i="6" a="1"/>
  <c r="M740" i="6" s="1"/>
  <c r="L740" i="6" a="1"/>
  <c r="L740" i="6" s="1"/>
  <c r="K740" i="6"/>
  <c r="K740" i="6" a="1"/>
  <c r="AI739" i="6" a="1"/>
  <c r="AI739" i="6" s="1"/>
  <c r="AH739" i="6" a="1"/>
  <c r="AH739" i="6" s="1"/>
  <c r="AG739" i="6" a="1"/>
  <c r="AG739" i="6" s="1"/>
  <c r="AF739" i="6" a="1"/>
  <c r="AF739" i="6" s="1"/>
  <c r="AE739" i="6" a="1"/>
  <c r="AE739" i="6" s="1"/>
  <c r="AD739" i="6" a="1"/>
  <c r="AD739" i="6" s="1"/>
  <c r="AC739" i="6" a="1"/>
  <c r="AC739" i="6" s="1"/>
  <c r="AB739" i="6" a="1"/>
  <c r="AB739" i="6" s="1"/>
  <c r="AA739" i="6"/>
  <c r="AA739" i="6" a="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a="1"/>
  <c r="L739" i="6" s="1"/>
  <c r="K739" i="6"/>
  <c r="K739" i="6" a="1"/>
  <c r="AI738" i="6" a="1"/>
  <c r="AI738" i="6" s="1"/>
  <c r="AH738" i="6" a="1"/>
  <c r="AH738" i="6" s="1"/>
  <c r="AG738" i="6" a="1"/>
  <c r="AG738" i="6" s="1"/>
  <c r="AF738" i="6" a="1"/>
  <c r="AF738" i="6" s="1"/>
  <c r="AE738" i="6" a="1"/>
  <c r="AE738" i="6" s="1"/>
  <c r="AD738" i="6" a="1"/>
  <c r="AD738" i="6" s="1"/>
  <c r="AC738" i="6" a="1"/>
  <c r="AC738" i="6" s="1"/>
  <c r="AB738" i="6" a="1"/>
  <c r="AB738" i="6" s="1"/>
  <c r="AA738" i="6"/>
  <c r="AA738" i="6" a="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a="1"/>
  <c r="P738" i="6" s="1"/>
  <c r="O738" i="6" a="1"/>
  <c r="O738" i="6" s="1"/>
  <c r="N738" i="6" a="1"/>
  <c r="N738" i="6" s="1"/>
  <c r="M738" i="6" a="1"/>
  <c r="M738" i="6" s="1"/>
  <c r="L738" i="6" a="1"/>
  <c r="L738" i="6" s="1"/>
  <c r="K738" i="6"/>
  <c r="K738" i="6" a="1"/>
  <c r="AI737" i="6" a="1"/>
  <c r="AI737" i="6" s="1"/>
  <c r="AH737" i="6" a="1"/>
  <c r="AH737" i="6" s="1"/>
  <c r="AG737" i="6" a="1"/>
  <c r="AG737" i="6" s="1"/>
  <c r="AF737" i="6" a="1"/>
  <c r="AF737" i="6" s="1"/>
  <c r="AE737" i="6" a="1"/>
  <c r="AE737" i="6" s="1"/>
  <c r="AD737" i="6" a="1"/>
  <c r="AD737" i="6" s="1"/>
  <c r="AC737" i="6" a="1"/>
  <c r="AC737" i="6" s="1"/>
  <c r="AB737" i="6" a="1"/>
  <c r="AB737" i="6" s="1"/>
  <c r="AA737" i="6"/>
  <c r="AA737" i="6" a="1"/>
  <c r="Z737" i="6" a="1"/>
  <c r="Z737" i="6" s="1"/>
  <c r="Y737" i="6" a="1"/>
  <c r="Y737" i="6" s="1"/>
  <c r="X737" i="6" a="1"/>
  <c r="X737" i="6" s="1"/>
  <c r="W737" i="6" a="1"/>
  <c r="W737" i="6" s="1"/>
  <c r="V737" i="6" a="1"/>
  <c r="V737" i="6" s="1"/>
  <c r="U737" i="6" a="1"/>
  <c r="U737" i="6" s="1"/>
  <c r="T737" i="6" a="1"/>
  <c r="T737" i="6" s="1"/>
  <c r="S737" i="6"/>
  <c r="S737" i="6" a="1"/>
  <c r="R737" i="6" a="1"/>
  <c r="R737" i="6" s="1"/>
  <c r="Q737" i="6" a="1"/>
  <c r="Q737" i="6" s="1"/>
  <c r="P737" i="6" a="1"/>
  <c r="P737" i="6" s="1"/>
  <c r="O737" i="6" a="1"/>
  <c r="O737" i="6" s="1"/>
  <c r="N737" i="6" a="1"/>
  <c r="N737" i="6" s="1"/>
  <c r="M737" i="6" a="1"/>
  <c r="M737" i="6" s="1"/>
  <c r="L737" i="6" a="1"/>
  <c r="L737" i="6" s="1"/>
  <c r="K737" i="6"/>
  <c r="K737" i="6" a="1"/>
  <c r="AI736" i="6"/>
  <c r="AI736" i="6" a="1"/>
  <c r="AH736" i="6" a="1"/>
  <c r="AH736" i="6" s="1"/>
  <c r="AG736" i="6" a="1"/>
  <c r="AG736" i="6" s="1"/>
  <c r="AF736" i="6" a="1"/>
  <c r="AF736" i="6" s="1"/>
  <c r="AE736" i="6" a="1"/>
  <c r="AE736" i="6" s="1"/>
  <c r="AD736" i="6" a="1"/>
  <c r="AD736" i="6" s="1"/>
  <c r="AC736" i="6" a="1"/>
  <c r="AC736" i="6" s="1"/>
  <c r="AB736" i="6" a="1"/>
  <c r="AB736" i="6" s="1"/>
  <c r="AA736" i="6"/>
  <c r="AA736" i="6" a="1"/>
  <c r="Z736" i="6" a="1"/>
  <c r="Z736" i="6" s="1"/>
  <c r="Y736" i="6" a="1"/>
  <c r="Y736" i="6" s="1"/>
  <c r="X736" i="6" a="1"/>
  <c r="X736" i="6" s="1"/>
  <c r="W736" i="6" a="1"/>
  <c r="W736" i="6" s="1"/>
  <c r="V736" i="6" a="1"/>
  <c r="V736" i="6" s="1"/>
  <c r="U736" i="6" a="1"/>
  <c r="U736" i="6" s="1"/>
  <c r="T736" i="6" a="1"/>
  <c r="T736" i="6" s="1"/>
  <c r="S736" i="6"/>
  <c r="S736" i="6" a="1"/>
  <c r="R736" i="6" a="1"/>
  <c r="R736" i="6" s="1"/>
  <c r="Q736" i="6" a="1"/>
  <c r="Q736" i="6" s="1"/>
  <c r="P736" i="6" a="1"/>
  <c r="P736" i="6" s="1"/>
  <c r="O736" i="6" a="1"/>
  <c r="O736" i="6" s="1"/>
  <c r="N736" i="6" a="1"/>
  <c r="N736" i="6" s="1"/>
  <c r="M736" i="6" a="1"/>
  <c r="M736" i="6" s="1"/>
  <c r="L736" i="6" a="1"/>
  <c r="L736" i="6" s="1"/>
  <c r="K736" i="6"/>
  <c r="K736" i="6" a="1"/>
  <c r="AI735" i="6"/>
  <c r="AI735" i="6" a="1"/>
  <c r="AH735" i="6" a="1"/>
  <c r="AH735" i="6" s="1"/>
  <c r="AG735" i="6" a="1"/>
  <c r="AG735" i="6" s="1"/>
  <c r="AF735" i="6" a="1"/>
  <c r="AF735" i="6" s="1"/>
  <c r="AE735" i="6" a="1"/>
  <c r="AE735" i="6" s="1"/>
  <c r="AD735" i="6" a="1"/>
  <c r="AD735" i="6" s="1"/>
  <c r="AC735" i="6" a="1"/>
  <c r="AC735" i="6" s="1"/>
  <c r="AB735" i="6" a="1"/>
  <c r="AB735" i="6" s="1"/>
  <c r="AA735" i="6"/>
  <c r="AA735" i="6" a="1"/>
  <c r="Z735" i="6" a="1"/>
  <c r="Z735" i="6" s="1"/>
  <c r="Y735" i="6" a="1"/>
  <c r="Y735" i="6" s="1"/>
  <c r="X735" i="6" a="1"/>
  <c r="X735" i="6" s="1"/>
  <c r="W735" i="6" a="1"/>
  <c r="W735" i="6" s="1"/>
  <c r="V735" i="6" a="1"/>
  <c r="V735" i="6" s="1"/>
  <c r="U735" i="6" a="1"/>
  <c r="U735" i="6" s="1"/>
  <c r="T735" i="6" a="1"/>
  <c r="T735" i="6" s="1"/>
  <c r="S735" i="6"/>
  <c r="S735" i="6" a="1"/>
  <c r="R735" i="6" a="1"/>
  <c r="R735" i="6" s="1"/>
  <c r="Q735" i="6" a="1"/>
  <c r="Q735" i="6" s="1"/>
  <c r="P735" i="6" a="1"/>
  <c r="P735" i="6" s="1"/>
  <c r="O735" i="6" a="1"/>
  <c r="O735" i="6" s="1"/>
  <c r="N735" i="6" a="1"/>
  <c r="N735" i="6" s="1"/>
  <c r="M735" i="6" a="1"/>
  <c r="M735" i="6" s="1"/>
  <c r="L735" i="6" a="1"/>
  <c r="L735" i="6" s="1"/>
  <c r="K735" i="6"/>
  <c r="K735" i="6" a="1"/>
  <c r="AI734" i="6"/>
  <c r="AI734" i="6" a="1"/>
  <c r="AH734" i="6" a="1"/>
  <c r="AH734" i="6" s="1"/>
  <c r="AG734" i="6" a="1"/>
  <c r="AG734" i="6" s="1"/>
  <c r="AF734" i="6" a="1"/>
  <c r="AF734" i="6" s="1"/>
  <c r="AE734" i="6" a="1"/>
  <c r="AE734" i="6" s="1"/>
  <c r="AD734" i="6" a="1"/>
  <c r="AD734" i="6" s="1"/>
  <c r="AC734" i="6" a="1"/>
  <c r="AC734" i="6" s="1"/>
  <c r="AB734" i="6" a="1"/>
  <c r="AB734" i="6" s="1"/>
  <c r="AA734" i="6"/>
  <c r="AA734" i="6" a="1"/>
  <c r="Z734" i="6" a="1"/>
  <c r="Z734" i="6" s="1"/>
  <c r="Y734" i="6" a="1"/>
  <c r="Y734" i="6" s="1"/>
  <c r="X734" i="6" a="1"/>
  <c r="X734" i="6" s="1"/>
  <c r="W734" i="6" a="1"/>
  <c r="W734" i="6" s="1"/>
  <c r="V734" i="6" a="1"/>
  <c r="V734" i="6" s="1"/>
  <c r="U734" i="6" a="1"/>
  <c r="U734" i="6" s="1"/>
  <c r="T734" i="6" a="1"/>
  <c r="T734" i="6" s="1"/>
  <c r="S734" i="6"/>
  <c r="S734" i="6" a="1"/>
  <c r="R734" i="6" a="1"/>
  <c r="R734" i="6" s="1"/>
  <c r="Q734" i="6" a="1"/>
  <c r="Q734" i="6" s="1"/>
  <c r="P734" i="6" a="1"/>
  <c r="P734" i="6" s="1"/>
  <c r="O734" i="6" a="1"/>
  <c r="O734" i="6" s="1"/>
  <c r="N734" i="6" a="1"/>
  <c r="N734" i="6" s="1"/>
  <c r="M734" i="6" a="1"/>
  <c r="M734" i="6" s="1"/>
  <c r="L734" i="6" a="1"/>
  <c r="L734" i="6" s="1"/>
  <c r="K734" i="6"/>
  <c r="K734" i="6" a="1"/>
  <c r="AI733" i="6"/>
  <c r="AI733" i="6" a="1"/>
  <c r="AH733" i="6" a="1"/>
  <c r="AH733" i="6" s="1"/>
  <c r="AG733" i="6" a="1"/>
  <c r="AG733" i="6" s="1"/>
  <c r="AF733" i="6" a="1"/>
  <c r="AF733" i="6" s="1"/>
  <c r="AE733" i="6" a="1"/>
  <c r="AE733" i="6" s="1"/>
  <c r="AD733" i="6" a="1"/>
  <c r="AD733" i="6" s="1"/>
  <c r="AC733" i="6" a="1"/>
  <c r="AC733" i="6" s="1"/>
  <c r="AB733" i="6" a="1"/>
  <c r="AB733" i="6" s="1"/>
  <c r="AA733" i="6"/>
  <c r="AA733" i="6" a="1"/>
  <c r="Z733" i="6" a="1"/>
  <c r="Z733" i="6" s="1"/>
  <c r="Y733" i="6" a="1"/>
  <c r="Y733" i="6" s="1"/>
  <c r="X733" i="6" a="1"/>
  <c r="X733" i="6" s="1"/>
  <c r="W733" i="6" a="1"/>
  <c r="W733" i="6" s="1"/>
  <c r="V733" i="6" a="1"/>
  <c r="V733" i="6" s="1"/>
  <c r="U733" i="6" a="1"/>
  <c r="U733" i="6" s="1"/>
  <c r="T733" i="6" a="1"/>
  <c r="T733" i="6" s="1"/>
  <c r="S733" i="6"/>
  <c r="S733" i="6" a="1"/>
  <c r="R733" i="6" a="1"/>
  <c r="R733" i="6" s="1"/>
  <c r="Q733" i="6" a="1"/>
  <c r="Q733" i="6" s="1"/>
  <c r="P733" i="6" a="1"/>
  <c r="P733" i="6" s="1"/>
  <c r="O733" i="6" a="1"/>
  <c r="O733" i="6" s="1"/>
  <c r="N733" i="6" a="1"/>
  <c r="N733" i="6" s="1"/>
  <c r="M733" i="6" a="1"/>
  <c r="M733" i="6" s="1"/>
  <c r="L733" i="6" a="1"/>
  <c r="L733" i="6" s="1"/>
  <c r="K733" i="6"/>
  <c r="K733" i="6" a="1"/>
  <c r="AI732" i="6"/>
  <c r="AI732" i="6" a="1"/>
  <c r="AH732" i="6" a="1"/>
  <c r="AH732" i="6" s="1"/>
  <c r="AG732" i="6" a="1"/>
  <c r="AG732" i="6" s="1"/>
  <c r="AF732" i="6" a="1"/>
  <c r="AF732" i="6" s="1"/>
  <c r="AE732" i="6" a="1"/>
  <c r="AE732" i="6" s="1"/>
  <c r="AD732" i="6" a="1"/>
  <c r="AD732" i="6" s="1"/>
  <c r="AC732" i="6" a="1"/>
  <c r="AC732" i="6" s="1"/>
  <c r="AB732" i="6" a="1"/>
  <c r="AB732" i="6" s="1"/>
  <c r="AA732" i="6"/>
  <c r="AA732" i="6" a="1"/>
  <c r="Z732" i="6" a="1"/>
  <c r="Z732" i="6" s="1"/>
  <c r="Y732" i="6" a="1"/>
  <c r="Y732" i="6" s="1"/>
  <c r="X732" i="6" a="1"/>
  <c r="X732" i="6" s="1"/>
  <c r="W732" i="6" a="1"/>
  <c r="W732" i="6" s="1"/>
  <c r="V732" i="6" a="1"/>
  <c r="V732" i="6" s="1"/>
  <c r="U732" i="6" a="1"/>
  <c r="U732" i="6" s="1"/>
  <c r="T732" i="6" a="1"/>
  <c r="T732" i="6" s="1"/>
  <c r="S732" i="6"/>
  <c r="S732" i="6" a="1"/>
  <c r="R732" i="6" a="1"/>
  <c r="R732" i="6" s="1"/>
  <c r="Q732" i="6" a="1"/>
  <c r="Q732" i="6" s="1"/>
  <c r="P732" i="6" a="1"/>
  <c r="P732" i="6" s="1"/>
  <c r="O732" i="6" a="1"/>
  <c r="O732" i="6" s="1"/>
  <c r="N732" i="6" a="1"/>
  <c r="N732" i="6" s="1"/>
  <c r="M732" i="6" a="1"/>
  <c r="M732" i="6" s="1"/>
  <c r="L732" i="6" a="1"/>
  <c r="L732" i="6" s="1"/>
  <c r="K732" i="6"/>
  <c r="K732" i="6" a="1"/>
  <c r="AI731" i="6"/>
  <c r="AI731" i="6" a="1"/>
  <c r="AH731" i="6" a="1"/>
  <c r="AH731" i="6" s="1"/>
  <c r="AG731" i="6" a="1"/>
  <c r="AG731" i="6" s="1"/>
  <c r="AF731" i="6" a="1"/>
  <c r="AF731" i="6" s="1"/>
  <c r="AE731" i="6" a="1"/>
  <c r="AE731" i="6" s="1"/>
  <c r="AD731" i="6" a="1"/>
  <c r="AD731" i="6" s="1"/>
  <c r="AC731" i="6" a="1"/>
  <c r="AC731" i="6" s="1"/>
  <c r="AB731" i="6" a="1"/>
  <c r="AB731" i="6" s="1"/>
  <c r="AA731" i="6"/>
  <c r="AA731" i="6" a="1"/>
  <c r="Z731" i="6" a="1"/>
  <c r="Z731" i="6" s="1"/>
  <c r="Y731" i="6" a="1"/>
  <c r="Y731" i="6" s="1"/>
  <c r="X731" i="6" a="1"/>
  <c r="X731" i="6" s="1"/>
  <c r="W731" i="6" a="1"/>
  <c r="W731" i="6" s="1"/>
  <c r="V731" i="6" a="1"/>
  <c r="V731" i="6" s="1"/>
  <c r="U731" i="6" a="1"/>
  <c r="U731" i="6" s="1"/>
  <c r="T731" i="6" a="1"/>
  <c r="T731" i="6" s="1"/>
  <c r="S731" i="6"/>
  <c r="S731" i="6" a="1"/>
  <c r="R731" i="6" a="1"/>
  <c r="R731" i="6" s="1"/>
  <c r="Q731" i="6" a="1"/>
  <c r="Q731" i="6" s="1"/>
  <c r="P731" i="6" a="1"/>
  <c r="P731" i="6" s="1"/>
  <c r="O731" i="6" a="1"/>
  <c r="O731" i="6" s="1"/>
  <c r="N731" i="6" a="1"/>
  <c r="N731" i="6" s="1"/>
  <c r="M731" i="6" a="1"/>
  <c r="M731" i="6" s="1"/>
  <c r="L731" i="6" a="1"/>
  <c r="L731" i="6" s="1"/>
  <c r="K731" i="6"/>
  <c r="K731" i="6" a="1"/>
  <c r="AI730" i="6"/>
  <c r="AI730" i="6" a="1"/>
  <c r="AH730" i="6" a="1"/>
  <c r="AH730" i="6" s="1"/>
  <c r="AG730" i="6" a="1"/>
  <c r="AG730" i="6" s="1"/>
  <c r="AF730" i="6" a="1"/>
  <c r="AF730" i="6" s="1"/>
  <c r="AE730" i="6" a="1"/>
  <c r="AE730" i="6" s="1"/>
  <c r="AD730" i="6" a="1"/>
  <c r="AD730" i="6" s="1"/>
  <c r="AC730" i="6" a="1"/>
  <c r="AC730" i="6" s="1"/>
  <c r="AB730" i="6" a="1"/>
  <c r="AB730" i="6" s="1"/>
  <c r="AA730" i="6"/>
  <c r="AA730" i="6" a="1"/>
  <c r="Z730" i="6" a="1"/>
  <c r="Z730" i="6" s="1"/>
  <c r="Y730" i="6" a="1"/>
  <c r="Y730" i="6" s="1"/>
  <c r="X730" i="6" a="1"/>
  <c r="X730" i="6" s="1"/>
  <c r="W730" i="6" a="1"/>
  <c r="W730" i="6" s="1"/>
  <c r="V730" i="6" a="1"/>
  <c r="V730" i="6" s="1"/>
  <c r="U730" i="6" a="1"/>
  <c r="U730" i="6" s="1"/>
  <c r="T730" i="6" a="1"/>
  <c r="T730" i="6" s="1"/>
  <c r="S730" i="6"/>
  <c r="S730" i="6" a="1"/>
  <c r="R730" i="6" a="1"/>
  <c r="R730" i="6" s="1"/>
  <c r="Q730" i="6" a="1"/>
  <c r="Q730" i="6" s="1"/>
  <c r="P730" i="6" a="1"/>
  <c r="P730" i="6" s="1"/>
  <c r="O730" i="6" a="1"/>
  <c r="O730" i="6" s="1"/>
  <c r="N730" i="6" a="1"/>
  <c r="N730" i="6" s="1"/>
  <c r="M730" i="6" a="1"/>
  <c r="M730" i="6" s="1"/>
  <c r="L730" i="6" a="1"/>
  <c r="L730" i="6" s="1"/>
  <c r="K730" i="6"/>
  <c r="K730" i="6" a="1"/>
  <c r="AI729" i="6"/>
  <c r="AI729" i="6" a="1"/>
  <c r="AH729" i="6" a="1"/>
  <c r="AH729" i="6" s="1"/>
  <c r="AG729" i="6" a="1"/>
  <c r="AG729" i="6" s="1"/>
  <c r="AF729" i="6" a="1"/>
  <c r="AF729" i="6" s="1"/>
  <c r="AE729" i="6" a="1"/>
  <c r="AE729" i="6" s="1"/>
  <c r="AD729" i="6" a="1"/>
  <c r="AD729" i="6" s="1"/>
  <c r="AC729" i="6" a="1"/>
  <c r="AC729" i="6" s="1"/>
  <c r="AB729" i="6" a="1"/>
  <c r="AB729" i="6" s="1"/>
  <c r="AA729" i="6"/>
  <c r="AA729" i="6" a="1"/>
  <c r="Z729" i="6" a="1"/>
  <c r="Z729" i="6" s="1"/>
  <c r="Y729" i="6" a="1"/>
  <c r="Y729" i="6" s="1"/>
  <c r="X729" i="6" a="1"/>
  <c r="X729" i="6" s="1"/>
  <c r="W729" i="6" a="1"/>
  <c r="W729" i="6" s="1"/>
  <c r="V729" i="6" a="1"/>
  <c r="V729" i="6" s="1"/>
  <c r="U729" i="6" a="1"/>
  <c r="U729" i="6" s="1"/>
  <c r="T729" i="6" a="1"/>
  <c r="T729" i="6" s="1"/>
  <c r="S729" i="6"/>
  <c r="S729" i="6" a="1"/>
  <c r="R729" i="6" a="1"/>
  <c r="R729" i="6" s="1"/>
  <c r="Q729" i="6" a="1"/>
  <c r="Q729" i="6" s="1"/>
  <c r="P729" i="6" a="1"/>
  <c r="P729" i="6" s="1"/>
  <c r="O729" i="6" a="1"/>
  <c r="O729" i="6" s="1"/>
  <c r="N729" i="6" a="1"/>
  <c r="N729" i="6" s="1"/>
  <c r="M729" i="6" a="1"/>
  <c r="M729" i="6" s="1"/>
  <c r="L729" i="6" a="1"/>
  <c r="L729" i="6" s="1"/>
  <c r="K729" i="6"/>
  <c r="K729" i="6" a="1"/>
  <c r="AI728" i="6"/>
  <c r="AI728" i="6" a="1"/>
  <c r="AH728" i="6" a="1"/>
  <c r="AH728" i="6" s="1"/>
  <c r="AG728" i="6" a="1"/>
  <c r="AG728" i="6" s="1"/>
  <c r="AF728" i="6" a="1"/>
  <c r="AF728" i="6" s="1"/>
  <c r="AE728" i="6" a="1"/>
  <c r="AE728" i="6" s="1"/>
  <c r="AD728" i="6" a="1"/>
  <c r="AD728" i="6" s="1"/>
  <c r="AC728" i="6" a="1"/>
  <c r="AC728" i="6" s="1"/>
  <c r="AB728" i="6" a="1"/>
  <c r="AB728" i="6" s="1"/>
  <c r="AA728" i="6"/>
  <c r="AA728" i="6" a="1"/>
  <c r="Z728" i="6" a="1"/>
  <c r="Z728" i="6" s="1"/>
  <c r="Y728" i="6" a="1"/>
  <c r="Y728" i="6" s="1"/>
  <c r="X728" i="6" a="1"/>
  <c r="X728" i="6" s="1"/>
  <c r="W728" i="6" a="1"/>
  <c r="W728" i="6" s="1"/>
  <c r="V728" i="6" a="1"/>
  <c r="V728" i="6" s="1"/>
  <c r="U728" i="6" a="1"/>
  <c r="U728" i="6" s="1"/>
  <c r="T728" i="6" a="1"/>
  <c r="T728" i="6" s="1"/>
  <c r="S728" i="6"/>
  <c r="S728" i="6" a="1"/>
  <c r="R728" i="6" a="1"/>
  <c r="R728" i="6" s="1"/>
  <c r="Q728" i="6" a="1"/>
  <c r="Q728" i="6" s="1"/>
  <c r="P728" i="6" a="1"/>
  <c r="P728" i="6" s="1"/>
  <c r="O728" i="6" a="1"/>
  <c r="O728" i="6" s="1"/>
  <c r="N728" i="6" a="1"/>
  <c r="N728" i="6" s="1"/>
  <c r="M728" i="6" a="1"/>
  <c r="M728" i="6" s="1"/>
  <c r="L728" i="6" a="1"/>
  <c r="L728" i="6" s="1"/>
  <c r="K728" i="6"/>
  <c r="K728" i="6" a="1"/>
  <c r="AI727" i="6"/>
  <c r="AI727" i="6" a="1"/>
  <c r="AH727" i="6" a="1"/>
  <c r="AH727" i="6" s="1"/>
  <c r="AG727" i="6" a="1"/>
  <c r="AG727" i="6" s="1"/>
  <c r="AF727" i="6" a="1"/>
  <c r="AF727" i="6" s="1"/>
  <c r="AE727" i="6" a="1"/>
  <c r="AE727" i="6" s="1"/>
  <c r="AD727" i="6" a="1"/>
  <c r="AD727" i="6" s="1"/>
  <c r="AC727" i="6" a="1"/>
  <c r="AC727" i="6" s="1"/>
  <c r="AB727" i="6" a="1"/>
  <c r="AB727" i="6" s="1"/>
  <c r="AA727" i="6"/>
  <c r="AA727" i="6" a="1"/>
  <c r="Z727" i="6" a="1"/>
  <c r="Z727" i="6" s="1"/>
  <c r="Y727" i="6" a="1"/>
  <c r="Y727" i="6" s="1"/>
  <c r="X727" i="6" a="1"/>
  <c r="X727" i="6" s="1"/>
  <c r="W727" i="6" a="1"/>
  <c r="W727" i="6" s="1"/>
  <c r="V727" i="6" a="1"/>
  <c r="V727" i="6" s="1"/>
  <c r="U727" i="6" a="1"/>
  <c r="U727" i="6" s="1"/>
  <c r="T727" i="6" a="1"/>
  <c r="T727" i="6" s="1"/>
  <c r="S727" i="6"/>
  <c r="S727" i="6" a="1"/>
  <c r="R727" i="6" a="1"/>
  <c r="R727" i="6" s="1"/>
  <c r="Q727" i="6" a="1"/>
  <c r="Q727" i="6" s="1"/>
  <c r="P727" i="6" a="1"/>
  <c r="P727" i="6" s="1"/>
  <c r="O727" i="6" a="1"/>
  <c r="O727" i="6" s="1"/>
  <c r="N727" i="6" a="1"/>
  <c r="N727" i="6" s="1"/>
  <c r="M727" i="6" a="1"/>
  <c r="M727" i="6" s="1"/>
  <c r="L727" i="6" a="1"/>
  <c r="L727" i="6" s="1"/>
  <c r="K727" i="6"/>
  <c r="K727" i="6" a="1"/>
  <c r="AI726" i="6"/>
  <c r="AI726" i="6" a="1"/>
  <c r="AH726" i="6" a="1"/>
  <c r="AH726" i="6" s="1"/>
  <c r="AG726" i="6" a="1"/>
  <c r="AG726" i="6" s="1"/>
  <c r="AF726" i="6" a="1"/>
  <c r="AF726" i="6" s="1"/>
  <c r="AE726" i="6" a="1"/>
  <c r="AE726" i="6" s="1"/>
  <c r="AD726" i="6" a="1"/>
  <c r="AD726" i="6" s="1"/>
  <c r="AC726" i="6" a="1"/>
  <c r="AC726" i="6" s="1"/>
  <c r="AB726" i="6" a="1"/>
  <c r="AB726" i="6" s="1"/>
  <c r="AA726" i="6"/>
  <c r="AA726" i="6" a="1"/>
  <c r="Z726" i="6" a="1"/>
  <c r="Z726" i="6" s="1"/>
  <c r="Y726" i="6" a="1"/>
  <c r="Y726" i="6" s="1"/>
  <c r="X726" i="6" a="1"/>
  <c r="X726" i="6" s="1"/>
  <c r="W726" i="6" a="1"/>
  <c r="W726" i="6" s="1"/>
  <c r="V726" i="6" a="1"/>
  <c r="V726" i="6" s="1"/>
  <c r="U726" i="6" a="1"/>
  <c r="U726" i="6" s="1"/>
  <c r="T726" i="6" a="1"/>
  <c r="T726" i="6" s="1"/>
  <c r="S726" i="6"/>
  <c r="S726" i="6" a="1"/>
  <c r="R726" i="6" a="1"/>
  <c r="R726" i="6" s="1"/>
  <c r="Q726" i="6" a="1"/>
  <c r="Q726" i="6" s="1"/>
  <c r="P726" i="6" a="1"/>
  <c r="P726" i="6" s="1"/>
  <c r="O726" i="6" a="1"/>
  <c r="O726" i="6" s="1"/>
  <c r="N726" i="6" a="1"/>
  <c r="N726" i="6" s="1"/>
  <c r="M726" i="6" a="1"/>
  <c r="M726" i="6" s="1"/>
  <c r="L726" i="6" a="1"/>
  <c r="L726" i="6" s="1"/>
  <c r="K726" i="6"/>
  <c r="K726" i="6" a="1"/>
  <c r="AI725" i="6"/>
  <c r="AI725" i="6" a="1"/>
  <c r="AH725" i="6" a="1"/>
  <c r="AH725" i="6" s="1"/>
  <c r="AG725" i="6" a="1"/>
  <c r="AG725" i="6" s="1"/>
  <c r="AF725" i="6" a="1"/>
  <c r="AF725" i="6" s="1"/>
  <c r="AE725" i="6" a="1"/>
  <c r="AE725" i="6" s="1"/>
  <c r="AD725" i="6" a="1"/>
  <c r="AD725" i="6" s="1"/>
  <c r="AC725" i="6" a="1"/>
  <c r="AC725" i="6" s="1"/>
  <c r="AB725" i="6" a="1"/>
  <c r="AB725" i="6" s="1"/>
  <c r="AA725" i="6"/>
  <c r="AA725" i="6" a="1"/>
  <c r="Z725" i="6" a="1"/>
  <c r="Z725" i="6" s="1"/>
  <c r="Y725" i="6" a="1"/>
  <c r="Y725" i="6" s="1"/>
  <c r="X725" i="6" a="1"/>
  <c r="X725" i="6" s="1"/>
  <c r="W725" i="6" a="1"/>
  <c r="W725" i="6" s="1"/>
  <c r="V725" i="6" a="1"/>
  <c r="V725" i="6" s="1"/>
  <c r="U725" i="6" a="1"/>
  <c r="U725" i="6" s="1"/>
  <c r="T725" i="6" a="1"/>
  <c r="T725" i="6" s="1"/>
  <c r="S725" i="6"/>
  <c r="S725" i="6" a="1"/>
  <c r="R725" i="6" a="1"/>
  <c r="R725" i="6" s="1"/>
  <c r="Q725" i="6" a="1"/>
  <c r="Q725" i="6" s="1"/>
  <c r="P725" i="6" a="1"/>
  <c r="P725" i="6" s="1"/>
  <c r="O725" i="6" a="1"/>
  <c r="O725" i="6" s="1"/>
  <c r="N725" i="6" a="1"/>
  <c r="N725" i="6" s="1"/>
  <c r="M725" i="6" a="1"/>
  <c r="M725" i="6" s="1"/>
  <c r="L725" i="6" a="1"/>
  <c r="L725" i="6" s="1"/>
  <c r="K725" i="6"/>
  <c r="K725" i="6" a="1"/>
  <c r="AI724" i="6"/>
  <c r="AI724" i="6" a="1"/>
  <c r="AH724" i="6" a="1"/>
  <c r="AH724" i="6" s="1"/>
  <c r="AG724" i="6" a="1"/>
  <c r="AG724" i="6" s="1"/>
  <c r="AF724" i="6" a="1"/>
  <c r="AF724" i="6" s="1"/>
  <c r="AE724" i="6" a="1"/>
  <c r="AE724" i="6" s="1"/>
  <c r="AD724" i="6" a="1"/>
  <c r="AD724" i="6" s="1"/>
  <c r="AC724" i="6" a="1"/>
  <c r="AC724" i="6" s="1"/>
  <c r="AB724" i="6" a="1"/>
  <c r="AB724" i="6" s="1"/>
  <c r="AA724" i="6"/>
  <c r="AA724" i="6" a="1"/>
  <c r="Z724" i="6" a="1"/>
  <c r="Z724" i="6" s="1"/>
  <c r="Y724" i="6" a="1"/>
  <c r="Y724" i="6" s="1"/>
  <c r="X724" i="6" a="1"/>
  <c r="X724" i="6" s="1"/>
  <c r="W724" i="6" a="1"/>
  <c r="W724" i="6" s="1"/>
  <c r="V724" i="6" a="1"/>
  <c r="V724" i="6" s="1"/>
  <c r="U724" i="6" a="1"/>
  <c r="U724" i="6" s="1"/>
  <c r="T724" i="6" a="1"/>
  <c r="T724" i="6" s="1"/>
  <c r="S724" i="6"/>
  <c r="S724" i="6" a="1"/>
  <c r="R724" i="6" a="1"/>
  <c r="R724" i="6" s="1"/>
  <c r="Q724" i="6" a="1"/>
  <c r="Q724" i="6" s="1"/>
  <c r="P724" i="6" a="1"/>
  <c r="P724" i="6" s="1"/>
  <c r="O724" i="6" a="1"/>
  <c r="O724" i="6" s="1"/>
  <c r="N724" i="6" a="1"/>
  <c r="N724" i="6" s="1"/>
  <c r="M724" i="6" a="1"/>
  <c r="M724" i="6" s="1"/>
  <c r="L724" i="6" a="1"/>
  <c r="L724" i="6" s="1"/>
  <c r="K724" i="6"/>
  <c r="K724" i="6" a="1"/>
  <c r="AI723" i="6"/>
  <c r="AI723" i="6" a="1"/>
  <c r="AH723" i="6" a="1"/>
  <c r="AH723" i="6" s="1"/>
  <c r="AG723" i="6" a="1"/>
  <c r="AG723" i="6" s="1"/>
  <c r="AF723" i="6" a="1"/>
  <c r="AF723" i="6" s="1"/>
  <c r="AE723" i="6" a="1"/>
  <c r="AE723" i="6" s="1"/>
  <c r="AD723" i="6" a="1"/>
  <c r="AD723" i="6" s="1"/>
  <c r="AC723" i="6" a="1"/>
  <c r="AC723" i="6" s="1"/>
  <c r="AB723" i="6" a="1"/>
  <c r="AB723" i="6" s="1"/>
  <c r="AA723" i="6"/>
  <c r="AA723" i="6" a="1"/>
  <c r="Z723" i="6" a="1"/>
  <c r="Z723" i="6" s="1"/>
  <c r="Y723" i="6" a="1"/>
  <c r="Y723" i="6" s="1"/>
  <c r="X723" i="6" a="1"/>
  <c r="X723" i="6" s="1"/>
  <c r="W723" i="6" a="1"/>
  <c r="W723" i="6" s="1"/>
  <c r="V723" i="6" a="1"/>
  <c r="V723" i="6" s="1"/>
  <c r="U723" i="6" a="1"/>
  <c r="U723" i="6" s="1"/>
  <c r="T723" i="6" a="1"/>
  <c r="T723" i="6" s="1"/>
  <c r="S723" i="6"/>
  <c r="S723" i="6" a="1"/>
  <c r="R723" i="6" a="1"/>
  <c r="R723" i="6" s="1"/>
  <c r="Q723" i="6" a="1"/>
  <c r="Q723" i="6" s="1"/>
  <c r="P723" i="6" a="1"/>
  <c r="P723" i="6" s="1"/>
  <c r="O723" i="6" a="1"/>
  <c r="O723" i="6" s="1"/>
  <c r="N723" i="6" a="1"/>
  <c r="N723" i="6" s="1"/>
  <c r="M723" i="6" a="1"/>
  <c r="M723" i="6" s="1"/>
  <c r="L723" i="6" a="1"/>
  <c r="L723" i="6" s="1"/>
  <c r="K723" i="6"/>
  <c r="K723" i="6" a="1"/>
  <c r="AI722" i="6"/>
  <c r="AI722" i="6" a="1"/>
  <c r="AH722" i="6" a="1"/>
  <c r="AH722" i="6" s="1"/>
  <c r="AG722" i="6" a="1"/>
  <c r="AG722" i="6" s="1"/>
  <c r="AF722" i="6" a="1"/>
  <c r="AF722" i="6" s="1"/>
  <c r="AE722" i="6" a="1"/>
  <c r="AE722" i="6" s="1"/>
  <c r="AD722" i="6" a="1"/>
  <c r="AD722" i="6" s="1"/>
  <c r="AC722" i="6" a="1"/>
  <c r="AC722" i="6" s="1"/>
  <c r="AB722" i="6" a="1"/>
  <c r="AB722" i="6" s="1"/>
  <c r="AA722" i="6"/>
  <c r="AA722" i="6" a="1"/>
  <c r="Z722" i="6" a="1"/>
  <c r="Z722" i="6" s="1"/>
  <c r="Y722" i="6" a="1"/>
  <c r="Y722" i="6" s="1"/>
  <c r="X722" i="6" a="1"/>
  <c r="X722" i="6" s="1"/>
  <c r="W722" i="6" a="1"/>
  <c r="W722" i="6" s="1"/>
  <c r="V722" i="6" a="1"/>
  <c r="V722" i="6" s="1"/>
  <c r="U722" i="6" a="1"/>
  <c r="U722" i="6" s="1"/>
  <c r="T722" i="6" a="1"/>
  <c r="T722" i="6" s="1"/>
  <c r="S722" i="6"/>
  <c r="S722" i="6" a="1"/>
  <c r="R722" i="6" a="1"/>
  <c r="R722" i="6" s="1"/>
  <c r="Q722" i="6" a="1"/>
  <c r="Q722" i="6" s="1"/>
  <c r="P722" i="6" a="1"/>
  <c r="P722" i="6" s="1"/>
  <c r="O722" i="6" a="1"/>
  <c r="O722" i="6" s="1"/>
  <c r="N722" i="6" a="1"/>
  <c r="N722" i="6" s="1"/>
  <c r="M722" i="6" a="1"/>
  <c r="M722" i="6" s="1"/>
  <c r="L722" i="6" a="1"/>
  <c r="L722" i="6" s="1"/>
  <c r="K722" i="6"/>
  <c r="K722" i="6" a="1"/>
  <c r="AI721" i="6"/>
  <c r="AI721" i="6" a="1"/>
  <c r="AH721" i="6" a="1"/>
  <c r="AH721" i="6" s="1"/>
  <c r="AG721" i="6" a="1"/>
  <c r="AG721" i="6" s="1"/>
  <c r="AF721" i="6" a="1"/>
  <c r="AF721" i="6" s="1"/>
  <c r="AE721" i="6" a="1"/>
  <c r="AE721" i="6" s="1"/>
  <c r="AD721" i="6" a="1"/>
  <c r="AD721" i="6" s="1"/>
  <c r="AC721" i="6" a="1"/>
  <c r="AC721" i="6" s="1"/>
  <c r="AB721" i="6" a="1"/>
  <c r="AB721" i="6" s="1"/>
  <c r="AA721" i="6"/>
  <c r="AA721" i="6" a="1"/>
  <c r="Z721" i="6" a="1"/>
  <c r="Z721" i="6" s="1"/>
  <c r="Y721" i="6" a="1"/>
  <c r="Y721" i="6" s="1"/>
  <c r="X721" i="6" a="1"/>
  <c r="X721" i="6" s="1"/>
  <c r="W721" i="6" a="1"/>
  <c r="W721" i="6" s="1"/>
  <c r="V721" i="6" a="1"/>
  <c r="V721" i="6" s="1"/>
  <c r="U721" i="6" a="1"/>
  <c r="U721" i="6" s="1"/>
  <c r="T721" i="6" a="1"/>
  <c r="T721" i="6" s="1"/>
  <c r="S721" i="6"/>
  <c r="S721" i="6" a="1"/>
  <c r="R721" i="6" a="1"/>
  <c r="R721" i="6" s="1"/>
  <c r="Q721" i="6" a="1"/>
  <c r="Q721" i="6" s="1"/>
  <c r="P721" i="6" a="1"/>
  <c r="P721" i="6" s="1"/>
  <c r="O721" i="6" a="1"/>
  <c r="O721" i="6" s="1"/>
  <c r="N721" i="6" a="1"/>
  <c r="N721" i="6" s="1"/>
  <c r="M721" i="6" a="1"/>
  <c r="M721" i="6" s="1"/>
  <c r="L721" i="6" a="1"/>
  <c r="L721" i="6" s="1"/>
  <c r="K721" i="6"/>
  <c r="K721" i="6" a="1"/>
  <c r="AI720" i="6"/>
  <c r="AI720" i="6" a="1"/>
  <c r="AH720" i="6" a="1"/>
  <c r="AH720" i="6" s="1"/>
  <c r="AG720" i="6" a="1"/>
  <c r="AG720" i="6" s="1"/>
  <c r="AF720" i="6" a="1"/>
  <c r="AF720" i="6" s="1"/>
  <c r="AE720" i="6" a="1"/>
  <c r="AE720" i="6" s="1"/>
  <c r="AD720" i="6" a="1"/>
  <c r="AD720" i="6" s="1"/>
  <c r="AC720" i="6" a="1"/>
  <c r="AC720" i="6" s="1"/>
  <c r="AB720" i="6" a="1"/>
  <c r="AB720" i="6" s="1"/>
  <c r="AA720" i="6"/>
  <c r="AA720" i="6" a="1"/>
  <c r="Z720" i="6" a="1"/>
  <c r="Z720" i="6" s="1"/>
  <c r="Y720" i="6" a="1"/>
  <c r="Y720" i="6" s="1"/>
  <c r="X720" i="6" a="1"/>
  <c r="X720" i="6" s="1"/>
  <c r="W720" i="6" a="1"/>
  <c r="W720" i="6" s="1"/>
  <c r="V720" i="6" a="1"/>
  <c r="V720" i="6" s="1"/>
  <c r="U720" i="6" a="1"/>
  <c r="U720" i="6" s="1"/>
  <c r="T720" i="6" a="1"/>
  <c r="T720" i="6" s="1"/>
  <c r="S720" i="6"/>
  <c r="S720" i="6" a="1"/>
  <c r="R720" i="6" a="1"/>
  <c r="R720" i="6" s="1"/>
  <c r="Q720" i="6" a="1"/>
  <c r="Q720" i="6" s="1"/>
  <c r="P720" i="6" a="1"/>
  <c r="P720" i="6" s="1"/>
  <c r="O720" i="6" a="1"/>
  <c r="O720" i="6" s="1"/>
  <c r="N720" i="6" a="1"/>
  <c r="N720" i="6" s="1"/>
  <c r="M720" i="6" a="1"/>
  <c r="M720" i="6" s="1"/>
  <c r="L720" i="6" a="1"/>
  <c r="L720" i="6" s="1"/>
  <c r="K720" i="6"/>
  <c r="K720" i="6" a="1"/>
  <c r="AI719" i="6"/>
  <c r="AI719" i="6" a="1"/>
  <c r="AH719" i="6" a="1"/>
  <c r="AH719" i="6" s="1"/>
  <c r="AG719" i="6" a="1"/>
  <c r="AG719" i="6" s="1"/>
  <c r="AF719" i="6" a="1"/>
  <c r="AF719" i="6" s="1"/>
  <c r="AE719" i="6" a="1"/>
  <c r="AE719" i="6" s="1"/>
  <c r="AD719" i="6" a="1"/>
  <c r="AD719" i="6" s="1"/>
  <c r="AC719" i="6" a="1"/>
  <c r="AC719" i="6" s="1"/>
  <c r="AB719" i="6" a="1"/>
  <c r="AB719" i="6" s="1"/>
  <c r="AA719" i="6"/>
  <c r="AA719" i="6" a="1"/>
  <c r="Z719" i="6" a="1"/>
  <c r="Z719" i="6" s="1"/>
  <c r="Y719" i="6" a="1"/>
  <c r="Y719" i="6" s="1"/>
  <c r="X719" i="6" a="1"/>
  <c r="X719" i="6" s="1"/>
  <c r="W719" i="6" a="1"/>
  <c r="W719" i="6" s="1"/>
  <c r="V719" i="6" a="1"/>
  <c r="V719" i="6" s="1"/>
  <c r="U719" i="6" a="1"/>
  <c r="U719" i="6" s="1"/>
  <c r="T719" i="6" a="1"/>
  <c r="T719" i="6" s="1"/>
  <c r="S719" i="6"/>
  <c r="S719" i="6" a="1"/>
  <c r="R719" i="6" a="1"/>
  <c r="R719" i="6" s="1"/>
  <c r="Q719" i="6" a="1"/>
  <c r="Q719" i="6" s="1"/>
  <c r="P719" i="6" a="1"/>
  <c r="P719" i="6" s="1"/>
  <c r="O719" i="6" a="1"/>
  <c r="O719" i="6" s="1"/>
  <c r="N719" i="6" a="1"/>
  <c r="N719" i="6" s="1"/>
  <c r="M719" i="6" a="1"/>
  <c r="M719" i="6" s="1"/>
  <c r="L719" i="6" a="1"/>
  <c r="L719" i="6" s="1"/>
  <c r="K719" i="6"/>
  <c r="K719" i="6" a="1"/>
  <c r="AI718" i="6"/>
  <c r="AI718" i="6" a="1"/>
  <c r="AH718" i="6" a="1"/>
  <c r="AH718" i="6" s="1"/>
  <c r="AG718" i="6" a="1"/>
  <c r="AG718" i="6" s="1"/>
  <c r="AF718" i="6" a="1"/>
  <c r="AF718" i="6" s="1"/>
  <c r="AE718" i="6" a="1"/>
  <c r="AE718" i="6" s="1"/>
  <c r="AD718" i="6" a="1"/>
  <c r="AD718" i="6" s="1"/>
  <c r="AC718" i="6" a="1"/>
  <c r="AC718" i="6" s="1"/>
  <c r="AB718" i="6" a="1"/>
  <c r="AB718" i="6" s="1"/>
  <c r="AA718" i="6"/>
  <c r="AA718" i="6" a="1"/>
  <c r="Z718" i="6" a="1"/>
  <c r="Z718" i="6" s="1"/>
  <c r="Y718" i="6" a="1"/>
  <c r="Y718" i="6" s="1"/>
  <c r="X718" i="6" a="1"/>
  <c r="X718" i="6" s="1"/>
  <c r="W718" i="6" a="1"/>
  <c r="W718" i="6" s="1"/>
  <c r="V718" i="6" a="1"/>
  <c r="V718" i="6" s="1"/>
  <c r="U718" i="6" a="1"/>
  <c r="U718" i="6" s="1"/>
  <c r="T718" i="6" a="1"/>
  <c r="T718" i="6" s="1"/>
  <c r="S718" i="6"/>
  <c r="S718" i="6" a="1"/>
  <c r="R718" i="6" a="1"/>
  <c r="R718" i="6" s="1"/>
  <c r="Q718" i="6" a="1"/>
  <c r="Q718" i="6" s="1"/>
  <c r="P718" i="6" a="1"/>
  <c r="P718" i="6" s="1"/>
  <c r="O718" i="6" a="1"/>
  <c r="O718" i="6" s="1"/>
  <c r="N718" i="6" a="1"/>
  <c r="N718" i="6" s="1"/>
  <c r="M718" i="6" a="1"/>
  <c r="M718" i="6" s="1"/>
  <c r="L718" i="6" a="1"/>
  <c r="L718" i="6" s="1"/>
  <c r="K718" i="6"/>
  <c r="K718" i="6" a="1"/>
  <c r="AI717" i="6"/>
  <c r="AI717" i="6" a="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c r="S717" i="6" a="1"/>
  <c r="R717" i="6" a="1"/>
  <c r="R717" i="6" s="1"/>
  <c r="Q717" i="6" a="1"/>
  <c r="Q717" i="6" s="1"/>
  <c r="P717" i="6" a="1"/>
  <c r="P717" i="6" s="1"/>
  <c r="O717" i="6" a="1"/>
  <c r="O717" i="6" s="1"/>
  <c r="N717" i="6" a="1"/>
  <c r="N717" i="6" s="1"/>
  <c r="M717" i="6" a="1"/>
  <c r="M717" i="6" s="1"/>
  <c r="L717" i="6" a="1"/>
  <c r="L717" i="6" s="1"/>
  <c r="K717" i="6"/>
  <c r="K717" i="6" a="1"/>
  <c r="AI716" i="6"/>
  <c r="AI716" i="6" a="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c r="S716" i="6" a="1"/>
  <c r="R716" i="6" a="1"/>
  <c r="R716" i="6" s="1"/>
  <c r="Q716" i="6" a="1"/>
  <c r="Q716" i="6" s="1"/>
  <c r="P716" i="6" a="1"/>
  <c r="P716" i="6" s="1"/>
  <c r="O716" i="6" a="1"/>
  <c r="O716" i="6" s="1"/>
  <c r="N716" i="6" a="1"/>
  <c r="N716" i="6" s="1"/>
  <c r="M716" i="6" a="1"/>
  <c r="M716" i="6" s="1"/>
  <c r="L716" i="6" a="1"/>
  <c r="L716" i="6" s="1"/>
  <c r="K716" i="6" a="1"/>
  <c r="K716" i="6" s="1"/>
  <c r="AI715" i="6"/>
  <c r="AI715" i="6" a="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c r="W715" i="6" a="1"/>
  <c r="V715" i="6" a="1"/>
  <c r="V715" i="6" s="1"/>
  <c r="U715" i="6" a="1"/>
  <c r="U715" i="6" s="1"/>
  <c r="T715" i="6" a="1"/>
  <c r="T715" i="6" s="1"/>
  <c r="S715" i="6"/>
  <c r="S715" i="6" a="1"/>
  <c r="R715" i="6" a="1"/>
  <c r="R715" i="6" s="1"/>
  <c r="Q715" i="6" a="1"/>
  <c r="Q715" i="6" s="1"/>
  <c r="P715" i="6" a="1"/>
  <c r="P715" i="6" s="1"/>
  <c r="O715" i="6" a="1"/>
  <c r="O715" i="6" s="1"/>
  <c r="N715" i="6" a="1"/>
  <c r="N715" i="6" s="1"/>
  <c r="M715" i="6" a="1"/>
  <c r="M715" i="6" s="1"/>
  <c r="L715" i="6" a="1"/>
  <c r="L715" i="6" s="1"/>
  <c r="K715" i="6" a="1"/>
  <c r="K715" i="6" s="1"/>
  <c r="AI714" i="6"/>
  <c r="AI714" i="6" a="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c r="W714" i="6" a="1"/>
  <c r="V714" i="6" a="1"/>
  <c r="V714" i="6" s="1"/>
  <c r="U714" i="6" a="1"/>
  <c r="U714" i="6" s="1"/>
  <c r="T714" i="6" a="1"/>
  <c r="T714" i="6" s="1"/>
  <c r="S714" i="6"/>
  <c r="S714" i="6" a="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a="1"/>
  <c r="AF712" i="6" s="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a="1"/>
  <c r="P712" i="6" s="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a="1"/>
  <c r="S711" i="6" s="1"/>
  <c r="R711" i="6" a="1"/>
  <c r="R711" i="6" s="1"/>
  <c r="Q711" i="6" a="1"/>
  <c r="Q711" i="6" s="1"/>
  <c r="P711" i="6" a="1"/>
  <c r="P711" i="6" s="1"/>
  <c r="O711" i="6" a="1"/>
  <c r="O711" i="6" s="1"/>
  <c r="N711" i="6" a="1"/>
  <c r="N711" i="6" s="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a="1"/>
  <c r="X710" i="6" s="1"/>
  <c r="W710" i="6" a="1"/>
  <c r="W710" i="6" s="1"/>
  <c r="V710" i="6" a="1"/>
  <c r="V710" i="6" s="1"/>
  <c r="U710" i="6" a="1"/>
  <c r="U710" i="6" s="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c r="AG709" i="6" a="1"/>
  <c r="AF709" i="6" a="1"/>
  <c r="AF709" i="6" s="1"/>
  <c r="AE709" i="6" a="1"/>
  <c r="AE709" i="6" s="1"/>
  <c r="AD709" i="6" a="1"/>
  <c r="AD709" i="6" s="1"/>
  <c r="AC709" i="6"/>
  <c r="AC709" i="6" a="1"/>
  <c r="AB709" i="6" a="1"/>
  <c r="AB709" i="6" s="1"/>
  <c r="AA709" i="6" a="1"/>
  <c r="AA709" i="6" s="1"/>
  <c r="Z709" i="6" a="1"/>
  <c r="Z709" i="6" s="1"/>
  <c r="Y709" i="6"/>
  <c r="Y709" i="6" a="1"/>
  <c r="X709" i="6" a="1"/>
  <c r="X709" i="6" s="1"/>
  <c r="W709" i="6" a="1"/>
  <c r="W709" i="6" s="1"/>
  <c r="V709" i="6" a="1"/>
  <c r="V709" i="6" s="1"/>
  <c r="U709" i="6"/>
  <c r="U709" i="6" a="1"/>
  <c r="T709" i="6" a="1"/>
  <c r="T709" i="6" s="1"/>
  <c r="S709" i="6" a="1"/>
  <c r="S709" i="6" s="1"/>
  <c r="R709" i="6" a="1"/>
  <c r="R709" i="6" s="1"/>
  <c r="Q709" i="6"/>
  <c r="Q709" i="6" a="1"/>
  <c r="P709" i="6" a="1"/>
  <c r="P709" i="6" s="1"/>
  <c r="O709" i="6" a="1"/>
  <c r="O709" i="6" s="1"/>
  <c r="N709" i="6" a="1"/>
  <c r="N709" i="6" s="1"/>
  <c r="M709" i="6"/>
  <c r="M709" i="6" a="1"/>
  <c r="L709" i="6" a="1"/>
  <c r="L709" i="6" s="1"/>
  <c r="K709" i="6" a="1"/>
  <c r="K709" i="6" s="1"/>
  <c r="AI708" i="6" a="1"/>
  <c r="AI708" i="6" s="1"/>
  <c r="AH708" i="6" a="1"/>
  <c r="AH708" i="6" s="1"/>
  <c r="AG708" i="6"/>
  <c r="AG708" i="6" a="1"/>
  <c r="AF708" i="6" a="1"/>
  <c r="AF708" i="6" s="1"/>
  <c r="AE708" i="6" a="1"/>
  <c r="AE708" i="6" s="1"/>
  <c r="AD708" i="6" a="1"/>
  <c r="AD708" i="6" s="1"/>
  <c r="AC708" i="6"/>
  <c r="AC708" i="6" a="1"/>
  <c r="AB708" i="6" a="1"/>
  <c r="AB708" i="6" s="1"/>
  <c r="AA708" i="6" a="1"/>
  <c r="AA708" i="6" s="1"/>
  <c r="Z708" i="6" a="1"/>
  <c r="Z708" i="6" s="1"/>
  <c r="Y708" i="6"/>
  <c r="Y708" i="6" a="1"/>
  <c r="X708" i="6" a="1"/>
  <c r="X708" i="6" s="1"/>
  <c r="W708" i="6" a="1"/>
  <c r="W708" i="6" s="1"/>
  <c r="V708" i="6" a="1"/>
  <c r="V708" i="6" s="1"/>
  <c r="U708" i="6"/>
  <c r="U708" i="6" a="1"/>
  <c r="T708" i="6" a="1"/>
  <c r="T708" i="6" s="1"/>
  <c r="S708" i="6" a="1"/>
  <c r="S708" i="6" s="1"/>
  <c r="R708" i="6" a="1"/>
  <c r="R708" i="6" s="1"/>
  <c r="Q708" i="6"/>
  <c r="Q708" i="6" a="1"/>
  <c r="P708" i="6" a="1"/>
  <c r="P708" i="6" s="1"/>
  <c r="O708" i="6" a="1"/>
  <c r="O708" i="6" s="1"/>
  <c r="N708" i="6" a="1"/>
  <c r="N708" i="6" s="1"/>
  <c r="M708" i="6"/>
  <c r="M708" i="6" a="1"/>
  <c r="L708" i="6" a="1"/>
  <c r="L708" i="6" s="1"/>
  <c r="K708" i="6" a="1"/>
  <c r="K708" i="6" s="1"/>
  <c r="AI707" i="6" a="1"/>
  <c r="AI707" i="6" s="1"/>
  <c r="AH707" i="6" a="1"/>
  <c r="AH707" i="6" s="1"/>
  <c r="AG707" i="6"/>
  <c r="AG707" i="6" a="1"/>
  <c r="AF707" i="6" a="1"/>
  <c r="AF707" i="6" s="1"/>
  <c r="AE707" i="6" a="1"/>
  <c r="AE707" i="6" s="1"/>
  <c r="AD707" i="6" a="1"/>
  <c r="AD707" i="6" s="1"/>
  <c r="AC707" i="6"/>
  <c r="AC707" i="6" a="1"/>
  <c r="AB707" i="6" a="1"/>
  <c r="AB707" i="6" s="1"/>
  <c r="AA707" i="6" a="1"/>
  <c r="AA707" i="6" s="1"/>
  <c r="Z707" i="6" a="1"/>
  <c r="Z707" i="6" s="1"/>
  <c r="Y707" i="6"/>
  <c r="Y707" i="6" a="1"/>
  <c r="X707" i="6" a="1"/>
  <c r="X707" i="6" s="1"/>
  <c r="W707" i="6" a="1"/>
  <c r="W707" i="6" s="1"/>
  <c r="V707" i="6" a="1"/>
  <c r="V707" i="6" s="1"/>
  <c r="U707" i="6"/>
  <c r="U707" i="6" a="1"/>
  <c r="T707" i="6" a="1"/>
  <c r="T707" i="6" s="1"/>
  <c r="S707" i="6" a="1"/>
  <c r="S707" i="6" s="1"/>
  <c r="R707" i="6" a="1"/>
  <c r="R707" i="6" s="1"/>
  <c r="Q707" i="6"/>
  <c r="Q707" i="6" a="1"/>
  <c r="P707" i="6" a="1"/>
  <c r="P707" i="6" s="1"/>
  <c r="O707" i="6" a="1"/>
  <c r="O707" i="6" s="1"/>
  <c r="N707" i="6" a="1"/>
  <c r="N707" i="6" s="1"/>
  <c r="M707" i="6" a="1"/>
  <c r="M707" i="6" s="1"/>
  <c r="L707" i="6" a="1"/>
  <c r="L707" i="6" s="1"/>
  <c r="K707" i="6"/>
  <c r="K707" i="6" a="1"/>
  <c r="AI706" i="6" a="1"/>
  <c r="AI706" i="6" s="1"/>
  <c r="AH706" i="6" a="1"/>
  <c r="AH706" i="6" s="1"/>
  <c r="AG706" i="6" a="1"/>
  <c r="AG706" i="6" s="1"/>
  <c r="AF706" i="6" a="1"/>
  <c r="AF706" i="6" s="1"/>
  <c r="AE706" i="6"/>
  <c r="AE706" i="6" a="1"/>
  <c r="AD706" i="6" a="1"/>
  <c r="AD706" i="6" s="1"/>
  <c r="AC706" i="6"/>
  <c r="AC706" i="6" a="1"/>
  <c r="AB706" i="6" a="1"/>
  <c r="AB706" i="6" s="1"/>
  <c r="AA706" i="6" a="1"/>
  <c r="AA706" i="6" s="1"/>
  <c r="Z706" i="6" a="1"/>
  <c r="Z706" i="6" s="1"/>
  <c r="Y706" i="6" a="1"/>
  <c r="Y706" i="6" s="1"/>
  <c r="X706" i="6" a="1"/>
  <c r="X706" i="6" s="1"/>
  <c r="W706" i="6" a="1"/>
  <c r="W706" i="6" s="1"/>
  <c r="V706" i="6" a="1"/>
  <c r="V706" i="6" s="1"/>
  <c r="U706" i="6"/>
  <c r="U706" i="6" a="1"/>
  <c r="T706" i="6" a="1"/>
  <c r="T706" i="6" s="1"/>
  <c r="S706" i="6" a="1"/>
  <c r="S706" i="6" s="1"/>
  <c r="R706" i="6" a="1"/>
  <c r="R706" i="6" s="1"/>
  <c r="Q706" i="6" a="1"/>
  <c r="Q706" i="6" s="1"/>
  <c r="P706" i="6" a="1"/>
  <c r="P706" i="6" s="1"/>
  <c r="O706" i="6"/>
  <c r="O706" i="6" a="1"/>
  <c r="N706" i="6" a="1"/>
  <c r="N706" i="6" s="1"/>
  <c r="M706" i="6"/>
  <c r="M706" i="6" a="1"/>
  <c r="L706" i="6" a="1"/>
  <c r="L706" i="6" s="1"/>
  <c r="K706" i="6" a="1"/>
  <c r="K706" i="6" s="1"/>
  <c r="AI705" i="6" a="1"/>
  <c r="AI705" i="6" s="1"/>
  <c r="AH705" i="6" a="1"/>
  <c r="AH705" i="6" s="1"/>
  <c r="AG705" i="6"/>
  <c r="AG705" i="6" a="1"/>
  <c r="AF705" i="6" a="1"/>
  <c r="AF705" i="6" s="1"/>
  <c r="AE705" i="6" a="1"/>
  <c r="AE705" i="6" s="1"/>
  <c r="AD705" i="6" a="1"/>
  <c r="AD705" i="6" s="1"/>
  <c r="AC705" i="6" a="1"/>
  <c r="AC705" i="6" s="1"/>
  <c r="AB705" i="6" a="1"/>
  <c r="AB705" i="6" s="1"/>
  <c r="AA705" i="6" a="1"/>
  <c r="AA705" i="6" s="1"/>
  <c r="Z705" i="6" a="1"/>
  <c r="Z705" i="6" s="1"/>
  <c r="Y705" i="6"/>
  <c r="Y705" i="6" a="1"/>
  <c r="X705" i="6" a="1"/>
  <c r="X705" i="6" s="1"/>
  <c r="W705" i="6" a="1"/>
  <c r="W705" i="6" s="1"/>
  <c r="V705" i="6" a="1"/>
  <c r="V705" i="6" s="1"/>
  <c r="U705" i="6" a="1"/>
  <c r="U705" i="6" s="1"/>
  <c r="T705" i="6" a="1"/>
  <c r="T705" i="6" s="1"/>
  <c r="S705" i="6" a="1"/>
  <c r="S705" i="6" s="1"/>
  <c r="R705" i="6" a="1"/>
  <c r="R705" i="6" s="1"/>
  <c r="Q705" i="6"/>
  <c r="Q705" i="6" a="1"/>
  <c r="P705" i="6" a="1"/>
  <c r="P705" i="6" s="1"/>
  <c r="O705" i="6" a="1"/>
  <c r="O705" i="6" s="1"/>
  <c r="N705" i="6" a="1"/>
  <c r="N705" i="6" s="1"/>
  <c r="M705" i="6" a="1"/>
  <c r="M705" i="6" s="1"/>
  <c r="L705" i="6" a="1"/>
  <c r="L705" i="6" s="1"/>
  <c r="K705" i="6" a="1"/>
  <c r="K705" i="6" s="1"/>
  <c r="AI704" i="6" a="1"/>
  <c r="AI704" i="6" s="1"/>
  <c r="AH704" i="6" a="1"/>
  <c r="AH704" i="6" s="1"/>
  <c r="AG704" i="6" a="1"/>
  <c r="AG704" i="6" s="1"/>
  <c r="AF704" i="6" a="1"/>
  <c r="AF704" i="6" s="1"/>
  <c r="AE704" i="6" a="1"/>
  <c r="AE704" i="6" s="1"/>
  <c r="AD704" i="6" a="1"/>
  <c r="AD704" i="6" s="1"/>
  <c r="AC704" i="6" a="1"/>
  <c r="AC704" i="6" s="1"/>
  <c r="AB704" i="6" a="1"/>
  <c r="AB704" i="6" s="1"/>
  <c r="AA704" i="6" a="1"/>
  <c r="AA704" i="6" s="1"/>
  <c r="Z704" i="6" a="1"/>
  <c r="Z704" i="6" s="1"/>
  <c r="Y704" i="6"/>
  <c r="Y704" i="6" a="1"/>
  <c r="X704" i="6" a="1"/>
  <c r="X704" i="6" s="1"/>
  <c r="W704" i="6" a="1"/>
  <c r="W704" i="6" s="1"/>
  <c r="V704" i="6" a="1"/>
  <c r="V704" i="6" s="1"/>
  <c r="U704" i="6" a="1"/>
  <c r="U704" i="6" s="1"/>
  <c r="T704" i="6" a="1"/>
  <c r="T704" i="6" s="1"/>
  <c r="S704" i="6" a="1"/>
  <c r="S704" i="6" s="1"/>
  <c r="R704" i="6" a="1"/>
  <c r="R704" i="6" s="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c r="AC703" i="6" a="1"/>
  <c r="AB703" i="6" a="1"/>
  <c r="AB703" i="6" s="1"/>
  <c r="AA703" i="6" a="1"/>
  <c r="AA703" i="6" s="1"/>
  <c r="Z703" i="6" a="1"/>
  <c r="Z703" i="6" s="1"/>
  <c r="Y703" i="6" a="1"/>
  <c r="Y703" i="6" s="1"/>
  <c r="X703" i="6" a="1"/>
  <c r="X703" i="6" s="1"/>
  <c r="W703" i="6" a="1"/>
  <c r="W703" i="6" s="1"/>
  <c r="V703" i="6" a="1"/>
  <c r="V703" i="6" s="1"/>
  <c r="U703" i="6"/>
  <c r="U703" i="6" a="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c r="AE702" i="6" a="1"/>
  <c r="AD702" i="6" a="1"/>
  <c r="AD702" i="6" s="1"/>
  <c r="AC702" i="6" a="1"/>
  <c r="AC702" i="6" s="1"/>
  <c r="AB702" i="6" a="1"/>
  <c r="AB702" i="6" s="1"/>
  <c r="AA702" i="6" a="1"/>
  <c r="AA702" i="6" s="1"/>
  <c r="Z702" i="6" a="1"/>
  <c r="Z702" i="6" s="1"/>
  <c r="Y702" i="6" a="1"/>
  <c r="Y702" i="6" s="1"/>
  <c r="X702" i="6" a="1"/>
  <c r="X702" i="6" s="1"/>
  <c r="W702" i="6" a="1"/>
  <c r="W702" i="6" s="1"/>
  <c r="V702" i="6" a="1"/>
  <c r="V702" i="6" s="1"/>
  <c r="U702" i="6"/>
  <c r="U702" i="6" a="1"/>
  <c r="T702" i="6" a="1"/>
  <c r="T702" i="6" s="1"/>
  <c r="S702" i="6" a="1"/>
  <c r="S702" i="6" s="1"/>
  <c r="R702" i="6" a="1"/>
  <c r="R702" i="6" s="1"/>
  <c r="Q702" i="6" a="1"/>
  <c r="Q702" i="6" s="1"/>
  <c r="P702" i="6" a="1"/>
  <c r="P702" i="6" s="1"/>
  <c r="O702" i="6"/>
  <c r="O702" i="6" a="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a="1"/>
  <c r="X701" i="6" s="1"/>
  <c r="W701" i="6" a="1"/>
  <c r="W701" i="6" s="1"/>
  <c r="V701" i="6" a="1"/>
  <c r="V701" i="6" s="1"/>
  <c r="U701" i="6" a="1"/>
  <c r="U701" i="6" s="1"/>
  <c r="T701" i="6" a="1"/>
  <c r="T701" i="6" s="1"/>
  <c r="S701" i="6" a="1"/>
  <c r="S701" i="6" s="1"/>
  <c r="R701" i="6" a="1"/>
  <c r="R701" i="6" s="1"/>
  <c r="Q701" i="6" a="1"/>
  <c r="Q701" i="6" s="1"/>
  <c r="P701" i="6" a="1"/>
  <c r="P701" i="6" s="1"/>
  <c r="O701" i="6" a="1"/>
  <c r="O701" i="6" s="1"/>
  <c r="N701" i="6" a="1"/>
  <c r="N701" i="6" s="1"/>
  <c r="M701" i="6" a="1"/>
  <c r="M701" i="6" s="1"/>
  <c r="L701" i="6" a="1"/>
  <c r="L701" i="6" s="1"/>
  <c r="K701" i="6" a="1"/>
  <c r="K701" i="6" s="1"/>
  <c r="AI700" i="6" a="1"/>
  <c r="AI700" i="6" s="1"/>
  <c r="AH700" i="6" a="1"/>
  <c r="AH700" i="6" s="1"/>
  <c r="AG700" i="6" a="1"/>
  <c r="AG700" i="6" s="1"/>
  <c r="AF700" i="6" a="1"/>
  <c r="AF700" i="6" s="1"/>
  <c r="AE700" i="6" a="1"/>
  <c r="AE700" i="6" s="1"/>
  <c r="AD700" i="6" a="1"/>
  <c r="AD700" i="6" s="1"/>
  <c r="AC700" i="6"/>
  <c r="AC700" i="6" a="1"/>
  <c r="AB700" i="6" a="1"/>
  <c r="AB700" i="6" s="1"/>
  <c r="AA700" i="6" a="1"/>
  <c r="AA700" i="6" s="1"/>
  <c r="Z700" i="6" a="1"/>
  <c r="Z700" i="6" s="1"/>
  <c r="Y700" i="6" a="1"/>
  <c r="Y700" i="6" s="1"/>
  <c r="X700" i="6" a="1"/>
  <c r="X700" i="6" s="1"/>
  <c r="W700" i="6"/>
  <c r="W700" i="6" a="1"/>
  <c r="V700" i="6" a="1"/>
  <c r="V700" i="6" s="1"/>
  <c r="U700" i="6" a="1"/>
  <c r="U700" i="6" s="1"/>
  <c r="T700" i="6" a="1"/>
  <c r="T700" i="6" s="1"/>
  <c r="S700" i="6" a="1"/>
  <c r="S700" i="6" s="1"/>
  <c r="R700" i="6" a="1"/>
  <c r="R700" i="6" s="1"/>
  <c r="Q700" i="6" a="1"/>
  <c r="Q700" i="6" s="1"/>
  <c r="P700" i="6" a="1"/>
  <c r="P700" i="6" s="1"/>
  <c r="O700" i="6" a="1"/>
  <c r="O700" i="6" s="1"/>
  <c r="N700" i="6" a="1"/>
  <c r="N700" i="6" s="1"/>
  <c r="M700" i="6"/>
  <c r="M700" i="6" a="1"/>
  <c r="L700" i="6" a="1"/>
  <c r="L700" i="6" s="1"/>
  <c r="K700" i="6" a="1"/>
  <c r="K700" i="6" s="1"/>
  <c r="AI699" i="6" a="1"/>
  <c r="AI699" i="6" s="1"/>
  <c r="AH699" i="6" a="1"/>
  <c r="AH699" i="6" s="1"/>
  <c r="AG699" i="6" a="1"/>
  <c r="AG699" i="6" s="1"/>
  <c r="AF699" i="6" a="1"/>
  <c r="AF699" i="6" s="1"/>
  <c r="AE699" i="6" a="1"/>
  <c r="AE699" i="6" s="1"/>
  <c r="AD699" i="6" a="1"/>
  <c r="AD699" i="6" s="1"/>
  <c r="AC699" i="6" a="1"/>
  <c r="AC699" i="6" s="1"/>
  <c r="AB699" i="6" a="1"/>
  <c r="AB699" i="6" s="1"/>
  <c r="AA699" i="6" a="1"/>
  <c r="AA699" i="6" s="1"/>
  <c r="Z699" i="6" a="1"/>
  <c r="Z699" i="6" s="1"/>
  <c r="Y699" i="6" a="1"/>
  <c r="Y699" i="6" s="1"/>
  <c r="X699" i="6" a="1"/>
  <c r="X699" i="6" s="1"/>
  <c r="W699" i="6" a="1"/>
  <c r="W699" i="6" s="1"/>
  <c r="V699" i="6" a="1"/>
  <c r="V699" i="6" s="1"/>
  <c r="U699" i="6" a="1"/>
  <c r="U699" i="6" s="1"/>
  <c r="T699" i="6" a="1"/>
  <c r="T699" i="6" s="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a="1"/>
  <c r="AE698" i="6" s="1"/>
  <c r="AD698" i="6" a="1"/>
  <c r="AD698" i="6" s="1"/>
  <c r="AC698" i="6" a="1"/>
  <c r="AC698" i="6" s="1"/>
  <c r="AB698" i="6" a="1"/>
  <c r="AB698" i="6" s="1"/>
  <c r="AA698" i="6" a="1"/>
  <c r="AA698" i="6" s="1"/>
  <c r="Z698" i="6" a="1"/>
  <c r="Z698" i="6" s="1"/>
  <c r="Y698" i="6" a="1"/>
  <c r="Y698" i="6" s="1"/>
  <c r="X698" i="6" a="1"/>
  <c r="X698" i="6" s="1"/>
  <c r="W698" i="6" a="1"/>
  <c r="W698" i="6" s="1"/>
  <c r="V698" i="6"/>
  <c r="V698" i="6" a="1"/>
  <c r="U698" i="6" a="1"/>
  <c r="U698" i="6" s="1"/>
  <c r="T698" i="6" a="1"/>
  <c r="T698" i="6" s="1"/>
  <c r="S698" i="6" a="1"/>
  <c r="S698" i="6" s="1"/>
  <c r="R698" i="6" a="1"/>
  <c r="R698" i="6" s="1"/>
  <c r="Q698" i="6" a="1"/>
  <c r="Q698" i="6" s="1"/>
  <c r="P698" i="6" a="1"/>
  <c r="P698" i="6" s="1"/>
  <c r="O698" i="6" a="1"/>
  <c r="O698" i="6" s="1"/>
  <c r="N698" i="6" a="1"/>
  <c r="N698" i="6" s="1"/>
  <c r="M698" i="6" a="1"/>
  <c r="M698" i="6" s="1"/>
  <c r="L698" i="6" a="1"/>
  <c r="L698" i="6" s="1"/>
  <c r="K698" i="6" a="1"/>
  <c r="K698" i="6" s="1"/>
  <c r="AI697" i="6" a="1"/>
  <c r="AI697" i="6" s="1"/>
  <c r="AH697" i="6"/>
  <c r="AH697" i="6" a="1"/>
  <c r="AG697" i="6" a="1"/>
  <c r="AG697" i="6" s="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c r="R697" i="6" a="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a="1"/>
  <c r="AE696" i="6" s="1"/>
  <c r="AD696" i="6"/>
  <c r="AD696" i="6" a="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c r="N696" i="6" a="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a="1"/>
  <c r="AB695" i="6" s="1"/>
  <c r="AA695" i="6" a="1"/>
  <c r="AA695" i="6" s="1"/>
  <c r="Z695" i="6" a="1"/>
  <c r="Z695" i="6" s="1"/>
  <c r="Y695" i="6" a="1"/>
  <c r="Y695" i="6" s="1"/>
  <c r="X695" i="6" a="1"/>
  <c r="X695" i="6" s="1"/>
  <c r="W695" i="6" a="1"/>
  <c r="W695" i="6" s="1"/>
  <c r="V695" i="6"/>
  <c r="V695" i="6" a="1"/>
  <c r="U695" i="6" a="1"/>
  <c r="U695" i="6" s="1"/>
  <c r="T695" i="6" a="1"/>
  <c r="T695" i="6" s="1"/>
  <c r="S695" i="6"/>
  <c r="S695" i="6" a="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a="1"/>
  <c r="AA694" i="6" s="1"/>
  <c r="Z694" i="6" a="1"/>
  <c r="Z694" i="6" s="1"/>
  <c r="Y694" i="6" a="1"/>
  <c r="Y694" i="6" s="1"/>
  <c r="X694" i="6" a="1"/>
  <c r="X694" i="6" s="1"/>
  <c r="W694" i="6" a="1"/>
  <c r="W694" i="6" s="1"/>
  <c r="V694" i="6" a="1"/>
  <c r="V694" i="6" s="1"/>
  <c r="U694" i="6"/>
  <c r="U694" i="6" a="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c r="AA693" i="6" a="1"/>
  <c r="Z693" i="6" a="1"/>
  <c r="Z693" i="6" s="1"/>
  <c r="Y693" i="6" a="1"/>
  <c r="Y693" i="6" s="1"/>
  <c r="X693" i="6" a="1"/>
  <c r="X693" i="6" s="1"/>
  <c r="W693" i="6" a="1"/>
  <c r="W693" i="6" s="1"/>
  <c r="V693" i="6" a="1"/>
  <c r="V693" i="6" s="1"/>
  <c r="U693" i="6" a="1"/>
  <c r="U693" i="6" s="1"/>
  <c r="T693" i="6" a="1"/>
  <c r="T693" i="6" s="1"/>
  <c r="S693" i="6" a="1"/>
  <c r="S693" i="6" s="1"/>
  <c r="R693" i="6" a="1"/>
  <c r="R693" i="6" s="1"/>
  <c r="Q693" i="6"/>
  <c r="Q693" i="6" a="1"/>
  <c r="P693" i="6" a="1"/>
  <c r="P693" i="6" s="1"/>
  <c r="O693" i="6" a="1"/>
  <c r="O693" i="6" s="1"/>
  <c r="N693" i="6" a="1"/>
  <c r="N693" i="6" s="1"/>
  <c r="M693" i="6" a="1"/>
  <c r="M693" i="6" s="1"/>
  <c r="L693" i="6" a="1"/>
  <c r="L693" i="6" s="1"/>
  <c r="K693" i="6" a="1"/>
  <c r="K693" i="6" s="1"/>
  <c r="AI692" i="6" a="1"/>
  <c r="AI692" i="6" s="1"/>
  <c r="AH692" i="6" a="1"/>
  <c r="AH692" i="6" s="1"/>
  <c r="AG692" i="6" a="1"/>
  <c r="AG692" i="6" s="1"/>
  <c r="AF692" i="6" a="1"/>
  <c r="AF692" i="6" s="1"/>
  <c r="AE692" i="6" a="1"/>
  <c r="AE692" i="6" s="1"/>
  <c r="AD692" i="6" a="1"/>
  <c r="AD692" i="6" s="1"/>
  <c r="AC692" i="6"/>
  <c r="AC692" i="6" a="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a="1"/>
  <c r="R692" i="6" s="1"/>
  <c r="Q692" i="6" a="1"/>
  <c r="Q692" i="6" s="1"/>
  <c r="P692" i="6" a="1"/>
  <c r="P692" i="6" s="1"/>
  <c r="O692" i="6" a="1"/>
  <c r="O692" i="6" s="1"/>
  <c r="N692" i="6" a="1"/>
  <c r="N692" i="6" s="1"/>
  <c r="M692" i="6"/>
  <c r="M692" i="6" a="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c r="Y691" i="6" a="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a="1"/>
  <c r="W690" i="6" s="1"/>
  <c r="V690" i="6" a="1"/>
  <c r="V690" i="6" s="1"/>
  <c r="U690" i="6"/>
  <c r="U690" i="6" a="1"/>
  <c r="T690" i="6" a="1"/>
  <c r="T690" i="6" s="1"/>
  <c r="S690" i="6" a="1"/>
  <c r="S690" i="6" s="1"/>
  <c r="R690" i="6" a="1"/>
  <c r="R690" i="6" s="1"/>
  <c r="Q690" i="6"/>
  <c r="Q690" i="6" a="1"/>
  <c r="P690" i="6" a="1"/>
  <c r="P690" i="6" s="1"/>
  <c r="O690" i="6" a="1"/>
  <c r="O690" i="6" s="1"/>
  <c r="N690" i="6" a="1"/>
  <c r="N690" i="6" s="1"/>
  <c r="M690" i="6" a="1"/>
  <c r="M690" i="6" s="1"/>
  <c r="L690" i="6" a="1"/>
  <c r="L690" i="6" s="1"/>
  <c r="K690" i="6" a="1"/>
  <c r="K690" i="6" s="1"/>
  <c r="AI689" i="6" a="1"/>
  <c r="AI689" i="6" s="1"/>
  <c r="AH689" i="6" a="1"/>
  <c r="AH689" i="6" s="1"/>
  <c r="AG689" i="6"/>
  <c r="AG689" i="6" a="1"/>
  <c r="AF689" i="6" a="1"/>
  <c r="AF689" i="6" s="1"/>
  <c r="AE689" i="6" a="1"/>
  <c r="AE689" i="6" s="1"/>
  <c r="AD689" i="6" a="1"/>
  <c r="AD689" i="6" s="1"/>
  <c r="AC689" i="6"/>
  <c r="AC689" i="6" a="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c r="Q689" i="6" a="1"/>
  <c r="P689" i="6" a="1"/>
  <c r="P689" i="6" s="1"/>
  <c r="O689" i="6" a="1"/>
  <c r="O689" i="6" s="1"/>
  <c r="N689" i="6" a="1"/>
  <c r="N689" i="6" s="1"/>
  <c r="M689" i="6"/>
  <c r="M689" i="6" a="1"/>
  <c r="L689" i="6" a="1"/>
  <c r="L689" i="6" s="1"/>
  <c r="K689" i="6" a="1"/>
  <c r="K689" i="6" s="1"/>
  <c r="AI688" i="6" a="1"/>
  <c r="AI688" i="6" s="1"/>
  <c r="AH688" i="6" a="1"/>
  <c r="AH688" i="6" s="1"/>
  <c r="AG688" i="6" a="1"/>
  <c r="AG688" i="6" s="1"/>
  <c r="AF688" i="6" a="1"/>
  <c r="AF688" i="6" s="1"/>
  <c r="AE688" i="6" a="1"/>
  <c r="AE688" i="6" s="1"/>
  <c r="AD688" i="6" a="1"/>
  <c r="AD688" i="6" s="1"/>
  <c r="AC688" i="6"/>
  <c r="AC688" i="6" a="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a="1"/>
  <c r="R688" i="6" s="1"/>
  <c r="Q688" i="6" a="1"/>
  <c r="Q688" i="6" s="1"/>
  <c r="P688" i="6" a="1"/>
  <c r="P688" i="6" s="1"/>
  <c r="O688" i="6" a="1"/>
  <c r="O688" i="6" s="1"/>
  <c r="N688" i="6" a="1"/>
  <c r="N688" i="6" s="1"/>
  <c r="M688" i="6"/>
  <c r="M688" i="6" a="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c r="Y687" i="6" a="1"/>
  <c r="X687" i="6" a="1"/>
  <c r="X687" i="6" s="1"/>
  <c r="W687" i="6" a="1"/>
  <c r="W687" i="6" s="1"/>
  <c r="V687" i="6" a="1"/>
  <c r="V687" i="6" s="1"/>
  <c r="U687" i="6"/>
  <c r="U687" i="6" a="1"/>
  <c r="T687" i="6" a="1"/>
  <c r="T687" i="6" s="1"/>
  <c r="S687" i="6" a="1"/>
  <c r="S687" i="6" s="1"/>
  <c r="R687" i="6" a="1"/>
  <c r="R687" i="6" s="1"/>
  <c r="Q687" i="6" a="1"/>
  <c r="Q687" i="6" s="1"/>
  <c r="P687" i="6" a="1"/>
  <c r="P687" i="6" s="1"/>
  <c r="O687" i="6" a="1"/>
  <c r="O687" i="6" s="1"/>
  <c r="N687" i="6" a="1"/>
  <c r="N687" i="6" s="1"/>
  <c r="M687" i="6" a="1"/>
  <c r="M687" i="6" s="1"/>
  <c r="L687" i="6" a="1"/>
  <c r="L687" i="6" s="1"/>
  <c r="K687" i="6" a="1"/>
  <c r="K687" i="6" s="1"/>
  <c r="AI686" i="6" a="1"/>
  <c r="AI686" i="6" s="1"/>
  <c r="AH686" i="6" a="1"/>
  <c r="AH686" i="6" s="1"/>
  <c r="AG686" i="6"/>
  <c r="AG686" i="6" a="1"/>
  <c r="AF686" i="6" a="1"/>
  <c r="AF686" i="6" s="1"/>
  <c r="AE686" i="6" a="1"/>
  <c r="AE686" i="6" s="1"/>
  <c r="AD686" i="6" a="1"/>
  <c r="AD686" i="6" s="1"/>
  <c r="AC686" i="6" a="1"/>
  <c r="AC686" i="6" s="1"/>
  <c r="AB686" i="6" a="1"/>
  <c r="AB686" i="6" s="1"/>
  <c r="AA686" i="6" a="1"/>
  <c r="AA686" i="6" s="1"/>
  <c r="Z686" i="6" a="1"/>
  <c r="Z686" i="6" s="1"/>
  <c r="Y686" i="6" a="1"/>
  <c r="Y686" i="6" s="1"/>
  <c r="X686" i="6" a="1"/>
  <c r="X686" i="6" s="1"/>
  <c r="W686" i="6" a="1"/>
  <c r="W686" i="6" s="1"/>
  <c r="V686" i="6" a="1"/>
  <c r="V686" i="6" s="1"/>
  <c r="U686" i="6"/>
  <c r="U686" i="6" a="1"/>
  <c r="T686" i="6" a="1"/>
  <c r="T686" i="6" s="1"/>
  <c r="S686" i="6" a="1"/>
  <c r="S686" i="6" s="1"/>
  <c r="R686" i="6" a="1"/>
  <c r="R686" i="6" s="1"/>
  <c r="Q686" i="6"/>
  <c r="Q686" i="6" a="1"/>
  <c r="P686" i="6" a="1"/>
  <c r="P686" i="6" s="1"/>
  <c r="O686" i="6" a="1"/>
  <c r="O686" i="6" s="1"/>
  <c r="N686" i="6" a="1"/>
  <c r="N686" i="6" s="1"/>
  <c r="M686" i="6" a="1"/>
  <c r="M686" i="6" s="1"/>
  <c r="L686" i="6" a="1"/>
  <c r="L686" i="6" s="1"/>
  <c r="K686" i="6" a="1"/>
  <c r="K686" i="6" s="1"/>
  <c r="AI685" i="6" a="1"/>
  <c r="AI685" i="6" s="1"/>
  <c r="AH685" i="6" a="1"/>
  <c r="AH685" i="6" s="1"/>
  <c r="AG685" i="6"/>
  <c r="AG685" i="6" a="1"/>
  <c r="AF685" i="6" a="1"/>
  <c r="AF685" i="6" s="1"/>
  <c r="AE685" i="6" a="1"/>
  <c r="AE685" i="6" s="1"/>
  <c r="AD685" i="6" a="1"/>
  <c r="AD685" i="6" s="1"/>
  <c r="AC685" i="6"/>
  <c r="AC685" i="6" a="1"/>
  <c r="AB685" i="6" a="1"/>
  <c r="AB685" i="6" s="1"/>
  <c r="AA685" i="6" a="1"/>
  <c r="AA685" i="6" s="1"/>
  <c r="Z685" i="6" a="1"/>
  <c r="Z685" i="6" s="1"/>
  <c r="Y685" i="6" a="1"/>
  <c r="Y685" i="6" s="1"/>
  <c r="X685" i="6" a="1"/>
  <c r="X685" i="6" s="1"/>
  <c r="W685" i="6" a="1"/>
  <c r="W685" i="6" s="1"/>
  <c r="V685" i="6" a="1"/>
  <c r="V685" i="6" s="1"/>
  <c r="U685" i="6"/>
  <c r="U685" i="6" a="1"/>
  <c r="T685" i="6" a="1"/>
  <c r="T685" i="6" s="1"/>
  <c r="S685" i="6" a="1"/>
  <c r="S685" i="6" s="1"/>
  <c r="R685" i="6" a="1"/>
  <c r="R685" i="6" s="1"/>
  <c r="Q685" i="6"/>
  <c r="Q685" i="6" a="1"/>
  <c r="P685" i="6" a="1"/>
  <c r="P685" i="6" s="1"/>
  <c r="O685" i="6" a="1"/>
  <c r="O685" i="6" s="1"/>
  <c r="N685" i="6" a="1"/>
  <c r="N685" i="6" s="1"/>
  <c r="M685" i="6" a="1"/>
  <c r="M685" i="6" s="1"/>
  <c r="L685" i="6" a="1"/>
  <c r="L685" i="6" s="1"/>
  <c r="K685" i="6" a="1"/>
  <c r="K685" i="6" s="1"/>
  <c r="AI684" i="6" a="1"/>
  <c r="AI684" i="6" s="1"/>
  <c r="AH684" i="6" a="1"/>
  <c r="AH684" i="6" s="1"/>
  <c r="AG684" i="6"/>
  <c r="AG684" i="6" a="1"/>
  <c r="AF684" i="6" a="1"/>
  <c r="AF684" i="6" s="1"/>
  <c r="AE684" i="6" a="1"/>
  <c r="AE684" i="6" s="1"/>
  <c r="AD684" i="6" a="1"/>
  <c r="AD684" i="6" s="1"/>
  <c r="AC684" i="6"/>
  <c r="AC684" i="6" a="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c r="Q684" i="6" a="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c r="AC683" i="6" a="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c r="M683" i="6" a="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a="1"/>
  <c r="Z682" i="6" s="1"/>
  <c r="Y682" i="6"/>
  <c r="Y682" i="6" a="1"/>
  <c r="X682" i="6" a="1"/>
  <c r="X682" i="6" s="1"/>
  <c r="W682" i="6" a="1"/>
  <c r="W682" i="6" s="1"/>
  <c r="V682" i="6" a="1"/>
  <c r="V682" i="6" s="1"/>
  <c r="U682" i="6"/>
  <c r="U682" i="6" a="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a="1"/>
  <c r="V681" i="6" s="1"/>
  <c r="U681" i="6"/>
  <c r="U681" i="6" a="1"/>
  <c r="T681" i="6" a="1"/>
  <c r="T681" i="6" s="1"/>
  <c r="S681" i="6" a="1"/>
  <c r="S681" i="6" s="1"/>
  <c r="R681" i="6" a="1"/>
  <c r="R681" i="6" s="1"/>
  <c r="Q681" i="6" a="1"/>
  <c r="Q681" i="6" s="1"/>
  <c r="P681" i="6" a="1"/>
  <c r="P681" i="6" s="1"/>
  <c r="O681" i="6" a="1"/>
  <c r="O681" i="6" s="1"/>
  <c r="N681" i="6" a="1"/>
  <c r="N681" i="6" s="1"/>
  <c r="M681" i="6" a="1"/>
  <c r="M681" i="6" s="1"/>
  <c r="L681" i="6" a="1"/>
  <c r="L681" i="6" s="1"/>
  <c r="K681" i="6" a="1"/>
  <c r="K681" i="6" s="1"/>
  <c r="AI680" i="6" a="1"/>
  <c r="AI680" i="6" s="1"/>
  <c r="AH680" i="6" a="1"/>
  <c r="AH680" i="6" s="1"/>
  <c r="AG680" i="6"/>
  <c r="AG680" i="6" a="1"/>
  <c r="AF680" i="6" a="1"/>
  <c r="AF680" i="6" s="1"/>
  <c r="AE680" i="6" a="1"/>
  <c r="AE680" i="6" s="1"/>
  <c r="AD680" i="6" a="1"/>
  <c r="AD680" i="6" s="1"/>
  <c r="AC680" i="6" a="1"/>
  <c r="AC680" i="6" s="1"/>
  <c r="AB680" i="6" a="1"/>
  <c r="AB680" i="6" s="1"/>
  <c r="AA680" i="6" a="1"/>
  <c r="AA680" i="6" s="1"/>
  <c r="Z680" i="6" a="1"/>
  <c r="Z680" i="6" s="1"/>
  <c r="Y680" i="6" a="1"/>
  <c r="Y680" i="6" s="1"/>
  <c r="X680" i="6" a="1"/>
  <c r="X680" i="6" s="1"/>
  <c r="W680" i="6" a="1"/>
  <c r="W680" i="6" s="1"/>
  <c r="V680" i="6" a="1"/>
  <c r="V680" i="6" s="1"/>
  <c r="U680" i="6" a="1"/>
  <c r="U680" i="6" s="1"/>
  <c r="T680" i="6" a="1"/>
  <c r="T680" i="6" s="1"/>
  <c r="S680" i="6" a="1"/>
  <c r="S680" i="6" s="1"/>
  <c r="R680" i="6" a="1"/>
  <c r="R680" i="6" s="1"/>
  <c r="Q680" i="6"/>
  <c r="Q680" i="6" a="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c r="AC679" i="6" a="1"/>
  <c r="AB679" i="6" a="1"/>
  <c r="AB679" i="6" s="1"/>
  <c r="AA679" i="6" a="1"/>
  <c r="AA679" i="6" s="1"/>
  <c r="Z679" i="6" a="1"/>
  <c r="Z679" i="6" s="1"/>
  <c r="Y679" i="6" a="1"/>
  <c r="Y679" i="6" s="1"/>
  <c r="X679" i="6" a="1"/>
  <c r="X679" i="6" s="1"/>
  <c r="W679" i="6" a="1"/>
  <c r="W679" i="6" s="1"/>
  <c r="V679" i="6" a="1"/>
  <c r="V679" i="6" s="1"/>
  <c r="U679" i="6" a="1"/>
  <c r="U679" i="6" s="1"/>
  <c r="T679" i="6" a="1"/>
  <c r="T679" i="6" s="1"/>
  <c r="S679" i="6" a="1"/>
  <c r="S679" i="6" s="1"/>
  <c r="R679" i="6" a="1"/>
  <c r="R679" i="6" s="1"/>
  <c r="Q679" i="6" a="1"/>
  <c r="Q679" i="6" s="1"/>
  <c r="P679" i="6" a="1"/>
  <c r="P679" i="6" s="1"/>
  <c r="O679" i="6" a="1"/>
  <c r="O679" i="6" s="1"/>
  <c r="N679" i="6" a="1"/>
  <c r="N679" i="6" s="1"/>
  <c r="M679" i="6"/>
  <c r="M679" i="6" a="1"/>
  <c r="L679" i="6" a="1"/>
  <c r="L679" i="6" s="1"/>
  <c r="K679" i="6" a="1"/>
  <c r="K679" i="6" s="1"/>
  <c r="AI678" i="6" a="1"/>
  <c r="AI678" i="6" s="1"/>
  <c r="AH678" i="6" a="1"/>
  <c r="AH678" i="6" s="1"/>
  <c r="AG678" i="6" a="1"/>
  <c r="AG678" i="6" s="1"/>
  <c r="AF678" i="6" a="1"/>
  <c r="AF678" i="6" s="1"/>
  <c r="AE678" i="6" a="1"/>
  <c r="AE678" i="6" s="1"/>
  <c r="AD678" i="6" a="1"/>
  <c r="AD678" i="6" s="1"/>
  <c r="AC678" i="6" a="1"/>
  <c r="AC678" i="6" s="1"/>
  <c r="AB678" i="6" a="1"/>
  <c r="AB678" i="6" s="1"/>
  <c r="AA678" i="6" a="1"/>
  <c r="AA678" i="6" s="1"/>
  <c r="Z678" i="6" a="1"/>
  <c r="Z678" i="6" s="1"/>
  <c r="Y678" i="6"/>
  <c r="Y678" i="6" a="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a="1"/>
  <c r="AC677" i="6" s="1"/>
  <c r="AB677" i="6" a="1"/>
  <c r="AB677" i="6" s="1"/>
  <c r="AA677" i="6" a="1"/>
  <c r="AA677" i="6" s="1"/>
  <c r="Z677" i="6" a="1"/>
  <c r="Z677" i="6" s="1"/>
  <c r="Y677" i="6" a="1"/>
  <c r="Y677" i="6" s="1"/>
  <c r="X677" i="6" a="1"/>
  <c r="X677" i="6" s="1"/>
  <c r="W677" i="6" a="1"/>
  <c r="W677" i="6" s="1"/>
  <c r="V677" i="6" a="1"/>
  <c r="V677" i="6" s="1"/>
  <c r="U677" i="6"/>
  <c r="U677" i="6" a="1"/>
  <c r="T677" i="6" a="1"/>
  <c r="T677" i="6" s="1"/>
  <c r="S677" i="6" a="1"/>
  <c r="S677" i="6" s="1"/>
  <c r="R677" i="6" a="1"/>
  <c r="R677" i="6" s="1"/>
  <c r="Q677" i="6" a="1"/>
  <c r="Q677" i="6" s="1"/>
  <c r="P677" i="6" a="1"/>
  <c r="P677" i="6" s="1"/>
  <c r="O677" i="6" a="1"/>
  <c r="O677" i="6" s="1"/>
  <c r="N677" i="6" a="1"/>
  <c r="N677" i="6" s="1"/>
  <c r="M677" i="6" a="1"/>
  <c r="M677" i="6" s="1"/>
  <c r="L677" i="6" a="1"/>
  <c r="L677" i="6" s="1"/>
  <c r="K677" i="6" a="1"/>
  <c r="K677" i="6" s="1"/>
  <c r="AI676" i="6" a="1"/>
  <c r="AI676" i="6" s="1"/>
  <c r="AH676" i="6" a="1"/>
  <c r="AH676" i="6" s="1"/>
  <c r="AG676" i="6"/>
  <c r="AG676" i="6" a="1"/>
  <c r="AF676" i="6" a="1"/>
  <c r="AF676" i="6" s="1"/>
  <c r="AE676" i="6" a="1"/>
  <c r="AE676" i="6" s="1"/>
  <c r="AD676" i="6" a="1"/>
  <c r="AD676" i="6" s="1"/>
  <c r="AC676" i="6"/>
  <c r="AC676" i="6" a="1"/>
  <c r="AB676" i="6" a="1"/>
  <c r="AB676" i="6" s="1"/>
  <c r="AA676" i="6" a="1"/>
  <c r="AA676" i="6" s="1"/>
  <c r="Z676" i="6" a="1"/>
  <c r="Z676" i="6" s="1"/>
  <c r="Y676" i="6" a="1"/>
  <c r="Y676" i="6" s="1"/>
  <c r="X676" i="6" a="1"/>
  <c r="X676" i="6" s="1"/>
  <c r="W676" i="6" a="1"/>
  <c r="W676" i="6" s="1"/>
  <c r="V676" i="6" a="1"/>
  <c r="V676" i="6" s="1"/>
  <c r="U676" i="6" a="1"/>
  <c r="U676" i="6" s="1"/>
  <c r="T676" i="6" a="1"/>
  <c r="T676" i="6" s="1"/>
  <c r="S676" i="6" a="1"/>
  <c r="S676" i="6" s="1"/>
  <c r="R676" i="6" a="1"/>
  <c r="R676" i="6" s="1"/>
  <c r="Q676" i="6"/>
  <c r="Q676" i="6" a="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c r="AC675" i="6" a="1"/>
  <c r="AB675" i="6" a="1"/>
  <c r="AB675" i="6" s="1"/>
  <c r="AA675" i="6" a="1"/>
  <c r="AA675" i="6" s="1"/>
  <c r="Z675" i="6" a="1"/>
  <c r="Z675" i="6" s="1"/>
  <c r="Y675" i="6" a="1"/>
  <c r="Y675" i="6" s="1"/>
  <c r="X675" i="6" a="1"/>
  <c r="X675" i="6" s="1"/>
  <c r="W675" i="6" a="1"/>
  <c r="W675" i="6" s="1"/>
  <c r="V675" i="6" a="1"/>
  <c r="V675" i="6" s="1"/>
  <c r="U675" i="6" a="1"/>
  <c r="U675" i="6" s="1"/>
  <c r="T675" i="6" a="1"/>
  <c r="T675" i="6" s="1"/>
  <c r="S675" i="6" a="1"/>
  <c r="S675" i="6" s="1"/>
  <c r="R675" i="6" a="1"/>
  <c r="R675" i="6" s="1"/>
  <c r="Q675" i="6" a="1"/>
  <c r="Q675" i="6" s="1"/>
  <c r="P675" i="6" a="1"/>
  <c r="P675" i="6" s="1"/>
  <c r="O675" i="6" a="1"/>
  <c r="O675" i="6" s="1"/>
  <c r="N675" i="6" a="1"/>
  <c r="N675" i="6" s="1"/>
  <c r="M675" i="6"/>
  <c r="M675" i="6" a="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a="1"/>
  <c r="AB674" i="6" s="1"/>
  <c r="AA674" i="6" a="1"/>
  <c r="AA674" i="6" s="1"/>
  <c r="Z674" i="6" a="1"/>
  <c r="Z674" i="6" s="1"/>
  <c r="Y674" i="6"/>
  <c r="Y674" i="6" a="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a="1"/>
  <c r="V673" i="6" s="1"/>
  <c r="U673" i="6"/>
  <c r="U673" i="6" a="1"/>
  <c r="T673" i="6" a="1"/>
  <c r="T673" i="6" s="1"/>
  <c r="S673" i="6" a="1"/>
  <c r="S673" i="6" s="1"/>
  <c r="R673" i="6" a="1"/>
  <c r="R673" i="6" s="1"/>
  <c r="Q673" i="6" a="1"/>
  <c r="Q673" i="6" s="1"/>
  <c r="P673" i="6" a="1"/>
  <c r="P673" i="6" s="1"/>
  <c r="O673" i="6" a="1"/>
  <c r="O673" i="6" s="1"/>
  <c r="N673" i="6" a="1"/>
  <c r="N673" i="6" s="1"/>
  <c r="M673" i="6" a="1"/>
  <c r="M673" i="6" s="1"/>
  <c r="L673" i="6"/>
  <c r="L673" i="6" a="1"/>
  <c r="K673" i="6" a="1"/>
  <c r="K673" i="6" s="1"/>
  <c r="AI672" i="6"/>
  <c r="AI672" i="6" a="1"/>
  <c r="AH672" i="6" a="1"/>
  <c r="AH672" i="6" s="1"/>
  <c r="AG672" i="6"/>
  <c r="AG672" i="6" a="1"/>
  <c r="AF672" i="6" a="1"/>
  <c r="AF672" i="6" s="1"/>
  <c r="AE672" i="6"/>
  <c r="AE672" i="6" a="1"/>
  <c r="AD672" i="6" a="1"/>
  <c r="AD672" i="6" s="1"/>
  <c r="AC672" i="6"/>
  <c r="AC672" i="6" a="1"/>
  <c r="AB672" i="6" a="1"/>
  <c r="AB672" i="6" s="1"/>
  <c r="AA672" i="6"/>
  <c r="AA672" i="6" a="1"/>
  <c r="Z672" i="6" a="1"/>
  <c r="Z672" i="6" s="1"/>
  <c r="Y672" i="6"/>
  <c r="Y672" i="6" a="1"/>
  <c r="X672" i="6" a="1"/>
  <c r="X672" i="6" s="1"/>
  <c r="W672" i="6"/>
  <c r="W672" i="6" a="1"/>
  <c r="V672" i="6" a="1"/>
  <c r="V672" i="6" s="1"/>
  <c r="U672" i="6"/>
  <c r="U672" i="6" a="1"/>
  <c r="T672" i="6" a="1"/>
  <c r="T672" i="6" s="1"/>
  <c r="S672" i="6"/>
  <c r="S672" i="6" a="1"/>
  <c r="R672" i="6" a="1"/>
  <c r="R672" i="6" s="1"/>
  <c r="Q672" i="6"/>
  <c r="Q672" i="6" a="1"/>
  <c r="P672" i="6" a="1"/>
  <c r="P672" i="6" s="1"/>
  <c r="O672" i="6"/>
  <c r="O672" i="6" a="1"/>
  <c r="N672" i="6" a="1"/>
  <c r="N672" i="6" s="1"/>
  <c r="M672" i="6"/>
  <c r="M672" i="6" a="1"/>
  <c r="L672" i="6" a="1"/>
  <c r="L672" i="6" s="1"/>
  <c r="K672" i="6"/>
  <c r="K672" i="6" a="1"/>
  <c r="AI671" i="6" a="1"/>
  <c r="AI671" i="6" s="1"/>
  <c r="AH671" i="6"/>
  <c r="AH671" i="6" a="1"/>
  <c r="AG671" i="6" a="1"/>
  <c r="AG671" i="6" s="1"/>
  <c r="AF671" i="6"/>
  <c r="AF671" i="6" a="1"/>
  <c r="AE671" i="6" a="1"/>
  <c r="AE671" i="6" s="1"/>
  <c r="AD671" i="6"/>
  <c r="AD671" i="6" a="1"/>
  <c r="AC671" i="6" a="1"/>
  <c r="AC671" i="6" s="1"/>
  <c r="AB671" i="6"/>
  <c r="AB671" i="6" a="1"/>
  <c r="AA671" i="6" a="1"/>
  <c r="AA671" i="6" s="1"/>
  <c r="Z671" i="6"/>
  <c r="Z671" i="6" a="1"/>
  <c r="Y671" i="6" a="1"/>
  <c r="Y671" i="6" s="1"/>
  <c r="X671" i="6"/>
  <c r="X671" i="6" a="1"/>
  <c r="W671" i="6" a="1"/>
  <c r="W671" i="6" s="1"/>
  <c r="V671" i="6"/>
  <c r="V671" i="6" a="1"/>
  <c r="U671" i="6" a="1"/>
  <c r="U671" i="6" s="1"/>
  <c r="T671" i="6"/>
  <c r="T671" i="6" a="1"/>
  <c r="S671" i="6" a="1"/>
  <c r="S671" i="6" s="1"/>
  <c r="R671" i="6"/>
  <c r="R671" i="6" a="1"/>
  <c r="Q671" i="6" a="1"/>
  <c r="Q671" i="6" s="1"/>
  <c r="P671" i="6"/>
  <c r="P671" i="6" a="1"/>
  <c r="O671" i="6" a="1"/>
  <c r="O671" i="6" s="1"/>
  <c r="N671" i="6"/>
  <c r="N671" i="6" a="1"/>
  <c r="M671" i="6" a="1"/>
  <c r="M671" i="6" s="1"/>
  <c r="L671" i="6"/>
  <c r="L671" i="6" a="1"/>
  <c r="K671" i="6" a="1"/>
  <c r="K671" i="6" s="1"/>
  <c r="AI670" i="6"/>
  <c r="AI670" i="6" a="1"/>
  <c r="AH670" i="6" a="1"/>
  <c r="AH670" i="6" s="1"/>
  <c r="AG670" i="6"/>
  <c r="AG670" i="6" a="1"/>
  <c r="AF670" i="6" a="1"/>
  <c r="AF670" i="6" s="1"/>
  <c r="AE670" i="6"/>
  <c r="AE670" i="6" a="1"/>
  <c r="AD670" i="6" a="1"/>
  <c r="AD670" i="6" s="1"/>
  <c r="AC670" i="6"/>
  <c r="AC670" i="6" a="1"/>
  <c r="AB670" i="6" a="1"/>
  <c r="AB670" i="6" s="1"/>
  <c r="AA670" i="6"/>
  <c r="AA670" i="6" a="1"/>
  <c r="Z670" i="6" a="1"/>
  <c r="Z670" i="6" s="1"/>
  <c r="Y670" i="6"/>
  <c r="Y670" i="6" a="1"/>
  <c r="X670" i="6" a="1"/>
  <c r="X670" i="6" s="1"/>
  <c r="W670" i="6"/>
  <c r="W670" i="6" a="1"/>
  <c r="V670" i="6" a="1"/>
  <c r="V670" i="6" s="1"/>
  <c r="U670" i="6"/>
  <c r="U670" i="6" a="1"/>
  <c r="T670" i="6" a="1"/>
  <c r="T670" i="6" s="1"/>
  <c r="S670" i="6"/>
  <c r="S670" i="6" a="1"/>
  <c r="R670" i="6" a="1"/>
  <c r="R670" i="6" s="1"/>
  <c r="Q670" i="6"/>
  <c r="Q670" i="6" a="1"/>
  <c r="P670" i="6" a="1"/>
  <c r="P670" i="6" s="1"/>
  <c r="O670" i="6"/>
  <c r="O670" i="6" a="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a="1"/>
  <c r="AC669" i="6" s="1"/>
  <c r="AB669" i="6" a="1"/>
  <c r="AB669" i="6" s="1"/>
  <c r="AA669" i="6" a="1"/>
  <c r="AA669" i="6" s="1"/>
  <c r="Z669" i="6" a="1"/>
  <c r="Z669" i="6" s="1"/>
  <c r="Y669" i="6" a="1"/>
  <c r="Y669" i="6" s="1"/>
  <c r="X669" i="6" a="1"/>
  <c r="X669" i="6" s="1"/>
  <c r="W669" i="6" a="1"/>
  <c r="W669" i="6" s="1"/>
  <c r="V669" i="6" a="1"/>
  <c r="V669" i="6" s="1"/>
  <c r="U669" i="6" a="1"/>
  <c r="U669" i="6" s="1"/>
  <c r="T669" i="6" a="1"/>
  <c r="T669" i="6" s="1"/>
  <c r="S669" i="6" a="1"/>
  <c r="S669" i="6" s="1"/>
  <c r="R669" i="6" a="1"/>
  <c r="R669" i="6" s="1"/>
  <c r="Q669" i="6" a="1"/>
  <c r="Q669" i="6" s="1"/>
  <c r="P669" i="6" a="1"/>
  <c r="P669" i="6" s="1"/>
  <c r="O669" i="6" a="1"/>
  <c r="O669" i="6" s="1"/>
  <c r="N669" i="6" a="1"/>
  <c r="N669" i="6" s="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a="1"/>
  <c r="Y668" i="6" s="1"/>
  <c r="X668" i="6" a="1"/>
  <c r="X668" i="6" s="1"/>
  <c r="W668" i="6" a="1"/>
  <c r="W668" i="6" s="1"/>
  <c r="V668" i="6" a="1"/>
  <c r="V668" i="6" s="1"/>
  <c r="U668" i="6" a="1"/>
  <c r="U668" i="6" s="1"/>
  <c r="T668" i="6" a="1"/>
  <c r="T668" i="6" s="1"/>
  <c r="S668" i="6" a="1"/>
  <c r="S668" i="6" s="1"/>
  <c r="R668" i="6" a="1"/>
  <c r="R668" i="6" s="1"/>
  <c r="Q668" i="6" a="1"/>
  <c r="Q668" i="6" s="1"/>
  <c r="P668" i="6" a="1"/>
  <c r="P668" i="6" s="1"/>
  <c r="O668" i="6" a="1"/>
  <c r="O668" i="6" s="1"/>
  <c r="N668" i="6"/>
  <c r="N668" i="6" a="1"/>
  <c r="M668" i="6" a="1"/>
  <c r="M668" i="6" s="1"/>
  <c r="L668" i="6" a="1"/>
  <c r="L668" i="6" s="1"/>
  <c r="K668" i="6" a="1"/>
  <c r="K668" i="6" s="1"/>
  <c r="AI667" i="6" a="1"/>
  <c r="AI667" i="6" s="1"/>
  <c r="AH667" i="6" a="1"/>
  <c r="AH667" i="6" s="1"/>
  <c r="AG667" i="6" a="1"/>
  <c r="AG667" i="6" s="1"/>
  <c r="AF667" i="6"/>
  <c r="AF667" i="6" a="1"/>
  <c r="AE667" i="6" a="1"/>
  <c r="AE667" i="6" s="1"/>
  <c r="AD667" i="6" a="1"/>
  <c r="AD667" i="6" s="1"/>
  <c r="AC667" i="6" a="1"/>
  <c r="AC667" i="6" s="1"/>
  <c r="AB667" i="6"/>
  <c r="AB667" i="6" a="1"/>
  <c r="AA667" i="6" a="1"/>
  <c r="AA667" i="6" s="1"/>
  <c r="Z667" i="6" a="1"/>
  <c r="Z667" i="6" s="1"/>
  <c r="Y667" i="6" a="1"/>
  <c r="Y667" i="6" s="1"/>
  <c r="X667" i="6"/>
  <c r="X667" i="6" a="1"/>
  <c r="W667" i="6" a="1"/>
  <c r="W667" i="6" s="1"/>
  <c r="V667" i="6" a="1"/>
  <c r="V667" i="6" s="1"/>
  <c r="U667" i="6" a="1"/>
  <c r="U667" i="6" s="1"/>
  <c r="T667" i="6"/>
  <c r="T667" i="6" a="1"/>
  <c r="S667" i="6" a="1"/>
  <c r="S667" i="6" s="1"/>
  <c r="R667" i="6" a="1"/>
  <c r="R667" i="6" s="1"/>
  <c r="Q667" i="6" a="1"/>
  <c r="Q667" i="6" s="1"/>
  <c r="P667" i="6"/>
  <c r="P667" i="6" a="1"/>
  <c r="O667" i="6" a="1"/>
  <c r="O667" i="6" s="1"/>
  <c r="N667" i="6" a="1"/>
  <c r="N667" i="6" s="1"/>
  <c r="M667" i="6" a="1"/>
  <c r="M667" i="6" s="1"/>
  <c r="L667" i="6"/>
  <c r="L667" i="6" a="1"/>
  <c r="K667" i="6" a="1"/>
  <c r="K667" i="6" s="1"/>
  <c r="AI666" i="6" a="1"/>
  <c r="AI666" i="6" s="1"/>
  <c r="AH666" i="6"/>
  <c r="AH666" i="6" a="1"/>
  <c r="AG666" i="6" a="1"/>
  <c r="AG666" i="6" s="1"/>
  <c r="AF666" i="6" a="1"/>
  <c r="AF666" i="6" s="1"/>
  <c r="AE666" i="6" a="1"/>
  <c r="AE666" i="6" s="1"/>
  <c r="AD666" i="6"/>
  <c r="AD666" i="6" a="1"/>
  <c r="AC666" i="6" a="1"/>
  <c r="AC666" i="6" s="1"/>
  <c r="AB666" i="6" a="1"/>
  <c r="AB666" i="6" s="1"/>
  <c r="AA666" i="6" a="1"/>
  <c r="AA666" i="6" s="1"/>
  <c r="Z666" i="6"/>
  <c r="Z666" i="6" a="1"/>
  <c r="Y666" i="6" a="1"/>
  <c r="Y666" i="6" s="1"/>
  <c r="X666" i="6" a="1"/>
  <c r="X666" i="6" s="1"/>
  <c r="W666" i="6" a="1"/>
  <c r="W666" i="6" s="1"/>
  <c r="V666" i="6"/>
  <c r="V666" i="6" a="1"/>
  <c r="U666" i="6" a="1"/>
  <c r="U666" i="6" s="1"/>
  <c r="T666" i="6" a="1"/>
  <c r="T666" i="6" s="1"/>
  <c r="S666" i="6" a="1"/>
  <c r="S666" i="6" s="1"/>
  <c r="R666" i="6"/>
  <c r="R666" i="6" a="1"/>
  <c r="Q666" i="6" a="1"/>
  <c r="Q666" i="6" s="1"/>
  <c r="P666" i="6" a="1"/>
  <c r="P666" i="6" s="1"/>
  <c r="O666" i="6" a="1"/>
  <c r="O666" i="6" s="1"/>
  <c r="N666" i="6"/>
  <c r="N666" i="6" a="1"/>
  <c r="M666" i="6" a="1"/>
  <c r="M666" i="6" s="1"/>
  <c r="L666" i="6" a="1"/>
  <c r="L666" i="6" s="1"/>
  <c r="K666" i="6" a="1"/>
  <c r="K666" i="6" s="1"/>
  <c r="AI665" i="6" a="1"/>
  <c r="AI665" i="6" s="1"/>
  <c r="AH665" i="6" a="1"/>
  <c r="AH665" i="6" s="1"/>
  <c r="AG665" i="6" a="1"/>
  <c r="AG665" i="6" s="1"/>
  <c r="AF665" i="6"/>
  <c r="AF665" i="6" a="1"/>
  <c r="AE665" i="6" a="1"/>
  <c r="AE665" i="6" s="1"/>
  <c r="AD665" i="6" a="1"/>
  <c r="AD665" i="6" s="1"/>
  <c r="AC665" i="6" a="1"/>
  <c r="AC665" i="6" s="1"/>
  <c r="AB665" i="6"/>
  <c r="AB665" i="6" a="1"/>
  <c r="AA665" i="6" a="1"/>
  <c r="AA665" i="6" s="1"/>
  <c r="Z665" i="6" a="1"/>
  <c r="Z665" i="6" s="1"/>
  <c r="Y665" i="6" a="1"/>
  <c r="Y665" i="6" s="1"/>
  <c r="X665" i="6"/>
  <c r="X665" i="6" a="1"/>
  <c r="W665" i="6" a="1"/>
  <c r="W665" i="6" s="1"/>
  <c r="V665" i="6" a="1"/>
  <c r="V665" i="6" s="1"/>
  <c r="U665" i="6" a="1"/>
  <c r="U665" i="6" s="1"/>
  <c r="T665" i="6"/>
  <c r="T665" i="6" a="1"/>
  <c r="S665" i="6" a="1"/>
  <c r="S665" i="6" s="1"/>
  <c r="R665" i="6" a="1"/>
  <c r="R665" i="6" s="1"/>
  <c r="Q665" i="6" a="1"/>
  <c r="Q665" i="6" s="1"/>
  <c r="P665" i="6"/>
  <c r="P665" i="6" a="1"/>
  <c r="O665" i="6" a="1"/>
  <c r="O665" i="6" s="1"/>
  <c r="N665" i="6" a="1"/>
  <c r="N665" i="6" s="1"/>
  <c r="M665" i="6" a="1"/>
  <c r="M665" i="6" s="1"/>
  <c r="L665" i="6"/>
  <c r="L665" i="6" a="1"/>
  <c r="K665" i="6" a="1"/>
  <c r="K665" i="6" s="1"/>
  <c r="AI664" i="6" a="1"/>
  <c r="AI664" i="6" s="1"/>
  <c r="AH664" i="6"/>
  <c r="AH664" i="6" a="1"/>
  <c r="AG664" i="6" a="1"/>
  <c r="AG664" i="6" s="1"/>
  <c r="AF664" i="6" a="1"/>
  <c r="AF664" i="6" s="1"/>
  <c r="AE664" i="6" a="1"/>
  <c r="AE664" i="6" s="1"/>
  <c r="AD664" i="6"/>
  <c r="AD664" i="6" a="1"/>
  <c r="AC664" i="6" a="1"/>
  <c r="AC664" i="6" s="1"/>
  <c r="AB664" i="6" a="1"/>
  <c r="AB664" i="6" s="1"/>
  <c r="AA664" i="6" a="1"/>
  <c r="AA664" i="6" s="1"/>
  <c r="Z664" i="6"/>
  <c r="Z664" i="6" a="1"/>
  <c r="Y664" i="6" a="1"/>
  <c r="Y664" i="6" s="1"/>
  <c r="X664" i="6" a="1"/>
  <c r="X664" i="6" s="1"/>
  <c r="W664" i="6" a="1"/>
  <c r="W664" i="6" s="1"/>
  <c r="V664" i="6"/>
  <c r="V664" i="6" a="1"/>
  <c r="U664" i="6" a="1"/>
  <c r="U664" i="6" s="1"/>
  <c r="T664" i="6" a="1"/>
  <c r="T664" i="6" s="1"/>
  <c r="S664" i="6" a="1"/>
  <c r="S664" i="6" s="1"/>
  <c r="R664" i="6"/>
  <c r="R664" i="6" a="1"/>
  <c r="Q664" i="6" a="1"/>
  <c r="Q664" i="6" s="1"/>
  <c r="P664" i="6" a="1"/>
  <c r="P664" i="6" s="1"/>
  <c r="O664" i="6" a="1"/>
  <c r="O664" i="6" s="1"/>
  <c r="N664" i="6"/>
  <c r="N664" i="6" a="1"/>
  <c r="M664" i="6" a="1"/>
  <c r="M664" i="6" s="1"/>
  <c r="L664" i="6" a="1"/>
  <c r="L664" i="6" s="1"/>
  <c r="K664" i="6" a="1"/>
  <c r="K664" i="6" s="1"/>
  <c r="AI663" i="6" a="1"/>
  <c r="AI663" i="6" s="1"/>
  <c r="AH663" i="6" a="1"/>
  <c r="AH663" i="6" s="1"/>
  <c r="AG663" i="6" a="1"/>
  <c r="AG663" i="6" s="1"/>
  <c r="AF663" i="6"/>
  <c r="AF663" i="6" a="1"/>
  <c r="AE663" i="6" a="1"/>
  <c r="AE663" i="6" s="1"/>
  <c r="AD663" i="6" a="1"/>
  <c r="AD663" i="6" s="1"/>
  <c r="AC663" i="6" a="1"/>
  <c r="AC663" i="6" s="1"/>
  <c r="AB663" i="6"/>
  <c r="AB663" i="6" a="1"/>
  <c r="AA663" i="6" a="1"/>
  <c r="AA663" i="6" s="1"/>
  <c r="Z663" i="6" a="1"/>
  <c r="Z663" i="6" s="1"/>
  <c r="Y663" i="6" a="1"/>
  <c r="Y663" i="6" s="1"/>
  <c r="X663" i="6"/>
  <c r="X663" i="6" a="1"/>
  <c r="W663" i="6" a="1"/>
  <c r="W663" i="6" s="1"/>
  <c r="V663" i="6" a="1"/>
  <c r="V663" i="6" s="1"/>
  <c r="U663" i="6" a="1"/>
  <c r="U663" i="6" s="1"/>
  <c r="T663" i="6"/>
  <c r="T663" i="6" a="1"/>
  <c r="S663" i="6" a="1"/>
  <c r="S663" i="6" s="1"/>
  <c r="R663" i="6" a="1"/>
  <c r="R663" i="6" s="1"/>
  <c r="Q663" i="6" a="1"/>
  <c r="Q663" i="6" s="1"/>
  <c r="P663" i="6"/>
  <c r="P663" i="6" a="1"/>
  <c r="O663" i="6" a="1"/>
  <c r="O663" i="6" s="1"/>
  <c r="N663" i="6" a="1"/>
  <c r="N663" i="6" s="1"/>
  <c r="M663" i="6" a="1"/>
  <c r="M663" i="6" s="1"/>
  <c r="L663" i="6"/>
  <c r="L663" i="6" a="1"/>
  <c r="K663" i="6" a="1"/>
  <c r="K663" i="6" s="1"/>
  <c r="AI662" i="6" a="1"/>
  <c r="AI662" i="6" s="1"/>
  <c r="AH662" i="6"/>
  <c r="AH662" i="6" a="1"/>
  <c r="AG662" i="6" a="1"/>
  <c r="AG662" i="6" s="1"/>
  <c r="AF662" i="6" a="1"/>
  <c r="AF662" i="6" s="1"/>
  <c r="AE662" i="6" a="1"/>
  <c r="AE662" i="6" s="1"/>
  <c r="AD662" i="6"/>
  <c r="AD662" i="6" a="1"/>
  <c r="AC662" i="6" a="1"/>
  <c r="AC662" i="6" s="1"/>
  <c r="AB662" i="6" a="1"/>
  <c r="AB662" i="6" s="1"/>
  <c r="AA662" i="6" a="1"/>
  <c r="AA662" i="6" s="1"/>
  <c r="Z662" i="6"/>
  <c r="Z662" i="6" a="1"/>
  <c r="Y662" i="6" a="1"/>
  <c r="Y662" i="6" s="1"/>
  <c r="X662" i="6" a="1"/>
  <c r="X662" i="6" s="1"/>
  <c r="W662" i="6" a="1"/>
  <c r="W662" i="6" s="1"/>
  <c r="V662" i="6"/>
  <c r="V662" i="6" a="1"/>
  <c r="U662" i="6" a="1"/>
  <c r="U662" i="6" s="1"/>
  <c r="T662" i="6" a="1"/>
  <c r="T662" i="6" s="1"/>
  <c r="S662" i="6" a="1"/>
  <c r="S662" i="6" s="1"/>
  <c r="R662" i="6"/>
  <c r="R662" i="6" a="1"/>
  <c r="Q662" i="6" a="1"/>
  <c r="Q662" i="6" s="1"/>
  <c r="P662" i="6" a="1"/>
  <c r="P662" i="6" s="1"/>
  <c r="O662" i="6" a="1"/>
  <c r="O662" i="6" s="1"/>
  <c r="N662" i="6"/>
  <c r="N662" i="6" a="1"/>
  <c r="M662" i="6" a="1"/>
  <c r="M662" i="6" s="1"/>
  <c r="L662" i="6" a="1"/>
  <c r="L662" i="6" s="1"/>
  <c r="K662" i="6" a="1"/>
  <c r="K662" i="6" s="1"/>
  <c r="AI661" i="6" a="1"/>
  <c r="AI661" i="6" s="1"/>
  <c r="AH661" i="6" a="1"/>
  <c r="AH661" i="6" s="1"/>
  <c r="AG661" i="6" a="1"/>
  <c r="AG661" i="6" s="1"/>
  <c r="AF661" i="6"/>
  <c r="AF661" i="6" a="1"/>
  <c r="AE661" i="6" a="1"/>
  <c r="AE661" i="6" s="1"/>
  <c r="AD661" i="6" a="1"/>
  <c r="AD661" i="6" s="1"/>
  <c r="AC661" i="6" a="1"/>
  <c r="AC661" i="6" s="1"/>
  <c r="AB661" i="6"/>
  <c r="AB661" i="6" a="1"/>
  <c r="AA661" i="6" a="1"/>
  <c r="AA661" i="6" s="1"/>
  <c r="Z661" i="6" a="1"/>
  <c r="Z661" i="6" s="1"/>
  <c r="Y661" i="6" a="1"/>
  <c r="Y661" i="6" s="1"/>
  <c r="X661" i="6"/>
  <c r="X661" i="6" a="1"/>
  <c r="W661" i="6" a="1"/>
  <c r="W661" i="6" s="1"/>
  <c r="V661" i="6" a="1"/>
  <c r="V661" i="6" s="1"/>
  <c r="U661" i="6" a="1"/>
  <c r="U661" i="6" s="1"/>
  <c r="T661" i="6"/>
  <c r="T661" i="6" a="1"/>
  <c r="S661" i="6" a="1"/>
  <c r="S661" i="6" s="1"/>
  <c r="R661" i="6" a="1"/>
  <c r="R661" i="6" s="1"/>
  <c r="Q661" i="6" a="1"/>
  <c r="Q661" i="6" s="1"/>
  <c r="P661" i="6"/>
  <c r="P661" i="6" a="1"/>
  <c r="O661" i="6" a="1"/>
  <c r="O661" i="6" s="1"/>
  <c r="N661" i="6" a="1"/>
  <c r="N661" i="6" s="1"/>
  <c r="M661" i="6" a="1"/>
  <c r="M661" i="6" s="1"/>
  <c r="L661" i="6"/>
  <c r="L661" i="6" a="1"/>
  <c r="K661" i="6" a="1"/>
  <c r="K661" i="6" s="1"/>
  <c r="AI660" i="6" a="1"/>
  <c r="AI660" i="6" s="1"/>
  <c r="AH660" i="6"/>
  <c r="AH660" i="6" a="1"/>
  <c r="AG660" i="6" a="1"/>
  <c r="AG660" i="6" s="1"/>
  <c r="AF660" i="6" a="1"/>
  <c r="AF660" i="6" s="1"/>
  <c r="AE660" i="6" a="1"/>
  <c r="AE660" i="6" s="1"/>
  <c r="AD660" i="6"/>
  <c r="AD660" i="6" a="1"/>
  <c r="AC660" i="6" a="1"/>
  <c r="AC660" i="6" s="1"/>
  <c r="AB660" i="6" a="1"/>
  <c r="AB660" i="6" s="1"/>
  <c r="AA660" i="6" a="1"/>
  <c r="AA660" i="6" s="1"/>
  <c r="Z660" i="6"/>
  <c r="Z660" i="6" a="1"/>
  <c r="Y660" i="6" a="1"/>
  <c r="Y660" i="6" s="1"/>
  <c r="X660" i="6" a="1"/>
  <c r="X660" i="6" s="1"/>
  <c r="W660" i="6" a="1"/>
  <c r="W660" i="6" s="1"/>
  <c r="V660" i="6"/>
  <c r="V660" i="6" a="1"/>
  <c r="U660" i="6" a="1"/>
  <c r="U660" i="6" s="1"/>
  <c r="T660" i="6" a="1"/>
  <c r="T660" i="6" s="1"/>
  <c r="S660" i="6" a="1"/>
  <c r="S660" i="6" s="1"/>
  <c r="R660" i="6"/>
  <c r="R660" i="6" a="1"/>
  <c r="Q660" i="6" a="1"/>
  <c r="Q660" i="6" s="1"/>
  <c r="P660" i="6" a="1"/>
  <c r="P660" i="6" s="1"/>
  <c r="O660" i="6" a="1"/>
  <c r="O660" i="6" s="1"/>
  <c r="N660" i="6"/>
  <c r="N660" i="6" a="1"/>
  <c r="M660" i="6" a="1"/>
  <c r="M660" i="6" s="1"/>
  <c r="L660" i="6" a="1"/>
  <c r="L660" i="6" s="1"/>
  <c r="K660" i="6" a="1"/>
  <c r="K660" i="6" s="1"/>
  <c r="AI659" i="6" a="1"/>
  <c r="AI659" i="6" s="1"/>
  <c r="AH659" i="6" a="1"/>
  <c r="AH659" i="6" s="1"/>
  <c r="AG659" i="6" a="1"/>
  <c r="AG659" i="6" s="1"/>
  <c r="AF659" i="6"/>
  <c r="AF659" i="6" a="1"/>
  <c r="AE659" i="6" a="1"/>
  <c r="AE659" i="6" s="1"/>
  <c r="AD659" i="6" a="1"/>
  <c r="AD659" i="6" s="1"/>
  <c r="AC659" i="6" a="1"/>
  <c r="AC659" i="6" s="1"/>
  <c r="AB659" i="6"/>
  <c r="AB659" i="6" a="1"/>
  <c r="AA659" i="6" a="1"/>
  <c r="AA659" i="6" s="1"/>
  <c r="Z659" i="6" a="1"/>
  <c r="Z659" i="6" s="1"/>
  <c r="Y659" i="6" a="1"/>
  <c r="Y659" i="6" s="1"/>
  <c r="X659" i="6"/>
  <c r="X659" i="6" a="1"/>
  <c r="W659" i="6" a="1"/>
  <c r="W659" i="6" s="1"/>
  <c r="V659" i="6" a="1"/>
  <c r="V659" i="6" s="1"/>
  <c r="U659" i="6" a="1"/>
  <c r="U659" i="6" s="1"/>
  <c r="T659" i="6"/>
  <c r="T659" i="6" a="1"/>
  <c r="S659" i="6" a="1"/>
  <c r="S659" i="6" s="1"/>
  <c r="R659" i="6" a="1"/>
  <c r="R659" i="6" s="1"/>
  <c r="Q659" i="6" a="1"/>
  <c r="Q659" i="6" s="1"/>
  <c r="P659" i="6"/>
  <c r="P659" i="6" a="1"/>
  <c r="O659" i="6" a="1"/>
  <c r="O659" i="6" s="1"/>
  <c r="N659" i="6" a="1"/>
  <c r="N659" i="6" s="1"/>
  <c r="M659" i="6" a="1"/>
  <c r="M659" i="6" s="1"/>
  <c r="L659" i="6"/>
  <c r="L659" i="6" a="1"/>
  <c r="K659" i="6" a="1"/>
  <c r="K659" i="6" s="1"/>
  <c r="AI658" i="6" a="1"/>
  <c r="AI658" i="6" s="1"/>
  <c r="AH658" i="6"/>
  <c r="AH658" i="6" a="1"/>
  <c r="AG658" i="6" a="1"/>
  <c r="AG658" i="6" s="1"/>
  <c r="AF658" i="6" a="1"/>
  <c r="AF658" i="6" s="1"/>
  <c r="AE658" i="6" a="1"/>
  <c r="AE658" i="6" s="1"/>
  <c r="AD658" i="6"/>
  <c r="AD658" i="6" a="1"/>
  <c r="AC658" i="6" a="1"/>
  <c r="AC658" i="6" s="1"/>
  <c r="AB658" i="6" a="1"/>
  <c r="AB658" i="6" s="1"/>
  <c r="AA658" i="6" a="1"/>
  <c r="AA658" i="6" s="1"/>
  <c r="Z658" i="6"/>
  <c r="Z658" i="6" a="1"/>
  <c r="Y658" i="6" a="1"/>
  <c r="Y658" i="6" s="1"/>
  <c r="X658" i="6" a="1"/>
  <c r="X658" i="6" s="1"/>
  <c r="W658" i="6" a="1"/>
  <c r="W658" i="6" s="1"/>
  <c r="V658" i="6"/>
  <c r="V658" i="6" a="1"/>
  <c r="U658" i="6" a="1"/>
  <c r="U658" i="6" s="1"/>
  <c r="T658" i="6" a="1"/>
  <c r="T658" i="6" s="1"/>
  <c r="S658" i="6" a="1"/>
  <c r="S658" i="6" s="1"/>
  <c r="R658" i="6"/>
  <c r="R658" i="6" a="1"/>
  <c r="Q658" i="6" a="1"/>
  <c r="Q658" i="6" s="1"/>
  <c r="P658" i="6" a="1"/>
  <c r="P658" i="6" s="1"/>
  <c r="O658" i="6" a="1"/>
  <c r="O658" i="6" s="1"/>
  <c r="N658" i="6"/>
  <c r="N658" i="6" a="1"/>
  <c r="M658" i="6" a="1"/>
  <c r="M658" i="6" s="1"/>
  <c r="L658" i="6" a="1"/>
  <c r="L658" i="6" s="1"/>
  <c r="K658" i="6" a="1"/>
  <c r="K658" i="6" s="1"/>
  <c r="AI657" i="6" a="1"/>
  <c r="AI657" i="6" s="1"/>
  <c r="AH657" i="6" a="1"/>
  <c r="AH657" i="6" s="1"/>
  <c r="AG657" i="6" a="1"/>
  <c r="AG657" i="6" s="1"/>
  <c r="AF657" i="6"/>
  <c r="AF657" i="6" a="1"/>
  <c r="AE657" i="6" a="1"/>
  <c r="AE657" i="6" s="1"/>
  <c r="AD657" i="6" a="1"/>
  <c r="AD657" i="6" s="1"/>
  <c r="AC657" i="6" a="1"/>
  <c r="AC657" i="6" s="1"/>
  <c r="AB657" i="6"/>
  <c r="AB657" i="6" a="1"/>
  <c r="AA657" i="6" a="1"/>
  <c r="AA657" i="6" s="1"/>
  <c r="Z657" i="6" a="1"/>
  <c r="Z657" i="6" s="1"/>
  <c r="Y657" i="6" a="1"/>
  <c r="Y657" i="6" s="1"/>
  <c r="X657" i="6"/>
  <c r="X657" i="6" a="1"/>
  <c r="W657" i="6" a="1"/>
  <c r="W657" i="6" s="1"/>
  <c r="V657" i="6" a="1"/>
  <c r="V657" i="6" s="1"/>
  <c r="U657" i="6" a="1"/>
  <c r="U657" i="6" s="1"/>
  <c r="T657" i="6"/>
  <c r="T657" i="6" a="1"/>
  <c r="S657" i="6" a="1"/>
  <c r="S657" i="6" s="1"/>
  <c r="R657" i="6" a="1"/>
  <c r="R657" i="6" s="1"/>
  <c r="Q657" i="6" a="1"/>
  <c r="Q657" i="6" s="1"/>
  <c r="P657" i="6"/>
  <c r="P657" i="6" a="1"/>
  <c r="O657" i="6" a="1"/>
  <c r="O657" i="6" s="1"/>
  <c r="N657" i="6" a="1"/>
  <c r="N657" i="6" s="1"/>
  <c r="M657" i="6" a="1"/>
  <c r="M657" i="6" s="1"/>
  <c r="L657" i="6"/>
  <c r="L657" i="6" a="1"/>
  <c r="K657" i="6" a="1"/>
  <c r="K657" i="6" s="1"/>
  <c r="AI656" i="6" a="1"/>
  <c r="AI656" i="6" s="1"/>
  <c r="AH656" i="6"/>
  <c r="AH656" i="6" a="1"/>
  <c r="AG656" i="6" a="1"/>
  <c r="AG656" i="6" s="1"/>
  <c r="AF656" i="6" a="1"/>
  <c r="AF656" i="6" s="1"/>
  <c r="AE656" i="6" a="1"/>
  <c r="AE656" i="6" s="1"/>
  <c r="AD656" i="6"/>
  <c r="AD656" i="6" a="1"/>
  <c r="AC656" i="6" a="1"/>
  <c r="AC656" i="6" s="1"/>
  <c r="AB656" i="6" a="1"/>
  <c r="AB656" i="6" s="1"/>
  <c r="AA656" i="6" a="1"/>
  <c r="AA656" i="6" s="1"/>
  <c r="Z656" i="6"/>
  <c r="Z656" i="6" a="1"/>
  <c r="Y656" i="6" a="1"/>
  <c r="Y656" i="6" s="1"/>
  <c r="X656" i="6" a="1"/>
  <c r="X656" i="6" s="1"/>
  <c r="W656" i="6" a="1"/>
  <c r="W656" i="6" s="1"/>
  <c r="V656" i="6"/>
  <c r="V656" i="6" a="1"/>
  <c r="U656" i="6" a="1"/>
  <c r="U656" i="6" s="1"/>
  <c r="T656" i="6" a="1"/>
  <c r="T656" i="6" s="1"/>
  <c r="S656" i="6" a="1"/>
  <c r="S656" i="6" s="1"/>
  <c r="R656" i="6"/>
  <c r="R656" i="6" a="1"/>
  <c r="Q656" i="6" a="1"/>
  <c r="Q656" i="6" s="1"/>
  <c r="P656" i="6" a="1"/>
  <c r="P656" i="6" s="1"/>
  <c r="O656" i="6" a="1"/>
  <c r="O656" i="6" s="1"/>
  <c r="N656" i="6"/>
  <c r="N656" i="6" a="1"/>
  <c r="M656" i="6" a="1"/>
  <c r="M656" i="6" s="1"/>
  <c r="L656" i="6" a="1"/>
  <c r="L656" i="6" s="1"/>
  <c r="K656" i="6" a="1"/>
  <c r="K656" i="6" s="1"/>
  <c r="AI655" i="6" a="1"/>
  <c r="AI655" i="6" s="1"/>
  <c r="AH655" i="6" a="1"/>
  <c r="AH655" i="6" s="1"/>
  <c r="AG655" i="6" a="1"/>
  <c r="AG655" i="6" s="1"/>
  <c r="AF655" i="6"/>
  <c r="AF655" i="6" a="1"/>
  <c r="AE655" i="6" a="1"/>
  <c r="AE655" i="6" s="1"/>
  <c r="AD655" i="6" a="1"/>
  <c r="AD655" i="6" s="1"/>
  <c r="AC655" i="6" a="1"/>
  <c r="AC655" i="6" s="1"/>
  <c r="AB655" i="6"/>
  <c r="AB655" i="6" a="1"/>
  <c r="AA655" i="6" a="1"/>
  <c r="AA655" i="6" s="1"/>
  <c r="Z655" i="6" a="1"/>
  <c r="Z655" i="6" s="1"/>
  <c r="Y655" i="6" a="1"/>
  <c r="Y655" i="6" s="1"/>
  <c r="X655" i="6"/>
  <c r="X655" i="6" a="1"/>
  <c r="W655" i="6" a="1"/>
  <c r="W655" i="6" s="1"/>
  <c r="V655" i="6" a="1"/>
  <c r="V655" i="6" s="1"/>
  <c r="U655" i="6" a="1"/>
  <c r="U655" i="6" s="1"/>
  <c r="T655" i="6"/>
  <c r="T655" i="6" a="1"/>
  <c r="S655" i="6" a="1"/>
  <c r="S655" i="6" s="1"/>
  <c r="R655" i="6" a="1"/>
  <c r="R655" i="6" s="1"/>
  <c r="Q655" i="6" a="1"/>
  <c r="Q655" i="6" s="1"/>
  <c r="P655" i="6"/>
  <c r="P655" i="6" a="1"/>
  <c r="O655" i="6" a="1"/>
  <c r="O655" i="6" s="1"/>
  <c r="N655" i="6" a="1"/>
  <c r="N655" i="6" s="1"/>
  <c r="M655" i="6" a="1"/>
  <c r="M655" i="6" s="1"/>
  <c r="L655" i="6"/>
  <c r="L655" i="6" a="1"/>
  <c r="K655" i="6" a="1"/>
  <c r="K655" i="6" s="1"/>
  <c r="AI654" i="6" a="1"/>
  <c r="AI654" i="6" s="1"/>
  <c r="AH654" i="6"/>
  <c r="AH654" i="6" a="1"/>
  <c r="AG654" i="6" a="1"/>
  <c r="AG654" i="6" s="1"/>
  <c r="AF654" i="6" a="1"/>
  <c r="AF654" i="6" s="1"/>
  <c r="AE654" i="6" a="1"/>
  <c r="AE654" i="6" s="1"/>
  <c r="AD654" i="6"/>
  <c r="AD654" i="6" a="1"/>
  <c r="AC654" i="6" a="1"/>
  <c r="AC654" i="6" s="1"/>
  <c r="AB654" i="6" a="1"/>
  <c r="AB654" i="6" s="1"/>
  <c r="AA654" i="6" a="1"/>
  <c r="AA654" i="6" s="1"/>
  <c r="Z654" i="6"/>
  <c r="Z654" i="6" a="1"/>
  <c r="Y654" i="6" a="1"/>
  <c r="Y654" i="6" s="1"/>
  <c r="X654" i="6" a="1"/>
  <c r="X654" i="6" s="1"/>
  <c r="W654" i="6" a="1"/>
  <c r="W654" i="6" s="1"/>
  <c r="V654" i="6"/>
  <c r="V654" i="6" a="1"/>
  <c r="U654" i="6" a="1"/>
  <c r="U654" i="6" s="1"/>
  <c r="T654" i="6" a="1"/>
  <c r="T654" i="6" s="1"/>
  <c r="S654" i="6" a="1"/>
  <c r="S654" i="6" s="1"/>
  <c r="R654" i="6"/>
  <c r="R654" i="6" a="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a="1"/>
  <c r="Z653" i="6" s="1"/>
  <c r="Y653" i="6" a="1"/>
  <c r="Y653" i="6" s="1"/>
  <c r="X653" i="6"/>
  <c r="X653" i="6" a="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c r="T652" i="6" a="1"/>
  <c r="S652" i="6" a="1"/>
  <c r="S652" i="6" s="1"/>
  <c r="R652" i="6" a="1"/>
  <c r="R652" i="6" s="1"/>
  <c r="Q652" i="6" a="1"/>
  <c r="Q652" i="6" s="1"/>
  <c r="P652" i="6" a="1"/>
  <c r="P652" i="6" s="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a="1"/>
  <c r="AD651" i="6" s="1"/>
  <c r="AC651" i="6" a="1"/>
  <c r="AC651" i="6" s="1"/>
  <c r="AB651" i="6" a="1"/>
  <c r="AB651" i="6" s="1"/>
  <c r="AA651" i="6" a="1"/>
  <c r="AA651" i="6" s="1"/>
  <c r="Z651" i="6" a="1"/>
  <c r="Z651" i="6" s="1"/>
  <c r="Y651" i="6" a="1"/>
  <c r="Y651" i="6" s="1"/>
  <c r="X651" i="6"/>
  <c r="X651" i="6" a="1"/>
  <c r="W651" i="6" a="1"/>
  <c r="W651" i="6" s="1"/>
  <c r="V651" i="6" a="1"/>
  <c r="V651" i="6" s="1"/>
  <c r="U651" i="6" a="1"/>
  <c r="U651" i="6" s="1"/>
  <c r="T651" i="6" a="1"/>
  <c r="T651" i="6" s="1"/>
  <c r="S651" i="6" a="1"/>
  <c r="S651" i="6" s="1"/>
  <c r="R651" i="6" a="1"/>
  <c r="R651" i="6" s="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a="1"/>
  <c r="V650" i="6" s="1"/>
  <c r="U650" i="6" a="1"/>
  <c r="U650" i="6" s="1"/>
  <c r="T650" i="6"/>
  <c r="T650" i="6" a="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a="1"/>
  <c r="Z649" i="6" s="1"/>
  <c r="Y649" i="6" a="1"/>
  <c r="Y649" i="6" s="1"/>
  <c r="X649" i="6"/>
  <c r="X649" i="6" a="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a="1"/>
  <c r="V648" i="6" s="1"/>
  <c r="U648" i="6" a="1"/>
  <c r="U648" i="6" s="1"/>
  <c r="T648" i="6"/>
  <c r="T648" i="6" a="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a="1"/>
  <c r="AH647" i="6" s="1"/>
  <c r="AG647" i="6" a="1"/>
  <c r="AG647" i="6" s="1"/>
  <c r="AF647" i="6" a="1"/>
  <c r="AF647" i="6" s="1"/>
  <c r="AE647" i="6" a="1"/>
  <c r="AE647" i="6" s="1"/>
  <c r="AD647" i="6" a="1"/>
  <c r="AD647" i="6" s="1"/>
  <c r="AC647" i="6" a="1"/>
  <c r="AC647" i="6" s="1"/>
  <c r="AB647" i="6" a="1"/>
  <c r="AB647" i="6" s="1"/>
  <c r="AA647" i="6" a="1"/>
  <c r="AA647" i="6" s="1"/>
  <c r="Z647" i="6" a="1"/>
  <c r="Z647" i="6" s="1"/>
  <c r="Y647" i="6" a="1"/>
  <c r="Y647" i="6" s="1"/>
  <c r="X647" i="6"/>
  <c r="X647" i="6" a="1"/>
  <c r="W647" i="6" a="1"/>
  <c r="W647" i="6" s="1"/>
  <c r="V647" i="6" a="1"/>
  <c r="V647" i="6" s="1"/>
  <c r="U647" i="6" a="1"/>
  <c r="U647" i="6" s="1"/>
  <c r="T647" i="6" a="1"/>
  <c r="T647" i="6" s="1"/>
  <c r="S647" i="6" a="1"/>
  <c r="S647" i="6" s="1"/>
  <c r="R647" i="6" a="1"/>
  <c r="R647" i="6" s="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c r="T646" i="6" a="1"/>
  <c r="S646" i="6" a="1"/>
  <c r="S646" i="6" s="1"/>
  <c r="R646" i="6" a="1"/>
  <c r="R646" i="6" s="1"/>
  <c r="Q646" i="6" a="1"/>
  <c r="Q646" i="6" s="1"/>
  <c r="P646" i="6" a="1"/>
  <c r="P646" i="6" s="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c r="AB645" i="6" a="1"/>
  <c r="AA645" i="6" a="1"/>
  <c r="AA645" i="6" s="1"/>
  <c r="Z645" i="6" a="1"/>
  <c r="Z645" i="6" s="1"/>
  <c r="Y645" i="6" a="1"/>
  <c r="Y645" i="6" s="1"/>
  <c r="X645" i="6" a="1"/>
  <c r="X645" i="6" s="1"/>
  <c r="W645" i="6" a="1"/>
  <c r="W645" i="6" s="1"/>
  <c r="V645" i="6" a="1"/>
  <c r="V645" i="6" s="1"/>
  <c r="U645" i="6" a="1"/>
  <c r="U645" i="6" s="1"/>
  <c r="T645" i="6"/>
  <c r="T645" i="6" a="1"/>
  <c r="S645" i="6" a="1"/>
  <c r="S645" i="6" s="1"/>
  <c r="R645" i="6" a="1"/>
  <c r="R645" i="6" s="1"/>
  <c r="Q645" i="6" a="1"/>
  <c r="Q645" i="6" s="1"/>
  <c r="P645" i="6" a="1"/>
  <c r="P645" i="6" s="1"/>
  <c r="O645" i="6" a="1"/>
  <c r="O645" i="6" s="1"/>
  <c r="N645" i="6" a="1"/>
  <c r="N645" i="6" s="1"/>
  <c r="M645" i="6" a="1"/>
  <c r="M645" i="6" s="1"/>
  <c r="L645" i="6"/>
  <c r="L645" i="6" a="1"/>
  <c r="K645" i="6" a="1"/>
  <c r="K645" i="6" s="1"/>
  <c r="AI644" i="6" a="1"/>
  <c r="AI644" i="6" s="1"/>
  <c r="AH644" i="6" a="1"/>
  <c r="AH644" i="6" s="1"/>
  <c r="AG644" i="6" a="1"/>
  <c r="AG644" i="6" s="1"/>
  <c r="AF644" i="6"/>
  <c r="AF644" i="6" a="1"/>
  <c r="AE644" i="6" a="1"/>
  <c r="AE644" i="6" s="1"/>
  <c r="AD644" i="6" a="1"/>
  <c r="AD644" i="6" s="1"/>
  <c r="AC644" i="6" a="1"/>
  <c r="AC644" i="6" s="1"/>
  <c r="AB644" i="6" a="1"/>
  <c r="AB644" i="6" s="1"/>
  <c r="AA644" i="6" a="1"/>
  <c r="AA644" i="6" s="1"/>
  <c r="Z644" i="6" a="1"/>
  <c r="Z644" i="6" s="1"/>
  <c r="Y644" i="6" a="1"/>
  <c r="Y644" i="6" s="1"/>
  <c r="X644" i="6" a="1"/>
  <c r="X644" i="6" s="1"/>
  <c r="W644" i="6" a="1"/>
  <c r="W644" i="6" s="1"/>
  <c r="V644" i="6" a="1"/>
  <c r="V644" i="6" s="1"/>
  <c r="U644" i="6" a="1"/>
  <c r="U644" i="6" s="1"/>
  <c r="T644" i="6"/>
  <c r="T644" i="6" a="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a="1"/>
  <c r="AH643" i="6" s="1"/>
  <c r="AG643" i="6" a="1"/>
  <c r="AG643" i="6" s="1"/>
  <c r="AF643" i="6" a="1"/>
  <c r="AF643" i="6" s="1"/>
  <c r="AE643" i="6" a="1"/>
  <c r="AE643" i="6" s="1"/>
  <c r="AD643" i="6" a="1"/>
  <c r="AD643" i="6" s="1"/>
  <c r="AC643" i="6" a="1"/>
  <c r="AC643" i="6" s="1"/>
  <c r="AB643" i="6" a="1"/>
  <c r="AB643" i="6" s="1"/>
  <c r="AA643" i="6" a="1"/>
  <c r="AA643" i="6" s="1"/>
  <c r="Z643" i="6" a="1"/>
  <c r="Z643" i="6" s="1"/>
  <c r="Y643" i="6" a="1"/>
  <c r="Y643" i="6" s="1"/>
  <c r="X643" i="6"/>
  <c r="X643" i="6" a="1"/>
  <c r="W643" i="6" a="1"/>
  <c r="W643" i="6" s="1"/>
  <c r="V643" i="6" a="1"/>
  <c r="V643" i="6" s="1"/>
  <c r="U643" i="6" a="1"/>
  <c r="U643" i="6" s="1"/>
  <c r="T643" i="6" a="1"/>
  <c r="T643" i="6" s="1"/>
  <c r="S643" i="6" a="1"/>
  <c r="S643" i="6" s="1"/>
  <c r="R643" i="6" a="1"/>
  <c r="R643" i="6" s="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c r="T642" i="6" a="1"/>
  <c r="S642" i="6" a="1"/>
  <c r="S642" i="6" s="1"/>
  <c r="R642" i="6" a="1"/>
  <c r="R642" i="6" s="1"/>
  <c r="Q642" i="6" a="1"/>
  <c r="Q642" i="6" s="1"/>
  <c r="P642" i="6" a="1"/>
  <c r="P642" i="6" s="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a="1"/>
  <c r="Z641" i="6" s="1"/>
  <c r="Y641" i="6" a="1"/>
  <c r="Y641" i="6" s="1"/>
  <c r="X641" i="6"/>
  <c r="X641" i="6" a="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a="1"/>
  <c r="V640" i="6" s="1"/>
  <c r="U640" i="6" a="1"/>
  <c r="U640" i="6" s="1"/>
  <c r="T640" i="6"/>
  <c r="T640" i="6" a="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a="1"/>
  <c r="AH639" i="6" s="1"/>
  <c r="AG639" i="6" a="1"/>
  <c r="AG639" i="6" s="1"/>
  <c r="AF639" i="6" a="1"/>
  <c r="AF639" i="6" s="1"/>
  <c r="AE639" i="6" a="1"/>
  <c r="AE639" i="6" s="1"/>
  <c r="AD639" i="6" a="1"/>
  <c r="AD639" i="6" s="1"/>
  <c r="AC639" i="6" a="1"/>
  <c r="AC639" i="6" s="1"/>
  <c r="AB639" i="6" a="1"/>
  <c r="AB639" i="6" s="1"/>
  <c r="AA639" i="6" a="1"/>
  <c r="AA639" i="6" s="1"/>
  <c r="Z639" i="6" a="1"/>
  <c r="Z639" i="6" s="1"/>
  <c r="Y639" i="6" a="1"/>
  <c r="Y639" i="6" s="1"/>
  <c r="X639" i="6"/>
  <c r="X639" i="6" a="1"/>
  <c r="W639" i="6" a="1"/>
  <c r="W639" i="6" s="1"/>
  <c r="V639" i="6" a="1"/>
  <c r="V639" i="6" s="1"/>
  <c r="U639" i="6" a="1"/>
  <c r="U639" i="6" s="1"/>
  <c r="T639" i="6" a="1"/>
  <c r="T639" i="6" s="1"/>
  <c r="S639" i="6" a="1"/>
  <c r="S639" i="6" s="1"/>
  <c r="R639" i="6" a="1"/>
  <c r="R639" i="6" s="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a="1"/>
  <c r="P638" i="6" s="1"/>
  <c r="O638" i="6" a="1"/>
  <c r="O638" i="6" s="1"/>
  <c r="N638" i="6" a="1"/>
  <c r="N638" i="6" s="1"/>
  <c r="M638" i="6" a="1"/>
  <c r="M638" i="6" s="1"/>
  <c r="L638" i="6"/>
  <c r="L638" i="6" a="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a="1"/>
  <c r="Z637" i="6" s="1"/>
  <c r="Y637" i="6" a="1"/>
  <c r="Y637" i="6" s="1"/>
  <c r="X637" i="6"/>
  <c r="X637" i="6" a="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a="1"/>
  <c r="V636" i="6" s="1"/>
  <c r="U636" i="6" a="1"/>
  <c r="U636" i="6" s="1"/>
  <c r="T636" i="6" a="1"/>
  <c r="T636" i="6" s="1"/>
  <c r="S636" i="6" a="1"/>
  <c r="S636" i="6" s="1"/>
  <c r="R636" i="6" a="1"/>
  <c r="R636" i="6" s="1"/>
  <c r="Q636" i="6" a="1"/>
  <c r="Q636" i="6" s="1"/>
  <c r="P636" i="6" a="1"/>
  <c r="P636" i="6" s="1"/>
  <c r="O636" i="6" a="1"/>
  <c r="O636" i="6" s="1"/>
  <c r="N636" i="6" a="1"/>
  <c r="N636" i="6" s="1"/>
  <c r="M636" i="6" a="1"/>
  <c r="M636" i="6" s="1"/>
  <c r="L636" i="6"/>
  <c r="L636" i="6" a="1"/>
  <c r="K636" i="6" a="1"/>
  <c r="K636" i="6" s="1"/>
  <c r="AI635" i="6" a="1"/>
  <c r="AI635" i="6" s="1"/>
  <c r="AH635" i="6" a="1"/>
  <c r="AH635" i="6" s="1"/>
  <c r="AG635" i="6" a="1"/>
  <c r="AG635" i="6" s="1"/>
  <c r="AF635" i="6"/>
  <c r="AF635" i="6" a="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a="1"/>
  <c r="R635" i="6" s="1"/>
  <c r="Q635" i="6" a="1"/>
  <c r="Q635" i="6" s="1"/>
  <c r="P635" i="6"/>
  <c r="P635" i="6" a="1"/>
  <c r="O635" i="6" a="1"/>
  <c r="O635" i="6" s="1"/>
  <c r="N635" i="6" a="1"/>
  <c r="N635" i="6" s="1"/>
  <c r="M635" i="6" a="1"/>
  <c r="M635" i="6" s="1"/>
  <c r="L635" i="6" a="1"/>
  <c r="L635" i="6" s="1"/>
  <c r="K635" i="6" a="1"/>
  <c r="K635" i="6" s="1"/>
  <c r="AI634" i="6" a="1"/>
  <c r="AI634" i="6" s="1"/>
  <c r="AH634" i="6" a="1"/>
  <c r="AH634" i="6" s="1"/>
  <c r="AG634" i="6" a="1"/>
  <c r="AG634" i="6" s="1"/>
  <c r="AF634" i="6" a="1"/>
  <c r="AF634" i="6" s="1"/>
  <c r="AE634" i="6" a="1"/>
  <c r="AE634" i="6" s="1"/>
  <c r="AD634" i="6" a="1"/>
  <c r="AD634" i="6" s="1"/>
  <c r="AC634" i="6" a="1"/>
  <c r="AC634" i="6" s="1"/>
  <c r="AB634" i="6"/>
  <c r="AB634" i="6" a="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a="1"/>
  <c r="P634" i="6" s="1"/>
  <c r="O634" i="6" a="1"/>
  <c r="O634" i="6" s="1"/>
  <c r="N634" i="6" a="1"/>
  <c r="N634" i="6" s="1"/>
  <c r="M634" i="6" a="1"/>
  <c r="M634" i="6" s="1"/>
  <c r="L634" i="6"/>
  <c r="L634" i="6" a="1"/>
  <c r="K634" i="6" a="1"/>
  <c r="K634" i="6" s="1"/>
  <c r="AI633" i="6" a="1"/>
  <c r="AI633" i="6" s="1"/>
  <c r="AH633" i="6" a="1"/>
  <c r="AH633" i="6" s="1"/>
  <c r="AG633" i="6" a="1"/>
  <c r="AG633" i="6" s="1"/>
  <c r="AF633" i="6"/>
  <c r="AF633" i="6" a="1"/>
  <c r="AE633" i="6" a="1"/>
  <c r="AE633" i="6" s="1"/>
  <c r="AD633" i="6" a="1"/>
  <c r="AD633" i="6" s="1"/>
  <c r="AC633" i="6" a="1"/>
  <c r="AC633" i="6" s="1"/>
  <c r="AB633" i="6" a="1"/>
  <c r="AB633" i="6" s="1"/>
  <c r="AA633" i="6" a="1"/>
  <c r="AA633" i="6" s="1"/>
  <c r="Z633" i="6" a="1"/>
  <c r="Z633" i="6" s="1"/>
  <c r="Y633" i="6" a="1"/>
  <c r="Y633" i="6" s="1"/>
  <c r="X633" i="6" a="1"/>
  <c r="X633" i="6" s="1"/>
  <c r="W633" i="6" a="1"/>
  <c r="W633" i="6" s="1"/>
  <c r="V633" i="6" a="1"/>
  <c r="V633" i="6" s="1"/>
  <c r="U633" i="6" a="1"/>
  <c r="U633" i="6" s="1"/>
  <c r="T633" i="6" a="1"/>
  <c r="T633" i="6" s="1"/>
  <c r="S633" i="6" a="1"/>
  <c r="S633" i="6" s="1"/>
  <c r="R633" i="6" a="1"/>
  <c r="R633" i="6" s="1"/>
  <c r="Q633" i="6" a="1"/>
  <c r="Q633" i="6" s="1"/>
  <c r="P633" i="6"/>
  <c r="P633" i="6" a="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c r="AB632" i="6" a="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c r="L632" i="6" a="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a="1"/>
  <c r="T631" i="6" s="1"/>
  <c r="S631" i="6" a="1"/>
  <c r="S631" i="6" s="1"/>
  <c r="R631" i="6" a="1"/>
  <c r="R631" i="6" s="1"/>
  <c r="Q631" i="6" a="1"/>
  <c r="Q631" i="6" s="1"/>
  <c r="P631" i="6"/>
  <c r="P631" i="6" a="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a="1"/>
  <c r="P630" i="6" s="1"/>
  <c r="O630" i="6" a="1"/>
  <c r="O630" i="6" s="1"/>
  <c r="N630" i="6" a="1"/>
  <c r="N630" i="6" s="1"/>
  <c r="M630" i="6" a="1"/>
  <c r="M630" i="6" s="1"/>
  <c r="L630" i="6"/>
  <c r="L630" i="6" a="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a="1"/>
  <c r="Z629" i="6" s="1"/>
  <c r="Y629" i="6" a="1"/>
  <c r="Y629" i="6" s="1"/>
  <c r="X629" i="6" a="1"/>
  <c r="X629" i="6" s="1"/>
  <c r="W629" i="6" a="1"/>
  <c r="W629" i="6" s="1"/>
  <c r="V629" i="6" a="1"/>
  <c r="V629" i="6" s="1"/>
  <c r="U629" i="6" a="1"/>
  <c r="U629" i="6" s="1"/>
  <c r="T629" i="6" a="1"/>
  <c r="T629" i="6" s="1"/>
  <c r="S629" i="6" a="1"/>
  <c r="S629" i="6" s="1"/>
  <c r="R629" i="6" a="1"/>
  <c r="R629" i="6" s="1"/>
  <c r="Q629" i="6" a="1"/>
  <c r="Q629" i="6" s="1"/>
  <c r="P629" i="6"/>
  <c r="P629" i="6" a="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a="1"/>
  <c r="V628" i="6" s="1"/>
  <c r="U628" i="6" a="1"/>
  <c r="U628" i="6" s="1"/>
  <c r="T628" i="6" a="1"/>
  <c r="T628" i="6" s="1"/>
  <c r="S628" i="6" a="1"/>
  <c r="S628" i="6" s="1"/>
  <c r="R628" i="6" a="1"/>
  <c r="R628" i="6" s="1"/>
  <c r="Q628" i="6" a="1"/>
  <c r="Q628" i="6" s="1"/>
  <c r="P628" i="6" a="1"/>
  <c r="P628" i="6" s="1"/>
  <c r="O628" i="6" a="1"/>
  <c r="O628" i="6" s="1"/>
  <c r="N628" i="6" a="1"/>
  <c r="N628" i="6" s="1"/>
  <c r="M628" i="6" a="1"/>
  <c r="M628" i="6" s="1"/>
  <c r="L628" i="6"/>
  <c r="L628" i="6" a="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a="1"/>
  <c r="R627" i="6" s="1"/>
  <c r="Q627" i="6" a="1"/>
  <c r="Q627" i="6" s="1"/>
  <c r="P627" i="6"/>
  <c r="P627" i="6" a="1"/>
  <c r="O627" i="6" a="1"/>
  <c r="O627" i="6" s="1"/>
  <c r="N627" i="6" a="1"/>
  <c r="N627" i="6" s="1"/>
  <c r="M627" i="6" a="1"/>
  <c r="M627" i="6" s="1"/>
  <c r="L627" i="6" a="1"/>
  <c r="L627" i="6" s="1"/>
  <c r="K627" i="6" a="1"/>
  <c r="K627" i="6" s="1"/>
  <c r="AI626" i="6" a="1"/>
  <c r="AI626" i="6" s="1"/>
  <c r="AH626" i="6" a="1"/>
  <c r="AH626" i="6" s="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a="1"/>
  <c r="P626" i="6" s="1"/>
  <c r="O626" i="6" a="1"/>
  <c r="O626" i="6" s="1"/>
  <c r="N626" i="6" a="1"/>
  <c r="N626" i="6" s="1"/>
  <c r="M626" i="6" a="1"/>
  <c r="M626" i="6" s="1"/>
  <c r="L626" i="6"/>
  <c r="L626" i="6" a="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a="1"/>
  <c r="Z625" i="6" s="1"/>
  <c r="Y625" i="6" a="1"/>
  <c r="Y625" i="6" s="1"/>
  <c r="X625" i="6" a="1"/>
  <c r="X625" i="6" s="1"/>
  <c r="W625" i="6" a="1"/>
  <c r="W625" i="6" s="1"/>
  <c r="V625" i="6" a="1"/>
  <c r="V625" i="6" s="1"/>
  <c r="U625" i="6" a="1"/>
  <c r="U625" i="6" s="1"/>
  <c r="T625" i="6" a="1"/>
  <c r="T625" i="6" s="1"/>
  <c r="S625" i="6" a="1"/>
  <c r="S625" i="6" s="1"/>
  <c r="R625" i="6" a="1"/>
  <c r="R625" i="6" s="1"/>
  <c r="Q625" i="6" a="1"/>
  <c r="Q625" i="6" s="1"/>
  <c r="P625" i="6"/>
  <c r="P625" i="6" a="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a="1"/>
  <c r="U624" i="6" s="1"/>
  <c r="T624" i="6" a="1"/>
  <c r="T624" i="6" s="1"/>
  <c r="S624" i="6" a="1"/>
  <c r="S624" i="6" s="1"/>
  <c r="R624" i="6" a="1"/>
  <c r="R624" i="6" s="1"/>
  <c r="Q624" i="6" a="1"/>
  <c r="Q624" i="6" s="1"/>
  <c r="P624" i="6" a="1"/>
  <c r="P624" i="6" s="1"/>
  <c r="O624" i="6" a="1"/>
  <c r="O624" i="6" s="1"/>
  <c r="N624" i="6" a="1"/>
  <c r="N624" i="6" s="1"/>
  <c r="M624" i="6" a="1"/>
  <c r="M624" i="6" s="1"/>
  <c r="L624" i="6"/>
  <c r="L624" i="6" a="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a="1"/>
  <c r="T623" i="6" s="1"/>
  <c r="S623" i="6" a="1"/>
  <c r="S623" i="6" s="1"/>
  <c r="R623" i="6" a="1"/>
  <c r="R623" i="6" s="1"/>
  <c r="Q623" i="6" a="1"/>
  <c r="Q623" i="6" s="1"/>
  <c r="P623" i="6"/>
  <c r="P623" i="6" a="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a="1"/>
  <c r="P622" i="6" s="1"/>
  <c r="O622" i="6" a="1"/>
  <c r="O622" i="6" s="1"/>
  <c r="N622" i="6" a="1"/>
  <c r="N622" i="6" s="1"/>
  <c r="M622" i="6" a="1"/>
  <c r="M622" i="6" s="1"/>
  <c r="L622" i="6"/>
  <c r="L622" i="6" a="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a="1"/>
  <c r="Y621" i="6" s="1"/>
  <c r="X621" i="6" a="1"/>
  <c r="X621" i="6" s="1"/>
  <c r="W621" i="6" a="1"/>
  <c r="W621" i="6" s="1"/>
  <c r="V621" i="6" a="1"/>
  <c r="V621" i="6" s="1"/>
  <c r="U621" i="6" a="1"/>
  <c r="U621" i="6" s="1"/>
  <c r="T621" i="6" a="1"/>
  <c r="T621" i="6" s="1"/>
  <c r="S621" i="6" a="1"/>
  <c r="S621" i="6" s="1"/>
  <c r="R621" i="6" a="1"/>
  <c r="R621" i="6" s="1"/>
  <c r="Q621" i="6" a="1"/>
  <c r="Q621" i="6" s="1"/>
  <c r="P621" i="6"/>
  <c r="P621" i="6" a="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a="1"/>
  <c r="Z620" i="6" s="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c r="L620" i="6" a="1"/>
  <c r="K620" i="6" a="1"/>
  <c r="K620" i="6" s="1"/>
  <c r="AI619" i="6" a="1"/>
  <c r="AI619" i="6" s="1"/>
  <c r="AH619" i="6" a="1"/>
  <c r="AH619" i="6" s="1"/>
  <c r="AG619" i="6" a="1"/>
  <c r="AG619" i="6" s="1"/>
  <c r="AF619" i="6" a="1"/>
  <c r="AF619" i="6" s="1"/>
  <c r="AE619" i="6" a="1"/>
  <c r="AE619" i="6" s="1"/>
  <c r="AD619" i="6" a="1"/>
  <c r="AD619" i="6" s="1"/>
  <c r="AC619" i="6" a="1"/>
  <c r="AC619" i="6" s="1"/>
  <c r="AB619" i="6" a="1"/>
  <c r="AB619" i="6" s="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c r="P619" i="6" a="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a="1"/>
  <c r="R618" i="6" s="1"/>
  <c r="Q618" i="6" a="1"/>
  <c r="Q618" i="6" s="1"/>
  <c r="P618" i="6" a="1"/>
  <c r="P618" i="6" s="1"/>
  <c r="O618" i="6" a="1"/>
  <c r="O618" i="6" s="1"/>
  <c r="N618" i="6" a="1"/>
  <c r="N618" i="6" s="1"/>
  <c r="M618" i="6" a="1"/>
  <c r="M618" i="6" s="1"/>
  <c r="L618" i="6"/>
  <c r="L618" i="6" a="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a="1"/>
  <c r="Q617" i="6" s="1"/>
  <c r="P617" i="6"/>
  <c r="P617" i="6" a="1"/>
  <c r="O617" i="6" a="1"/>
  <c r="O617" i="6" s="1"/>
  <c r="N617" i="6" a="1"/>
  <c r="N617" i="6" s="1"/>
  <c r="M617" i="6" a="1"/>
  <c r="M617" i="6" s="1"/>
  <c r="L617" i="6" a="1"/>
  <c r="L617" i="6" s="1"/>
  <c r="K617" i="6" a="1"/>
  <c r="K617" i="6" s="1"/>
  <c r="AI616" i="6" a="1"/>
  <c r="AI616" i="6" s="1"/>
  <c r="AH616" i="6"/>
  <c r="AH616" i="6" a="1"/>
  <c r="AG616" i="6" a="1"/>
  <c r="AG616" i="6" s="1"/>
  <c r="AF616" i="6" a="1"/>
  <c r="AF616" i="6" s="1"/>
  <c r="AE616" i="6" a="1"/>
  <c r="AE616" i="6" s="1"/>
  <c r="AD616" i="6" a="1"/>
  <c r="AD616" i="6" s="1"/>
  <c r="AC616" i="6" a="1"/>
  <c r="AC616" i="6" s="1"/>
  <c r="AB616" i="6"/>
  <c r="AB616" i="6" a="1"/>
  <c r="AA616" i="6" a="1"/>
  <c r="AA616" i="6" s="1"/>
  <c r="Z616" i="6" a="1"/>
  <c r="Z616" i="6" s="1"/>
  <c r="Y616" i="6" a="1"/>
  <c r="Y616" i="6" s="1"/>
  <c r="X616" i="6" a="1"/>
  <c r="X616" i="6" s="1"/>
  <c r="W616" i="6" a="1"/>
  <c r="W616" i="6" s="1"/>
  <c r="V616" i="6" a="1"/>
  <c r="V616" i="6" s="1"/>
  <c r="U616" i="6" a="1"/>
  <c r="U616" i="6" s="1"/>
  <c r="T616" i="6" a="1"/>
  <c r="T616" i="6" s="1"/>
  <c r="S616" i="6" a="1"/>
  <c r="S616" i="6" s="1"/>
  <c r="R616" i="6"/>
  <c r="R616" i="6" a="1"/>
  <c r="Q616" i="6" a="1"/>
  <c r="Q616" i="6" s="1"/>
  <c r="P616" i="6" a="1"/>
  <c r="P616" i="6" s="1"/>
  <c r="O616" i="6" a="1"/>
  <c r="O616" i="6" s="1"/>
  <c r="N616" i="6" a="1"/>
  <c r="N616" i="6" s="1"/>
  <c r="M616" i="6" a="1"/>
  <c r="M616" i="6" s="1"/>
  <c r="L616" i="6"/>
  <c r="L616" i="6" a="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c r="P615" i="6" a="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a="1"/>
  <c r="X614" i="6" s="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c r="L614" i="6" a="1"/>
  <c r="K614" i="6" a="1"/>
  <c r="K614" i="6" s="1"/>
  <c r="AI613" i="6" a="1"/>
  <c r="AI613" i="6" s="1"/>
  <c r="AH613" i="6" a="1"/>
  <c r="AH613" i="6" s="1"/>
  <c r="AG613" i="6" a="1"/>
  <c r="AG613" i="6" s="1"/>
  <c r="AF613" i="6" a="1"/>
  <c r="AF613" i="6" s="1"/>
  <c r="AE613" i="6" a="1"/>
  <c r="AE613" i="6" s="1"/>
  <c r="AD613" i="6"/>
  <c r="AD613" i="6" a="1"/>
  <c r="AC613" i="6" a="1"/>
  <c r="AC613" i="6" s="1"/>
  <c r="AB613" i="6" a="1"/>
  <c r="AB613" i="6" s="1"/>
  <c r="AA613" i="6" a="1"/>
  <c r="AA613" i="6" s="1"/>
  <c r="Z613" i="6" a="1"/>
  <c r="Z613" i="6" s="1"/>
  <c r="Y613" i="6" a="1"/>
  <c r="Y613" i="6" s="1"/>
  <c r="X613" i="6"/>
  <c r="X613" i="6" a="1"/>
  <c r="W613" i="6" a="1"/>
  <c r="W613" i="6" s="1"/>
  <c r="V613" i="6" a="1"/>
  <c r="V613" i="6" s="1"/>
  <c r="U613" i="6" a="1"/>
  <c r="U613" i="6" s="1"/>
  <c r="T613" i="6" a="1"/>
  <c r="T613" i="6" s="1"/>
  <c r="S613" i="6" a="1"/>
  <c r="S613" i="6" s="1"/>
  <c r="R613" i="6" a="1"/>
  <c r="R613" i="6" s="1"/>
  <c r="Q613" i="6" a="1"/>
  <c r="Q613" i="6" s="1"/>
  <c r="P613" i="6" a="1"/>
  <c r="P613" i="6" s="1"/>
  <c r="O613" i="6" a="1"/>
  <c r="O613" i="6" s="1"/>
  <c r="N613" i="6"/>
  <c r="N613" i="6" a="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c r="Z612" i="6" a="1"/>
  <c r="Y612" i="6" a="1"/>
  <c r="Y612" i="6" s="1"/>
  <c r="X612" i="6" a="1"/>
  <c r="X612" i="6" s="1"/>
  <c r="W612" i="6" a="1"/>
  <c r="W612" i="6" s="1"/>
  <c r="V612" i="6" a="1"/>
  <c r="V612" i="6" s="1"/>
  <c r="U612" i="6" a="1"/>
  <c r="U612" i="6" s="1"/>
  <c r="T612" i="6"/>
  <c r="T612" i="6" a="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c r="AF611" i="6" a="1"/>
  <c r="AE611" i="6" a="1"/>
  <c r="AE611" i="6" s="1"/>
  <c r="AD611" i="6" a="1"/>
  <c r="AD611" i="6" s="1"/>
  <c r="AC611" i="6" a="1"/>
  <c r="AC611" i="6" s="1"/>
  <c r="AB611" i="6"/>
  <c r="AB611" i="6" a="1"/>
  <c r="AA611" i="6" a="1"/>
  <c r="AA611" i="6" s="1"/>
  <c r="Z611" i="6" a="1"/>
  <c r="Z611" i="6" s="1"/>
  <c r="Y611" i="6" a="1"/>
  <c r="Y611" i="6" s="1"/>
  <c r="X611" i="6" a="1"/>
  <c r="X611" i="6" s="1"/>
  <c r="W611" i="6" a="1"/>
  <c r="W611" i="6" s="1"/>
  <c r="V611" i="6"/>
  <c r="V611" i="6" a="1"/>
  <c r="U611" i="6" a="1"/>
  <c r="U611" i="6" s="1"/>
  <c r="T611" i="6" a="1"/>
  <c r="T611" i="6" s="1"/>
  <c r="S611" i="6" a="1"/>
  <c r="S611" i="6" s="1"/>
  <c r="R611" i="6" a="1"/>
  <c r="R611" i="6" s="1"/>
  <c r="Q611" i="6" a="1"/>
  <c r="Q611" i="6" s="1"/>
  <c r="P611" i="6"/>
  <c r="P611" i="6" a="1"/>
  <c r="O611" i="6" a="1"/>
  <c r="O611" i="6" s="1"/>
  <c r="N611" i="6" a="1"/>
  <c r="N611" i="6" s="1"/>
  <c r="M611" i="6" a="1"/>
  <c r="M611" i="6" s="1"/>
  <c r="L611" i="6"/>
  <c r="L611" i="6" a="1"/>
  <c r="K611" i="6" a="1"/>
  <c r="K611" i="6" s="1"/>
  <c r="AI610" i="6" a="1"/>
  <c r="AI610" i="6" s="1"/>
  <c r="AH610" i="6" a="1"/>
  <c r="AH610" i="6" s="1"/>
  <c r="AG610" i="6" a="1"/>
  <c r="AG610" i="6" s="1"/>
  <c r="AF610" i="6" a="1"/>
  <c r="AF610" i="6" s="1"/>
  <c r="AE610" i="6" a="1"/>
  <c r="AE610" i="6" s="1"/>
  <c r="AD610" i="6" a="1"/>
  <c r="AD610" i="6" s="1"/>
  <c r="AC610" i="6" a="1"/>
  <c r="AC610" i="6" s="1"/>
  <c r="AB610" i="6"/>
  <c r="AB610" i="6" a="1"/>
  <c r="AA610" i="6" a="1"/>
  <c r="AA610" i="6" s="1"/>
  <c r="Z610" i="6" a="1"/>
  <c r="Z610" i="6" s="1"/>
  <c r="Y610" i="6" a="1"/>
  <c r="Y610" i="6" s="1"/>
  <c r="X610" i="6" a="1"/>
  <c r="X610" i="6" s="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c r="L610" i="6" a="1"/>
  <c r="K610" i="6" a="1"/>
  <c r="K610" i="6" s="1"/>
  <c r="AI609" i="6" a="1"/>
  <c r="AI609" i="6" s="1"/>
  <c r="AH609" i="6" a="1"/>
  <c r="AH609" i="6" s="1"/>
  <c r="AG609" i="6" a="1"/>
  <c r="AG609" i="6" s="1"/>
  <c r="AF609" i="6" a="1"/>
  <c r="AF609" i="6" s="1"/>
  <c r="AE609" i="6" a="1"/>
  <c r="AE609" i="6" s="1"/>
  <c r="AD609" i="6"/>
  <c r="AD609" i="6" a="1"/>
  <c r="AC609" i="6" a="1"/>
  <c r="AC609" i="6" s="1"/>
  <c r="AB609" i="6" a="1"/>
  <c r="AB609" i="6" s="1"/>
  <c r="AA609" i="6" a="1"/>
  <c r="AA609" i="6" s="1"/>
  <c r="Z609" i="6" a="1"/>
  <c r="Z609" i="6" s="1"/>
  <c r="Y609" i="6" a="1"/>
  <c r="Y609" i="6" s="1"/>
  <c r="X609" i="6"/>
  <c r="X609" i="6" a="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c r="T608" i="6" a="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c r="AF607" i="6" a="1"/>
  <c r="AE607" i="6" a="1"/>
  <c r="AE607" i="6" s="1"/>
  <c r="AD607" i="6" a="1"/>
  <c r="AD607" i="6" s="1"/>
  <c r="AC607" i="6" a="1"/>
  <c r="AC607" i="6" s="1"/>
  <c r="AB607" i="6"/>
  <c r="AB607" i="6" a="1"/>
  <c r="AA607" i="6" a="1"/>
  <c r="AA607" i="6" s="1"/>
  <c r="Z607" i="6" a="1"/>
  <c r="Z607" i="6" s="1"/>
  <c r="Y607" i="6" a="1"/>
  <c r="Y607" i="6" s="1"/>
  <c r="X607" i="6" a="1"/>
  <c r="X607" i="6" s="1"/>
  <c r="W607" i="6" a="1"/>
  <c r="W607" i="6" s="1"/>
  <c r="V607" i="6"/>
  <c r="V607" i="6" a="1"/>
  <c r="U607" i="6" a="1"/>
  <c r="U607" i="6" s="1"/>
  <c r="T607" i="6" a="1"/>
  <c r="T607" i="6" s="1"/>
  <c r="S607" i="6" a="1"/>
  <c r="S607" i="6" s="1"/>
  <c r="R607" i="6" a="1"/>
  <c r="R607" i="6" s="1"/>
  <c r="Q607" i="6" a="1"/>
  <c r="Q607" i="6" s="1"/>
  <c r="P607" i="6"/>
  <c r="P607" i="6" a="1"/>
  <c r="O607" i="6" a="1"/>
  <c r="O607" i="6" s="1"/>
  <c r="N607" i="6" a="1"/>
  <c r="N607" i="6" s="1"/>
  <c r="M607" i="6" a="1"/>
  <c r="M607" i="6" s="1"/>
  <c r="L607" i="6" a="1"/>
  <c r="L607" i="6" s="1"/>
  <c r="K607" i="6" a="1"/>
  <c r="K607" i="6" s="1"/>
  <c r="AI606" i="6" a="1"/>
  <c r="AI606" i="6" s="1"/>
  <c r="AH606" i="6" a="1"/>
  <c r="AH606" i="6" s="1"/>
  <c r="AG606" i="6" a="1"/>
  <c r="AG606" i="6" s="1"/>
  <c r="AF606" i="6" a="1"/>
  <c r="AF606" i="6" s="1"/>
  <c r="AE606" i="6" a="1"/>
  <c r="AE606" i="6" s="1"/>
  <c r="AD606" i="6" a="1"/>
  <c r="AD606" i="6" s="1"/>
  <c r="AC606" i="6" a="1"/>
  <c r="AC606" i="6" s="1"/>
  <c r="AB606" i="6"/>
  <c r="AB606" i="6" a="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c r="L606" i="6" a="1"/>
  <c r="K606" i="6" a="1"/>
  <c r="K606" i="6" s="1"/>
  <c r="AI605" i="6" a="1"/>
  <c r="AI605" i="6" s="1"/>
  <c r="AH605" i="6" a="1"/>
  <c r="AH605" i="6" s="1"/>
  <c r="AG605" i="6" a="1"/>
  <c r="AG605" i="6" s="1"/>
  <c r="AF605" i="6" a="1"/>
  <c r="AF605" i="6" s="1"/>
  <c r="AE605" i="6" a="1"/>
  <c r="AE605" i="6" s="1"/>
  <c r="AD605" i="6"/>
  <c r="AD605" i="6" a="1"/>
  <c r="AC605" i="6" a="1"/>
  <c r="AC605" i="6" s="1"/>
  <c r="AB605" i="6" a="1"/>
  <c r="AB605" i="6" s="1"/>
  <c r="AA605" i="6" a="1"/>
  <c r="AA605" i="6" s="1"/>
  <c r="Z605" i="6" a="1"/>
  <c r="Z605" i="6" s="1"/>
  <c r="Y605" i="6" a="1"/>
  <c r="Y605" i="6" s="1"/>
  <c r="X605" i="6"/>
  <c r="X605" i="6" a="1"/>
  <c r="W605" i="6" a="1"/>
  <c r="W605" i="6" s="1"/>
  <c r="V605" i="6" a="1"/>
  <c r="V605" i="6" s="1"/>
  <c r="U605" i="6" a="1"/>
  <c r="U605" i="6" s="1"/>
  <c r="T605" i="6" a="1"/>
  <c r="T605" i="6" s="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c r="T604" i="6" a="1"/>
  <c r="S604" i="6" a="1"/>
  <c r="S604" i="6" s="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c r="AF603" i="6" a="1"/>
  <c r="AE603" i="6" a="1"/>
  <c r="AE603" i="6" s="1"/>
  <c r="AD603" i="6" a="1"/>
  <c r="AD603" i="6" s="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c r="P603" i="6" a="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c r="AB602" i="6" a="1"/>
  <c r="AA602" i="6" a="1"/>
  <c r="AA602" i="6" s="1"/>
  <c r="Z602" i="6" a="1"/>
  <c r="Z602" i="6" s="1"/>
  <c r="Y602" i="6" a="1"/>
  <c r="Y602" i="6" s="1"/>
  <c r="X602" i="6" a="1"/>
  <c r="X602" i="6" s="1"/>
  <c r="W602" i="6" a="1"/>
  <c r="W602" i="6" s="1"/>
  <c r="V602" i="6"/>
  <c r="V602" i="6" a="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c r="AH601" i="6" a="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c r="R601" i="6" a="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c r="AD600" i="6" a="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c r="N600" i="6" a="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c r="Z599" i="6" a="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c r="V598" i="6" a="1"/>
  <c r="U598" i="6" a="1"/>
  <c r="U598" i="6" s="1"/>
  <c r="T598" i="6" a="1"/>
  <c r="T598" i="6" s="1"/>
  <c r="S598" i="6" a="1"/>
  <c r="S598" i="6" s="1"/>
  <c r="R598" i="6" a="1"/>
  <c r="R598" i="6" s="1"/>
  <c r="Q598" i="6" a="1"/>
  <c r="Q598" i="6" s="1"/>
  <c r="P598" i="6" a="1"/>
  <c r="P598" i="6" s="1"/>
  <c r="O598" i="6" a="1"/>
  <c r="O598" i="6" s="1"/>
  <c r="N598" i="6" a="1"/>
  <c r="N598" i="6" s="1"/>
  <c r="M598" i="6" a="1"/>
  <c r="M598" i="6" s="1"/>
  <c r="L598" i="6" a="1"/>
  <c r="L598" i="6" s="1"/>
  <c r="K598" i="6" a="1"/>
  <c r="K598" i="6" s="1"/>
  <c r="AI597" i="6" a="1"/>
  <c r="AI597" i="6" s="1"/>
  <c r="AH597" i="6"/>
  <c r="AH597" i="6" a="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c r="R597" i="6" a="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c r="AD596" i="6" a="1"/>
  <c r="AC596" i="6" a="1"/>
  <c r="AC596" i="6" s="1"/>
  <c r="AB596" i="6" a="1"/>
  <c r="AB596" i="6" s="1"/>
  <c r="AA596" i="6" a="1"/>
  <c r="AA596" i="6" s="1"/>
  <c r="Z596" i="6"/>
  <c r="Z596" i="6" a="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c r="N596" i="6" a="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c r="Z595" i="6" a="1"/>
  <c r="Y595" i="6" a="1"/>
  <c r="Y595" i="6" s="1"/>
  <c r="X595" i="6" a="1"/>
  <c r="X595" i="6" s="1"/>
  <c r="W595" i="6" a="1"/>
  <c r="W595" i="6" s="1"/>
  <c r="V595" i="6"/>
  <c r="V595" i="6" a="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c r="AH594" i="6" a="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c r="V594" i="6" a="1"/>
  <c r="U594" i="6" a="1"/>
  <c r="U594" i="6" s="1"/>
  <c r="T594" i="6" a="1"/>
  <c r="T594" i="6" s="1"/>
  <c r="S594" i="6" a="1"/>
  <c r="S594" i="6" s="1"/>
  <c r="R594" i="6"/>
  <c r="R594" i="6" a="1"/>
  <c r="Q594" i="6" a="1"/>
  <c r="Q594" i="6" s="1"/>
  <c r="P594" i="6" a="1"/>
  <c r="P594" i="6" s="1"/>
  <c r="O594" i="6" a="1"/>
  <c r="O594" i="6" s="1"/>
  <c r="N594" i="6" a="1"/>
  <c r="N594" i="6" s="1"/>
  <c r="M594" i="6" a="1"/>
  <c r="M594" i="6" s="1"/>
  <c r="L594" i="6" a="1"/>
  <c r="L594" i="6" s="1"/>
  <c r="K594" i="6" a="1"/>
  <c r="K594" i="6" s="1"/>
  <c r="AI593" i="6" a="1"/>
  <c r="AI593" i="6" s="1"/>
  <c r="AH593" i="6"/>
  <c r="AH593" i="6" a="1"/>
  <c r="AG593" i="6" a="1"/>
  <c r="AG593" i="6" s="1"/>
  <c r="AF593" i="6" a="1"/>
  <c r="AF593" i="6" s="1"/>
  <c r="AE593" i="6" a="1"/>
  <c r="AE593" i="6" s="1"/>
  <c r="AD593" i="6"/>
  <c r="AD593" i="6" a="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c r="R593" i="6" a="1"/>
  <c r="Q593" i="6" a="1"/>
  <c r="Q593" i="6" s="1"/>
  <c r="P593" i="6" a="1"/>
  <c r="P593" i="6" s="1"/>
  <c r="O593" i="6" a="1"/>
  <c r="O593" i="6" s="1"/>
  <c r="N593" i="6"/>
  <c r="N593" i="6" a="1"/>
  <c r="M593" i="6" a="1"/>
  <c r="M593" i="6" s="1"/>
  <c r="L593" i="6" a="1"/>
  <c r="L593" i="6" s="1"/>
  <c r="K593" i="6" a="1"/>
  <c r="K593" i="6" s="1"/>
  <c r="AI592" i="6" a="1"/>
  <c r="AI592" i="6" s="1"/>
  <c r="AH592" i="6" a="1"/>
  <c r="AH592" i="6" s="1"/>
  <c r="AG592" i="6" a="1"/>
  <c r="AG592" i="6" s="1"/>
  <c r="AF592" i="6" a="1"/>
  <c r="AF592" i="6" s="1"/>
  <c r="AE592" i="6" a="1"/>
  <c r="AE592" i="6" s="1"/>
  <c r="AD592" i="6"/>
  <c r="AD592" i="6" a="1"/>
  <c r="AC592" i="6" a="1"/>
  <c r="AC592" i="6" s="1"/>
  <c r="AB592" i="6" a="1"/>
  <c r="AB592" i="6" s="1"/>
  <c r="AA592" i="6" a="1"/>
  <c r="AA592" i="6" s="1"/>
  <c r="Z592" i="6"/>
  <c r="Z592" i="6" a="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c r="N592" i="6" a="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c r="Z591" i="6" a="1"/>
  <c r="Y591" i="6" a="1"/>
  <c r="Y591" i="6" s="1"/>
  <c r="X591" i="6" a="1"/>
  <c r="X591" i="6" s="1"/>
  <c r="W591" i="6" a="1"/>
  <c r="W591" i="6" s="1"/>
  <c r="V591" i="6"/>
  <c r="V591" i="6" a="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c r="AH590" i="6" a="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c r="V590" i="6" a="1"/>
  <c r="U590" i="6" a="1"/>
  <c r="U590" i="6" s="1"/>
  <c r="T590" i="6" a="1"/>
  <c r="T590" i="6" s="1"/>
  <c r="S590" i="6" a="1"/>
  <c r="S590" i="6" s="1"/>
  <c r="R590" i="6"/>
  <c r="R590" i="6" a="1"/>
  <c r="Q590" i="6" a="1"/>
  <c r="Q590" i="6" s="1"/>
  <c r="P590" i="6" a="1"/>
  <c r="P590" i="6" s="1"/>
  <c r="O590" i="6" a="1"/>
  <c r="O590" i="6" s="1"/>
  <c r="N590" i="6" a="1"/>
  <c r="N590" i="6" s="1"/>
  <c r="M590" i="6" a="1"/>
  <c r="M590" i="6" s="1"/>
  <c r="L590" i="6" a="1"/>
  <c r="L590" i="6" s="1"/>
  <c r="K590" i="6" a="1"/>
  <c r="K590" i="6" s="1"/>
  <c r="AI589" i="6" a="1"/>
  <c r="AI589" i="6" s="1"/>
  <c r="AH589" i="6"/>
  <c r="AH589" i="6" a="1"/>
  <c r="AG589" i="6" a="1"/>
  <c r="AG589" i="6" s="1"/>
  <c r="AF589" i="6" a="1"/>
  <c r="AF589" i="6" s="1"/>
  <c r="AE589" i="6" a="1"/>
  <c r="AE589" i="6" s="1"/>
  <c r="AD589" i="6"/>
  <c r="AD589" i="6" a="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c r="N589" i="6" a="1"/>
  <c r="M589" i="6" a="1"/>
  <c r="M589" i="6" s="1"/>
  <c r="L589" i="6" a="1"/>
  <c r="L589" i="6" s="1"/>
  <c r="K589" i="6" a="1"/>
  <c r="K589" i="6" s="1"/>
  <c r="AI588" i="6" a="1"/>
  <c r="AI588" i="6" s="1"/>
  <c r="AH588" i="6" a="1"/>
  <c r="AH588" i="6" s="1"/>
  <c r="AG588" i="6" a="1"/>
  <c r="AG588" i="6" s="1"/>
  <c r="AF588" i="6"/>
  <c r="AF588" i="6" a="1"/>
  <c r="AE588" i="6" a="1"/>
  <c r="AE588" i="6" s="1"/>
  <c r="AD588" i="6" a="1"/>
  <c r="AD588" i="6" s="1"/>
  <c r="AC588" i="6" a="1"/>
  <c r="AC588" i="6" s="1"/>
  <c r="AB588" i="6" a="1"/>
  <c r="AB588" i="6" s="1"/>
  <c r="AA588" i="6" a="1"/>
  <c r="AA588" i="6" s="1"/>
  <c r="Z588" i="6"/>
  <c r="Z588" i="6" a="1"/>
  <c r="Y588" i="6" a="1"/>
  <c r="Y588" i="6" s="1"/>
  <c r="X588" i="6" a="1"/>
  <c r="X588" i="6" s="1"/>
  <c r="W588" i="6" a="1"/>
  <c r="W588" i="6" s="1"/>
  <c r="V588" i="6" a="1"/>
  <c r="V588" i="6" s="1"/>
  <c r="U588" i="6" a="1"/>
  <c r="U588" i="6" s="1"/>
  <c r="T588" i="6" a="1"/>
  <c r="T588" i="6" s="1"/>
  <c r="S588" i="6" a="1"/>
  <c r="S588" i="6" s="1"/>
  <c r="R588" i="6"/>
  <c r="R588" i="6" a="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a="1"/>
  <c r="Z587" i="6" s="1"/>
  <c r="Y587" i="6" a="1"/>
  <c r="Y587" i="6" s="1"/>
  <c r="X587" i="6" a="1"/>
  <c r="X587" i="6" s="1"/>
  <c r="W587" i="6" a="1"/>
  <c r="W587" i="6" s="1"/>
  <c r="V587" i="6"/>
  <c r="V587" i="6" a="1"/>
  <c r="U587" i="6" a="1"/>
  <c r="U587" i="6" s="1"/>
  <c r="T587" i="6" a="1"/>
  <c r="T587" i="6" s="1"/>
  <c r="S587" i="6" a="1"/>
  <c r="S587" i="6" s="1"/>
  <c r="R587" i="6" a="1"/>
  <c r="R587" i="6" s="1"/>
  <c r="Q587" i="6" a="1"/>
  <c r="Q587" i="6" s="1"/>
  <c r="P587" i="6" a="1"/>
  <c r="P587" i="6" s="1"/>
  <c r="O587" i="6" a="1"/>
  <c r="O587" i="6" s="1"/>
  <c r="N587" i="6"/>
  <c r="N587" i="6" a="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c r="Z586" i="6" a="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c r="AD585" i="6" a="1"/>
  <c r="AC585" i="6" a="1"/>
  <c r="AC585" i="6" s="1"/>
  <c r="AB585" i="6" a="1"/>
  <c r="AB585" i="6" s="1"/>
  <c r="AA585" i="6" a="1"/>
  <c r="AA585" i="6" s="1"/>
  <c r="Z585" i="6" a="1"/>
  <c r="Z585" i="6" s="1"/>
  <c r="Y585" i="6" a="1"/>
  <c r="Y585" i="6" s="1"/>
  <c r="X585" i="6" a="1"/>
  <c r="X585" i="6" s="1"/>
  <c r="W585" i="6" a="1"/>
  <c r="W585" i="6" s="1"/>
  <c r="V585" i="6"/>
  <c r="V585" i="6" a="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c r="AH584" i="6" a="1"/>
  <c r="AG584" i="6" a="1"/>
  <c r="AG584" i="6" s="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c r="AD583" i="6" a="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c r="AH582" i="6" a="1"/>
  <c r="AG582" i="6" a="1"/>
  <c r="AG582" i="6" s="1"/>
  <c r="AF582" i="6"/>
  <c r="AF582" i="6" a="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c r="R582" i="6" a="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a="1"/>
  <c r="P581" i="6" s="1"/>
  <c r="O581" i="6" a="1"/>
  <c r="O581" i="6" s="1"/>
  <c r="N581" i="6"/>
  <c r="N581" i="6" a="1"/>
  <c r="M581" i="6" a="1"/>
  <c r="M581" i="6" s="1"/>
  <c r="L581" i="6" a="1"/>
  <c r="L581" i="6" s="1"/>
  <c r="K581" i="6" a="1"/>
  <c r="K581" i="6" s="1"/>
  <c r="AI580" i="6" a="1"/>
  <c r="AI580" i="6" s="1"/>
  <c r="AH580" i="6" a="1"/>
  <c r="AH580" i="6" s="1"/>
  <c r="AG580" i="6" a="1"/>
  <c r="AG580" i="6" s="1"/>
  <c r="AF580" i="6"/>
  <c r="AF580" i="6" a="1"/>
  <c r="AE580" i="6" a="1"/>
  <c r="AE580" i="6" s="1"/>
  <c r="AD580" i="6" a="1"/>
  <c r="AD580" i="6" s="1"/>
  <c r="AC580" i="6" a="1"/>
  <c r="AC580" i="6" s="1"/>
  <c r="AB580" i="6" a="1"/>
  <c r="AB580" i="6" s="1"/>
  <c r="AA580" i="6" a="1"/>
  <c r="AA580" i="6" s="1"/>
  <c r="Z580" i="6"/>
  <c r="Z580" i="6" a="1"/>
  <c r="Y580" i="6" a="1"/>
  <c r="Y580" i="6" s="1"/>
  <c r="X580" i="6" a="1"/>
  <c r="X580" i="6" s="1"/>
  <c r="W580" i="6" a="1"/>
  <c r="W580" i="6" s="1"/>
  <c r="V580" i="6" a="1"/>
  <c r="V580" i="6" s="1"/>
  <c r="U580" i="6" a="1"/>
  <c r="U580" i="6" s="1"/>
  <c r="T580" i="6" a="1"/>
  <c r="T580" i="6" s="1"/>
  <c r="S580" i="6" a="1"/>
  <c r="S580" i="6" s="1"/>
  <c r="R580" i="6"/>
  <c r="R580" i="6" a="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a="1"/>
  <c r="AB579" i="6" s="1"/>
  <c r="AA579" i="6" a="1"/>
  <c r="AA579" i="6" s="1"/>
  <c r="Z579" i="6" a="1"/>
  <c r="Z579" i="6" s="1"/>
  <c r="Y579" i="6" a="1"/>
  <c r="Y579" i="6" s="1"/>
  <c r="X579" i="6" a="1"/>
  <c r="X579" i="6" s="1"/>
  <c r="W579" i="6" a="1"/>
  <c r="W579" i="6" s="1"/>
  <c r="V579" i="6"/>
  <c r="V579" i="6" a="1"/>
  <c r="U579" i="6" a="1"/>
  <c r="U579" i="6" s="1"/>
  <c r="T579" i="6" a="1"/>
  <c r="T579" i="6" s="1"/>
  <c r="S579" i="6" a="1"/>
  <c r="S579" i="6" s="1"/>
  <c r="R579" i="6" a="1"/>
  <c r="R579" i="6" s="1"/>
  <c r="Q579" i="6" a="1"/>
  <c r="Q579" i="6" s="1"/>
  <c r="P579" i="6" a="1"/>
  <c r="P579" i="6" s="1"/>
  <c r="O579" i="6" a="1"/>
  <c r="O579" i="6" s="1"/>
  <c r="N579" i="6"/>
  <c r="N579" i="6" a="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c r="Z578" i="6" a="1"/>
  <c r="Y578" i="6" a="1"/>
  <c r="Y578" i="6" s="1"/>
  <c r="X578" i="6" a="1"/>
  <c r="X578" i="6" s="1"/>
  <c r="W578" i="6" a="1"/>
  <c r="W578" i="6" s="1"/>
  <c r="V578" i="6" a="1"/>
  <c r="V578" i="6" s="1"/>
  <c r="U578" i="6" a="1"/>
  <c r="U578" i="6" s="1"/>
  <c r="T578" i="6" a="1"/>
  <c r="T578" i="6" s="1"/>
  <c r="S578" i="6" a="1"/>
  <c r="S578" i="6" s="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c r="AD577" i="6" a="1"/>
  <c r="AC577" i="6" a="1"/>
  <c r="AC577" i="6" s="1"/>
  <c r="AB577" i="6" a="1"/>
  <c r="AB577" i="6" s="1"/>
  <c r="AA577" i="6" a="1"/>
  <c r="AA577" i="6" s="1"/>
  <c r="Z577" i="6" a="1"/>
  <c r="Z577" i="6" s="1"/>
  <c r="Y577" i="6" a="1"/>
  <c r="Y577" i="6" s="1"/>
  <c r="X577" i="6" a="1"/>
  <c r="X577" i="6" s="1"/>
  <c r="W577" i="6" a="1"/>
  <c r="W577" i="6" s="1"/>
  <c r="V577" i="6"/>
  <c r="V577" i="6" a="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c r="AH576" i="6" a="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a="1"/>
  <c r="AE575" i="6" s="1"/>
  <c r="AD575" i="6"/>
  <c r="AD575" i="6" a="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c r="AH574" i="6" a="1"/>
  <c r="AG574" i="6" a="1"/>
  <c r="AG574" i="6" s="1"/>
  <c r="AF574" i="6"/>
  <c r="AF574" i="6" a="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c r="R574" i="6" a="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a="1"/>
  <c r="T573" i="6" s="1"/>
  <c r="S573" i="6" a="1"/>
  <c r="S573" i="6" s="1"/>
  <c r="R573" i="6" a="1"/>
  <c r="R573" i="6" s="1"/>
  <c r="Q573" i="6" a="1"/>
  <c r="Q573" i="6" s="1"/>
  <c r="P573" i="6" a="1"/>
  <c r="P573" i="6" s="1"/>
  <c r="O573" i="6" a="1"/>
  <c r="O573" i="6" s="1"/>
  <c r="N573" i="6"/>
  <c r="N573" i="6" a="1"/>
  <c r="M573" i="6" a="1"/>
  <c r="M573" i="6" s="1"/>
  <c r="L573" i="6" a="1"/>
  <c r="L573" i="6" s="1"/>
  <c r="K573" i="6" a="1"/>
  <c r="K573" i="6" s="1"/>
  <c r="AI572" i="6" a="1"/>
  <c r="AI572" i="6" s="1"/>
  <c r="AH572" i="6" a="1"/>
  <c r="AH572" i="6" s="1"/>
  <c r="AG572" i="6" a="1"/>
  <c r="AG572" i="6" s="1"/>
  <c r="AF572" i="6" a="1"/>
  <c r="AF572" i="6" s="1"/>
  <c r="AE572" i="6" a="1"/>
  <c r="AE572" i="6" s="1"/>
  <c r="AD572" i="6" a="1"/>
  <c r="AD572" i="6" s="1"/>
  <c r="AC572" i="6" a="1"/>
  <c r="AC572" i="6" s="1"/>
  <c r="AB572" i="6"/>
  <c r="AB572" i="6" a="1"/>
  <c r="AA572" i="6" a="1"/>
  <c r="AA572" i="6" s="1"/>
  <c r="Z572" i="6"/>
  <c r="Z572" i="6" a="1"/>
  <c r="Y572" i="6" a="1"/>
  <c r="Y572" i="6" s="1"/>
  <c r="X572" i="6" a="1"/>
  <c r="X572" i="6" s="1"/>
  <c r="W572" i="6" a="1"/>
  <c r="W572" i="6" s="1"/>
  <c r="V572" i="6" a="1"/>
  <c r="V572" i="6" s="1"/>
  <c r="U572" i="6" a="1"/>
  <c r="U572" i="6" s="1"/>
  <c r="T572" i="6" a="1"/>
  <c r="T572" i="6" s="1"/>
  <c r="S572" i="6" a="1"/>
  <c r="S572" i="6" s="1"/>
  <c r="R572" i="6"/>
  <c r="R572" i="6" a="1"/>
  <c r="Q572" i="6" a="1"/>
  <c r="Q572" i="6" s="1"/>
  <c r="P572" i="6" a="1"/>
  <c r="P572" i="6" s="1"/>
  <c r="O572" i="6" a="1"/>
  <c r="O572" i="6" s="1"/>
  <c r="N572" i="6" a="1"/>
  <c r="N572" i="6" s="1"/>
  <c r="M572" i="6" a="1"/>
  <c r="M572" i="6" s="1"/>
  <c r="L572" i="6"/>
  <c r="L572" i="6" a="1"/>
  <c r="K572" i="6" a="1"/>
  <c r="K572" i="6" s="1"/>
  <c r="AI571" i="6" a="1"/>
  <c r="AI571" i="6" s="1"/>
  <c r="AH571" i="6" a="1"/>
  <c r="AH571" i="6" s="1"/>
  <c r="AG571" i="6" a="1"/>
  <c r="AG571" i="6" s="1"/>
  <c r="AF571" i="6" a="1"/>
  <c r="AF571" i="6" s="1"/>
  <c r="AE571" i="6" a="1"/>
  <c r="AE571" i="6" s="1"/>
  <c r="AD571" i="6"/>
  <c r="AD571" i="6" a="1"/>
  <c r="AC571" i="6" a="1"/>
  <c r="AC571" i="6" s="1"/>
  <c r="AB571" i="6" a="1"/>
  <c r="AB571" i="6" s="1"/>
  <c r="AA571" i="6" a="1"/>
  <c r="AA571" i="6" s="1"/>
  <c r="Z571" i="6" a="1"/>
  <c r="Z571" i="6" s="1"/>
  <c r="Y571" i="6" a="1"/>
  <c r="Y571" i="6" s="1"/>
  <c r="X571" i="6"/>
  <c r="X571" i="6" a="1"/>
  <c r="W571" i="6" a="1"/>
  <c r="W571" i="6" s="1"/>
  <c r="V571" i="6" a="1"/>
  <c r="V571" i="6" s="1"/>
  <c r="U571" i="6" a="1"/>
  <c r="U571" i="6" s="1"/>
  <c r="T571" i="6" a="1"/>
  <c r="T571" i="6" s="1"/>
  <c r="S571" i="6" a="1"/>
  <c r="S571" i="6" s="1"/>
  <c r="R571" i="6" a="1"/>
  <c r="R571" i="6" s="1"/>
  <c r="Q571" i="6" a="1"/>
  <c r="Q571" i="6" s="1"/>
  <c r="P571" i="6" a="1"/>
  <c r="P571" i="6" s="1"/>
  <c r="O571" i="6" a="1"/>
  <c r="O571" i="6" s="1"/>
  <c r="N571" i="6"/>
  <c r="N571" i="6" a="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c r="AB570" i="6" a="1"/>
  <c r="AA570" i="6" a="1"/>
  <c r="AA570" i="6" s="1"/>
  <c r="Z570" i="6"/>
  <c r="Z570" i="6" a="1"/>
  <c r="Y570" i="6" a="1"/>
  <c r="Y570" i="6" s="1"/>
  <c r="X570" i="6" a="1"/>
  <c r="X570" i="6" s="1"/>
  <c r="W570" i="6" a="1"/>
  <c r="W570" i="6" s="1"/>
  <c r="V570" i="6" a="1"/>
  <c r="V570" i="6" s="1"/>
  <c r="U570" i="6" a="1"/>
  <c r="U570" i="6" s="1"/>
  <c r="T570" i="6" a="1"/>
  <c r="T570" i="6" s="1"/>
  <c r="S570" i="6" a="1"/>
  <c r="S570" i="6" s="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c r="AD569" i="6" a="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c r="AH568" i="6" a="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c r="R568" i="6" a="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a="1"/>
  <c r="Y566" i="6" s="1"/>
  <c r="X566" i="6" a="1"/>
  <c r="X566" i="6" s="1"/>
  <c r="W566" i="6" a="1"/>
  <c r="W566" i="6" s="1"/>
  <c r="V566" i="6" a="1"/>
  <c r="V566" i="6" s="1"/>
  <c r="U566" i="6" a="1"/>
  <c r="U566" i="6" s="1"/>
  <c r="T566" i="6"/>
  <c r="T566" i="6" a="1"/>
  <c r="S566" i="6" a="1"/>
  <c r="S566" i="6" s="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c r="AF565" i="6" a="1"/>
  <c r="AE565" i="6" a="1"/>
  <c r="AE565" i="6" s="1"/>
  <c r="AD565" i="6" a="1"/>
  <c r="AD565" i="6" s="1"/>
  <c r="AC565" i="6" a="1"/>
  <c r="AC565" i="6" s="1"/>
  <c r="AB565" i="6" a="1"/>
  <c r="AB565" i="6" s="1"/>
  <c r="AA565" i="6" a="1"/>
  <c r="AA565" i="6" s="1"/>
  <c r="Z565" i="6" a="1"/>
  <c r="Z565" i="6" s="1"/>
  <c r="Y565" i="6" a="1"/>
  <c r="Y565" i="6" s="1"/>
  <c r="X565" i="6" a="1"/>
  <c r="X565" i="6" s="1"/>
  <c r="W565" i="6" a="1"/>
  <c r="W565" i="6" s="1"/>
  <c r="V565" i="6" a="1"/>
  <c r="V565" i="6" s="1"/>
  <c r="U565" i="6" a="1"/>
  <c r="U565" i="6" s="1"/>
  <c r="T565" i="6" a="1"/>
  <c r="T565" i="6" s="1"/>
  <c r="S565" i="6" a="1"/>
  <c r="S565" i="6" s="1"/>
  <c r="R565" i="6" a="1"/>
  <c r="R565" i="6" s="1"/>
  <c r="Q565" i="6" a="1"/>
  <c r="Q565" i="6" s="1"/>
  <c r="P565" i="6"/>
  <c r="P565" i="6" a="1"/>
  <c r="O565" i="6" a="1"/>
  <c r="O565" i="6" s="1"/>
  <c r="N565" i="6"/>
  <c r="N565" i="6" a="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a="1"/>
  <c r="AA564" i="6" s="1"/>
  <c r="Z564" i="6" a="1"/>
  <c r="Z564" i="6" s="1"/>
  <c r="Y564" i="6" a="1"/>
  <c r="Y564" i="6" s="1"/>
  <c r="X564" i="6" a="1"/>
  <c r="X564" i="6" s="1"/>
  <c r="W564" i="6" a="1"/>
  <c r="W564" i="6" s="1"/>
  <c r="V564" i="6" a="1"/>
  <c r="V564" i="6" s="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c r="AD563" i="6" a="1"/>
  <c r="AC563" i="6" a="1"/>
  <c r="AC563" i="6" s="1"/>
  <c r="AB563" i="6" a="1"/>
  <c r="AB563" i="6" s="1"/>
  <c r="AA563" i="6" a="1"/>
  <c r="AA563" i="6" s="1"/>
  <c r="Z563" i="6" a="1"/>
  <c r="Z563" i="6" s="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c r="AH562" i="6" a="1"/>
  <c r="AG562" i="6" a="1"/>
  <c r="AG562" i="6" s="1"/>
  <c r="AF562" i="6" a="1"/>
  <c r="AF562" i="6" s="1"/>
  <c r="AE562" i="6" a="1"/>
  <c r="AE562" i="6" s="1"/>
  <c r="AD562" i="6" a="1"/>
  <c r="AD562" i="6" s="1"/>
  <c r="AC562" i="6" a="1"/>
  <c r="AC562" i="6" s="1"/>
  <c r="AB562" i="6"/>
  <c r="AB562" i="6" a="1"/>
  <c r="AA562" i="6" a="1"/>
  <c r="AA562" i="6" s="1"/>
  <c r="Z562" i="6" a="1"/>
  <c r="Z562" i="6" s="1"/>
  <c r="Y562" i="6" a="1"/>
  <c r="Y562" i="6" s="1"/>
  <c r="X562" i="6" a="1"/>
  <c r="X562" i="6" s="1"/>
  <c r="W562" i="6" a="1"/>
  <c r="W562" i="6" s="1"/>
  <c r="V562" i="6" a="1"/>
  <c r="V562" i="6" s="1"/>
  <c r="U562" i="6" a="1"/>
  <c r="U562" i="6" s="1"/>
  <c r="T562" i="6" a="1"/>
  <c r="T562" i="6" s="1"/>
  <c r="S562" i="6" a="1"/>
  <c r="S562" i="6" s="1"/>
  <c r="R562" i="6"/>
  <c r="R562" i="6" a="1"/>
  <c r="Q562" i="6" a="1"/>
  <c r="Q562" i="6" s="1"/>
  <c r="P562" i="6" a="1"/>
  <c r="P562" i="6" s="1"/>
  <c r="O562" i="6" a="1"/>
  <c r="O562" i="6" s="1"/>
  <c r="N562" i="6" a="1"/>
  <c r="N562" i="6" s="1"/>
  <c r="M562" i="6" a="1"/>
  <c r="M562" i="6" s="1"/>
  <c r="L562" i="6"/>
  <c r="L562" i="6" a="1"/>
  <c r="K562" i="6" a="1"/>
  <c r="K562" i="6" s="1"/>
  <c r="AI561" i="6" a="1"/>
  <c r="AI561" i="6" s="1"/>
  <c r="AH561" i="6" a="1"/>
  <c r="AH561" i="6" s="1"/>
  <c r="AG561" i="6" a="1"/>
  <c r="AG561" i="6" s="1"/>
  <c r="AF561" i="6" a="1"/>
  <c r="AF561" i="6" s="1"/>
  <c r="AE561" i="6" a="1"/>
  <c r="AE561" i="6" s="1"/>
  <c r="AD561" i="6"/>
  <c r="AD561" i="6" a="1"/>
  <c r="AC561" i="6" a="1"/>
  <c r="AC561" i="6" s="1"/>
  <c r="AB561" i="6" a="1"/>
  <c r="AB561" i="6" s="1"/>
  <c r="AA561" i="6" a="1"/>
  <c r="AA561" i="6" s="1"/>
  <c r="Z561" i="6" a="1"/>
  <c r="Z561" i="6" s="1"/>
  <c r="Y561" i="6" a="1"/>
  <c r="Y561" i="6" s="1"/>
  <c r="X561" i="6" a="1"/>
  <c r="X561" i="6" s="1"/>
  <c r="W561" i="6" a="1"/>
  <c r="W561" i="6" s="1"/>
  <c r="V561" i="6"/>
  <c r="V561" i="6" a="1"/>
  <c r="U561" i="6" a="1"/>
  <c r="U561" i="6" s="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c r="AH560" i="6" a="1"/>
  <c r="AG560" i="6" a="1"/>
  <c r="AG560" i="6" s="1"/>
  <c r="AF560" i="6" a="1"/>
  <c r="AF560" i="6" s="1"/>
  <c r="AE560" i="6" a="1"/>
  <c r="AE560" i="6" s="1"/>
  <c r="AD560" i="6" a="1"/>
  <c r="AD560" i="6" s="1"/>
  <c r="AC560" i="6" a="1"/>
  <c r="AC560" i="6" s="1"/>
  <c r="AB560" i="6" a="1"/>
  <c r="AB560" i="6" s="1"/>
  <c r="AA560" i="6"/>
  <c r="AA560" i="6" a="1"/>
  <c r="Z560" i="6" a="1"/>
  <c r="Z560" i="6" s="1"/>
  <c r="Y560" i="6"/>
  <c r="Y560" i="6" a="1"/>
  <c r="X560" i="6" a="1"/>
  <c r="X560" i="6" s="1"/>
  <c r="W560" i="6" a="1"/>
  <c r="W560" i="6" s="1"/>
  <c r="V560" i="6" a="1"/>
  <c r="V560" i="6" s="1"/>
  <c r="U560" i="6" a="1"/>
  <c r="U560" i="6" s="1"/>
  <c r="T560" i="6" a="1"/>
  <c r="T560" i="6" s="1"/>
  <c r="S560" i="6"/>
  <c r="S560" i="6" a="1"/>
  <c r="R560" i="6" a="1"/>
  <c r="R560" i="6" s="1"/>
  <c r="Q560" i="6"/>
  <c r="Q560" i="6" a="1"/>
  <c r="P560" i="6" a="1"/>
  <c r="P560" i="6" s="1"/>
  <c r="O560" i="6" a="1"/>
  <c r="O560" i="6" s="1"/>
  <c r="N560" i="6" a="1"/>
  <c r="N560" i="6" s="1"/>
  <c r="M560" i="6" a="1"/>
  <c r="M560" i="6" s="1"/>
  <c r="L560" i="6" a="1"/>
  <c r="L560" i="6" s="1"/>
  <c r="K560" i="6"/>
  <c r="K560" i="6" a="1"/>
  <c r="AI559" i="6" a="1"/>
  <c r="AI559" i="6" s="1"/>
  <c r="AH559" i="6" a="1"/>
  <c r="AH559" i="6" s="1"/>
  <c r="AG559" i="6" a="1"/>
  <c r="AG559" i="6" s="1"/>
  <c r="AF559" i="6" a="1"/>
  <c r="AF559" i="6" s="1"/>
  <c r="AE559" i="6"/>
  <c r="AE559" i="6" a="1"/>
  <c r="AD559" i="6" a="1"/>
  <c r="AD559" i="6" s="1"/>
  <c r="AC559" i="6"/>
  <c r="AC559" i="6" a="1"/>
  <c r="AB559" i="6" a="1"/>
  <c r="AB559" i="6" s="1"/>
  <c r="AA559" i="6" a="1"/>
  <c r="AA559" i="6" s="1"/>
  <c r="Z559" i="6" a="1"/>
  <c r="Z559" i="6" s="1"/>
  <c r="Y559" i="6" a="1"/>
  <c r="Y559" i="6" s="1"/>
  <c r="X559" i="6" a="1"/>
  <c r="X559" i="6" s="1"/>
  <c r="W559" i="6"/>
  <c r="W559" i="6" a="1"/>
  <c r="V559" i="6" a="1"/>
  <c r="V559" i="6" s="1"/>
  <c r="U559" i="6"/>
  <c r="U559" i="6" a="1"/>
  <c r="T559" i="6" a="1"/>
  <c r="T559" i="6" s="1"/>
  <c r="S559" i="6" a="1"/>
  <c r="S559" i="6" s="1"/>
  <c r="R559" i="6" a="1"/>
  <c r="R559" i="6" s="1"/>
  <c r="Q559" i="6" a="1"/>
  <c r="Q559" i="6" s="1"/>
  <c r="P559" i="6" a="1"/>
  <c r="P559" i="6" s="1"/>
  <c r="O559" i="6"/>
  <c r="O559" i="6" a="1"/>
  <c r="N559" i="6" a="1"/>
  <c r="N559" i="6" s="1"/>
  <c r="M559" i="6"/>
  <c r="M559" i="6" a="1"/>
  <c r="L559" i="6" a="1"/>
  <c r="L559" i="6" s="1"/>
  <c r="K559" i="6" a="1"/>
  <c r="K559" i="6" s="1"/>
  <c r="AI558" i="6" a="1"/>
  <c r="AI558" i="6" s="1"/>
  <c r="AH558" i="6" a="1"/>
  <c r="AH558" i="6" s="1"/>
  <c r="AG558" i="6"/>
  <c r="AG558" i="6" a="1"/>
  <c r="AF558" i="6" a="1"/>
  <c r="AF558" i="6" s="1"/>
  <c r="AE558" i="6" a="1"/>
  <c r="AE558" i="6" s="1"/>
  <c r="AD558" i="6" a="1"/>
  <c r="AD558" i="6" s="1"/>
  <c r="AC558" i="6" a="1"/>
  <c r="AC558" i="6" s="1"/>
  <c r="AB558" i="6" a="1"/>
  <c r="AB558" i="6" s="1"/>
  <c r="AA558" i="6" a="1"/>
  <c r="AA558" i="6" s="1"/>
  <c r="Z558" i="6" a="1"/>
  <c r="Z558" i="6" s="1"/>
  <c r="Y558" i="6"/>
  <c r="Y558" i="6" a="1"/>
  <c r="X558" i="6" a="1"/>
  <c r="X558" i="6" s="1"/>
  <c r="W558" i="6" a="1"/>
  <c r="W558" i="6" s="1"/>
  <c r="V558" i="6" a="1"/>
  <c r="V558" i="6" s="1"/>
  <c r="U558" i="6" a="1"/>
  <c r="U558" i="6" s="1"/>
  <c r="T558" i="6" a="1"/>
  <c r="T558" i="6" s="1"/>
  <c r="S558" i="6" a="1"/>
  <c r="S558" i="6" s="1"/>
  <c r="R558" i="6" a="1"/>
  <c r="R558" i="6" s="1"/>
  <c r="Q558" i="6"/>
  <c r="Q558" i="6" a="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c r="AC557" i="6" a="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a="1"/>
  <c r="AF551" i="6" s="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a="1"/>
  <c r="L550" i="6" s="1"/>
  <c r="K550" i="6" a="1"/>
  <c r="K550" i="6" s="1"/>
  <c r="AI549" i="6" a="1"/>
  <c r="AI549" i="6" s="1"/>
  <c r="AH549" i="6" a="1"/>
  <c r="AH549" i="6" s="1"/>
  <c r="AG549" i="6" a="1"/>
  <c r="AG549" i="6" s="1"/>
  <c r="AF549" i="6" a="1"/>
  <c r="AF549" i="6" s="1"/>
  <c r="AE549" i="6" a="1"/>
  <c r="AE549" i="6" s="1"/>
  <c r="AD549" i="6" a="1"/>
  <c r="AD549" i="6" s="1"/>
  <c r="AC549" i="6" a="1"/>
  <c r="AC549" i="6" s="1"/>
  <c r="AB549" i="6" a="1"/>
  <c r="AB549" i="6" s="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a="1"/>
  <c r="L549" i="6" s="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a="1"/>
  <c r="X548" i="6" s="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a="1"/>
  <c r="T547" i="6" s="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a="1"/>
  <c r="L546" i="6" s="1"/>
  <c r="K546" i="6" a="1"/>
  <c r="K546" i="6" s="1"/>
  <c r="AI545" i="6" a="1"/>
  <c r="AI545" i="6" s="1"/>
  <c r="AH545" i="6" a="1"/>
  <c r="AH545" i="6" s="1"/>
  <c r="AG545" i="6" a="1"/>
  <c r="AG545" i="6" s="1"/>
  <c r="AF545" i="6" a="1"/>
  <c r="AF545" i="6" s="1"/>
  <c r="AE545" i="6" a="1"/>
  <c r="AE545" i="6" s="1"/>
  <c r="AD545" i="6" a="1"/>
  <c r="AD545" i="6" s="1"/>
  <c r="AC545" i="6" a="1"/>
  <c r="AC545" i="6" s="1"/>
  <c r="AB545" i="6" a="1"/>
  <c r="AB545" i="6" s="1"/>
  <c r="AA545" i="6" a="1"/>
  <c r="AA545" i="6" s="1"/>
  <c r="Z545" i="6" a="1"/>
  <c r="Z545" i="6" s="1"/>
  <c r="Y545" i="6" a="1"/>
  <c r="Y545" i="6" s="1"/>
  <c r="X545" i="6" a="1"/>
  <c r="X545" i="6" s="1"/>
  <c r="W545" i="6" a="1"/>
  <c r="W545" i="6" s="1"/>
  <c r="V545" i="6" a="1"/>
  <c r="V545" i="6" s="1"/>
  <c r="U545" i="6" a="1"/>
  <c r="U545" i="6" s="1"/>
  <c r="T545" i="6" a="1"/>
  <c r="T545" i="6" s="1"/>
  <c r="S545" i="6" a="1"/>
  <c r="S545" i="6" s="1"/>
  <c r="R545" i="6" a="1"/>
  <c r="R545" i="6" s="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a="1"/>
  <c r="AB544" i="6" s="1"/>
  <c r="AA544" i="6" a="1"/>
  <c r="AA544" i="6" s="1"/>
  <c r="Z544" i="6" a="1"/>
  <c r="Z544" i="6" s="1"/>
  <c r="Y544" i="6" a="1"/>
  <c r="Y544" i="6" s="1"/>
  <c r="X544" i="6" a="1"/>
  <c r="X544" i="6" s="1"/>
  <c r="W544" i="6" a="1"/>
  <c r="W544" i="6" s="1"/>
  <c r="V544" i="6" a="1"/>
  <c r="V544" i="6" s="1"/>
  <c r="U544" i="6" a="1"/>
  <c r="U544" i="6" s="1"/>
  <c r="T544" i="6" a="1"/>
  <c r="T544" i="6" s="1"/>
  <c r="S544" i="6" a="1"/>
  <c r="S544" i="6" s="1"/>
  <c r="R544" i="6" a="1"/>
  <c r="R544" i="6" s="1"/>
  <c r="Q544" i="6" a="1"/>
  <c r="Q544" i="6" s="1"/>
  <c r="P544" i="6" a="1"/>
  <c r="P544" i="6" s="1"/>
  <c r="O544" i="6" a="1"/>
  <c r="O544" i="6" s="1"/>
  <c r="N544" i="6" a="1"/>
  <c r="N544" i="6" s="1"/>
  <c r="M544" i="6" a="1"/>
  <c r="M544" i="6" s="1"/>
  <c r="L544" i="6" a="1"/>
  <c r="L544" i="6" s="1"/>
  <c r="K544" i="6" a="1"/>
  <c r="K544" i="6" s="1"/>
  <c r="AI543" i="6" a="1"/>
  <c r="AI543" i="6" s="1"/>
  <c r="AH543" i="6" a="1"/>
  <c r="AH543" i="6" s="1"/>
  <c r="AG543" i="6" a="1"/>
  <c r="AG543" i="6" s="1"/>
  <c r="AF543" i="6" a="1"/>
  <c r="AF543" i="6" s="1"/>
  <c r="AE543" i="6" a="1"/>
  <c r="AE543" i="6" s="1"/>
  <c r="AD543" i="6" a="1"/>
  <c r="AD543" i="6" s="1"/>
  <c r="AC543" i="6" a="1"/>
  <c r="AC543" i="6" s="1"/>
  <c r="AB543" i="6" a="1"/>
  <c r="AB543" i="6" s="1"/>
  <c r="AA543" i="6" a="1"/>
  <c r="AA543" i="6" s="1"/>
  <c r="Z543" i="6" a="1"/>
  <c r="Z543" i="6" s="1"/>
  <c r="Y543" i="6" a="1"/>
  <c r="Y543" i="6" s="1"/>
  <c r="X543" i="6" a="1"/>
  <c r="X543" i="6" s="1"/>
  <c r="W543" i="6" a="1"/>
  <c r="W543" i="6" s="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a="1"/>
  <c r="AI541" i="6" s="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a="1"/>
  <c r="O540" i="6" s="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a="1"/>
  <c r="S539" i="6" s="1"/>
  <c r="R539" i="6" a="1"/>
  <c r="R539" i="6" s="1"/>
  <c r="Q539" i="6" a="1"/>
  <c r="Q539" i="6" s="1"/>
  <c r="P539" i="6" a="1"/>
  <c r="P539" i="6" s="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a="1"/>
  <c r="W538" i="6" s="1"/>
  <c r="V538" i="6" a="1"/>
  <c r="V538" i="6" s="1"/>
  <c r="U538" i="6" a="1"/>
  <c r="U538" i="6" s="1"/>
  <c r="T538" i="6" a="1"/>
  <c r="T538" i="6" s="1"/>
  <c r="S538" i="6" a="1"/>
  <c r="S538" i="6" s="1"/>
  <c r="R538" i="6" a="1"/>
  <c r="R538" i="6" s="1"/>
  <c r="Q538" i="6" a="1"/>
  <c r="Q538" i="6" s="1"/>
  <c r="P538" i="6" a="1"/>
  <c r="P538" i="6" s="1"/>
  <c r="O538" i="6" a="1"/>
  <c r="O538" i="6" s="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a="1"/>
  <c r="AA537" i="6" s="1"/>
  <c r="Z537" i="6" a="1"/>
  <c r="Z537" i="6" s="1"/>
  <c r="Y537" i="6" a="1"/>
  <c r="Y537" i="6" s="1"/>
  <c r="X537" i="6" a="1"/>
  <c r="X537" i="6" s="1"/>
  <c r="W537" i="6" a="1"/>
  <c r="W537" i="6" s="1"/>
  <c r="V537" i="6" a="1"/>
  <c r="V537" i="6" s="1"/>
  <c r="U537" i="6" a="1"/>
  <c r="U537" i="6" s="1"/>
  <c r="T537" i="6" a="1"/>
  <c r="T537" i="6" s="1"/>
  <c r="S537" i="6" a="1"/>
  <c r="S537" i="6" s="1"/>
  <c r="R537" i="6" a="1"/>
  <c r="R537" i="6" s="1"/>
  <c r="Q537" i="6" a="1"/>
  <c r="Q537" i="6" s="1"/>
  <c r="P537" i="6" a="1"/>
  <c r="P537" i="6" s="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a="1"/>
  <c r="AD536" i="6" s="1"/>
  <c r="AC536" i="6" a="1"/>
  <c r="AC536" i="6" s="1"/>
  <c r="AB536" i="6" a="1"/>
  <c r="AB536" i="6" s="1"/>
  <c r="AA536" i="6" a="1"/>
  <c r="AA536" i="6" s="1"/>
  <c r="Z536" i="6" a="1"/>
  <c r="Z536" i="6" s="1"/>
  <c r="Y536" i="6" a="1"/>
  <c r="Y536" i="6" s="1"/>
  <c r="X536" i="6" a="1"/>
  <c r="X536" i="6" s="1"/>
  <c r="W536" i="6" a="1"/>
  <c r="W536" i="6" s="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a="1"/>
  <c r="K536" i="6" s="1"/>
  <c r="AI535" i="6" a="1"/>
  <c r="AI535" i="6" s="1"/>
  <c r="AH535" i="6" a="1"/>
  <c r="AH535" i="6" s="1"/>
  <c r="AG535" i="6" a="1"/>
  <c r="AG535" i="6" s="1"/>
  <c r="AF535" i="6" a="1"/>
  <c r="AF535" i="6" s="1"/>
  <c r="AE535" i="6" a="1"/>
  <c r="AE535" i="6" s="1"/>
  <c r="AD535" i="6" a="1"/>
  <c r="AD535" i="6" s="1"/>
  <c r="AC535" i="6" a="1"/>
  <c r="AC535" i="6" s="1"/>
  <c r="AB535" i="6" a="1"/>
  <c r="AB535" i="6" s="1"/>
  <c r="AA535" i="6" a="1"/>
  <c r="AA535" i="6" s="1"/>
  <c r="Z535" i="6" a="1"/>
  <c r="Z535" i="6" s="1"/>
  <c r="Y535" i="6" a="1"/>
  <c r="Y535" i="6" s="1"/>
  <c r="X535" i="6" a="1"/>
  <c r="X535" i="6" s="1"/>
  <c r="W535" i="6" a="1"/>
  <c r="W535" i="6" s="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c r="K535" i="6" a="1"/>
  <c r="AI534" i="6" a="1"/>
  <c r="AI534" i="6" s="1"/>
  <c r="AH534" i="6" a="1"/>
  <c r="AH534" i="6" s="1"/>
  <c r="AG534" i="6" a="1"/>
  <c r="AG534" i="6" s="1"/>
  <c r="AF534" i="6" a="1"/>
  <c r="AF534" i="6" s="1"/>
  <c r="AE534" i="6" a="1"/>
  <c r="AE534" i="6" s="1"/>
  <c r="AD534" i="6" a="1"/>
  <c r="AD534" i="6" s="1"/>
  <c r="AC534" i="6" a="1"/>
  <c r="AC534" i="6" s="1"/>
  <c r="AB534" i="6" a="1"/>
  <c r="AB534" i="6" s="1"/>
  <c r="AA534" i="6" a="1"/>
  <c r="AA534" i="6" s="1"/>
  <c r="Z534" i="6" a="1"/>
  <c r="Z534" i="6" s="1"/>
  <c r="Y534" i="6" a="1"/>
  <c r="Y534" i="6" s="1"/>
  <c r="X534" i="6" a="1"/>
  <c r="X534" i="6" s="1"/>
  <c r="W534" i="6" a="1"/>
  <c r="W534" i="6" s="1"/>
  <c r="V534" i="6" a="1"/>
  <c r="V534" i="6" s="1"/>
  <c r="U534" i="6" a="1"/>
  <c r="U534" i="6" s="1"/>
  <c r="T534" i="6" a="1"/>
  <c r="T534" i="6" s="1"/>
  <c r="S534" i="6" a="1"/>
  <c r="S534" i="6" s="1"/>
  <c r="R534" i="6" a="1"/>
  <c r="R534" i="6" s="1"/>
  <c r="Q534" i="6" a="1"/>
  <c r="Q534" i="6" s="1"/>
  <c r="P534" i="6" a="1"/>
  <c r="P534" i="6" s="1"/>
  <c r="O534" i="6"/>
  <c r="O534" i="6" a="1"/>
  <c r="N534" i="6" a="1"/>
  <c r="N534" i="6" s="1"/>
  <c r="M534" i="6" a="1"/>
  <c r="M534" i="6" s="1"/>
  <c r="L534" i="6" a="1"/>
  <c r="L534" i="6" s="1"/>
  <c r="K534" i="6" a="1"/>
  <c r="K534" i="6" s="1"/>
  <c r="AI533" i="6" a="1"/>
  <c r="AI533" i="6" s="1"/>
  <c r="AH533" i="6" a="1"/>
  <c r="AH533" i="6" s="1"/>
  <c r="AG533" i="6" a="1"/>
  <c r="AG533" i="6" s="1"/>
  <c r="AF533" i="6" a="1"/>
  <c r="AF533" i="6" s="1"/>
  <c r="AE533" i="6" a="1"/>
  <c r="AE533" i="6" s="1"/>
  <c r="AD533" i="6" a="1"/>
  <c r="AD533" i="6" s="1"/>
  <c r="AC533" i="6" a="1"/>
  <c r="AC533" i="6" s="1"/>
  <c r="AB533" i="6" a="1"/>
  <c r="AB533" i="6" s="1"/>
  <c r="AA533" i="6" a="1"/>
  <c r="AA533" i="6" s="1"/>
  <c r="Z533" i="6" a="1"/>
  <c r="Z533" i="6" s="1"/>
  <c r="Y533" i="6" a="1"/>
  <c r="Y533" i="6" s="1"/>
  <c r="X533" i="6" a="1"/>
  <c r="X533" i="6" s="1"/>
  <c r="W533" i="6" a="1"/>
  <c r="W533" i="6" s="1"/>
  <c r="V533" i="6" a="1"/>
  <c r="V533" i="6" s="1"/>
  <c r="U533" i="6" a="1"/>
  <c r="U533" i="6" s="1"/>
  <c r="T533" i="6" a="1"/>
  <c r="T533" i="6" s="1"/>
  <c r="S533" i="6"/>
  <c r="S533" i="6" a="1"/>
  <c r="R533" i="6" a="1"/>
  <c r="R533" i="6" s="1"/>
  <c r="Q533" i="6" a="1"/>
  <c r="Q533" i="6" s="1"/>
  <c r="P533" i="6" a="1"/>
  <c r="P533" i="6" s="1"/>
  <c r="O533" i="6" a="1"/>
  <c r="O533" i="6" s="1"/>
  <c r="N533" i="6" a="1"/>
  <c r="N533" i="6" s="1"/>
  <c r="M533" i="6" a="1"/>
  <c r="M533" i="6" s="1"/>
  <c r="L533" i="6" a="1"/>
  <c r="L533" i="6" s="1"/>
  <c r="K533" i="6"/>
  <c r="K533" i="6" a="1"/>
  <c r="AI532" i="6" a="1"/>
  <c r="AI532" i="6" s="1"/>
  <c r="AH532" i="6" a="1"/>
  <c r="AH532" i="6" s="1"/>
  <c r="AG532" i="6" a="1"/>
  <c r="AG532" i="6" s="1"/>
  <c r="AF532" i="6" a="1"/>
  <c r="AF532" i="6" s="1"/>
  <c r="AE532" i="6" a="1"/>
  <c r="AE532" i="6" s="1"/>
  <c r="AD532" i="6" a="1"/>
  <c r="AD532" i="6" s="1"/>
  <c r="AC532" i="6" a="1"/>
  <c r="AC532" i="6" s="1"/>
  <c r="AB532" i="6" a="1"/>
  <c r="AB532" i="6" s="1"/>
  <c r="AA532" i="6" a="1"/>
  <c r="AA532" i="6" s="1"/>
  <c r="Z532" i="6" a="1"/>
  <c r="Z532" i="6" s="1"/>
  <c r="Y532" i="6" a="1"/>
  <c r="Y532" i="6" s="1"/>
  <c r="X532" i="6" a="1"/>
  <c r="X532" i="6" s="1"/>
  <c r="W532" i="6"/>
  <c r="W532" i="6" a="1"/>
  <c r="V532" i="6" a="1"/>
  <c r="V532" i="6" s="1"/>
  <c r="U532" i="6" a="1"/>
  <c r="U532" i="6" s="1"/>
  <c r="T532" i="6" a="1"/>
  <c r="T532" i="6" s="1"/>
  <c r="S532" i="6" a="1"/>
  <c r="S532" i="6" s="1"/>
  <c r="R532" i="6" a="1"/>
  <c r="R532" i="6" s="1"/>
  <c r="Q532" i="6" a="1"/>
  <c r="Q532" i="6" s="1"/>
  <c r="P532" i="6" a="1"/>
  <c r="P532" i="6" s="1"/>
  <c r="O532" i="6" a="1"/>
  <c r="O532" i="6" s="1"/>
  <c r="N532" i="6" a="1"/>
  <c r="N532" i="6" s="1"/>
  <c r="M532" i="6" a="1"/>
  <c r="M532" i="6" s="1"/>
  <c r="L532" i="6" a="1"/>
  <c r="L532" i="6" s="1"/>
  <c r="K532" i="6" a="1"/>
  <c r="K532" i="6" s="1"/>
  <c r="AI531" i="6" a="1"/>
  <c r="AI531" i="6" s="1"/>
  <c r="AH531" i="6" a="1"/>
  <c r="AH531" i="6" s="1"/>
  <c r="AG531" i="6" a="1"/>
  <c r="AG531" i="6" s="1"/>
  <c r="AF531" i="6" a="1"/>
  <c r="AF531" i="6" s="1"/>
  <c r="AE531" i="6" a="1"/>
  <c r="AE531" i="6" s="1"/>
  <c r="AD531" i="6" a="1"/>
  <c r="AD531" i="6" s="1"/>
  <c r="AC531" i="6" a="1"/>
  <c r="AC531" i="6" s="1"/>
  <c r="AB531" i="6" a="1"/>
  <c r="AB531" i="6" s="1"/>
  <c r="AA531" i="6"/>
  <c r="AA531" i="6" a="1"/>
  <c r="Z531" i="6" a="1"/>
  <c r="Z531" i="6" s="1"/>
  <c r="Y531" i="6" a="1"/>
  <c r="Y531" i="6" s="1"/>
  <c r="X531" i="6" a="1"/>
  <c r="X531" i="6" s="1"/>
  <c r="W531" i="6" a="1"/>
  <c r="W531" i="6" s="1"/>
  <c r="V531" i="6" a="1"/>
  <c r="V531" i="6" s="1"/>
  <c r="U531" i="6" a="1"/>
  <c r="U531" i="6" s="1"/>
  <c r="T531" i="6" a="1"/>
  <c r="T531" i="6" s="1"/>
  <c r="S531" i="6"/>
  <c r="S531" i="6" a="1"/>
  <c r="R531" i="6" a="1"/>
  <c r="R531" i="6" s="1"/>
  <c r="Q531" i="6" a="1"/>
  <c r="Q531" i="6" s="1"/>
  <c r="P531" i="6" a="1"/>
  <c r="P531" i="6" s="1"/>
  <c r="O531" i="6" a="1"/>
  <c r="O531" i="6" s="1"/>
  <c r="N531" i="6" a="1"/>
  <c r="N531" i="6" s="1"/>
  <c r="M531" i="6" a="1"/>
  <c r="M531" i="6" s="1"/>
  <c r="L531" i="6" a="1"/>
  <c r="L531" i="6" s="1"/>
  <c r="K531" i="6"/>
  <c r="K531" i="6" a="1"/>
  <c r="AI530" i="6"/>
  <c r="AI530" i="6" a="1"/>
  <c r="AH530" i="6" a="1"/>
  <c r="AH530" i="6" s="1"/>
  <c r="AG530" i="6" a="1"/>
  <c r="AG530" i="6" s="1"/>
  <c r="AF530" i="6" a="1"/>
  <c r="AF530" i="6" s="1"/>
  <c r="AE530" i="6" a="1"/>
  <c r="AE530" i="6" s="1"/>
  <c r="AD530" i="6" a="1"/>
  <c r="AD530" i="6" s="1"/>
  <c r="AC530" i="6" a="1"/>
  <c r="AC530" i="6" s="1"/>
  <c r="AB530" i="6" a="1"/>
  <c r="AB530" i="6" s="1"/>
  <c r="AA530" i="6"/>
  <c r="AA530" i="6" a="1"/>
  <c r="Z530" i="6" a="1"/>
  <c r="Z530" i="6" s="1"/>
  <c r="Y530" i="6" a="1"/>
  <c r="Y530" i="6" s="1"/>
  <c r="X530" i="6" a="1"/>
  <c r="X530" i="6" s="1"/>
  <c r="W530" i="6"/>
  <c r="W530" i="6" a="1"/>
  <c r="V530" i="6" a="1"/>
  <c r="V530" i="6" s="1"/>
  <c r="U530" i="6" a="1"/>
  <c r="U530" i="6" s="1"/>
  <c r="T530" i="6" a="1"/>
  <c r="T530" i="6" s="1"/>
  <c r="S530" i="6" a="1"/>
  <c r="S530" i="6" s="1"/>
  <c r="R530" i="6" a="1"/>
  <c r="R530" i="6" s="1"/>
  <c r="Q530" i="6" a="1"/>
  <c r="Q530" i="6" s="1"/>
  <c r="P530" i="6" a="1"/>
  <c r="P530" i="6" s="1"/>
  <c r="O530" i="6" a="1"/>
  <c r="O530" i="6" s="1"/>
  <c r="N530" i="6" a="1"/>
  <c r="N530" i="6" s="1"/>
  <c r="M530" i="6" a="1"/>
  <c r="M530" i="6" s="1"/>
  <c r="L530" i="6" a="1"/>
  <c r="L530" i="6" s="1"/>
  <c r="K530" i="6"/>
  <c r="K530" i="6" a="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c r="W529" i="6" a="1"/>
  <c r="V529" i="6" a="1"/>
  <c r="V529" i="6" s="1"/>
  <c r="U529" i="6" a="1"/>
  <c r="U529" i="6" s="1"/>
  <c r="T529" i="6" a="1"/>
  <c r="T529" i="6" s="1"/>
  <c r="S529" i="6" a="1"/>
  <c r="S529" i="6" s="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a="1"/>
  <c r="AB528" i="6" s="1"/>
  <c r="AA528" i="6" a="1"/>
  <c r="AA528" i="6" s="1"/>
  <c r="Z528" i="6" a="1"/>
  <c r="Z528" i="6" s="1"/>
  <c r="Y528" i="6" a="1"/>
  <c r="Y528" i="6" s="1"/>
  <c r="X528" i="6" a="1"/>
  <c r="X528" i="6" s="1"/>
  <c r="W528" i="6"/>
  <c r="W528" i="6" a="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a="1"/>
  <c r="AD527" i="6" s="1"/>
  <c r="AC527" i="6" a="1"/>
  <c r="AC527" i="6" s="1"/>
  <c r="AB527" i="6" a="1"/>
  <c r="AB527" i="6" s="1"/>
  <c r="AA527" i="6" a="1"/>
  <c r="AA527" i="6" s="1"/>
  <c r="Z527" i="6" a="1"/>
  <c r="Z527" i="6" s="1"/>
  <c r="Y527" i="6" a="1"/>
  <c r="Y527" i="6" s="1"/>
  <c r="X527" i="6" a="1"/>
  <c r="X527" i="6" s="1"/>
  <c r="W527" i="6"/>
  <c r="W527" i="6" a="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c r="W526" i="6" a="1"/>
  <c r="V526" i="6" a="1"/>
  <c r="V526" i="6" s="1"/>
  <c r="U526" i="6" a="1"/>
  <c r="U526" i="6" s="1"/>
  <c r="T526" i="6" a="1"/>
  <c r="T526" i="6" s="1"/>
  <c r="S526" i="6" a="1"/>
  <c r="S526" i="6" s="1"/>
  <c r="R526" i="6" a="1"/>
  <c r="R526" i="6" s="1"/>
  <c r="Q526" i="6" a="1"/>
  <c r="Q526" i="6" s="1"/>
  <c r="P526" i="6" a="1"/>
  <c r="P526" i="6" s="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a="1"/>
  <c r="AD525" i="6" s="1"/>
  <c r="AC525" i="6" a="1"/>
  <c r="AC525" i="6" s="1"/>
  <c r="AB525" i="6" a="1"/>
  <c r="AB525" i="6" s="1"/>
  <c r="AA525" i="6" a="1"/>
  <c r="AA525" i="6" s="1"/>
  <c r="Z525" i="6" a="1"/>
  <c r="Z525" i="6" s="1"/>
  <c r="Y525" i="6" a="1"/>
  <c r="Y525" i="6" s="1"/>
  <c r="X525" i="6" a="1"/>
  <c r="X525" i="6" s="1"/>
  <c r="W525" i="6"/>
  <c r="W525" i="6" a="1"/>
  <c r="V525" i="6" a="1"/>
  <c r="V525" i="6" s="1"/>
  <c r="U525" i="6" a="1"/>
  <c r="U525" i="6" s="1"/>
  <c r="T525" i="6" a="1"/>
  <c r="T525" i="6" s="1"/>
  <c r="S525" i="6" a="1"/>
  <c r="S525" i="6" s="1"/>
  <c r="R525" i="6" a="1"/>
  <c r="R525" i="6" s="1"/>
  <c r="Q525" i="6" a="1"/>
  <c r="Q525" i="6" s="1"/>
  <c r="P525" i="6" a="1"/>
  <c r="P525" i="6" s="1"/>
  <c r="O525" i="6" a="1"/>
  <c r="O525" i="6" s="1"/>
  <c r="N525" i="6" a="1"/>
  <c r="N525" i="6" s="1"/>
  <c r="M525" i="6" a="1"/>
  <c r="M525" i="6" s="1"/>
  <c r="L525" i="6" a="1"/>
  <c r="L525" i="6" s="1"/>
  <c r="K525" i="6" a="1"/>
  <c r="K525" i="6" s="1"/>
  <c r="AI524" i="6" a="1"/>
  <c r="AI524" i="6" s="1"/>
  <c r="AH524" i="6" a="1"/>
  <c r="AH524" i="6" s="1"/>
  <c r="AG524" i="6" a="1"/>
  <c r="AG524" i="6" s="1"/>
  <c r="AF524" i="6" a="1"/>
  <c r="AF524" i="6" s="1"/>
  <c r="AE524" i="6" a="1"/>
  <c r="AE524" i="6" s="1"/>
  <c r="AD524" i="6" a="1"/>
  <c r="AD524" i="6" s="1"/>
  <c r="AC524" i="6" a="1"/>
  <c r="AC524" i="6" s="1"/>
  <c r="AB524" i="6" a="1"/>
  <c r="AB524" i="6" s="1"/>
  <c r="AA524" i="6" a="1"/>
  <c r="AA524" i="6" s="1"/>
  <c r="Z524" i="6" a="1"/>
  <c r="Z524" i="6" s="1"/>
  <c r="Y524" i="6" a="1"/>
  <c r="Y524" i="6" s="1"/>
  <c r="X524" i="6" a="1"/>
  <c r="X524" i="6" s="1"/>
  <c r="W524" i="6"/>
  <c r="W524" i="6" a="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a="1"/>
  <c r="AD523" i="6" s="1"/>
  <c r="AC523" i="6" a="1"/>
  <c r="AC523" i="6" s="1"/>
  <c r="AB523" i="6" a="1"/>
  <c r="AB523" i="6" s="1"/>
  <c r="AA523" i="6" a="1"/>
  <c r="AA523" i="6" s="1"/>
  <c r="Z523" i="6" a="1"/>
  <c r="Z523" i="6" s="1"/>
  <c r="Y523" i="6" a="1"/>
  <c r="Y523" i="6" s="1"/>
  <c r="X523" i="6" a="1"/>
  <c r="X523" i="6" s="1"/>
  <c r="W523" i="6"/>
  <c r="W523" i="6" a="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c r="W522" i="6" a="1"/>
  <c r="V522" i="6" a="1"/>
  <c r="V522" i="6" s="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c r="W521" i="6" a="1"/>
  <c r="V521" i="6" a="1"/>
  <c r="V521" i="6" s="1"/>
  <c r="U521" i="6" a="1"/>
  <c r="U521" i="6" s="1"/>
  <c r="T521" i="6" a="1"/>
  <c r="T521" i="6" s="1"/>
  <c r="S521" i="6" a="1"/>
  <c r="S521" i="6" s="1"/>
  <c r="R521" i="6" a="1"/>
  <c r="R521" i="6" s="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a="1"/>
  <c r="Z520" i="6" s="1"/>
  <c r="Y520" i="6" a="1"/>
  <c r="Y520" i="6" s="1"/>
  <c r="X520" i="6" a="1"/>
  <c r="X520" i="6" s="1"/>
  <c r="W520" i="6"/>
  <c r="W520" i="6" a="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a="1"/>
  <c r="AD519" i="6" s="1"/>
  <c r="AC519" i="6" a="1"/>
  <c r="AC519" i="6" s="1"/>
  <c r="AB519" i="6" a="1"/>
  <c r="AB519" i="6" s="1"/>
  <c r="AA519" i="6" a="1"/>
  <c r="AA519" i="6" s="1"/>
  <c r="Z519" i="6" a="1"/>
  <c r="Z519" i="6" s="1"/>
  <c r="Y519" i="6" a="1"/>
  <c r="Y519" i="6" s="1"/>
  <c r="X519" i="6" a="1"/>
  <c r="X519" i="6" s="1"/>
  <c r="W519" i="6"/>
  <c r="W519" i="6" a="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c r="W518" i="6" a="1"/>
  <c r="V518" i="6" a="1"/>
  <c r="V518" i="6" s="1"/>
  <c r="U518" i="6" a="1"/>
  <c r="U518" i="6" s="1"/>
  <c r="T518" i="6" a="1"/>
  <c r="T518" i="6" s="1"/>
  <c r="S518" i="6" a="1"/>
  <c r="S518" i="6" s="1"/>
  <c r="R518" i="6" a="1"/>
  <c r="R518" i="6" s="1"/>
  <c r="Q518" i="6" a="1"/>
  <c r="Q518" i="6" s="1"/>
  <c r="P518" i="6" a="1"/>
  <c r="P518" i="6" s="1"/>
  <c r="O518" i="6" a="1"/>
  <c r="O518" i="6" s="1"/>
  <c r="N518" i="6" a="1"/>
  <c r="N518" i="6" s="1"/>
  <c r="M518" i="6" a="1"/>
  <c r="M518" i="6" s="1"/>
  <c r="L518" i="6" a="1"/>
  <c r="L518" i="6" s="1"/>
  <c r="K518" i="6" a="1"/>
  <c r="K518" i="6" s="1"/>
  <c r="AI517" i="6" a="1"/>
  <c r="AI517" i="6" s="1"/>
  <c r="AH517" i="6" a="1"/>
  <c r="AH517" i="6" s="1"/>
  <c r="AG517" i="6" a="1"/>
  <c r="AG517" i="6" s="1"/>
  <c r="AF517" i="6" a="1"/>
  <c r="AF517" i="6" s="1"/>
  <c r="AE517" i="6" a="1"/>
  <c r="AE517" i="6" s="1"/>
  <c r="AD517" i="6" a="1"/>
  <c r="AD517" i="6" s="1"/>
  <c r="AC517" i="6" a="1"/>
  <c r="AC517" i="6" s="1"/>
  <c r="AB517" i="6" a="1"/>
  <c r="AB517" i="6" s="1"/>
  <c r="AA517" i="6" a="1"/>
  <c r="AA517" i="6" s="1"/>
  <c r="Z517" i="6" a="1"/>
  <c r="Z517" i="6" s="1"/>
  <c r="Y517" i="6" a="1"/>
  <c r="Y517" i="6" s="1"/>
  <c r="X517" i="6" a="1"/>
  <c r="X517" i="6" s="1"/>
  <c r="W517" i="6"/>
  <c r="W517" i="6" a="1"/>
  <c r="V517" i="6" a="1"/>
  <c r="V517" i="6" s="1"/>
  <c r="U517" i="6" a="1"/>
  <c r="U517" i="6" s="1"/>
  <c r="T517" i="6" a="1"/>
  <c r="T517" i="6" s="1"/>
  <c r="S517" i="6" a="1"/>
  <c r="S517" i="6" s="1"/>
  <c r="R517" i="6" a="1"/>
  <c r="R517" i="6" s="1"/>
  <c r="Q517" i="6" a="1"/>
  <c r="Q517" i="6" s="1"/>
  <c r="P517" i="6" a="1"/>
  <c r="P517" i="6" s="1"/>
  <c r="O517" i="6" a="1"/>
  <c r="O517" i="6" s="1"/>
  <c r="N517" i="6" a="1"/>
  <c r="N517" i="6" s="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a="1"/>
  <c r="Z516" i="6" s="1"/>
  <c r="Y516" i="6" a="1"/>
  <c r="Y516" i="6" s="1"/>
  <c r="X516" i="6" a="1"/>
  <c r="X516" i="6" s="1"/>
  <c r="W516" i="6"/>
  <c r="W516" i="6" a="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c r="AC505" i="6" a="1"/>
  <c r="AB505" i="6" a="1"/>
  <c r="AB505" i="6" s="1"/>
  <c r="AA505" i="6"/>
  <c r="AA505" i="6" a="1"/>
  <c r="Z505" i="6" a="1"/>
  <c r="Z505" i="6" s="1"/>
  <c r="Y505" i="6"/>
  <c r="Y505" i="6" a="1"/>
  <c r="X505" i="6" a="1"/>
  <c r="X505" i="6" s="1"/>
  <c r="W505" i="6"/>
  <c r="W505" i="6" a="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a="1"/>
  <c r="AH500" i="6" s="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c r="X498" i="6" a="1"/>
  <c r="W498" i="6" a="1"/>
  <c r="W498" i="6" s="1"/>
  <c r="V498" i="6" a="1"/>
  <c r="V498" i="6" s="1"/>
  <c r="U498" i="6" a="1"/>
  <c r="U498" i="6" s="1"/>
  <c r="T498" i="6"/>
  <c r="T498" i="6" a="1"/>
  <c r="S498" i="6" a="1"/>
  <c r="S498" i="6" s="1"/>
  <c r="R498" i="6" a="1"/>
  <c r="R498" i="6" s="1"/>
  <c r="Q498" i="6" a="1"/>
  <c r="Q498" i="6" s="1"/>
  <c r="P498" i="6"/>
  <c r="P498" i="6" a="1"/>
  <c r="O498" i="6" a="1"/>
  <c r="O498" i="6" s="1"/>
  <c r="N498" i="6" a="1"/>
  <c r="N498" i="6" s="1"/>
  <c r="M498" i="6" a="1"/>
  <c r="M498" i="6" s="1"/>
  <c r="L498" i="6"/>
  <c r="L498" i="6" a="1"/>
  <c r="K498" i="6" a="1"/>
  <c r="K498" i="6" s="1"/>
  <c r="AI497" i="6" a="1"/>
  <c r="AI497" i="6" s="1"/>
  <c r="AH497" i="6" a="1"/>
  <c r="AH497" i="6" s="1"/>
  <c r="AG497" i="6"/>
  <c r="AG497" i="6" a="1"/>
  <c r="AF497" i="6" a="1"/>
  <c r="AF497" i="6" s="1"/>
  <c r="AE497" i="6" a="1"/>
  <c r="AE497" i="6" s="1"/>
  <c r="AD497" i="6" a="1"/>
  <c r="AD497" i="6" s="1"/>
  <c r="AC497" i="6"/>
  <c r="AC497" i="6" a="1"/>
  <c r="AB497" i="6" a="1"/>
  <c r="AB497" i="6" s="1"/>
  <c r="AA497" i="6" a="1"/>
  <c r="AA497" i="6" s="1"/>
  <c r="Z497" i="6" a="1"/>
  <c r="Z497" i="6" s="1"/>
  <c r="Y497" i="6"/>
  <c r="Y497" i="6" a="1"/>
  <c r="X497" i="6" a="1"/>
  <c r="X497" i="6" s="1"/>
  <c r="W497" i="6" a="1"/>
  <c r="W497" i="6" s="1"/>
  <c r="V497" i="6" a="1"/>
  <c r="V497" i="6" s="1"/>
  <c r="U497" i="6"/>
  <c r="U497" i="6" a="1"/>
  <c r="T497" i="6" a="1"/>
  <c r="T497" i="6" s="1"/>
  <c r="S497" i="6" a="1"/>
  <c r="S497" i="6" s="1"/>
  <c r="R497" i="6" a="1"/>
  <c r="R497" i="6" s="1"/>
  <c r="Q497" i="6"/>
  <c r="Q497" i="6" a="1"/>
  <c r="P497" i="6" a="1"/>
  <c r="P497" i="6" s="1"/>
  <c r="O497" i="6" a="1"/>
  <c r="O497" i="6" s="1"/>
  <c r="N497" i="6" a="1"/>
  <c r="N497" i="6" s="1"/>
  <c r="M497" i="6"/>
  <c r="M497" i="6" a="1"/>
  <c r="L497" i="6" a="1"/>
  <c r="L497" i="6" s="1"/>
  <c r="K497" i="6" a="1"/>
  <c r="K497" i="6" s="1"/>
  <c r="AI496" i="6" a="1"/>
  <c r="AI496" i="6" s="1"/>
  <c r="AH496" i="6"/>
  <c r="AH496" i="6" a="1"/>
  <c r="AG496" i="6" a="1"/>
  <c r="AG496" i="6" s="1"/>
  <c r="AF496" i="6" a="1"/>
  <c r="AF496" i="6" s="1"/>
  <c r="AE496" i="6" a="1"/>
  <c r="AE496" i="6" s="1"/>
  <c r="AD496" i="6"/>
  <c r="AD496" i="6" a="1"/>
  <c r="AC496" i="6" a="1"/>
  <c r="AC496" i="6" s="1"/>
  <c r="AB496" i="6" a="1"/>
  <c r="AB496" i="6" s="1"/>
  <c r="AA496" i="6" a="1"/>
  <c r="AA496" i="6" s="1"/>
  <c r="Z496" i="6"/>
  <c r="Z496" i="6" a="1"/>
  <c r="Y496" i="6" a="1"/>
  <c r="Y496" i="6" s="1"/>
  <c r="X496" i="6" a="1"/>
  <c r="X496" i="6" s="1"/>
  <c r="W496" i="6" a="1"/>
  <c r="W496" i="6" s="1"/>
  <c r="V496" i="6"/>
  <c r="V496" i="6" a="1"/>
  <c r="U496" i="6" a="1"/>
  <c r="U496" i="6" s="1"/>
  <c r="T496" i="6" a="1"/>
  <c r="T496" i="6" s="1"/>
  <c r="S496" i="6" a="1"/>
  <c r="S496" i="6" s="1"/>
  <c r="R496" i="6"/>
  <c r="R496" i="6" a="1"/>
  <c r="Q496" i="6" a="1"/>
  <c r="Q496" i="6" s="1"/>
  <c r="P496" i="6" a="1"/>
  <c r="P496" i="6" s="1"/>
  <c r="O496" i="6" a="1"/>
  <c r="O496" i="6" s="1"/>
  <c r="N496" i="6"/>
  <c r="N496" i="6" a="1"/>
  <c r="M496" i="6" a="1"/>
  <c r="M496" i="6" s="1"/>
  <c r="L496" i="6" a="1"/>
  <c r="L496" i="6" s="1"/>
  <c r="K496" i="6" a="1"/>
  <c r="K496" i="6" s="1"/>
  <c r="AI495" i="6" a="1"/>
  <c r="AI495" i="6" s="1"/>
  <c r="AH495" i="6" a="1"/>
  <c r="AH495" i="6" s="1"/>
  <c r="AG495" i="6" a="1"/>
  <c r="AG495" i="6" s="1"/>
  <c r="AF495" i="6"/>
  <c r="AF495" i="6" a="1"/>
  <c r="AE495" i="6" a="1"/>
  <c r="AE495" i="6" s="1"/>
  <c r="AD495" i="6" a="1"/>
  <c r="AD495" i="6" s="1"/>
  <c r="AC495" i="6" a="1"/>
  <c r="AC495" i="6" s="1"/>
  <c r="AB495" i="6"/>
  <c r="AB495" i="6" a="1"/>
  <c r="AA495" i="6" a="1"/>
  <c r="AA495" i="6" s="1"/>
  <c r="Z495" i="6"/>
  <c r="Z495" i="6" a="1"/>
  <c r="Y495" i="6" a="1"/>
  <c r="Y495" i="6" s="1"/>
  <c r="X495" i="6" a="1"/>
  <c r="X495" i="6" s="1"/>
  <c r="W495" i="6" a="1"/>
  <c r="W495" i="6" s="1"/>
  <c r="V495" i="6"/>
  <c r="V495" i="6" a="1"/>
  <c r="U495" i="6" a="1"/>
  <c r="U495" i="6" s="1"/>
  <c r="T495" i="6" a="1"/>
  <c r="T495" i="6" s="1"/>
  <c r="S495" i="6" a="1"/>
  <c r="S495" i="6" s="1"/>
  <c r="R495" i="6"/>
  <c r="R495" i="6" a="1"/>
  <c r="Q495" i="6" a="1"/>
  <c r="Q495" i="6" s="1"/>
  <c r="P495" i="6" a="1"/>
  <c r="P495" i="6" s="1"/>
  <c r="O495" i="6" a="1"/>
  <c r="O495" i="6" s="1"/>
  <c r="N495" i="6"/>
  <c r="N495" i="6" a="1"/>
  <c r="M495" i="6" a="1"/>
  <c r="M495" i="6" s="1"/>
  <c r="L495" i="6" a="1"/>
  <c r="L495" i="6" s="1"/>
  <c r="K495" i="6" a="1"/>
  <c r="K495" i="6" s="1"/>
  <c r="AI494" i="6" a="1"/>
  <c r="AI494" i="6" s="1"/>
  <c r="AH494" i="6" a="1"/>
  <c r="AH494" i="6" s="1"/>
  <c r="AG494" i="6" a="1"/>
  <c r="AG494" i="6" s="1"/>
  <c r="AF494" i="6"/>
  <c r="AF494" i="6" a="1"/>
  <c r="AE494" i="6" a="1"/>
  <c r="AE494" i="6" s="1"/>
  <c r="AD494" i="6" a="1"/>
  <c r="AD494" i="6" s="1"/>
  <c r="AC494" i="6" a="1"/>
  <c r="AC494" i="6" s="1"/>
  <c r="AB494" i="6"/>
  <c r="AB494" i="6" a="1"/>
  <c r="AA494" i="6" a="1"/>
  <c r="AA494" i="6" s="1"/>
  <c r="Z494" i="6" a="1"/>
  <c r="Z494" i="6" s="1"/>
  <c r="Y494" i="6" a="1"/>
  <c r="Y494" i="6" s="1"/>
  <c r="X494" i="6"/>
  <c r="X494" i="6" a="1"/>
  <c r="W494" i="6" a="1"/>
  <c r="W494" i="6" s="1"/>
  <c r="V494" i="6" a="1"/>
  <c r="V494" i="6" s="1"/>
  <c r="U494" i="6" a="1"/>
  <c r="U494" i="6" s="1"/>
  <c r="T494" i="6"/>
  <c r="T494" i="6" a="1"/>
  <c r="S494" i="6" a="1"/>
  <c r="S494" i="6" s="1"/>
  <c r="R494" i="6" a="1"/>
  <c r="R494" i="6" s="1"/>
  <c r="Q494" i="6" a="1"/>
  <c r="Q494" i="6" s="1"/>
  <c r="P494" i="6"/>
  <c r="P494" i="6" a="1"/>
  <c r="O494" i="6" a="1"/>
  <c r="O494" i="6" s="1"/>
  <c r="N494" i="6" a="1"/>
  <c r="N494" i="6" s="1"/>
  <c r="M494" i="6" a="1"/>
  <c r="M494" i="6" s="1"/>
  <c r="L494" i="6"/>
  <c r="L494" i="6" a="1"/>
  <c r="K494" i="6" a="1"/>
  <c r="K494" i="6" s="1"/>
  <c r="AI493" i="6" a="1"/>
  <c r="AI493" i="6" s="1"/>
  <c r="AH493" i="6"/>
  <c r="AH493" i="6" a="1"/>
  <c r="AG493" i="6" a="1"/>
  <c r="AG493" i="6" s="1"/>
  <c r="AF493" i="6" a="1"/>
  <c r="AF493" i="6" s="1"/>
  <c r="AE493" i="6" a="1"/>
  <c r="AE493" i="6" s="1"/>
  <c r="AD493" i="6"/>
  <c r="AD493" i="6" a="1"/>
  <c r="AC493" i="6" a="1"/>
  <c r="AC493" i="6" s="1"/>
  <c r="AB493" i="6" a="1"/>
  <c r="AB493" i="6" s="1"/>
  <c r="AA493" i="6" a="1"/>
  <c r="AA493" i="6" s="1"/>
  <c r="Z493" i="6"/>
  <c r="Z493" i="6" a="1"/>
  <c r="Y493" i="6" a="1"/>
  <c r="Y493" i="6" s="1"/>
  <c r="X493" i="6" a="1"/>
  <c r="X493" i="6" s="1"/>
  <c r="W493" i="6" a="1"/>
  <c r="W493" i="6" s="1"/>
  <c r="V493" i="6"/>
  <c r="V493" i="6" a="1"/>
  <c r="U493" i="6" a="1"/>
  <c r="U493" i="6" s="1"/>
  <c r="T493" i="6" a="1"/>
  <c r="T493" i="6" s="1"/>
  <c r="S493" i="6" a="1"/>
  <c r="S493" i="6" s="1"/>
  <c r="R493" i="6"/>
  <c r="R493" i="6" a="1"/>
  <c r="Q493" i="6" a="1"/>
  <c r="Q493" i="6" s="1"/>
  <c r="P493" i="6" a="1"/>
  <c r="P493" i="6" s="1"/>
  <c r="O493" i="6" a="1"/>
  <c r="O493" i="6" s="1"/>
  <c r="N493" i="6"/>
  <c r="N493" i="6" a="1"/>
  <c r="M493" i="6" a="1"/>
  <c r="M493" i="6" s="1"/>
  <c r="L493" i="6" a="1"/>
  <c r="L493" i="6" s="1"/>
  <c r="K493" i="6" a="1"/>
  <c r="K493" i="6" s="1"/>
  <c r="AI492" i="6" a="1"/>
  <c r="AI492" i="6" s="1"/>
  <c r="AH492" i="6" a="1"/>
  <c r="AH492" i="6" s="1"/>
  <c r="AG492" i="6" a="1"/>
  <c r="AG492" i="6" s="1"/>
  <c r="AF492" i="6"/>
  <c r="AF492" i="6" a="1"/>
  <c r="AE492" i="6" a="1"/>
  <c r="AE492" i="6" s="1"/>
  <c r="AD492" i="6" a="1"/>
  <c r="AD492" i="6" s="1"/>
  <c r="AC492" i="6" a="1"/>
  <c r="AC492" i="6" s="1"/>
  <c r="AB492" i="6"/>
  <c r="AB492" i="6" a="1"/>
  <c r="AA492" i="6" a="1"/>
  <c r="AA492" i="6" s="1"/>
  <c r="Z492" i="6" a="1"/>
  <c r="Z492" i="6" s="1"/>
  <c r="Y492" i="6" a="1"/>
  <c r="Y492" i="6" s="1"/>
  <c r="X492" i="6"/>
  <c r="X492" i="6" a="1"/>
  <c r="W492" i="6" a="1"/>
  <c r="W492" i="6" s="1"/>
  <c r="V492" i="6" a="1"/>
  <c r="V492" i="6" s="1"/>
  <c r="U492" i="6" a="1"/>
  <c r="U492" i="6" s="1"/>
  <c r="T492" i="6"/>
  <c r="T492" i="6" a="1"/>
  <c r="S492" i="6" a="1"/>
  <c r="S492" i="6" s="1"/>
  <c r="R492" i="6" a="1"/>
  <c r="R492" i="6" s="1"/>
  <c r="Q492" i="6" a="1"/>
  <c r="Q492" i="6" s="1"/>
  <c r="P492" i="6"/>
  <c r="P492" i="6" a="1"/>
  <c r="O492" i="6" a="1"/>
  <c r="O492" i="6" s="1"/>
  <c r="N492" i="6" a="1"/>
  <c r="N492" i="6" s="1"/>
  <c r="M492" i="6" a="1"/>
  <c r="M492" i="6" s="1"/>
  <c r="L492" i="6"/>
  <c r="L492" i="6" a="1"/>
  <c r="K492" i="6" a="1"/>
  <c r="K492" i="6" s="1"/>
  <c r="AI491" i="6" a="1"/>
  <c r="AI491" i="6" s="1"/>
  <c r="AH491" i="6"/>
  <c r="AH491" i="6" a="1"/>
  <c r="AG491" i="6" a="1"/>
  <c r="AG491" i="6" s="1"/>
  <c r="AF491" i="6" a="1"/>
  <c r="AF491" i="6" s="1"/>
  <c r="AE491" i="6" a="1"/>
  <c r="AE491" i="6" s="1"/>
  <c r="AD491" i="6"/>
  <c r="AD491" i="6" a="1"/>
  <c r="AC491" i="6" a="1"/>
  <c r="AC491" i="6" s="1"/>
  <c r="AB491" i="6" a="1"/>
  <c r="AB491" i="6" s="1"/>
  <c r="AA491" i="6" a="1"/>
  <c r="AA491" i="6" s="1"/>
  <c r="Z491" i="6"/>
  <c r="Z491" i="6" a="1"/>
  <c r="Y491" i="6" a="1"/>
  <c r="Y491" i="6" s="1"/>
  <c r="X491" i="6" a="1"/>
  <c r="X491" i="6" s="1"/>
  <c r="W491" i="6" a="1"/>
  <c r="W491" i="6" s="1"/>
  <c r="V491" i="6"/>
  <c r="V491" i="6" a="1"/>
  <c r="U491" i="6" a="1"/>
  <c r="U491" i="6" s="1"/>
  <c r="T491" i="6" a="1"/>
  <c r="T491" i="6" s="1"/>
  <c r="S491" i="6" a="1"/>
  <c r="S491" i="6" s="1"/>
  <c r="R491" i="6"/>
  <c r="R491" i="6" a="1"/>
  <c r="Q491" i="6" a="1"/>
  <c r="Q491" i="6" s="1"/>
  <c r="P491" i="6" a="1"/>
  <c r="P491" i="6" s="1"/>
  <c r="O491" i="6" a="1"/>
  <c r="O491" i="6" s="1"/>
  <c r="N491" i="6"/>
  <c r="N491" i="6" a="1"/>
  <c r="M491" i="6" a="1"/>
  <c r="M491" i="6" s="1"/>
  <c r="L491" i="6" a="1"/>
  <c r="L491" i="6" s="1"/>
  <c r="K491" i="6" a="1"/>
  <c r="K491" i="6" s="1"/>
  <c r="AI490" i="6" a="1"/>
  <c r="AI490" i="6" s="1"/>
  <c r="AH490" i="6" a="1"/>
  <c r="AH490" i="6" s="1"/>
  <c r="AG490" i="6" a="1"/>
  <c r="AG490" i="6" s="1"/>
  <c r="AF490" i="6"/>
  <c r="AF490" i="6" a="1"/>
  <c r="AE490" i="6" a="1"/>
  <c r="AE490" i="6" s="1"/>
  <c r="AD490" i="6" a="1"/>
  <c r="AD490" i="6" s="1"/>
  <c r="AC490" i="6" a="1"/>
  <c r="AC490" i="6" s="1"/>
  <c r="AB490" i="6"/>
  <c r="AB490" i="6" a="1"/>
  <c r="AA490" i="6" a="1"/>
  <c r="AA490" i="6" s="1"/>
  <c r="Z490" i="6" a="1"/>
  <c r="Z490" i="6" s="1"/>
  <c r="Y490" i="6" a="1"/>
  <c r="Y490" i="6" s="1"/>
  <c r="X490" i="6"/>
  <c r="X490" i="6" a="1"/>
  <c r="W490" i="6" a="1"/>
  <c r="W490" i="6" s="1"/>
  <c r="V490" i="6" a="1"/>
  <c r="V490" i="6" s="1"/>
  <c r="U490" i="6" a="1"/>
  <c r="U490" i="6" s="1"/>
  <c r="T490" i="6"/>
  <c r="T490" i="6" a="1"/>
  <c r="S490" i="6" a="1"/>
  <c r="S490" i="6" s="1"/>
  <c r="R490" i="6" a="1"/>
  <c r="R490" i="6" s="1"/>
  <c r="Q490" i="6" a="1"/>
  <c r="Q490" i="6" s="1"/>
  <c r="P490" i="6"/>
  <c r="P490" i="6" a="1"/>
  <c r="O490" i="6" a="1"/>
  <c r="O490" i="6" s="1"/>
  <c r="N490" i="6" a="1"/>
  <c r="N490" i="6" s="1"/>
  <c r="M490" i="6" a="1"/>
  <c r="M490" i="6" s="1"/>
  <c r="L490" i="6"/>
  <c r="L490" i="6" a="1"/>
  <c r="K490" i="6" a="1"/>
  <c r="K490" i="6" s="1"/>
  <c r="AI489" i="6" a="1"/>
  <c r="AI489" i="6" s="1"/>
  <c r="AH489" i="6"/>
  <c r="AH489" i="6" a="1"/>
  <c r="AG489" i="6" a="1"/>
  <c r="AG489" i="6" s="1"/>
  <c r="AF489" i="6" a="1"/>
  <c r="AF489" i="6" s="1"/>
  <c r="AE489" i="6" a="1"/>
  <c r="AE489" i="6" s="1"/>
  <c r="AD489" i="6"/>
  <c r="AD489" i="6" a="1"/>
  <c r="AC489" i="6" a="1"/>
  <c r="AC489" i="6" s="1"/>
  <c r="AB489" i="6" a="1"/>
  <c r="AB489" i="6" s="1"/>
  <c r="AA489" i="6" a="1"/>
  <c r="AA489" i="6" s="1"/>
  <c r="Z489" i="6"/>
  <c r="Z489" i="6" a="1"/>
  <c r="Y489" i="6" a="1"/>
  <c r="Y489" i="6" s="1"/>
  <c r="X489" i="6" a="1"/>
  <c r="X489" i="6" s="1"/>
  <c r="W489" i="6" a="1"/>
  <c r="W489" i="6" s="1"/>
  <c r="V489" i="6"/>
  <c r="V489" i="6" a="1"/>
  <c r="U489" i="6" a="1"/>
  <c r="U489" i="6" s="1"/>
  <c r="T489" i="6" a="1"/>
  <c r="T489" i="6" s="1"/>
  <c r="S489" i="6" a="1"/>
  <c r="S489" i="6" s="1"/>
  <c r="R489" i="6"/>
  <c r="R489" i="6" a="1"/>
  <c r="Q489" i="6" a="1"/>
  <c r="Q489" i="6" s="1"/>
  <c r="P489" i="6" a="1"/>
  <c r="P489" i="6" s="1"/>
  <c r="O489" i="6" a="1"/>
  <c r="O489" i="6" s="1"/>
  <c r="N489" i="6"/>
  <c r="N489" i="6" a="1"/>
  <c r="M489" i="6" a="1"/>
  <c r="M489" i="6" s="1"/>
  <c r="L489" i="6" a="1"/>
  <c r="L489" i="6" s="1"/>
  <c r="K489" i="6" a="1"/>
  <c r="K489" i="6" s="1"/>
  <c r="AI488" i="6" a="1"/>
  <c r="AI488" i="6" s="1"/>
  <c r="AH488" i="6" a="1"/>
  <c r="AH488" i="6" s="1"/>
  <c r="AG488" i="6" a="1"/>
  <c r="AG488" i="6" s="1"/>
  <c r="AF488" i="6"/>
  <c r="AF488" i="6" a="1"/>
  <c r="AE488" i="6" a="1"/>
  <c r="AE488" i="6" s="1"/>
  <c r="AD488" i="6" a="1"/>
  <c r="AD488" i="6" s="1"/>
  <c r="AC488" i="6" a="1"/>
  <c r="AC488" i="6" s="1"/>
  <c r="AB488" i="6"/>
  <c r="AB488" i="6" a="1"/>
  <c r="AA488" i="6" a="1"/>
  <c r="AA488" i="6" s="1"/>
  <c r="Z488" i="6" a="1"/>
  <c r="Z488" i="6" s="1"/>
  <c r="Y488" i="6" a="1"/>
  <c r="Y488" i="6" s="1"/>
  <c r="X488" i="6"/>
  <c r="X488" i="6" a="1"/>
  <c r="W488" i="6" a="1"/>
  <c r="W488" i="6" s="1"/>
  <c r="V488" i="6" a="1"/>
  <c r="V488" i="6" s="1"/>
  <c r="U488" i="6" a="1"/>
  <c r="U488" i="6" s="1"/>
  <c r="T488" i="6"/>
  <c r="T488" i="6" a="1"/>
  <c r="S488" i="6" a="1"/>
  <c r="S488" i="6" s="1"/>
  <c r="R488" i="6" a="1"/>
  <c r="R488" i="6" s="1"/>
  <c r="Q488" i="6" a="1"/>
  <c r="Q488" i="6" s="1"/>
  <c r="P488" i="6"/>
  <c r="P488" i="6" a="1"/>
  <c r="O488" i="6" a="1"/>
  <c r="O488" i="6" s="1"/>
  <c r="N488" i="6" a="1"/>
  <c r="N488" i="6" s="1"/>
  <c r="M488" i="6" a="1"/>
  <c r="M488" i="6" s="1"/>
  <c r="L488" i="6"/>
  <c r="L488" i="6" a="1"/>
  <c r="K488" i="6" a="1"/>
  <c r="K488" i="6" s="1"/>
  <c r="AI487" i="6" a="1"/>
  <c r="AI487" i="6" s="1"/>
  <c r="AH487" i="6"/>
  <c r="AH487" i="6" a="1"/>
  <c r="AG487" i="6" a="1"/>
  <c r="AG487" i="6" s="1"/>
  <c r="AF487" i="6" a="1"/>
  <c r="AF487" i="6" s="1"/>
  <c r="AE487" i="6" a="1"/>
  <c r="AE487" i="6" s="1"/>
  <c r="AD487" i="6"/>
  <c r="AD487" i="6" a="1"/>
  <c r="AC487" i="6" a="1"/>
  <c r="AC487" i="6" s="1"/>
  <c r="AB487" i="6" a="1"/>
  <c r="AB487" i="6" s="1"/>
  <c r="AA487" i="6" a="1"/>
  <c r="AA487" i="6" s="1"/>
  <c r="Z487" i="6"/>
  <c r="Z487" i="6" a="1"/>
  <c r="Y487" i="6" a="1"/>
  <c r="Y487" i="6" s="1"/>
  <c r="X487" i="6" a="1"/>
  <c r="X487" i="6" s="1"/>
  <c r="W487" i="6" a="1"/>
  <c r="W487" i="6" s="1"/>
  <c r="V487" i="6"/>
  <c r="V487" i="6" a="1"/>
  <c r="U487" i="6" a="1"/>
  <c r="U487" i="6" s="1"/>
  <c r="T487" i="6" a="1"/>
  <c r="T487" i="6" s="1"/>
  <c r="S487" i="6" a="1"/>
  <c r="S487" i="6" s="1"/>
  <c r="R487" i="6"/>
  <c r="R487" i="6" a="1"/>
  <c r="Q487" i="6" a="1"/>
  <c r="Q487" i="6" s="1"/>
  <c r="P487" i="6" a="1"/>
  <c r="P487" i="6" s="1"/>
  <c r="O487" i="6" a="1"/>
  <c r="O487" i="6" s="1"/>
  <c r="N487" i="6"/>
  <c r="N487" i="6" a="1"/>
  <c r="M487" i="6" a="1"/>
  <c r="M487" i="6" s="1"/>
  <c r="L487" i="6" a="1"/>
  <c r="L487" i="6" s="1"/>
  <c r="K487" i="6" a="1"/>
  <c r="K487" i="6" s="1"/>
  <c r="AI486" i="6" a="1"/>
  <c r="AI486" i="6" s="1"/>
  <c r="AH486" i="6" a="1"/>
  <c r="AH486" i="6" s="1"/>
  <c r="AG486" i="6" a="1"/>
  <c r="AG486" i="6" s="1"/>
  <c r="AF486" i="6"/>
  <c r="AF486" i="6" a="1"/>
  <c r="AE486" i="6" a="1"/>
  <c r="AE486" i="6" s="1"/>
  <c r="AD486" i="6" a="1"/>
  <c r="AD486" i="6" s="1"/>
  <c r="AC486" i="6" a="1"/>
  <c r="AC486" i="6" s="1"/>
  <c r="AB486" i="6"/>
  <c r="AB486" i="6" a="1"/>
  <c r="AA486" i="6" a="1"/>
  <c r="AA486" i="6" s="1"/>
  <c r="Z486" i="6" a="1"/>
  <c r="Z486" i="6" s="1"/>
  <c r="Y486" i="6" a="1"/>
  <c r="Y486" i="6" s="1"/>
  <c r="X486" i="6"/>
  <c r="X486" i="6" a="1"/>
  <c r="W486" i="6" a="1"/>
  <c r="W486" i="6" s="1"/>
  <c r="V486" i="6" a="1"/>
  <c r="V486" i="6" s="1"/>
  <c r="U486" i="6" a="1"/>
  <c r="U486" i="6" s="1"/>
  <c r="T486" i="6"/>
  <c r="T486" i="6" a="1"/>
  <c r="S486" i="6" a="1"/>
  <c r="S486" i="6" s="1"/>
  <c r="R486" i="6" a="1"/>
  <c r="R486" i="6" s="1"/>
  <c r="Q486" i="6" a="1"/>
  <c r="Q486" i="6" s="1"/>
  <c r="P486" i="6"/>
  <c r="P486" i="6" a="1"/>
  <c r="O486" i="6" a="1"/>
  <c r="O486" i="6" s="1"/>
  <c r="N486" i="6" a="1"/>
  <c r="N486" i="6" s="1"/>
  <c r="M486" i="6" a="1"/>
  <c r="M486" i="6" s="1"/>
  <c r="L486" i="6"/>
  <c r="L486" i="6" a="1"/>
  <c r="K486" i="6" a="1"/>
  <c r="K486" i="6" s="1"/>
  <c r="AI485" i="6" a="1"/>
  <c r="AI485" i="6" s="1"/>
  <c r="AH485" i="6"/>
  <c r="AH485" i="6" a="1"/>
  <c r="AG485" i="6" a="1"/>
  <c r="AG485" i="6" s="1"/>
  <c r="AF485" i="6" a="1"/>
  <c r="AF485" i="6" s="1"/>
  <c r="AE485" i="6" a="1"/>
  <c r="AE485" i="6" s="1"/>
  <c r="AD485" i="6"/>
  <c r="AD485" i="6" a="1"/>
  <c r="AC485" i="6" a="1"/>
  <c r="AC485" i="6" s="1"/>
  <c r="AB485" i="6" a="1"/>
  <c r="AB485" i="6" s="1"/>
  <c r="AA485" i="6" a="1"/>
  <c r="AA485" i="6" s="1"/>
  <c r="Z485" i="6"/>
  <c r="Z485" i="6" a="1"/>
  <c r="Y485" i="6" a="1"/>
  <c r="Y485" i="6" s="1"/>
  <c r="X485" i="6" a="1"/>
  <c r="X485" i="6" s="1"/>
  <c r="W485" i="6" a="1"/>
  <c r="W485" i="6" s="1"/>
  <c r="V485" i="6"/>
  <c r="V485" i="6" a="1"/>
  <c r="U485" i="6" a="1"/>
  <c r="U485" i="6" s="1"/>
  <c r="T485" i="6" a="1"/>
  <c r="T485" i="6" s="1"/>
  <c r="S485" i="6" a="1"/>
  <c r="S485" i="6" s="1"/>
  <c r="R485" i="6"/>
  <c r="R485" i="6" a="1"/>
  <c r="Q485" i="6" a="1"/>
  <c r="Q485" i="6" s="1"/>
  <c r="P485" i="6" a="1"/>
  <c r="P485" i="6" s="1"/>
  <c r="O485" i="6" a="1"/>
  <c r="O485" i="6" s="1"/>
  <c r="N485" i="6"/>
  <c r="N485" i="6" a="1"/>
  <c r="M485" i="6" a="1"/>
  <c r="M485" i="6" s="1"/>
  <c r="L485" i="6" a="1"/>
  <c r="L485" i="6" s="1"/>
  <c r="K485" i="6" a="1"/>
  <c r="K485" i="6" s="1"/>
  <c r="AI484" i="6" a="1"/>
  <c r="AI484" i="6" s="1"/>
  <c r="AH484" i="6" a="1"/>
  <c r="AH484" i="6" s="1"/>
  <c r="AG484" i="6" a="1"/>
  <c r="AG484" i="6" s="1"/>
  <c r="AF484" i="6"/>
  <c r="AF484" i="6" a="1"/>
  <c r="AE484" i="6" a="1"/>
  <c r="AE484" i="6" s="1"/>
  <c r="AD484" i="6" a="1"/>
  <c r="AD484" i="6" s="1"/>
  <c r="AC484" i="6" a="1"/>
  <c r="AC484" i="6" s="1"/>
  <c r="AB484" i="6"/>
  <c r="AB484" i="6" a="1"/>
  <c r="AA484" i="6" a="1"/>
  <c r="AA484" i="6" s="1"/>
  <c r="Z484" i="6" a="1"/>
  <c r="Z484" i="6" s="1"/>
  <c r="Y484" i="6" a="1"/>
  <c r="Y484" i="6" s="1"/>
  <c r="X484" i="6"/>
  <c r="X484" i="6" a="1"/>
  <c r="W484" i="6" a="1"/>
  <c r="W484" i="6" s="1"/>
  <c r="V484" i="6" a="1"/>
  <c r="V484" i="6" s="1"/>
  <c r="U484" i="6" a="1"/>
  <c r="U484" i="6" s="1"/>
  <c r="T484" i="6"/>
  <c r="T484" i="6" a="1"/>
  <c r="S484" i="6" a="1"/>
  <c r="S484" i="6" s="1"/>
  <c r="R484" i="6" a="1"/>
  <c r="R484" i="6" s="1"/>
  <c r="Q484" i="6" a="1"/>
  <c r="Q484" i="6" s="1"/>
  <c r="P484" i="6"/>
  <c r="P484" i="6" a="1"/>
  <c r="O484" i="6" a="1"/>
  <c r="O484" i="6" s="1"/>
  <c r="N484" i="6" a="1"/>
  <c r="N484" i="6" s="1"/>
  <c r="M484" i="6" a="1"/>
  <c r="M484" i="6" s="1"/>
  <c r="L484" i="6"/>
  <c r="L484" i="6" a="1"/>
  <c r="K484" i="6" a="1"/>
  <c r="K484" i="6" s="1"/>
  <c r="AI483" i="6" a="1"/>
  <c r="AI483" i="6" s="1"/>
  <c r="AH483" i="6"/>
  <c r="AH483" i="6" a="1"/>
  <c r="AG483" i="6" a="1"/>
  <c r="AG483" i="6" s="1"/>
  <c r="AF483" i="6" a="1"/>
  <c r="AF483" i="6" s="1"/>
  <c r="AE483" i="6" a="1"/>
  <c r="AE483" i="6" s="1"/>
  <c r="AD483" i="6"/>
  <c r="AD483" i="6" a="1"/>
  <c r="AC483" i="6" a="1"/>
  <c r="AC483" i="6" s="1"/>
  <c r="AB483" i="6" a="1"/>
  <c r="AB483" i="6" s="1"/>
  <c r="AA483" i="6" a="1"/>
  <c r="AA483" i="6" s="1"/>
  <c r="Z483" i="6"/>
  <c r="Z483" i="6" a="1"/>
  <c r="Y483" i="6" a="1"/>
  <c r="Y483" i="6" s="1"/>
  <c r="X483" i="6" a="1"/>
  <c r="X483" i="6" s="1"/>
  <c r="W483" i="6" a="1"/>
  <c r="W483" i="6" s="1"/>
  <c r="V483" i="6"/>
  <c r="V483" i="6" a="1"/>
  <c r="U483" i="6" a="1"/>
  <c r="U483" i="6" s="1"/>
  <c r="T483" i="6" a="1"/>
  <c r="T483" i="6" s="1"/>
  <c r="S483" i="6" a="1"/>
  <c r="S483" i="6" s="1"/>
  <c r="R483" i="6"/>
  <c r="R483" i="6" a="1"/>
  <c r="Q483" i="6" a="1"/>
  <c r="Q483" i="6" s="1"/>
  <c r="P483" i="6" a="1"/>
  <c r="P483" i="6" s="1"/>
  <c r="O483" i="6" a="1"/>
  <c r="O483" i="6" s="1"/>
  <c r="N483" i="6"/>
  <c r="N483" i="6" a="1"/>
  <c r="M483" i="6" a="1"/>
  <c r="M483" i="6" s="1"/>
  <c r="L483" i="6" a="1"/>
  <c r="L483" i="6" s="1"/>
  <c r="K483" i="6" a="1"/>
  <c r="K483" i="6" s="1"/>
  <c r="AI482" i="6" a="1"/>
  <c r="AI482" i="6" s="1"/>
  <c r="AH482" i="6" a="1"/>
  <c r="AH482" i="6" s="1"/>
  <c r="AG482" i="6" a="1"/>
  <c r="AG482" i="6" s="1"/>
  <c r="AF482" i="6"/>
  <c r="AF482" i="6" a="1"/>
  <c r="AE482" i="6" a="1"/>
  <c r="AE482" i="6" s="1"/>
  <c r="AD482" i="6" a="1"/>
  <c r="AD482" i="6" s="1"/>
  <c r="AC482" i="6" a="1"/>
  <c r="AC482" i="6" s="1"/>
  <c r="AB482" i="6"/>
  <c r="AB482" i="6" a="1"/>
  <c r="AA482" i="6" a="1"/>
  <c r="AA482" i="6" s="1"/>
  <c r="Z482" i="6" a="1"/>
  <c r="Z482" i="6" s="1"/>
  <c r="Y482" i="6" a="1"/>
  <c r="Y482" i="6" s="1"/>
  <c r="X482" i="6"/>
  <c r="X482" i="6" a="1"/>
  <c r="W482" i="6" a="1"/>
  <c r="W482" i="6" s="1"/>
  <c r="V482" i="6" a="1"/>
  <c r="V482" i="6" s="1"/>
  <c r="U482" i="6" a="1"/>
  <c r="U482" i="6" s="1"/>
  <c r="T482" i="6"/>
  <c r="T482" i="6" a="1"/>
  <c r="S482" i="6" a="1"/>
  <c r="S482" i="6" s="1"/>
  <c r="R482" i="6" a="1"/>
  <c r="R482" i="6" s="1"/>
  <c r="Q482" i="6" a="1"/>
  <c r="Q482" i="6" s="1"/>
  <c r="P482" i="6"/>
  <c r="P482" i="6" a="1"/>
  <c r="O482" i="6" a="1"/>
  <c r="O482" i="6" s="1"/>
  <c r="N482" i="6" a="1"/>
  <c r="N482" i="6" s="1"/>
  <c r="M482" i="6" a="1"/>
  <c r="M482" i="6" s="1"/>
  <c r="L482" i="6"/>
  <c r="L482" i="6" a="1"/>
  <c r="K482" i="6" a="1"/>
  <c r="K482" i="6" s="1"/>
  <c r="AI481" i="6" a="1"/>
  <c r="AI481" i="6" s="1"/>
  <c r="AH481" i="6"/>
  <c r="AH481" i="6" a="1"/>
  <c r="AG481" i="6" a="1"/>
  <c r="AG481" i="6" s="1"/>
  <c r="AF481" i="6" a="1"/>
  <c r="AF481" i="6" s="1"/>
  <c r="AE481" i="6" a="1"/>
  <c r="AE481" i="6" s="1"/>
  <c r="AD481" i="6"/>
  <c r="AD481" i="6" a="1"/>
  <c r="AC481" i="6" a="1"/>
  <c r="AC481" i="6" s="1"/>
  <c r="AB481" i="6" a="1"/>
  <c r="AB481" i="6" s="1"/>
  <c r="AA481" i="6" a="1"/>
  <c r="AA481" i="6" s="1"/>
  <c r="Z481" i="6"/>
  <c r="Z481" i="6" a="1"/>
  <c r="Y481" i="6" a="1"/>
  <c r="Y481" i="6" s="1"/>
  <c r="X481" i="6" a="1"/>
  <c r="X481" i="6" s="1"/>
  <c r="W481" i="6" a="1"/>
  <c r="W481" i="6" s="1"/>
  <c r="V481" i="6"/>
  <c r="V481" i="6" a="1"/>
  <c r="U481" i="6" a="1"/>
  <c r="U481" i="6" s="1"/>
  <c r="T481" i="6" a="1"/>
  <c r="T481" i="6" s="1"/>
  <c r="S481" i="6" a="1"/>
  <c r="S481" i="6" s="1"/>
  <c r="R481" i="6"/>
  <c r="R481" i="6" a="1"/>
  <c r="Q481" i="6" a="1"/>
  <c r="Q481" i="6" s="1"/>
  <c r="P481" i="6" a="1"/>
  <c r="P481" i="6" s="1"/>
  <c r="O481" i="6" a="1"/>
  <c r="O481" i="6" s="1"/>
  <c r="N481" i="6"/>
  <c r="N481" i="6" a="1"/>
  <c r="M481" i="6" a="1"/>
  <c r="M481" i="6" s="1"/>
  <c r="L481" i="6" a="1"/>
  <c r="L481" i="6" s="1"/>
  <c r="K481" i="6" a="1"/>
  <c r="K481" i="6" s="1"/>
  <c r="AI480" i="6" a="1"/>
  <c r="AI480" i="6" s="1"/>
  <c r="AH480" i="6" a="1"/>
  <c r="AH480" i="6" s="1"/>
  <c r="AG480" i="6" a="1"/>
  <c r="AG480" i="6" s="1"/>
  <c r="AF480" i="6"/>
  <c r="AF480" i="6" a="1"/>
  <c r="AE480" i="6" a="1"/>
  <c r="AE480" i="6" s="1"/>
  <c r="AD480" i="6" a="1"/>
  <c r="AD480" i="6" s="1"/>
  <c r="AC480" i="6" a="1"/>
  <c r="AC480" i="6" s="1"/>
  <c r="AB480" i="6"/>
  <c r="AB480" i="6" a="1"/>
  <c r="AA480" i="6" a="1"/>
  <c r="AA480" i="6" s="1"/>
  <c r="Z480" i="6" a="1"/>
  <c r="Z480" i="6" s="1"/>
  <c r="Y480" i="6" a="1"/>
  <c r="Y480" i="6" s="1"/>
  <c r="X480" i="6"/>
  <c r="X480" i="6" a="1"/>
  <c r="W480" i="6" a="1"/>
  <c r="W480" i="6" s="1"/>
  <c r="V480" i="6" a="1"/>
  <c r="V480" i="6" s="1"/>
  <c r="U480" i="6" a="1"/>
  <c r="U480" i="6" s="1"/>
  <c r="T480" i="6"/>
  <c r="T480" i="6" a="1"/>
  <c r="S480" i="6" a="1"/>
  <c r="S480" i="6" s="1"/>
  <c r="R480" i="6" a="1"/>
  <c r="R480" i="6" s="1"/>
  <c r="Q480" i="6" a="1"/>
  <c r="Q480" i="6" s="1"/>
  <c r="P480" i="6"/>
  <c r="P480" i="6" a="1"/>
  <c r="O480" i="6" a="1"/>
  <c r="O480" i="6" s="1"/>
  <c r="N480" i="6" a="1"/>
  <c r="N480" i="6" s="1"/>
  <c r="M480" i="6" a="1"/>
  <c r="M480" i="6" s="1"/>
  <c r="L480" i="6"/>
  <c r="L480" i="6" a="1"/>
  <c r="K480" i="6" a="1"/>
  <c r="K480" i="6" s="1"/>
  <c r="AI479" i="6" a="1"/>
  <c r="AI479" i="6" s="1"/>
  <c r="AH479" i="6"/>
  <c r="AH479" i="6" a="1"/>
  <c r="AG479" i="6" a="1"/>
  <c r="AG479" i="6" s="1"/>
  <c r="AF479" i="6" a="1"/>
  <c r="AF479" i="6" s="1"/>
  <c r="AE479" i="6" a="1"/>
  <c r="AE479" i="6" s="1"/>
  <c r="AD479" i="6"/>
  <c r="AD479" i="6" a="1"/>
  <c r="AC479" i="6" a="1"/>
  <c r="AC479" i="6" s="1"/>
  <c r="AB479" i="6" a="1"/>
  <c r="AB479" i="6" s="1"/>
  <c r="AA479" i="6" a="1"/>
  <c r="AA479" i="6" s="1"/>
  <c r="Z479" i="6"/>
  <c r="Z479" i="6" a="1"/>
  <c r="Y479" i="6" a="1"/>
  <c r="Y479" i="6" s="1"/>
  <c r="X479" i="6" a="1"/>
  <c r="X479" i="6" s="1"/>
  <c r="W479" i="6" a="1"/>
  <c r="W479" i="6" s="1"/>
  <c r="V479" i="6"/>
  <c r="V479" i="6" a="1"/>
  <c r="U479" i="6" a="1"/>
  <c r="U479" i="6" s="1"/>
  <c r="T479" i="6" a="1"/>
  <c r="T479" i="6" s="1"/>
  <c r="S479" i="6" a="1"/>
  <c r="S479" i="6" s="1"/>
  <c r="R479" i="6"/>
  <c r="R479" i="6" a="1"/>
  <c r="Q479" i="6" a="1"/>
  <c r="Q479" i="6" s="1"/>
  <c r="P479" i="6" a="1"/>
  <c r="P479" i="6" s="1"/>
  <c r="O479" i="6" a="1"/>
  <c r="O479" i="6" s="1"/>
  <c r="N479" i="6"/>
  <c r="N479" i="6" a="1"/>
  <c r="M479" i="6" a="1"/>
  <c r="M479" i="6" s="1"/>
  <c r="L479" i="6" a="1"/>
  <c r="L479" i="6" s="1"/>
  <c r="K479" i="6" a="1"/>
  <c r="K479" i="6" s="1"/>
  <c r="AI478" i="6" a="1"/>
  <c r="AI478" i="6" s="1"/>
  <c r="AH478" i="6" a="1"/>
  <c r="AH478" i="6" s="1"/>
  <c r="AG478" i="6" a="1"/>
  <c r="AG478" i="6" s="1"/>
  <c r="AF478" i="6"/>
  <c r="AF478" i="6" a="1"/>
  <c r="AE478" i="6" a="1"/>
  <c r="AE478" i="6" s="1"/>
  <c r="AD478" i="6" a="1"/>
  <c r="AD478" i="6" s="1"/>
  <c r="AC478" i="6" a="1"/>
  <c r="AC478" i="6" s="1"/>
  <c r="AB478" i="6"/>
  <c r="AB478" i="6" a="1"/>
  <c r="AA478" i="6" a="1"/>
  <c r="AA478" i="6" s="1"/>
  <c r="Z478" i="6" a="1"/>
  <c r="Z478" i="6" s="1"/>
  <c r="Y478" i="6" a="1"/>
  <c r="Y478" i="6" s="1"/>
  <c r="X478" i="6"/>
  <c r="X478" i="6" a="1"/>
  <c r="W478" i="6" a="1"/>
  <c r="W478" i="6" s="1"/>
  <c r="V478" i="6" a="1"/>
  <c r="V478" i="6" s="1"/>
  <c r="U478" i="6" a="1"/>
  <c r="U478" i="6" s="1"/>
  <c r="T478" i="6"/>
  <c r="T478" i="6" a="1"/>
  <c r="S478" i="6" a="1"/>
  <c r="S478" i="6" s="1"/>
  <c r="R478" i="6" a="1"/>
  <c r="R478" i="6" s="1"/>
  <c r="Q478" i="6" a="1"/>
  <c r="Q478" i="6" s="1"/>
  <c r="P478" i="6"/>
  <c r="P478" i="6" a="1"/>
  <c r="O478" i="6" a="1"/>
  <c r="O478" i="6" s="1"/>
  <c r="N478" i="6" a="1"/>
  <c r="N478" i="6" s="1"/>
  <c r="M478" i="6" a="1"/>
  <c r="M478" i="6" s="1"/>
  <c r="L478" i="6"/>
  <c r="L478" i="6" a="1"/>
  <c r="K478" i="6" a="1"/>
  <c r="K478" i="6" s="1"/>
  <c r="AI477" i="6" a="1"/>
  <c r="AI477" i="6" s="1"/>
  <c r="AH477" i="6"/>
  <c r="AH477" i="6" a="1"/>
  <c r="AG477" i="6" a="1"/>
  <c r="AG477" i="6" s="1"/>
  <c r="AF477" i="6" a="1"/>
  <c r="AF477" i="6" s="1"/>
  <c r="AE477" i="6" a="1"/>
  <c r="AE477" i="6" s="1"/>
  <c r="AD477" i="6"/>
  <c r="AD477" i="6" a="1"/>
  <c r="AC477" i="6" a="1"/>
  <c r="AC477" i="6" s="1"/>
  <c r="AB477" i="6" a="1"/>
  <c r="AB477" i="6" s="1"/>
  <c r="AA477" i="6" a="1"/>
  <c r="AA477" i="6" s="1"/>
  <c r="Z477" i="6"/>
  <c r="Z477" i="6" a="1"/>
  <c r="Y477" i="6" a="1"/>
  <c r="Y477" i="6" s="1"/>
  <c r="X477" i="6" a="1"/>
  <c r="X477" i="6" s="1"/>
  <c r="W477" i="6" a="1"/>
  <c r="W477" i="6" s="1"/>
  <c r="V477" i="6"/>
  <c r="V477" i="6" a="1"/>
  <c r="U477" i="6" a="1"/>
  <c r="U477" i="6" s="1"/>
  <c r="T477" i="6" a="1"/>
  <c r="T477" i="6" s="1"/>
  <c r="S477" i="6" a="1"/>
  <c r="S477" i="6" s="1"/>
  <c r="R477" i="6"/>
  <c r="R477" i="6" a="1"/>
  <c r="Q477" i="6" a="1"/>
  <c r="Q477" i="6" s="1"/>
  <c r="P477" i="6" a="1"/>
  <c r="P477" i="6" s="1"/>
  <c r="O477" i="6" a="1"/>
  <c r="O477" i="6" s="1"/>
  <c r="N477" i="6"/>
  <c r="N477" i="6" a="1"/>
  <c r="M477" i="6" a="1"/>
  <c r="M477" i="6" s="1"/>
  <c r="L477" i="6" a="1"/>
  <c r="L477" i="6" s="1"/>
  <c r="K477" i="6" a="1"/>
  <c r="K477" i="6" s="1"/>
  <c r="AI476" i="6" a="1"/>
  <c r="AI476" i="6" s="1"/>
  <c r="AH476" i="6" a="1"/>
  <c r="AH476" i="6" s="1"/>
  <c r="AG476" i="6" a="1"/>
  <c r="AG476" i="6" s="1"/>
  <c r="AF476" i="6"/>
  <c r="AF476" i="6" a="1"/>
  <c r="AE476" i="6" a="1"/>
  <c r="AE476" i="6" s="1"/>
  <c r="AD476" i="6" a="1"/>
  <c r="AD476" i="6" s="1"/>
  <c r="AC476" i="6" a="1"/>
  <c r="AC476" i="6" s="1"/>
  <c r="AB476" i="6"/>
  <c r="AB476" i="6" a="1"/>
  <c r="AA476" i="6" a="1"/>
  <c r="AA476" i="6" s="1"/>
  <c r="Z476" i="6" a="1"/>
  <c r="Z476" i="6" s="1"/>
  <c r="Y476" i="6" a="1"/>
  <c r="Y476" i="6" s="1"/>
  <c r="X476" i="6"/>
  <c r="X476" i="6" a="1"/>
  <c r="W476" i="6" a="1"/>
  <c r="W476" i="6" s="1"/>
  <c r="V476" i="6" a="1"/>
  <c r="V476" i="6" s="1"/>
  <c r="U476" i="6" a="1"/>
  <c r="U476" i="6" s="1"/>
  <c r="T476" i="6"/>
  <c r="T476" i="6" a="1"/>
  <c r="S476" i="6" a="1"/>
  <c r="S476" i="6" s="1"/>
  <c r="R476" i="6" a="1"/>
  <c r="R476" i="6" s="1"/>
  <c r="Q476" i="6" a="1"/>
  <c r="Q476" i="6" s="1"/>
  <c r="P476" i="6"/>
  <c r="P476" i="6" a="1"/>
  <c r="O476" i="6" a="1"/>
  <c r="O476" i="6" s="1"/>
  <c r="N476" i="6" a="1"/>
  <c r="N476" i="6" s="1"/>
  <c r="M476" i="6" a="1"/>
  <c r="M476" i="6" s="1"/>
  <c r="L476" i="6"/>
  <c r="L476" i="6" a="1"/>
  <c r="K476" i="6" a="1"/>
  <c r="K476" i="6" s="1"/>
  <c r="AI475" i="6" a="1"/>
  <c r="AI475" i="6" s="1"/>
  <c r="AH475" i="6" a="1"/>
  <c r="AH475" i="6" s="1"/>
  <c r="AG475" i="6" a="1"/>
  <c r="AG475" i="6" s="1"/>
  <c r="AF475" i="6" a="1"/>
  <c r="AF475" i="6" s="1"/>
  <c r="AE475" i="6" a="1"/>
  <c r="AE475" i="6" s="1"/>
  <c r="AD475" i="6" a="1"/>
  <c r="AD475" i="6" s="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a="1"/>
  <c r="Z474" i="6" s="1"/>
  <c r="Y474" i="6" a="1"/>
  <c r="Y474" i="6" s="1"/>
  <c r="X474" i="6" a="1"/>
  <c r="X474" i="6" s="1"/>
  <c r="W474" i="6" a="1"/>
  <c r="W474" i="6" s="1"/>
  <c r="V474" i="6" a="1"/>
  <c r="V474" i="6" s="1"/>
  <c r="U474" i="6" a="1"/>
  <c r="U474" i="6" s="1"/>
  <c r="T474" i="6" a="1"/>
  <c r="T474" i="6" s="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a="1"/>
  <c r="V473" i="6" s="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a="1"/>
  <c r="S472" i="6" s="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a="1"/>
  <c r="Y471" i="6" s="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a="1"/>
  <c r="S466" i="6" s="1"/>
  <c r="R466" i="6" a="1"/>
  <c r="R466" i="6" s="1"/>
  <c r="Q466" i="6" a="1"/>
  <c r="Q466" i="6" s="1"/>
  <c r="P466" i="6" a="1"/>
  <c r="P466" i="6" s="1"/>
  <c r="O466" i="6" a="1"/>
  <c r="O466" i="6" s="1"/>
  <c r="N466" i="6"/>
  <c r="N466" i="6" a="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c r="Z465" i="6" a="1"/>
  <c r="Y465" i="6" a="1"/>
  <c r="Y465" i="6" s="1"/>
  <c r="X465" i="6" a="1"/>
  <c r="X465" i="6" s="1"/>
  <c r="W465" i="6" a="1"/>
  <c r="W465" i="6" s="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a="1"/>
  <c r="AA464" i="6" s="1"/>
  <c r="Z464" i="6" a="1"/>
  <c r="Z464" i="6" s="1"/>
  <c r="Y464" i="6" a="1"/>
  <c r="Y464" i="6" s="1"/>
  <c r="X464" i="6" a="1"/>
  <c r="X464" i="6" s="1"/>
  <c r="W464" i="6" a="1"/>
  <c r="W464" i="6" s="1"/>
  <c r="V464" i="6"/>
  <c r="V464" i="6" a="1"/>
  <c r="U464" i="6" a="1"/>
  <c r="U464" i="6" s="1"/>
  <c r="T464" i="6" a="1"/>
  <c r="T464" i="6" s="1"/>
  <c r="S464" i="6" a="1"/>
  <c r="S464" i="6" s="1"/>
  <c r="R464" i="6" a="1"/>
  <c r="R464" i="6" s="1"/>
  <c r="Q464" i="6" a="1"/>
  <c r="Q464" i="6" s="1"/>
  <c r="P464" i="6" a="1"/>
  <c r="P464" i="6" s="1"/>
  <c r="O464" i="6" a="1"/>
  <c r="O464" i="6" s="1"/>
  <c r="N464" i="6" a="1"/>
  <c r="N464" i="6" s="1"/>
  <c r="M464" i="6" a="1"/>
  <c r="M464" i="6" s="1"/>
  <c r="L464" i="6" a="1"/>
  <c r="L464" i="6" s="1"/>
  <c r="K464" i="6" a="1"/>
  <c r="K464" i="6" s="1"/>
  <c r="AI463" i="6" a="1"/>
  <c r="AI463" i="6" s="1"/>
  <c r="AH463" i="6"/>
  <c r="AH463" i="6" a="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c r="V463" i="6" a="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c r="AH462" i="6" a="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a="1"/>
  <c r="T462" i="6" s="1"/>
  <c r="S462" i="6" a="1"/>
  <c r="S462" i="6" s="1"/>
  <c r="R462" i="6"/>
  <c r="R462" i="6" a="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a="1"/>
  <c r="AF461" i="6" s="1"/>
  <c r="AE461" i="6" a="1"/>
  <c r="AE461" i="6" s="1"/>
  <c r="AD461" i="6"/>
  <c r="AD461" i="6" a="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a="1"/>
  <c r="O461" i="6" s="1"/>
  <c r="N461" i="6"/>
  <c r="N461" i="6" a="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a="1"/>
  <c r="AB460" i="6" s="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a="1"/>
  <c r="W459" i="6" s="1"/>
  <c r="V459" i="6"/>
  <c r="V459" i="6" a="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c r="AH458" i="6" a="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a="1"/>
  <c r="S458" i="6" s="1"/>
  <c r="R458" i="6"/>
  <c r="R458" i="6" a="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c r="AD457" i="6" a="1"/>
  <c r="AC457" i="6" a="1"/>
  <c r="AC457" i="6" s="1"/>
  <c r="AB457" i="6" a="1"/>
  <c r="AB457" i="6" s="1"/>
  <c r="AA457" i="6" a="1"/>
  <c r="AA457" i="6" s="1"/>
  <c r="Z457" i="6" a="1"/>
  <c r="Z457" i="6" s="1"/>
  <c r="Y457" i="6" a="1"/>
  <c r="Y457" i="6" s="1"/>
  <c r="X457" i="6" a="1"/>
  <c r="X457" i="6" s="1"/>
  <c r="W457" i="6" a="1"/>
  <c r="W457" i="6" s="1"/>
  <c r="V457" i="6" a="1"/>
  <c r="V457" i="6" s="1"/>
  <c r="U457" i="6" a="1"/>
  <c r="U457" i="6" s="1"/>
  <c r="T457" i="6" a="1"/>
  <c r="T457" i="6" s="1"/>
  <c r="S457" i="6" a="1"/>
  <c r="S457" i="6" s="1"/>
  <c r="R457" i="6" a="1"/>
  <c r="R457" i="6" s="1"/>
  <c r="Q457" i="6" a="1"/>
  <c r="Q457" i="6" s="1"/>
  <c r="P457" i="6" a="1"/>
  <c r="P457" i="6" s="1"/>
  <c r="O457" i="6" a="1"/>
  <c r="O457" i="6" s="1"/>
  <c r="N457" i="6"/>
  <c r="N457" i="6" a="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c r="V455" i="6" a="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c r="AH454" i="6" a="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a="1"/>
  <c r="T454" i="6" s="1"/>
  <c r="S454" i="6" a="1"/>
  <c r="S454" i="6" s="1"/>
  <c r="R454" i="6"/>
  <c r="R454" i="6" a="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c r="AD453" i="6" a="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a="1"/>
  <c r="O453" i="6" s="1"/>
  <c r="N453" i="6"/>
  <c r="N453" i="6" a="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c r="Z452" i="6" a="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c r="V451" i="6" a="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c r="AH450" i="6" a="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a="1"/>
  <c r="O449" i="6" s="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a="1"/>
  <c r="M448" i="6" s="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a="1"/>
  <c r="X443" i="6" s="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a="1"/>
  <c r="X439" i="6" s="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a="1"/>
  <c r="AF437" i="6" s="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a="1"/>
  <c r="AF433" i="6" s="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a="1"/>
  <c r="AA421" i="6" s="1"/>
  <c r="Z421" i="6" a="1"/>
  <c r="Z421" i="6" s="1"/>
  <c r="Y421" i="6" a="1"/>
  <c r="Y421" i="6" s="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a="1"/>
  <c r="Z418" i="6" s="1"/>
  <c r="Y418" i="6" a="1"/>
  <c r="Y418" i="6" s="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c r="S407" i="6" a="1"/>
  <c r="R407" i="6" a="1"/>
  <c r="R407" i="6" s="1"/>
  <c r="Q407" i="6" a="1"/>
  <c r="Q407" i="6" s="1"/>
  <c r="P407" i="6" a="1"/>
  <c r="P407" i="6" s="1"/>
  <c r="O407" i="6" a="1"/>
  <c r="O407" i="6" s="1"/>
  <c r="N407" i="6" a="1"/>
  <c r="N407" i="6" s="1"/>
  <c r="M407" i="6"/>
  <c r="M407" i="6" a="1"/>
  <c r="L407" i="6" a="1"/>
  <c r="L407" i="6" s="1"/>
  <c r="K407" i="6" a="1"/>
  <c r="K407" i="6" s="1"/>
  <c r="AI406" i="6" a="1"/>
  <c r="AI406" i="6" s="1"/>
  <c r="AH406" i="6" a="1"/>
  <c r="AH406" i="6" s="1"/>
  <c r="AG406" i="6" a="1"/>
  <c r="AG406" i="6" s="1"/>
  <c r="AF406" i="6" a="1"/>
  <c r="AF406" i="6" s="1"/>
  <c r="AE406" i="6"/>
  <c r="AE406" i="6" a="1"/>
  <c r="AD406" i="6" a="1"/>
  <c r="AD406" i="6" s="1"/>
  <c r="AC406" i="6" a="1"/>
  <c r="AC406" i="6" s="1"/>
  <c r="AB406" i="6" a="1"/>
  <c r="AB406" i="6" s="1"/>
  <c r="AA406" i="6" a="1"/>
  <c r="AA406" i="6" s="1"/>
  <c r="Z406" i="6" a="1"/>
  <c r="Z406" i="6" s="1"/>
  <c r="Y406" i="6" a="1"/>
  <c r="Y406" i="6" s="1"/>
  <c r="X406" i="6" a="1"/>
  <c r="X406" i="6" s="1"/>
  <c r="W406" i="6"/>
  <c r="W406" i="6" a="1"/>
  <c r="V406" i="6" a="1"/>
  <c r="V406" i="6" s="1"/>
  <c r="U406" i="6" a="1"/>
  <c r="U406" i="6" s="1"/>
  <c r="T406" i="6" a="1"/>
  <c r="T406" i="6" s="1"/>
  <c r="S406" i="6" a="1"/>
  <c r="S406" i="6" s="1"/>
  <c r="R406" i="6" a="1"/>
  <c r="R406" i="6" s="1"/>
  <c r="Q406" i="6" a="1"/>
  <c r="Q406" i="6" s="1"/>
  <c r="P406" i="6" a="1"/>
  <c r="P406" i="6" s="1"/>
  <c r="O406" i="6"/>
  <c r="O406" i="6" a="1"/>
  <c r="N406" i="6" a="1"/>
  <c r="N406" i="6" s="1"/>
  <c r="M406" i="6" a="1"/>
  <c r="M406" i="6" s="1"/>
  <c r="L406" i="6" a="1"/>
  <c r="L406" i="6" s="1"/>
  <c r="K406" i="6" a="1"/>
  <c r="K406" i="6" s="1"/>
  <c r="AI405" i="6"/>
  <c r="AI405" i="6" a="1"/>
  <c r="AH405" i="6" a="1"/>
  <c r="AH405" i="6" s="1"/>
  <c r="AG405" i="6" a="1"/>
  <c r="AG405" i="6" s="1"/>
  <c r="AF405" i="6" a="1"/>
  <c r="AF405" i="6" s="1"/>
  <c r="AE405" i="6" a="1"/>
  <c r="AE405" i="6" s="1"/>
  <c r="AD405" i="6" a="1"/>
  <c r="AD405" i="6" s="1"/>
  <c r="AC405" i="6" a="1"/>
  <c r="AC405" i="6" s="1"/>
  <c r="AB405" i="6" a="1"/>
  <c r="AB405" i="6" s="1"/>
  <c r="AA405" i="6"/>
  <c r="AA405" i="6" a="1"/>
  <c r="Z405" i="6" a="1"/>
  <c r="Z405" i="6" s="1"/>
  <c r="Y405" i="6" a="1"/>
  <c r="Y405" i="6" s="1"/>
  <c r="X405" i="6" a="1"/>
  <c r="X405" i="6" s="1"/>
  <c r="W405" i="6" a="1"/>
  <c r="W405" i="6" s="1"/>
  <c r="V405" i="6" a="1"/>
  <c r="V405" i="6" s="1"/>
  <c r="U405" i="6" a="1"/>
  <c r="U405" i="6" s="1"/>
  <c r="T405" i="6" a="1"/>
  <c r="T405" i="6" s="1"/>
  <c r="S405" i="6"/>
  <c r="S405" i="6" a="1"/>
  <c r="R405" i="6" a="1"/>
  <c r="R405" i="6" s="1"/>
  <c r="Q405" i="6" a="1"/>
  <c r="Q405" i="6" s="1"/>
  <c r="P405" i="6" a="1"/>
  <c r="P405" i="6" s="1"/>
  <c r="O405" i="6" a="1"/>
  <c r="O405" i="6" s="1"/>
  <c r="N405" i="6" a="1"/>
  <c r="N405" i="6" s="1"/>
  <c r="M405" i="6" a="1"/>
  <c r="M405" i="6" s="1"/>
  <c r="L405" i="6" a="1"/>
  <c r="L405" i="6" s="1"/>
  <c r="K405" i="6"/>
  <c r="K405" i="6" a="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c r="Y404" i="6" a="1"/>
  <c r="X404" i="6" a="1"/>
  <c r="X404" i="6" s="1"/>
  <c r="W404" i="6" a="1"/>
  <c r="W404" i="6" s="1"/>
  <c r="V404" i="6" a="1"/>
  <c r="V404" i="6" s="1"/>
  <c r="U404" i="6" a="1"/>
  <c r="U404" i="6" s="1"/>
  <c r="T404" i="6" a="1"/>
  <c r="T404" i="6" s="1"/>
  <c r="S404" i="6" a="1"/>
  <c r="S404" i="6" s="1"/>
  <c r="R404" i="6" a="1"/>
  <c r="R404" i="6" s="1"/>
  <c r="Q404" i="6"/>
  <c r="Q404" i="6" a="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c r="U403" i="6" a="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a="1"/>
  <c r="AI402" i="6" s="1"/>
  <c r="AH402" i="6" a="1"/>
  <c r="AH402" i="6" s="1"/>
  <c r="AG402" i="6" a="1"/>
  <c r="AG402" i="6" s="1"/>
  <c r="AF402" i="6" a="1"/>
  <c r="AF402" i="6" s="1"/>
  <c r="AE402" i="6"/>
  <c r="AE402" i="6" a="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c r="O402" i="6" a="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c r="AA401" i="6" a="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a="1"/>
  <c r="O401" i="6" s="1"/>
  <c r="N401" i="6" a="1"/>
  <c r="N401" i="6" s="1"/>
  <c r="M401" i="6" a="1"/>
  <c r="M401" i="6" s="1"/>
  <c r="L401" i="6" a="1"/>
  <c r="L401" i="6" s="1"/>
  <c r="K401" i="6"/>
  <c r="K401" i="6" a="1"/>
  <c r="AI400" i="6" a="1"/>
  <c r="AI400" i="6" s="1"/>
  <c r="AH400" i="6" a="1"/>
  <c r="AH400" i="6" s="1"/>
  <c r="AG400" i="6"/>
  <c r="AG400" i="6" a="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c r="Q400" i="6" a="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c r="AC399" i="6" a="1"/>
  <c r="AB399" i="6" a="1"/>
  <c r="AB399" i="6" s="1"/>
  <c r="AA399" i="6" a="1"/>
  <c r="AA399" i="6" s="1"/>
  <c r="Z399" i="6" a="1"/>
  <c r="Z399" i="6" s="1"/>
  <c r="Y399" i="6" a="1"/>
  <c r="Y399" i="6" s="1"/>
  <c r="X399" i="6" a="1"/>
  <c r="X399" i="6" s="1"/>
  <c r="W399" i="6" a="1"/>
  <c r="W399" i="6" s="1"/>
  <c r="V399" i="6" a="1"/>
  <c r="V399" i="6" s="1"/>
  <c r="U399" i="6"/>
  <c r="U399" i="6" a="1"/>
  <c r="T399" i="6" a="1"/>
  <c r="T399" i="6" s="1"/>
  <c r="S399" i="6" a="1"/>
  <c r="S399" i="6" s="1"/>
  <c r="R399" i="6" a="1"/>
  <c r="R399" i="6" s="1"/>
  <c r="Q399" i="6" a="1"/>
  <c r="Q399" i="6" s="1"/>
  <c r="P399" i="6" a="1"/>
  <c r="P399" i="6" s="1"/>
  <c r="O399" i="6" a="1"/>
  <c r="O399" i="6" s="1"/>
  <c r="N399" i="6" a="1"/>
  <c r="N399" i="6" s="1"/>
  <c r="M399" i="6"/>
  <c r="M399" i="6" a="1"/>
  <c r="L399" i="6" a="1"/>
  <c r="L399" i="6" s="1"/>
  <c r="K399" i="6" a="1"/>
  <c r="K399" i="6" s="1"/>
  <c r="AI398" i="6" a="1"/>
  <c r="AI398" i="6" s="1"/>
  <c r="AH398" i="6" a="1"/>
  <c r="AH398" i="6" s="1"/>
  <c r="AG398" i="6" a="1"/>
  <c r="AG398" i="6" s="1"/>
  <c r="AF398" i="6" a="1"/>
  <c r="AF398" i="6" s="1"/>
  <c r="AE398" i="6"/>
  <c r="AE398" i="6" a="1"/>
  <c r="AD398" i="6" a="1"/>
  <c r="AD398" i="6" s="1"/>
  <c r="AC398" i="6" a="1"/>
  <c r="AC398" i="6" s="1"/>
  <c r="AB398" i="6" a="1"/>
  <c r="AB398" i="6" s="1"/>
  <c r="AA398" i="6" a="1"/>
  <c r="AA398" i="6" s="1"/>
  <c r="Z398" i="6" a="1"/>
  <c r="Z398" i="6" s="1"/>
  <c r="Y398" i="6" a="1"/>
  <c r="Y398" i="6" s="1"/>
  <c r="X398" i="6" a="1"/>
  <c r="X398" i="6" s="1"/>
  <c r="W398" i="6"/>
  <c r="W398" i="6" a="1"/>
  <c r="V398" i="6" a="1"/>
  <c r="V398" i="6" s="1"/>
  <c r="U398" i="6" a="1"/>
  <c r="U398" i="6" s="1"/>
  <c r="T398" i="6" a="1"/>
  <c r="T398" i="6" s="1"/>
  <c r="S398" i="6" a="1"/>
  <c r="S398" i="6" s="1"/>
  <c r="R398" i="6" a="1"/>
  <c r="R398" i="6" s="1"/>
  <c r="Q398" i="6" a="1"/>
  <c r="Q398" i="6" s="1"/>
  <c r="P398" i="6" a="1"/>
  <c r="P398" i="6" s="1"/>
  <c r="O398" i="6"/>
  <c r="O398" i="6" a="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c r="AC397" i="6" a="1"/>
  <c r="AB397" i="6" a="1"/>
  <c r="AB397" i="6" s="1"/>
  <c r="AA397" i="6" a="1"/>
  <c r="AA397" i="6" s="1"/>
  <c r="Z397" i="6" a="1"/>
  <c r="Z397" i="6" s="1"/>
  <c r="Y397" i="6" a="1"/>
  <c r="Y397" i="6" s="1"/>
  <c r="X397" i="6" a="1"/>
  <c r="X397" i="6" s="1"/>
  <c r="W397" i="6" a="1"/>
  <c r="W397" i="6" s="1"/>
  <c r="V397" i="6" a="1"/>
  <c r="V397" i="6" s="1"/>
  <c r="U397" i="6"/>
  <c r="U397" i="6" a="1"/>
  <c r="T397" i="6" a="1"/>
  <c r="T397" i="6" s="1"/>
  <c r="S397" i="6" a="1"/>
  <c r="S397" i="6" s="1"/>
  <c r="R397" i="6" a="1"/>
  <c r="R397" i="6" s="1"/>
  <c r="Q397" i="6" a="1"/>
  <c r="Q397" i="6" s="1"/>
  <c r="P397" i="6" a="1"/>
  <c r="P397" i="6" s="1"/>
  <c r="O397" i="6" a="1"/>
  <c r="O397" i="6" s="1"/>
  <c r="N397" i="6" a="1"/>
  <c r="N397" i="6" s="1"/>
  <c r="M397" i="6" a="1"/>
  <c r="M397" i="6" s="1"/>
  <c r="L397" i="6" a="1"/>
  <c r="L397" i="6" s="1"/>
  <c r="K397" i="6"/>
  <c r="K397" i="6" a="1"/>
  <c r="AI396" i="6" a="1"/>
  <c r="AI396" i="6" s="1"/>
  <c r="AH396" i="6" a="1"/>
  <c r="AH396" i="6" s="1"/>
  <c r="AG396" i="6"/>
  <c r="AG396" i="6" a="1"/>
  <c r="AF396" i="6" a="1"/>
  <c r="AF396" i="6" s="1"/>
  <c r="AE396" i="6" a="1"/>
  <c r="AE396" i="6" s="1"/>
  <c r="AD396" i="6" a="1"/>
  <c r="AD396" i="6" s="1"/>
  <c r="AC396" i="6" a="1"/>
  <c r="AC396" i="6" s="1"/>
  <c r="AB396" i="6" a="1"/>
  <c r="AB396" i="6" s="1"/>
  <c r="AA396" i="6" a="1"/>
  <c r="AA396" i="6" s="1"/>
  <c r="Z396" i="6" a="1"/>
  <c r="Z396" i="6" s="1"/>
  <c r="Y396" i="6"/>
  <c r="Y396" i="6" a="1"/>
  <c r="X396" i="6" a="1"/>
  <c r="X396" i="6" s="1"/>
  <c r="W396" i="6" a="1"/>
  <c r="W396" i="6" s="1"/>
  <c r="V396" i="6" a="1"/>
  <c r="V396" i="6" s="1"/>
  <c r="U396" i="6" a="1"/>
  <c r="U396" i="6" s="1"/>
  <c r="T396" i="6" a="1"/>
  <c r="T396" i="6" s="1"/>
  <c r="S396" i="6" a="1"/>
  <c r="S396" i="6" s="1"/>
  <c r="R396" i="6" a="1"/>
  <c r="R396" i="6" s="1"/>
  <c r="Q396" i="6"/>
  <c r="Q396" i="6" a="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c r="AC395" i="6" a="1"/>
  <c r="AB395" i="6" a="1"/>
  <c r="AB395" i="6" s="1"/>
  <c r="AA395" i="6" a="1"/>
  <c r="AA395" i="6" s="1"/>
  <c r="Z395" i="6" a="1"/>
  <c r="Z395" i="6" s="1"/>
  <c r="Y395" i="6" a="1"/>
  <c r="Y395" i="6" s="1"/>
  <c r="X395" i="6" a="1"/>
  <c r="X395" i="6" s="1"/>
  <c r="W395" i="6" a="1"/>
  <c r="W395" i="6" s="1"/>
  <c r="V395" i="6" a="1"/>
  <c r="V395" i="6" s="1"/>
  <c r="U395" i="6"/>
  <c r="U395" i="6" a="1"/>
  <c r="T395" i="6" a="1"/>
  <c r="T395" i="6" s="1"/>
  <c r="S395" i="6" a="1"/>
  <c r="S395" i="6" s="1"/>
  <c r="R395" i="6" a="1"/>
  <c r="R395" i="6" s="1"/>
  <c r="Q395" i="6" a="1"/>
  <c r="Q395" i="6" s="1"/>
  <c r="P395" i="6" a="1"/>
  <c r="P395" i="6" s="1"/>
  <c r="O395" i="6" a="1"/>
  <c r="O395" i="6" s="1"/>
  <c r="N395" i="6" a="1"/>
  <c r="N395" i="6" s="1"/>
  <c r="M395" i="6"/>
  <c r="M395" i="6" a="1"/>
  <c r="L395" i="6" a="1"/>
  <c r="L395" i="6" s="1"/>
  <c r="K395" i="6" a="1"/>
  <c r="K395" i="6" s="1"/>
  <c r="AI394" i="6" a="1"/>
  <c r="AI394" i="6" s="1"/>
  <c r="AH394" i="6" a="1"/>
  <c r="AH394" i="6" s="1"/>
  <c r="AG394" i="6" a="1"/>
  <c r="AG394" i="6" s="1"/>
  <c r="AF394" i="6" a="1"/>
  <c r="AF394" i="6" s="1"/>
  <c r="AE394" i="6"/>
  <c r="AE394" i="6" a="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c r="Q394" i="6" a="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c r="AC393" i="6" a="1"/>
  <c r="AB393" i="6" a="1"/>
  <c r="AB393" i="6" s="1"/>
  <c r="AA393" i="6" a="1"/>
  <c r="AA393" i="6" s="1"/>
  <c r="Z393" i="6" a="1"/>
  <c r="Z393" i="6" s="1"/>
  <c r="Y393" i="6" a="1"/>
  <c r="Y393" i="6" s="1"/>
  <c r="X393" i="6" a="1"/>
  <c r="X393" i="6" s="1"/>
  <c r="W393" i="6" a="1"/>
  <c r="W393" i="6" s="1"/>
  <c r="V393" i="6" a="1"/>
  <c r="V393" i="6" s="1"/>
  <c r="U393" i="6" a="1"/>
  <c r="U393" i="6" s="1"/>
  <c r="T393" i="6" a="1"/>
  <c r="T393" i="6" s="1"/>
  <c r="S393" i="6"/>
  <c r="S393" i="6" a="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c r="AE392" i="6" a="1"/>
  <c r="AD392" i="6" a="1"/>
  <c r="AD392" i="6" s="1"/>
  <c r="AC392" i="6" a="1"/>
  <c r="AC392" i="6" s="1"/>
  <c r="AB392" i="6" a="1"/>
  <c r="AB392" i="6" s="1"/>
  <c r="AA392" i="6" a="1"/>
  <c r="AA392" i="6" s="1"/>
  <c r="Z392" i="6" a="1"/>
  <c r="Z392" i="6" s="1"/>
  <c r="Y392" i="6" a="1"/>
  <c r="Y392" i="6" s="1"/>
  <c r="X392" i="6" a="1"/>
  <c r="X392" i="6" s="1"/>
  <c r="W392" i="6"/>
  <c r="W392" i="6" a="1"/>
  <c r="V392" i="6" a="1"/>
  <c r="V392" i="6" s="1"/>
  <c r="U392" i="6" a="1"/>
  <c r="U392" i="6" s="1"/>
  <c r="T392" i="6" a="1"/>
  <c r="T392" i="6" s="1"/>
  <c r="S392" i="6" a="1"/>
  <c r="S392" i="6" s="1"/>
  <c r="R392" i="6" a="1"/>
  <c r="R392" i="6" s="1"/>
  <c r="Q392" i="6" a="1"/>
  <c r="Q392" i="6" s="1"/>
  <c r="P392" i="6" a="1"/>
  <c r="P392" i="6" s="1"/>
  <c r="O392" i="6"/>
  <c r="O392" i="6" a="1"/>
  <c r="N392" i="6" a="1"/>
  <c r="N392" i="6" s="1"/>
  <c r="M392" i="6" a="1"/>
  <c r="M392" i="6" s="1"/>
  <c r="L392" i="6" a="1"/>
  <c r="L392" i="6" s="1"/>
  <c r="K392" i="6" a="1"/>
  <c r="K392" i="6" s="1"/>
  <c r="AI391" i="6"/>
  <c r="AI391" i="6" a="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c r="U391" i="6" a="1"/>
  <c r="T391" i="6" a="1"/>
  <c r="T391" i="6" s="1"/>
  <c r="S391" i="6" a="1"/>
  <c r="S391" i="6" s="1"/>
  <c r="R391" i="6" a="1"/>
  <c r="R391" i="6" s="1"/>
  <c r="Q391" i="6" a="1"/>
  <c r="Q391" i="6" s="1"/>
  <c r="P391" i="6" a="1"/>
  <c r="P391" i="6" s="1"/>
  <c r="O391" i="6" a="1"/>
  <c r="O391" i="6" s="1"/>
  <c r="N391" i="6" a="1"/>
  <c r="N391" i="6" s="1"/>
  <c r="M391" i="6"/>
  <c r="M391" i="6" a="1"/>
  <c r="L391" i="6" a="1"/>
  <c r="L391" i="6" s="1"/>
  <c r="K391" i="6" a="1"/>
  <c r="K391" i="6" s="1"/>
  <c r="AI390" i="6" a="1"/>
  <c r="AI390" i="6" s="1"/>
  <c r="AH390" i="6" a="1"/>
  <c r="AH390" i="6" s="1"/>
  <c r="AG390" i="6"/>
  <c r="AG390" i="6" a="1"/>
  <c r="AF390" i="6" a="1"/>
  <c r="AF390" i="6" s="1"/>
  <c r="AE390" i="6" a="1"/>
  <c r="AE390" i="6" s="1"/>
  <c r="AD390" i="6" a="1"/>
  <c r="AD390" i="6" s="1"/>
  <c r="AC390" i="6" a="1"/>
  <c r="AC390" i="6" s="1"/>
  <c r="AB390" i="6" a="1"/>
  <c r="AB390" i="6" s="1"/>
  <c r="AA390" i="6" a="1"/>
  <c r="AA390" i="6" s="1"/>
  <c r="Z390" i="6" a="1"/>
  <c r="Z390" i="6" s="1"/>
  <c r="Y390" i="6" a="1"/>
  <c r="Y390" i="6" s="1"/>
  <c r="X390" i="6" a="1"/>
  <c r="X390" i="6" s="1"/>
  <c r="W390" i="6"/>
  <c r="W390" i="6" a="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c r="AA389" i="6" a="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c r="M389" i="6" a="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c r="Y388" i="6" a="1"/>
  <c r="X388" i="6" a="1"/>
  <c r="X388" i="6" s="1"/>
  <c r="W388" i="6" a="1"/>
  <c r="W388" i="6" s="1"/>
  <c r="V388" i="6" a="1"/>
  <c r="V388" i="6" s="1"/>
  <c r="U388" i="6" a="1"/>
  <c r="U388" i="6" s="1"/>
  <c r="T388" i="6" a="1"/>
  <c r="T388" i="6" s="1"/>
  <c r="S388" i="6" a="1"/>
  <c r="S388" i="6" s="1"/>
  <c r="R388" i="6" a="1"/>
  <c r="R388" i="6" s="1"/>
  <c r="Q388" i="6"/>
  <c r="Q388" i="6" a="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c r="AC387" i="6" a="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c r="M387" i="6" a="1"/>
  <c r="L387" i="6" a="1"/>
  <c r="L387" i="6" s="1"/>
  <c r="K387" i="6" a="1"/>
  <c r="K387" i="6" s="1"/>
  <c r="AI386" i="6" a="1"/>
  <c r="AI386" i="6" s="1"/>
  <c r="AH386" i="6" a="1"/>
  <c r="AH386" i="6" s="1"/>
  <c r="AG386" i="6"/>
  <c r="AG386" i="6" a="1"/>
  <c r="AF386" i="6" a="1"/>
  <c r="AF386" i="6" s="1"/>
  <c r="AE386" i="6" a="1"/>
  <c r="AE386" i="6" s="1"/>
  <c r="AD386" i="6" a="1"/>
  <c r="AD386" i="6" s="1"/>
  <c r="AC386" i="6" a="1"/>
  <c r="AC386" i="6" s="1"/>
  <c r="AB386" i="6" a="1"/>
  <c r="AB386" i="6" s="1"/>
  <c r="AA386" i="6" a="1"/>
  <c r="AA386" i="6" s="1"/>
  <c r="Z386" i="6" a="1"/>
  <c r="Z386" i="6" s="1"/>
  <c r="Y386" i="6"/>
  <c r="Y386" i="6" a="1"/>
  <c r="X386" i="6" a="1"/>
  <c r="X386" i="6" s="1"/>
  <c r="W386" i="6" a="1"/>
  <c r="W386" i="6" s="1"/>
  <c r="V386" i="6" a="1"/>
  <c r="V386" i="6" s="1"/>
  <c r="U386" i="6" a="1"/>
  <c r="U386" i="6" s="1"/>
  <c r="T386" i="6" a="1"/>
  <c r="T386" i="6" s="1"/>
  <c r="S386" i="6" a="1"/>
  <c r="S386" i="6" s="1"/>
  <c r="R386" i="6" a="1"/>
  <c r="R386" i="6" s="1"/>
  <c r="Q386" i="6" a="1"/>
  <c r="Q386" i="6" s="1"/>
  <c r="P386" i="6" a="1"/>
  <c r="P386" i="6" s="1"/>
  <c r="O386" i="6"/>
  <c r="O386" i="6" a="1"/>
  <c r="N386" i="6" a="1"/>
  <c r="N386" i="6" s="1"/>
  <c r="M386" i="6" a="1"/>
  <c r="M386" i="6" s="1"/>
  <c r="L386" i="6" a="1"/>
  <c r="L386" i="6" s="1"/>
  <c r="K386" i="6" a="1"/>
  <c r="K386" i="6" s="1"/>
  <c r="AI385" i="6"/>
  <c r="AI385" i="6" a="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c r="U385" i="6" a="1"/>
  <c r="T385" i="6" a="1"/>
  <c r="T385" i="6" s="1"/>
  <c r="S385" i="6" a="1"/>
  <c r="S385" i="6" s="1"/>
  <c r="R385" i="6" a="1"/>
  <c r="R385" i="6" s="1"/>
  <c r="Q385" i="6" a="1"/>
  <c r="Q385" i="6" s="1"/>
  <c r="P385" i="6" a="1"/>
  <c r="P385" i="6" s="1"/>
  <c r="O385" i="6" a="1"/>
  <c r="O385" i="6" s="1"/>
  <c r="N385" i="6" a="1"/>
  <c r="N385" i="6" s="1"/>
  <c r="M385" i="6"/>
  <c r="M385" i="6" a="1"/>
  <c r="L385" i="6" a="1"/>
  <c r="L385" i="6" s="1"/>
  <c r="K385" i="6" a="1"/>
  <c r="K385" i="6" s="1"/>
  <c r="AI384" i="6" a="1"/>
  <c r="AI384" i="6" s="1"/>
  <c r="AH384" i="6" a="1"/>
  <c r="AH384" i="6" s="1"/>
  <c r="AG384" i="6"/>
  <c r="AG384" i="6" a="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c r="Q384" i="6" a="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c r="U383" i="6" a="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c r="AA382" i="6" a="1"/>
  <c r="Z382" i="6" a="1"/>
  <c r="Z382" i="6" s="1"/>
  <c r="Y382" i="6" a="1"/>
  <c r="Y382" i="6" s="1"/>
  <c r="X382" i="6" a="1"/>
  <c r="X382" i="6" s="1"/>
  <c r="W382" i="6" a="1"/>
  <c r="W382" i="6" s="1"/>
  <c r="V382" i="6" a="1"/>
  <c r="V382" i="6" s="1"/>
  <c r="U382" i="6" a="1"/>
  <c r="U382" i="6" s="1"/>
  <c r="T382" i="6" a="1"/>
  <c r="T382" i="6" s="1"/>
  <c r="S382" i="6"/>
  <c r="S382" i="6" a="1"/>
  <c r="R382" i="6" a="1"/>
  <c r="R382" i="6" s="1"/>
  <c r="Q382" i="6" a="1"/>
  <c r="Q382" i="6" s="1"/>
  <c r="P382" i="6" a="1"/>
  <c r="P382" i="6" s="1"/>
  <c r="O382" i="6"/>
  <c r="O382" i="6" a="1"/>
  <c r="N382" i="6" a="1"/>
  <c r="N382" i="6" s="1"/>
  <c r="M382" i="6" a="1"/>
  <c r="M382" i="6" s="1"/>
  <c r="L382" i="6" a="1"/>
  <c r="L382" i="6" s="1"/>
  <c r="K382" i="6" a="1"/>
  <c r="K382" i="6" s="1"/>
  <c r="AI381" i="6"/>
  <c r="AI381" i="6" a="1"/>
  <c r="AH381" i="6" a="1"/>
  <c r="AH381" i="6" s="1"/>
  <c r="AG381" i="6" a="1"/>
  <c r="AG381" i="6" s="1"/>
  <c r="AF381" i="6" a="1"/>
  <c r="AF381" i="6" s="1"/>
  <c r="AE381" i="6" a="1"/>
  <c r="AE381" i="6" s="1"/>
  <c r="AD381" i="6" a="1"/>
  <c r="AD381" i="6" s="1"/>
  <c r="AC381" i="6"/>
  <c r="AC381" i="6" a="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c r="M381" i="6" a="1"/>
  <c r="L381" i="6" a="1"/>
  <c r="L381" i="6" s="1"/>
  <c r="K381" i="6" a="1"/>
  <c r="K381" i="6" s="1"/>
  <c r="AI380" i="6" a="1"/>
  <c r="AI380" i="6" s="1"/>
  <c r="AH380" i="6" a="1"/>
  <c r="AH380" i="6" s="1"/>
  <c r="AG380" i="6"/>
  <c r="AG380" i="6" a="1"/>
  <c r="AF380" i="6" a="1"/>
  <c r="AF380" i="6" s="1"/>
  <c r="AE380" i="6" a="1"/>
  <c r="AE380" i="6" s="1"/>
  <c r="AD380" i="6" a="1"/>
  <c r="AD380" i="6" s="1"/>
  <c r="AC380" i="6" a="1"/>
  <c r="AC380" i="6" s="1"/>
  <c r="AB380" i="6" a="1"/>
  <c r="AB380" i="6" s="1"/>
  <c r="AA380" i="6" a="1"/>
  <c r="AA380" i="6" s="1"/>
  <c r="Z380" i="6" a="1"/>
  <c r="Z380" i="6" s="1"/>
  <c r="Y380" i="6"/>
  <c r="Y380" i="6" a="1"/>
  <c r="X380" i="6" a="1"/>
  <c r="X380" i="6" s="1"/>
  <c r="W380" i="6" a="1"/>
  <c r="W380" i="6" s="1"/>
  <c r="V380" i="6" a="1"/>
  <c r="V380" i="6" s="1"/>
  <c r="U380" i="6" a="1"/>
  <c r="U380" i="6" s="1"/>
  <c r="T380" i="6" a="1"/>
  <c r="T380" i="6" s="1"/>
  <c r="S380" i="6" a="1"/>
  <c r="S380" i="6" s="1"/>
  <c r="R380" i="6" a="1"/>
  <c r="R380" i="6" s="1"/>
  <c r="Q380" i="6" a="1"/>
  <c r="Q380" i="6" s="1"/>
  <c r="P380" i="6" a="1"/>
  <c r="P380" i="6" s="1"/>
  <c r="O380" i="6"/>
  <c r="O380" i="6" a="1"/>
  <c r="N380" i="6" a="1"/>
  <c r="N380" i="6" s="1"/>
  <c r="M380" i="6" a="1"/>
  <c r="M380" i="6" s="1"/>
  <c r="L380" i="6" a="1"/>
  <c r="L380" i="6" s="1"/>
  <c r="K380" i="6" a="1"/>
  <c r="K380" i="6" s="1"/>
  <c r="AI379" i="6"/>
  <c r="AI379" i="6" a="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c r="M379" i="6" a="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c r="Q378" i="6" a="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c r="AE377" i="6" a="1"/>
  <c r="AD377" i="6" a="1"/>
  <c r="AD377" i="6" s="1"/>
  <c r="AC377" i="6" a="1"/>
  <c r="AC377" i="6" s="1"/>
  <c r="AB377" i="6" a="1"/>
  <c r="AB377" i="6" s="1"/>
  <c r="AA377" i="6" a="1"/>
  <c r="AA377" i="6" s="1"/>
  <c r="Z377" i="6" a="1"/>
  <c r="Z377" i="6" s="1"/>
  <c r="Y377" i="6" a="1"/>
  <c r="Y377" i="6" s="1"/>
  <c r="X377" i="6" a="1"/>
  <c r="X377" i="6" s="1"/>
  <c r="W377" i="6"/>
  <c r="W377" i="6" a="1"/>
  <c r="V377" i="6" a="1"/>
  <c r="V377" i="6" s="1"/>
  <c r="U377" i="6" a="1"/>
  <c r="U377" i="6" s="1"/>
  <c r="T377" i="6" a="1"/>
  <c r="T377" i="6" s="1"/>
  <c r="S377" i="6" a="1"/>
  <c r="S377" i="6" s="1"/>
  <c r="R377" i="6" a="1"/>
  <c r="R377" i="6" s="1"/>
  <c r="Q377" i="6" a="1"/>
  <c r="Q377" i="6" s="1"/>
  <c r="P377" i="6" a="1"/>
  <c r="P377" i="6" s="1"/>
  <c r="O377" i="6"/>
  <c r="O377" i="6" a="1"/>
  <c r="N377" i="6" a="1"/>
  <c r="N377" i="6" s="1"/>
  <c r="M377" i="6" a="1"/>
  <c r="M377" i="6" s="1"/>
  <c r="L377" i="6" a="1"/>
  <c r="L377" i="6" s="1"/>
  <c r="K377" i="6"/>
  <c r="K377" i="6" a="1"/>
  <c r="AI376" i="6" a="1"/>
  <c r="AI376" i="6" s="1"/>
  <c r="AH376" i="6" a="1"/>
  <c r="AH376" i="6" s="1"/>
  <c r="AG376" i="6" a="1"/>
  <c r="AG376" i="6" s="1"/>
  <c r="AF376" i="6" a="1"/>
  <c r="AF376" i="6" s="1"/>
  <c r="AE376" i="6" a="1"/>
  <c r="AE376" i="6" s="1"/>
  <c r="AD376" i="6" a="1"/>
  <c r="AD376" i="6" s="1"/>
  <c r="AC376" i="6" a="1"/>
  <c r="AC376" i="6" s="1"/>
  <c r="AB376" i="6" a="1"/>
  <c r="AB376" i="6" s="1"/>
  <c r="AA376" i="6"/>
  <c r="AA376" i="6" a="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c r="O376" i="6" a="1"/>
  <c r="N376" i="6" a="1"/>
  <c r="N376" i="6" s="1"/>
  <c r="M376" i="6" a="1"/>
  <c r="M376" i="6" s="1"/>
  <c r="L376" i="6" a="1"/>
  <c r="L376" i="6" s="1"/>
  <c r="K376" i="6" a="1"/>
  <c r="K376" i="6" s="1"/>
  <c r="AI375" i="6" a="1"/>
  <c r="AI375" i="6" s="1"/>
  <c r="AH375" i="6" a="1"/>
  <c r="AH375" i="6" s="1"/>
  <c r="AG375" i="6" a="1"/>
  <c r="AG375" i="6" s="1"/>
  <c r="AF375" i="6" a="1"/>
  <c r="AF375" i="6" s="1"/>
  <c r="AE375" i="6" a="1"/>
  <c r="AE375" i="6" s="1"/>
  <c r="AD375" i="6" a="1"/>
  <c r="AD375" i="6" s="1"/>
  <c r="AC375" i="6"/>
  <c r="AC375" i="6" a="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c r="O375" i="6" a="1"/>
  <c r="N375" i="6" a="1"/>
  <c r="N375" i="6" s="1"/>
  <c r="M375" i="6" a="1"/>
  <c r="M375" i="6" s="1"/>
  <c r="L375" i="6" a="1"/>
  <c r="L375" i="6" s="1"/>
  <c r="K375" i="6" a="1"/>
  <c r="K375" i="6" s="1"/>
  <c r="AI374" i="6" a="1"/>
  <c r="AI374" i="6" s="1"/>
  <c r="AH374" i="6" a="1"/>
  <c r="AH374" i="6" s="1"/>
  <c r="AG374" i="6"/>
  <c r="AG374" i="6" a="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c r="S374" i="6" a="1"/>
  <c r="R374" i="6" a="1"/>
  <c r="R374" i="6" s="1"/>
  <c r="Q374" i="6" a="1"/>
  <c r="Q374" i="6" s="1"/>
  <c r="P374" i="6" a="1"/>
  <c r="P374" i="6" s="1"/>
  <c r="O374" i="6" a="1"/>
  <c r="O374" i="6" s="1"/>
  <c r="N374" i="6" a="1"/>
  <c r="N374" i="6" s="1"/>
  <c r="M374" i="6" a="1"/>
  <c r="M374" i="6" s="1"/>
  <c r="L374" i="6" a="1"/>
  <c r="L374" i="6" s="1"/>
  <c r="K374" i="6"/>
  <c r="K374" i="6" a="1"/>
  <c r="AI373" i="6" a="1"/>
  <c r="AI373" i="6" s="1"/>
  <c r="AH373" i="6" a="1"/>
  <c r="AH373" i="6" s="1"/>
  <c r="AG373" i="6" a="1"/>
  <c r="AG373" i="6" s="1"/>
  <c r="AF373" i="6" a="1"/>
  <c r="AF373" i="6" s="1"/>
  <c r="AE373" i="6"/>
  <c r="AE373" i="6" a="1"/>
  <c r="AD373" i="6" a="1"/>
  <c r="AD373" i="6" s="1"/>
  <c r="AC373" i="6" a="1"/>
  <c r="AC373" i="6" s="1"/>
  <c r="AB373" i="6" a="1"/>
  <c r="AB373" i="6" s="1"/>
  <c r="AA373" i="6" a="1"/>
  <c r="AA373" i="6" s="1"/>
  <c r="Z373" i="6" a="1"/>
  <c r="Z373" i="6" s="1"/>
  <c r="Y373" i="6" a="1"/>
  <c r="Y373" i="6" s="1"/>
  <c r="X373" i="6" a="1"/>
  <c r="X373" i="6" s="1"/>
  <c r="W373" i="6"/>
  <c r="W373" i="6" a="1"/>
  <c r="V373" i="6" a="1"/>
  <c r="V373" i="6" s="1"/>
  <c r="U373" i="6" a="1"/>
  <c r="U373" i="6" s="1"/>
  <c r="T373" i="6" a="1"/>
  <c r="T373" i="6" s="1"/>
  <c r="S373" i="6" a="1"/>
  <c r="S373" i="6" s="1"/>
  <c r="R373" i="6" a="1"/>
  <c r="R373" i="6" s="1"/>
  <c r="Q373" i="6" a="1"/>
  <c r="Q373" i="6" s="1"/>
  <c r="P373" i="6" a="1"/>
  <c r="P373" i="6" s="1"/>
  <c r="O373" i="6"/>
  <c r="O373" i="6" a="1"/>
  <c r="N373" i="6" a="1"/>
  <c r="N373" i="6" s="1"/>
  <c r="M373" i="6" a="1"/>
  <c r="M373" i="6" s="1"/>
  <c r="L373" i="6" a="1"/>
  <c r="L373" i="6" s="1"/>
  <c r="K373" i="6"/>
  <c r="K373" i="6" a="1"/>
  <c r="AI372" i="6"/>
  <c r="AI372" i="6" a="1"/>
  <c r="AH372" i="6" a="1"/>
  <c r="AH372" i="6" s="1"/>
  <c r="AG372" i="6" a="1"/>
  <c r="AG372" i="6" s="1"/>
  <c r="AF372" i="6" a="1"/>
  <c r="AF372" i="6" s="1"/>
  <c r="AE372" i="6" a="1"/>
  <c r="AE372" i="6" s="1"/>
  <c r="AD372" i="6" a="1"/>
  <c r="AD372" i="6" s="1"/>
  <c r="AC372" i="6" a="1"/>
  <c r="AC372" i="6" s="1"/>
  <c r="AB372" i="6" a="1"/>
  <c r="AB372" i="6" s="1"/>
  <c r="AA372" i="6"/>
  <c r="AA372" i="6" a="1"/>
  <c r="Z372" i="6" a="1"/>
  <c r="Z372" i="6" s="1"/>
  <c r="Y372" i="6" a="1"/>
  <c r="Y372" i="6" s="1"/>
  <c r="X372" i="6" a="1"/>
  <c r="X372" i="6" s="1"/>
  <c r="W372" i="6" a="1"/>
  <c r="W372" i="6" s="1"/>
  <c r="V372" i="6" a="1"/>
  <c r="V372" i="6" s="1"/>
  <c r="U372" i="6" a="1"/>
  <c r="U372" i="6" s="1"/>
  <c r="T372" i="6" a="1"/>
  <c r="T372" i="6" s="1"/>
  <c r="S372" i="6"/>
  <c r="S372" i="6" a="1"/>
  <c r="R372" i="6" a="1"/>
  <c r="R372" i="6" s="1"/>
  <c r="Q372" i="6" a="1"/>
  <c r="Q372" i="6" s="1"/>
  <c r="P372" i="6" a="1"/>
  <c r="P372" i="6" s="1"/>
  <c r="O372" i="6"/>
  <c r="O372" i="6" a="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c r="AC371" i="6" a="1"/>
  <c r="AB371" i="6" a="1"/>
  <c r="AB371" i="6" s="1"/>
  <c r="AA371" i="6" a="1"/>
  <c r="AA371" i="6" s="1"/>
  <c r="Z371" i="6" a="1"/>
  <c r="Z371" i="6" s="1"/>
  <c r="Y371" i="6" a="1"/>
  <c r="Y371" i="6" s="1"/>
  <c r="X371" i="6" a="1"/>
  <c r="X371" i="6" s="1"/>
  <c r="W371" i="6"/>
  <c r="W371" i="6" a="1"/>
  <c r="V371" i="6" a="1"/>
  <c r="V371" i="6" s="1"/>
  <c r="U371" i="6" a="1"/>
  <c r="U371" i="6" s="1"/>
  <c r="T371" i="6" a="1"/>
  <c r="T371" i="6" s="1"/>
  <c r="S371" i="6" a="1"/>
  <c r="S371" i="6" s="1"/>
  <c r="R371" i="6" a="1"/>
  <c r="R371" i="6" s="1"/>
  <c r="Q371" i="6" a="1"/>
  <c r="Q371" i="6" s="1"/>
  <c r="P371" i="6" a="1"/>
  <c r="P371" i="6" s="1"/>
  <c r="O371" i="6"/>
  <c r="O371" i="6" a="1"/>
  <c r="N371" i="6" a="1"/>
  <c r="N371" i="6" s="1"/>
  <c r="M371" i="6" a="1"/>
  <c r="M371" i="6" s="1"/>
  <c r="L371" i="6" a="1"/>
  <c r="L371" i="6" s="1"/>
  <c r="K371" i="6" a="1"/>
  <c r="K371" i="6" s="1"/>
  <c r="AI370" i="6" a="1"/>
  <c r="AI370" i="6" s="1"/>
  <c r="AH370" i="6" a="1"/>
  <c r="AH370" i="6" s="1"/>
  <c r="AG370" i="6"/>
  <c r="AG370" i="6" a="1"/>
  <c r="AF370" i="6" a="1"/>
  <c r="AF370" i="6" s="1"/>
  <c r="AE370" i="6" a="1"/>
  <c r="AE370" i="6" s="1"/>
  <c r="AD370" i="6" a="1"/>
  <c r="AD370" i="6" s="1"/>
  <c r="AC370" i="6" a="1"/>
  <c r="AC370" i="6" s="1"/>
  <c r="AB370" i="6" a="1"/>
  <c r="AB370" i="6" s="1"/>
  <c r="AA370" i="6"/>
  <c r="AA370" i="6" a="1"/>
  <c r="Z370" i="6" a="1"/>
  <c r="Z370" i="6" s="1"/>
  <c r="Y370" i="6" a="1"/>
  <c r="Y370" i="6" s="1"/>
  <c r="X370" i="6" a="1"/>
  <c r="X370" i="6" s="1"/>
  <c r="W370" i="6" a="1"/>
  <c r="W370" i="6" s="1"/>
  <c r="V370" i="6" a="1"/>
  <c r="V370" i="6" s="1"/>
  <c r="U370" i="6" a="1"/>
  <c r="U370" i="6" s="1"/>
  <c r="T370" i="6" a="1"/>
  <c r="T370" i="6" s="1"/>
  <c r="S370" i="6"/>
  <c r="S370" i="6" a="1"/>
  <c r="R370" i="6" a="1"/>
  <c r="R370" i="6" s="1"/>
  <c r="Q370" i="6" a="1"/>
  <c r="Q370" i="6" s="1"/>
  <c r="P370" i="6" a="1"/>
  <c r="P370" i="6" s="1"/>
  <c r="O370" i="6" a="1"/>
  <c r="O370" i="6" s="1"/>
  <c r="N370" i="6" a="1"/>
  <c r="N370" i="6" s="1"/>
  <c r="M370" i="6" a="1"/>
  <c r="M370" i="6" s="1"/>
  <c r="L370" i="6" a="1"/>
  <c r="L370" i="6" s="1"/>
  <c r="K370" i="6"/>
  <c r="K370" i="6" a="1"/>
  <c r="AI369" i="6" a="1"/>
  <c r="AI369" i="6" s="1"/>
  <c r="AH369" i="6" a="1"/>
  <c r="AH369" i="6" s="1"/>
  <c r="AG369" i="6" a="1"/>
  <c r="AG369" i="6" s="1"/>
  <c r="AF369" i="6" a="1"/>
  <c r="AF369" i="6" s="1"/>
  <c r="AE369" i="6"/>
  <c r="AE369" i="6" a="1"/>
  <c r="AD369" i="6" a="1"/>
  <c r="AD369" i="6" s="1"/>
  <c r="AC369" i="6" a="1"/>
  <c r="AC369" i="6" s="1"/>
  <c r="AB369" i="6" a="1"/>
  <c r="AB369" i="6" s="1"/>
  <c r="AA369" i="6" a="1"/>
  <c r="AA369" i="6" s="1"/>
  <c r="Z369" i="6" a="1"/>
  <c r="Z369" i="6" s="1"/>
  <c r="Y369" i="6" a="1"/>
  <c r="Y369" i="6" s="1"/>
  <c r="X369" i="6" a="1"/>
  <c r="X369" i="6" s="1"/>
  <c r="W369" i="6"/>
  <c r="W369" i="6" a="1"/>
  <c r="V369" i="6" a="1"/>
  <c r="V369" i="6" s="1"/>
  <c r="U369" i="6" a="1"/>
  <c r="U369" i="6" s="1"/>
  <c r="T369" i="6" a="1"/>
  <c r="T369" i="6" s="1"/>
  <c r="S369" i="6" a="1"/>
  <c r="S369" i="6" s="1"/>
  <c r="R369" i="6" a="1"/>
  <c r="R369" i="6" s="1"/>
  <c r="Q369" i="6" a="1"/>
  <c r="Q369" i="6" s="1"/>
  <c r="P369" i="6" a="1"/>
  <c r="P369" i="6" s="1"/>
  <c r="O369" i="6"/>
  <c r="O369" i="6" a="1"/>
  <c r="N369" i="6" a="1"/>
  <c r="N369" i="6" s="1"/>
  <c r="M369" i="6" a="1"/>
  <c r="M369" i="6" s="1"/>
  <c r="L369" i="6" a="1"/>
  <c r="L369" i="6" s="1"/>
  <c r="K369" i="6"/>
  <c r="K369" i="6" a="1"/>
  <c r="AI368" i="6"/>
  <c r="AI368" i="6" a="1"/>
  <c r="AH368" i="6" a="1"/>
  <c r="AH368" i="6" s="1"/>
  <c r="AG368" i="6" a="1"/>
  <c r="AG368" i="6" s="1"/>
  <c r="AF368" i="6" a="1"/>
  <c r="AF368" i="6" s="1"/>
  <c r="AE368" i="6" a="1"/>
  <c r="AE368" i="6" s="1"/>
  <c r="AD368" i="6" a="1"/>
  <c r="AD368" i="6" s="1"/>
  <c r="AC368" i="6" a="1"/>
  <c r="AC368" i="6" s="1"/>
  <c r="AB368" i="6" a="1"/>
  <c r="AB368" i="6" s="1"/>
  <c r="AA368" i="6"/>
  <c r="AA368" i="6" a="1"/>
  <c r="Z368" i="6" a="1"/>
  <c r="Z368" i="6" s="1"/>
  <c r="Y368" i="6" a="1"/>
  <c r="Y368" i="6" s="1"/>
  <c r="X368" i="6" a="1"/>
  <c r="X368" i="6" s="1"/>
  <c r="W368" i="6" a="1"/>
  <c r="W368" i="6" s="1"/>
  <c r="V368" i="6" a="1"/>
  <c r="V368" i="6" s="1"/>
  <c r="U368" i="6" a="1"/>
  <c r="U368" i="6" s="1"/>
  <c r="T368" i="6" a="1"/>
  <c r="T368" i="6" s="1"/>
  <c r="S368" i="6"/>
  <c r="S368" i="6" a="1"/>
  <c r="R368" i="6" a="1"/>
  <c r="R368" i="6" s="1"/>
  <c r="Q368" i="6" a="1"/>
  <c r="Q368" i="6" s="1"/>
  <c r="P368" i="6" a="1"/>
  <c r="P368" i="6" s="1"/>
  <c r="O368" i="6"/>
  <c r="O368" i="6" a="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c r="AC367" i="6" a="1"/>
  <c r="AB367" i="6" a="1"/>
  <c r="AB367" i="6" s="1"/>
  <c r="AA367" i="6" a="1"/>
  <c r="AA367" i="6" s="1"/>
  <c r="Z367" i="6" a="1"/>
  <c r="Z367" i="6" s="1"/>
  <c r="Y367" i="6" a="1"/>
  <c r="Y367" i="6" s="1"/>
  <c r="X367" i="6" a="1"/>
  <c r="X367" i="6" s="1"/>
  <c r="W367" i="6"/>
  <c r="W367" i="6" a="1"/>
  <c r="V367" i="6" a="1"/>
  <c r="V367" i="6" s="1"/>
  <c r="U367" i="6" a="1"/>
  <c r="U367" i="6" s="1"/>
  <c r="T367" i="6" a="1"/>
  <c r="T367" i="6" s="1"/>
  <c r="S367" i="6" a="1"/>
  <c r="S367" i="6" s="1"/>
  <c r="R367" i="6" a="1"/>
  <c r="R367" i="6" s="1"/>
  <c r="Q367" i="6" a="1"/>
  <c r="Q367" i="6" s="1"/>
  <c r="P367" i="6" a="1"/>
  <c r="P367" i="6" s="1"/>
  <c r="O367" i="6"/>
  <c r="O367" i="6" a="1"/>
  <c r="N367" i="6" a="1"/>
  <c r="N367" i="6" s="1"/>
  <c r="M367" i="6" a="1"/>
  <c r="M367" i="6" s="1"/>
  <c r="L367" i="6" a="1"/>
  <c r="L367" i="6" s="1"/>
  <c r="K367" i="6" a="1"/>
  <c r="K367" i="6" s="1"/>
  <c r="AI366" i="6" a="1"/>
  <c r="AI366" i="6" s="1"/>
  <c r="AH366" i="6" a="1"/>
  <c r="AH366" i="6" s="1"/>
  <c r="AG366" i="6"/>
  <c r="AG366" i="6" a="1"/>
  <c r="AF366" i="6" a="1"/>
  <c r="AF366" i="6" s="1"/>
  <c r="AE366" i="6" a="1"/>
  <c r="AE366" i="6" s="1"/>
  <c r="AD366" i="6" a="1"/>
  <c r="AD366" i="6" s="1"/>
  <c r="AC366" i="6" a="1"/>
  <c r="AC366" i="6" s="1"/>
  <c r="AB366" i="6" a="1"/>
  <c r="AB366" i="6" s="1"/>
  <c r="AA366" i="6"/>
  <c r="AA366" i="6" a="1"/>
  <c r="Z366" i="6" a="1"/>
  <c r="Z366" i="6" s="1"/>
  <c r="Y366" i="6" a="1"/>
  <c r="Y366" i="6" s="1"/>
  <c r="X366" i="6" a="1"/>
  <c r="X366" i="6" s="1"/>
  <c r="W366" i="6" a="1"/>
  <c r="W366" i="6" s="1"/>
  <c r="V366" i="6" a="1"/>
  <c r="V366" i="6" s="1"/>
  <c r="U366" i="6" a="1"/>
  <c r="U366" i="6" s="1"/>
  <c r="T366" i="6" a="1"/>
  <c r="T366" i="6" s="1"/>
  <c r="S366" i="6"/>
  <c r="S366" i="6" a="1"/>
  <c r="R366" i="6" a="1"/>
  <c r="R366" i="6" s="1"/>
  <c r="Q366" i="6" a="1"/>
  <c r="Q366" i="6" s="1"/>
  <c r="P366" i="6" a="1"/>
  <c r="P366" i="6" s="1"/>
  <c r="O366" i="6" a="1"/>
  <c r="O366" i="6" s="1"/>
  <c r="N366" i="6" a="1"/>
  <c r="N366" i="6" s="1"/>
  <c r="M366" i="6" a="1"/>
  <c r="M366" i="6" s="1"/>
  <c r="L366" i="6" a="1"/>
  <c r="L366" i="6" s="1"/>
  <c r="K366" i="6"/>
  <c r="K366" i="6" a="1"/>
  <c r="AI365" i="6" a="1"/>
  <c r="AI365" i="6" s="1"/>
  <c r="AH365" i="6" a="1"/>
  <c r="AH365" i="6" s="1"/>
  <c r="AG365" i="6" a="1"/>
  <c r="AG365" i="6" s="1"/>
  <c r="AF365" i="6" a="1"/>
  <c r="AF365" i="6" s="1"/>
  <c r="AE365" i="6"/>
  <c r="AE365" i="6" a="1"/>
  <c r="AD365" i="6" a="1"/>
  <c r="AD365" i="6" s="1"/>
  <c r="AC365" i="6" a="1"/>
  <c r="AC365" i="6" s="1"/>
  <c r="AB365" i="6" a="1"/>
  <c r="AB365" i="6" s="1"/>
  <c r="AA365" i="6" a="1"/>
  <c r="AA365" i="6" s="1"/>
  <c r="Z365" i="6" a="1"/>
  <c r="Z365" i="6" s="1"/>
  <c r="Y365" i="6" a="1"/>
  <c r="Y365" i="6" s="1"/>
  <c r="X365" i="6" a="1"/>
  <c r="X365" i="6" s="1"/>
  <c r="W365" i="6"/>
  <c r="W365" i="6" a="1"/>
  <c r="V365" i="6" a="1"/>
  <c r="V365" i="6" s="1"/>
  <c r="U365" i="6" a="1"/>
  <c r="U365" i="6" s="1"/>
  <c r="T365" i="6" a="1"/>
  <c r="T365" i="6" s="1"/>
  <c r="S365" i="6" a="1"/>
  <c r="S365" i="6" s="1"/>
  <c r="R365" i="6" a="1"/>
  <c r="R365" i="6" s="1"/>
  <c r="Q365" i="6" a="1"/>
  <c r="Q365" i="6" s="1"/>
  <c r="P365" i="6" a="1"/>
  <c r="P365" i="6" s="1"/>
  <c r="O365" i="6"/>
  <c r="O365" i="6" a="1"/>
  <c r="N365" i="6" a="1"/>
  <c r="N365" i="6" s="1"/>
  <c r="M365" i="6" a="1"/>
  <c r="M365" i="6" s="1"/>
  <c r="L365" i="6" a="1"/>
  <c r="L365" i="6" s="1"/>
  <c r="K365" i="6"/>
  <c r="K365" i="6" a="1"/>
  <c r="AI364" i="6"/>
  <c r="AI364" i="6" a="1"/>
  <c r="AH364" i="6" a="1"/>
  <c r="AH364" i="6" s="1"/>
  <c r="AG364" i="6" a="1"/>
  <c r="AG364" i="6" s="1"/>
  <c r="AF364" i="6" a="1"/>
  <c r="AF364" i="6" s="1"/>
  <c r="AE364" i="6" a="1"/>
  <c r="AE364" i="6" s="1"/>
  <c r="AD364" i="6" a="1"/>
  <c r="AD364" i="6" s="1"/>
  <c r="AC364" i="6" a="1"/>
  <c r="AC364" i="6" s="1"/>
  <c r="AB364" i="6" a="1"/>
  <c r="AB364" i="6" s="1"/>
  <c r="AA364" i="6"/>
  <c r="AA364" i="6" a="1"/>
  <c r="Z364" i="6" a="1"/>
  <c r="Z364" i="6" s="1"/>
  <c r="Y364" i="6" a="1"/>
  <c r="Y364" i="6" s="1"/>
  <c r="X364" i="6" a="1"/>
  <c r="X364" i="6" s="1"/>
  <c r="W364" i="6" a="1"/>
  <c r="W364" i="6" s="1"/>
  <c r="V364" i="6" a="1"/>
  <c r="V364" i="6" s="1"/>
  <c r="U364" i="6" a="1"/>
  <c r="U364" i="6" s="1"/>
  <c r="T364" i="6" a="1"/>
  <c r="T364" i="6" s="1"/>
  <c r="S364" i="6"/>
  <c r="S364" i="6" a="1"/>
  <c r="R364" i="6" a="1"/>
  <c r="R364" i="6" s="1"/>
  <c r="Q364" i="6" a="1"/>
  <c r="Q364" i="6" s="1"/>
  <c r="P364" i="6" a="1"/>
  <c r="P364" i="6" s="1"/>
  <c r="O364" i="6"/>
  <c r="O364" i="6" a="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c r="AC363" i="6" a="1"/>
  <c r="AB363" i="6" a="1"/>
  <c r="AB363" i="6" s="1"/>
  <c r="AA363" i="6" a="1"/>
  <c r="AA363" i="6" s="1"/>
  <c r="Z363" i="6" a="1"/>
  <c r="Z363" i="6" s="1"/>
  <c r="Y363" i="6" a="1"/>
  <c r="Y363" i="6" s="1"/>
  <c r="X363" i="6" a="1"/>
  <c r="X363" i="6" s="1"/>
  <c r="W363" i="6"/>
  <c r="W363" i="6" a="1"/>
  <c r="V363" i="6" a="1"/>
  <c r="V363" i="6" s="1"/>
  <c r="U363" i="6" a="1"/>
  <c r="U363" i="6" s="1"/>
  <c r="T363" i="6" a="1"/>
  <c r="T363" i="6" s="1"/>
  <c r="S363" i="6" a="1"/>
  <c r="S363" i="6" s="1"/>
  <c r="R363" i="6" a="1"/>
  <c r="R363" i="6" s="1"/>
  <c r="Q363" i="6" a="1"/>
  <c r="Q363" i="6" s="1"/>
  <c r="P363" i="6" a="1"/>
  <c r="P363" i="6" s="1"/>
  <c r="O363" i="6"/>
  <c r="O363" i="6" a="1"/>
  <c r="N363" i="6" a="1"/>
  <c r="N363" i="6" s="1"/>
  <c r="M363" i="6" a="1"/>
  <c r="M363" i="6" s="1"/>
  <c r="L363" i="6" a="1"/>
  <c r="L363" i="6" s="1"/>
  <c r="K363" i="6" a="1"/>
  <c r="K363" i="6" s="1"/>
  <c r="AI362" i="6" a="1"/>
  <c r="AI362" i="6" s="1"/>
  <c r="AH362" i="6" a="1"/>
  <c r="AH362" i="6" s="1"/>
  <c r="AG362" i="6"/>
  <c r="AG362" i="6" a="1"/>
  <c r="AF362" i="6" a="1"/>
  <c r="AF362" i="6" s="1"/>
  <c r="AE362" i="6" a="1"/>
  <c r="AE362" i="6" s="1"/>
  <c r="AD362" i="6" a="1"/>
  <c r="AD362" i="6" s="1"/>
  <c r="AC362" i="6" a="1"/>
  <c r="AC362" i="6" s="1"/>
  <c r="AB362" i="6" a="1"/>
  <c r="AB362" i="6" s="1"/>
  <c r="AA362" i="6"/>
  <c r="AA362" i="6" a="1"/>
  <c r="Z362" i="6" a="1"/>
  <c r="Z362" i="6" s="1"/>
  <c r="Y362" i="6" a="1"/>
  <c r="Y362" i="6" s="1"/>
  <c r="X362" i="6" a="1"/>
  <c r="X362" i="6" s="1"/>
  <c r="W362" i="6" a="1"/>
  <c r="W362" i="6" s="1"/>
  <c r="V362" i="6" a="1"/>
  <c r="V362" i="6" s="1"/>
  <c r="U362" i="6" a="1"/>
  <c r="U362" i="6" s="1"/>
  <c r="T362" i="6" a="1"/>
  <c r="T362" i="6" s="1"/>
  <c r="S362" i="6"/>
  <c r="S362" i="6" a="1"/>
  <c r="R362" i="6" a="1"/>
  <c r="R362" i="6" s="1"/>
  <c r="Q362" i="6" a="1"/>
  <c r="Q362" i="6" s="1"/>
  <c r="P362" i="6" a="1"/>
  <c r="P362" i="6" s="1"/>
  <c r="O362" i="6" a="1"/>
  <c r="O362" i="6" s="1"/>
  <c r="N362" i="6" a="1"/>
  <c r="N362" i="6" s="1"/>
  <c r="M362" i="6" a="1"/>
  <c r="M362" i="6" s="1"/>
  <c r="L362" i="6" a="1"/>
  <c r="L362" i="6" s="1"/>
  <c r="K362" i="6"/>
  <c r="K362" i="6" a="1"/>
  <c r="AI361" i="6" a="1"/>
  <c r="AI361" i="6" s="1"/>
  <c r="AH361" i="6" a="1"/>
  <c r="AH361" i="6" s="1"/>
  <c r="AG361" i="6" a="1"/>
  <c r="AG361" i="6" s="1"/>
  <c r="AF361" i="6" a="1"/>
  <c r="AF361" i="6" s="1"/>
  <c r="AE361" i="6"/>
  <c r="AE361" i="6" a="1"/>
  <c r="AD361" i="6" a="1"/>
  <c r="AD361" i="6" s="1"/>
  <c r="AC361" i="6" a="1"/>
  <c r="AC361" i="6" s="1"/>
  <c r="AB361" i="6" a="1"/>
  <c r="AB361" i="6" s="1"/>
  <c r="AA361" i="6" a="1"/>
  <c r="AA361" i="6" s="1"/>
  <c r="Z361" i="6" a="1"/>
  <c r="Z361" i="6" s="1"/>
  <c r="Y361" i="6" a="1"/>
  <c r="Y361" i="6" s="1"/>
  <c r="X361" i="6" a="1"/>
  <c r="X361" i="6" s="1"/>
  <c r="W361" i="6"/>
  <c r="W361" i="6" a="1"/>
  <c r="V361" i="6" a="1"/>
  <c r="V361" i="6" s="1"/>
  <c r="U361" i="6" a="1"/>
  <c r="U361" i="6" s="1"/>
  <c r="T361" i="6" a="1"/>
  <c r="T361" i="6" s="1"/>
  <c r="S361" i="6" a="1"/>
  <c r="S361" i="6" s="1"/>
  <c r="R361" i="6" a="1"/>
  <c r="R361" i="6" s="1"/>
  <c r="Q361" i="6" a="1"/>
  <c r="Q361" i="6" s="1"/>
  <c r="P361" i="6" a="1"/>
  <c r="P361" i="6" s="1"/>
  <c r="O361" i="6"/>
  <c r="O361" i="6" a="1"/>
  <c r="N361" i="6" a="1"/>
  <c r="N361" i="6" s="1"/>
  <c r="M361" i="6" a="1"/>
  <c r="M361" i="6" s="1"/>
  <c r="L361" i="6" a="1"/>
  <c r="L361" i="6" s="1"/>
  <c r="K361" i="6"/>
  <c r="K361" i="6" a="1"/>
  <c r="AI360" i="6"/>
  <c r="AI360" i="6" a="1"/>
  <c r="AH360" i="6" a="1"/>
  <c r="AH360" i="6" s="1"/>
  <c r="AG360" i="6" a="1"/>
  <c r="AG360" i="6" s="1"/>
  <c r="AF360" i="6" a="1"/>
  <c r="AF360" i="6" s="1"/>
  <c r="AE360" i="6" a="1"/>
  <c r="AE360" i="6" s="1"/>
  <c r="AD360" i="6" a="1"/>
  <c r="AD360" i="6" s="1"/>
  <c r="AC360" i="6" a="1"/>
  <c r="AC360" i="6" s="1"/>
  <c r="AB360" i="6" a="1"/>
  <c r="AB360" i="6" s="1"/>
  <c r="AA360" i="6"/>
  <c r="AA360" i="6" a="1"/>
  <c r="Z360" i="6" a="1"/>
  <c r="Z360" i="6" s="1"/>
  <c r="Y360" i="6" a="1"/>
  <c r="Y360" i="6" s="1"/>
  <c r="X360" i="6" a="1"/>
  <c r="X360" i="6" s="1"/>
  <c r="W360" i="6" a="1"/>
  <c r="W360" i="6" s="1"/>
  <c r="V360" i="6" a="1"/>
  <c r="V360" i="6" s="1"/>
  <c r="U360" i="6" a="1"/>
  <c r="U360" i="6" s="1"/>
  <c r="T360" i="6" a="1"/>
  <c r="T360" i="6" s="1"/>
  <c r="S360" i="6"/>
  <c r="S360" i="6" a="1"/>
  <c r="R360" i="6" a="1"/>
  <c r="R360" i="6" s="1"/>
  <c r="Q360" i="6" a="1"/>
  <c r="Q360" i="6" s="1"/>
  <c r="P360" i="6" a="1"/>
  <c r="P360" i="6" s="1"/>
  <c r="O360" i="6"/>
  <c r="O360" i="6" a="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c r="AC359" i="6" a="1"/>
  <c r="AB359" i="6" a="1"/>
  <c r="AB359" i="6" s="1"/>
  <c r="AA359" i="6" a="1"/>
  <c r="AA359" i="6" s="1"/>
  <c r="Z359" i="6" a="1"/>
  <c r="Z359" i="6" s="1"/>
  <c r="Y359" i="6" a="1"/>
  <c r="Y359" i="6" s="1"/>
  <c r="X359" i="6" a="1"/>
  <c r="X359" i="6" s="1"/>
  <c r="W359" i="6"/>
  <c r="W359" i="6" a="1"/>
  <c r="V359" i="6" a="1"/>
  <c r="V359" i="6" s="1"/>
  <c r="U359" i="6" a="1"/>
  <c r="U359" i="6" s="1"/>
  <c r="T359" i="6" a="1"/>
  <c r="T359" i="6" s="1"/>
  <c r="S359" i="6" a="1"/>
  <c r="S359" i="6" s="1"/>
  <c r="R359" i="6" a="1"/>
  <c r="R359" i="6" s="1"/>
  <c r="Q359" i="6" a="1"/>
  <c r="Q359" i="6" s="1"/>
  <c r="P359" i="6" a="1"/>
  <c r="P359" i="6" s="1"/>
  <c r="O359" i="6"/>
  <c r="O359" i="6" a="1"/>
  <c r="N359" i="6" a="1"/>
  <c r="N359" i="6" s="1"/>
  <c r="M359" i="6" a="1"/>
  <c r="M359" i="6" s="1"/>
  <c r="L359" i="6" a="1"/>
  <c r="L359" i="6" s="1"/>
  <c r="K359" i="6" a="1"/>
  <c r="K359" i="6" s="1"/>
  <c r="AI358" i="6" a="1"/>
  <c r="AI358" i="6" s="1"/>
  <c r="AH358" i="6" a="1"/>
  <c r="AH358" i="6" s="1"/>
  <c r="AG358" i="6"/>
  <c r="AG358" i="6" a="1"/>
  <c r="AF358" i="6" a="1"/>
  <c r="AF358" i="6" s="1"/>
  <c r="AE358" i="6" a="1"/>
  <c r="AE358" i="6" s="1"/>
  <c r="AD358" i="6" a="1"/>
  <c r="AD358" i="6" s="1"/>
  <c r="AC358" i="6" a="1"/>
  <c r="AC358" i="6" s="1"/>
  <c r="AB358" i="6" a="1"/>
  <c r="AB358" i="6" s="1"/>
  <c r="AA358" i="6"/>
  <c r="AA358" i="6" a="1"/>
  <c r="Z358" i="6" a="1"/>
  <c r="Z358" i="6" s="1"/>
  <c r="Y358" i="6" a="1"/>
  <c r="Y358" i="6" s="1"/>
  <c r="X358" i="6" a="1"/>
  <c r="X358" i="6" s="1"/>
  <c r="W358" i="6" a="1"/>
  <c r="W358" i="6" s="1"/>
  <c r="V358" i="6" a="1"/>
  <c r="V358" i="6" s="1"/>
  <c r="U358" i="6" a="1"/>
  <c r="U358" i="6" s="1"/>
  <c r="T358" i="6" a="1"/>
  <c r="T358" i="6" s="1"/>
  <c r="S358" i="6"/>
  <c r="S358" i="6" a="1"/>
  <c r="R358" i="6" a="1"/>
  <c r="R358" i="6" s="1"/>
  <c r="Q358" i="6" a="1"/>
  <c r="Q358" i="6" s="1"/>
  <c r="P358" i="6" a="1"/>
  <c r="P358" i="6" s="1"/>
  <c r="O358" i="6" a="1"/>
  <c r="O358" i="6" s="1"/>
  <c r="N358" i="6" a="1"/>
  <c r="N358" i="6" s="1"/>
  <c r="M358" i="6" a="1"/>
  <c r="M358" i="6" s="1"/>
  <c r="L358" i="6" a="1"/>
  <c r="L358" i="6" s="1"/>
  <c r="K358" i="6"/>
  <c r="K358" i="6" a="1"/>
  <c r="AI357" i="6" a="1"/>
  <c r="AI357" i="6" s="1"/>
  <c r="AH357" i="6" a="1"/>
  <c r="AH357" i="6" s="1"/>
  <c r="AG357" i="6" a="1"/>
  <c r="AG357" i="6" s="1"/>
  <c r="AF357" i="6" a="1"/>
  <c r="AF357" i="6" s="1"/>
  <c r="AE357" i="6"/>
  <c r="AE357" i="6" a="1"/>
  <c r="AD357" i="6" a="1"/>
  <c r="AD357" i="6" s="1"/>
  <c r="AC357" i="6" a="1"/>
  <c r="AC357" i="6" s="1"/>
  <c r="AB357" i="6" a="1"/>
  <c r="AB357" i="6" s="1"/>
  <c r="AA357" i="6" a="1"/>
  <c r="AA357" i="6" s="1"/>
  <c r="Z357" i="6" a="1"/>
  <c r="Z357" i="6" s="1"/>
  <c r="Y357" i="6" a="1"/>
  <c r="Y357" i="6" s="1"/>
  <c r="X357" i="6" a="1"/>
  <c r="X357" i="6" s="1"/>
  <c r="W357" i="6"/>
  <c r="W357" i="6" a="1"/>
  <c r="V357" i="6" a="1"/>
  <c r="V357" i="6" s="1"/>
  <c r="U357" i="6" a="1"/>
  <c r="U357" i="6" s="1"/>
  <c r="T357" i="6" a="1"/>
  <c r="T357" i="6" s="1"/>
  <c r="S357" i="6" a="1"/>
  <c r="S357" i="6" s="1"/>
  <c r="R357" i="6" a="1"/>
  <c r="R357" i="6" s="1"/>
  <c r="Q357" i="6" a="1"/>
  <c r="Q357" i="6" s="1"/>
  <c r="P357" i="6" a="1"/>
  <c r="P357" i="6" s="1"/>
  <c r="O357" i="6"/>
  <c r="O357" i="6" a="1"/>
  <c r="N357" i="6" a="1"/>
  <c r="N357" i="6" s="1"/>
  <c r="M357" i="6" a="1"/>
  <c r="M357" i="6" s="1"/>
  <c r="L357" i="6" a="1"/>
  <c r="L357" i="6" s="1"/>
  <c r="K357" i="6"/>
  <c r="K357" i="6" a="1"/>
  <c r="AI356" i="6"/>
  <c r="AI356" i="6" a="1"/>
  <c r="AH356" i="6" a="1"/>
  <c r="AH356" i="6" s="1"/>
  <c r="AG356" i="6" a="1"/>
  <c r="AG356" i="6" s="1"/>
  <c r="AF356" i="6" a="1"/>
  <c r="AF356" i="6" s="1"/>
  <c r="AE356" i="6" a="1"/>
  <c r="AE356" i="6" s="1"/>
  <c r="AD356" i="6" a="1"/>
  <c r="AD356" i="6" s="1"/>
  <c r="AC356" i="6" a="1"/>
  <c r="AC356" i="6" s="1"/>
  <c r="AB356" i="6" a="1"/>
  <c r="AB356" i="6" s="1"/>
  <c r="AA356" i="6"/>
  <c r="AA356" i="6" a="1"/>
  <c r="Z356" i="6" a="1"/>
  <c r="Z356" i="6" s="1"/>
  <c r="Y356" i="6" a="1"/>
  <c r="Y356" i="6" s="1"/>
  <c r="X356" i="6" a="1"/>
  <c r="X356" i="6" s="1"/>
  <c r="W356" i="6" a="1"/>
  <c r="W356" i="6" s="1"/>
  <c r="V356" i="6" a="1"/>
  <c r="V356" i="6" s="1"/>
  <c r="U356" i="6" a="1"/>
  <c r="U356" i="6" s="1"/>
  <c r="T356" i="6" a="1"/>
  <c r="T356" i="6" s="1"/>
  <c r="S356" i="6"/>
  <c r="S356" i="6" a="1"/>
  <c r="R356" i="6" a="1"/>
  <c r="R356" i="6" s="1"/>
  <c r="Q356" i="6" a="1"/>
  <c r="Q356" i="6" s="1"/>
  <c r="P356" i="6" a="1"/>
  <c r="P356" i="6" s="1"/>
  <c r="O356" i="6"/>
  <c r="O356" i="6" a="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c r="AC355" i="6" a="1"/>
  <c r="AB355" i="6" a="1"/>
  <c r="AB355" i="6" s="1"/>
  <c r="AA355" i="6" a="1"/>
  <c r="AA355" i="6" s="1"/>
  <c r="Z355" i="6" a="1"/>
  <c r="Z355" i="6" s="1"/>
  <c r="Y355" i="6" a="1"/>
  <c r="Y355" i="6" s="1"/>
  <c r="X355" i="6" a="1"/>
  <c r="X355" i="6" s="1"/>
  <c r="W355" i="6"/>
  <c r="W355" i="6" a="1"/>
  <c r="V355" i="6" a="1"/>
  <c r="V355" i="6" s="1"/>
  <c r="U355" i="6" a="1"/>
  <c r="U355" i="6" s="1"/>
  <c r="T355" i="6" a="1"/>
  <c r="T355" i="6" s="1"/>
  <c r="S355" i="6" a="1"/>
  <c r="S355" i="6" s="1"/>
  <c r="R355" i="6" a="1"/>
  <c r="R355" i="6" s="1"/>
  <c r="Q355" i="6" a="1"/>
  <c r="Q355" i="6" s="1"/>
  <c r="P355" i="6" a="1"/>
  <c r="P355" i="6" s="1"/>
  <c r="O355" i="6"/>
  <c r="O355" i="6" a="1"/>
  <c r="N355" i="6" a="1"/>
  <c r="N355" i="6" s="1"/>
  <c r="M355" i="6" a="1"/>
  <c r="M355" i="6" s="1"/>
  <c r="L355" i="6" a="1"/>
  <c r="L355" i="6" s="1"/>
  <c r="K355" i="6" a="1"/>
  <c r="K355" i="6" s="1"/>
  <c r="AI354" i="6" a="1"/>
  <c r="AI354" i="6" s="1"/>
  <c r="AH354" i="6" a="1"/>
  <c r="AH354" i="6" s="1"/>
  <c r="AG354" i="6"/>
  <c r="AG354" i="6" a="1"/>
  <c r="AF354" i="6" a="1"/>
  <c r="AF354" i="6" s="1"/>
  <c r="AE354" i="6" a="1"/>
  <c r="AE354" i="6" s="1"/>
  <c r="AD354" i="6" a="1"/>
  <c r="AD354" i="6" s="1"/>
  <c r="AC354" i="6" a="1"/>
  <c r="AC354" i="6" s="1"/>
  <c r="AB354" i="6" a="1"/>
  <c r="AB354" i="6" s="1"/>
  <c r="AA354" i="6"/>
  <c r="AA354" i="6" a="1"/>
  <c r="Z354" i="6" a="1"/>
  <c r="Z354" i="6" s="1"/>
  <c r="Y354" i="6" a="1"/>
  <c r="Y354" i="6" s="1"/>
  <c r="X354" i="6" a="1"/>
  <c r="X354" i="6" s="1"/>
  <c r="W354" i="6" a="1"/>
  <c r="W354" i="6" s="1"/>
  <c r="V354" i="6" a="1"/>
  <c r="V354" i="6" s="1"/>
  <c r="U354" i="6" a="1"/>
  <c r="U354" i="6" s="1"/>
  <c r="T354" i="6" a="1"/>
  <c r="T354" i="6" s="1"/>
  <c r="S354" i="6"/>
  <c r="S354" i="6" a="1"/>
  <c r="R354" i="6" a="1"/>
  <c r="R354" i="6" s="1"/>
  <c r="Q354" i="6" a="1"/>
  <c r="Q354" i="6" s="1"/>
  <c r="P354" i="6" a="1"/>
  <c r="P354" i="6" s="1"/>
  <c r="O354" i="6" a="1"/>
  <c r="O354" i="6" s="1"/>
  <c r="N354" i="6" a="1"/>
  <c r="N354" i="6" s="1"/>
  <c r="M354" i="6" a="1"/>
  <c r="M354" i="6" s="1"/>
  <c r="L354" i="6" a="1"/>
  <c r="L354" i="6" s="1"/>
  <c r="K354" i="6"/>
  <c r="K354" i="6" a="1"/>
  <c r="AI353" i="6" a="1"/>
  <c r="AI353" i="6" s="1"/>
  <c r="AH353" i="6" a="1"/>
  <c r="AH353" i="6" s="1"/>
  <c r="AG353" i="6" a="1"/>
  <c r="AG353" i="6" s="1"/>
  <c r="AF353" i="6" a="1"/>
  <c r="AF353" i="6" s="1"/>
  <c r="AE353" i="6"/>
  <c r="AE353" i="6" a="1"/>
  <c r="AD353" i="6" a="1"/>
  <c r="AD353" i="6" s="1"/>
  <c r="AC353" i="6" a="1"/>
  <c r="AC353" i="6" s="1"/>
  <c r="AB353" i="6" a="1"/>
  <c r="AB353" i="6" s="1"/>
  <c r="AA353" i="6" a="1"/>
  <c r="AA353" i="6" s="1"/>
  <c r="Z353" i="6" a="1"/>
  <c r="Z353" i="6" s="1"/>
  <c r="Y353" i="6" a="1"/>
  <c r="Y353" i="6" s="1"/>
  <c r="X353" i="6" a="1"/>
  <c r="X353" i="6" s="1"/>
  <c r="W353" i="6"/>
  <c r="W353" i="6" a="1"/>
  <c r="V353" i="6" a="1"/>
  <c r="V353" i="6" s="1"/>
  <c r="U353" i="6" a="1"/>
  <c r="U353" i="6" s="1"/>
  <c r="T353" i="6" a="1"/>
  <c r="T353" i="6" s="1"/>
  <c r="S353" i="6" a="1"/>
  <c r="S353" i="6" s="1"/>
  <c r="R353" i="6" a="1"/>
  <c r="R353" i="6" s="1"/>
  <c r="Q353" i="6" a="1"/>
  <c r="Q353" i="6" s="1"/>
  <c r="P353" i="6"/>
  <c r="P353" i="6" a="1"/>
  <c r="O353" i="6" a="1"/>
  <c r="O353" i="6" s="1"/>
  <c r="N353" i="6" a="1"/>
  <c r="N353" i="6" s="1"/>
  <c r="M353" i="6" a="1"/>
  <c r="M353" i="6" s="1"/>
  <c r="L353" i="6"/>
  <c r="L353" i="6" a="1"/>
  <c r="K353" i="6" a="1"/>
  <c r="K353" i="6" s="1"/>
  <c r="AI352" i="6" a="1"/>
  <c r="AI352" i="6" s="1"/>
  <c r="AH352" i="6"/>
  <c r="AH352" i="6" a="1"/>
  <c r="AG352" i="6" a="1"/>
  <c r="AG352" i="6" s="1"/>
  <c r="AF352" i="6" a="1"/>
  <c r="AF352" i="6" s="1"/>
  <c r="AE352" i="6" a="1"/>
  <c r="AE352" i="6" s="1"/>
  <c r="AD352" i="6"/>
  <c r="AD352" i="6" a="1"/>
  <c r="AC352" i="6" a="1"/>
  <c r="AC352" i="6" s="1"/>
  <c r="AB352" i="6" a="1"/>
  <c r="AB352" i="6" s="1"/>
  <c r="AA352" i="6" a="1"/>
  <c r="AA352" i="6" s="1"/>
  <c r="Z352" i="6"/>
  <c r="Z352" i="6" a="1"/>
  <c r="Y352" i="6" a="1"/>
  <c r="Y352" i="6" s="1"/>
  <c r="X352" i="6" a="1"/>
  <c r="X352" i="6" s="1"/>
  <c r="W352" i="6" a="1"/>
  <c r="W352" i="6" s="1"/>
  <c r="V352" i="6"/>
  <c r="V352" i="6" a="1"/>
  <c r="U352" i="6" a="1"/>
  <c r="U352" i="6" s="1"/>
  <c r="T352" i="6" a="1"/>
  <c r="T352" i="6" s="1"/>
  <c r="S352" i="6" a="1"/>
  <c r="S352" i="6" s="1"/>
  <c r="R352" i="6"/>
  <c r="R352" i="6" a="1"/>
  <c r="Q352" i="6" a="1"/>
  <c r="Q352" i="6" s="1"/>
  <c r="P352" i="6" a="1"/>
  <c r="P352" i="6" s="1"/>
  <c r="O352" i="6" a="1"/>
  <c r="O352" i="6" s="1"/>
  <c r="N352" i="6"/>
  <c r="N352" i="6" a="1"/>
  <c r="M352" i="6" a="1"/>
  <c r="M352" i="6" s="1"/>
  <c r="L352" i="6" a="1"/>
  <c r="L352" i="6" s="1"/>
  <c r="K352" i="6" a="1"/>
  <c r="K352" i="6" s="1"/>
  <c r="AI351" i="6" a="1"/>
  <c r="AI351" i="6" s="1"/>
  <c r="AH351" i="6" a="1"/>
  <c r="AH351" i="6" s="1"/>
  <c r="AG351" i="6" a="1"/>
  <c r="AG351" i="6" s="1"/>
  <c r="AF351" i="6"/>
  <c r="AF351" i="6" a="1"/>
  <c r="AE351" i="6" a="1"/>
  <c r="AE351" i="6" s="1"/>
  <c r="AD351" i="6" a="1"/>
  <c r="AD351" i="6" s="1"/>
  <c r="AC351" i="6" a="1"/>
  <c r="AC351" i="6" s="1"/>
  <c r="AB351" i="6"/>
  <c r="AB351" i="6" a="1"/>
  <c r="AA351" i="6" a="1"/>
  <c r="AA351" i="6" s="1"/>
  <c r="Z351" i="6" a="1"/>
  <c r="Z351" i="6" s="1"/>
  <c r="Y351" i="6" a="1"/>
  <c r="Y351" i="6" s="1"/>
  <c r="X351" i="6"/>
  <c r="X351" i="6" a="1"/>
  <c r="W351" i="6" a="1"/>
  <c r="W351" i="6" s="1"/>
  <c r="V351" i="6" a="1"/>
  <c r="V351" i="6" s="1"/>
  <c r="U351" i="6" a="1"/>
  <c r="U351" i="6" s="1"/>
  <c r="T351" i="6"/>
  <c r="T351" i="6" a="1"/>
  <c r="S351" i="6" a="1"/>
  <c r="S351" i="6" s="1"/>
  <c r="R351" i="6" a="1"/>
  <c r="R351" i="6" s="1"/>
  <c r="Q351" i="6" a="1"/>
  <c r="Q351" i="6" s="1"/>
  <c r="P351" i="6"/>
  <c r="P351" i="6" a="1"/>
  <c r="O351" i="6" a="1"/>
  <c r="O351" i="6" s="1"/>
  <c r="N351" i="6" a="1"/>
  <c r="N351" i="6" s="1"/>
  <c r="M351" i="6" a="1"/>
  <c r="M351" i="6" s="1"/>
  <c r="L351" i="6"/>
  <c r="L351" i="6" a="1"/>
  <c r="K351" i="6" a="1"/>
  <c r="K351" i="6" s="1"/>
  <c r="AI350" i="6" a="1"/>
  <c r="AI350" i="6" s="1"/>
  <c r="AH350" i="6"/>
  <c r="AH350" i="6" a="1"/>
  <c r="AG350" i="6" a="1"/>
  <c r="AG350" i="6" s="1"/>
  <c r="AF350" i="6" a="1"/>
  <c r="AF350" i="6" s="1"/>
  <c r="AE350" i="6" a="1"/>
  <c r="AE350" i="6" s="1"/>
  <c r="AD350" i="6"/>
  <c r="AD350" i="6" a="1"/>
  <c r="AC350" i="6" a="1"/>
  <c r="AC350" i="6" s="1"/>
  <c r="AB350" i="6" a="1"/>
  <c r="AB350" i="6" s="1"/>
  <c r="AA350" i="6" a="1"/>
  <c r="AA350" i="6" s="1"/>
  <c r="Z350" i="6"/>
  <c r="Z350" i="6" a="1"/>
  <c r="Y350" i="6" a="1"/>
  <c r="Y350" i="6" s="1"/>
  <c r="X350" i="6" a="1"/>
  <c r="X350" i="6" s="1"/>
  <c r="W350" i="6" a="1"/>
  <c r="W350" i="6" s="1"/>
  <c r="V350" i="6"/>
  <c r="V350" i="6" a="1"/>
  <c r="U350" i="6" a="1"/>
  <c r="U350" i="6" s="1"/>
  <c r="T350" i="6" a="1"/>
  <c r="T350" i="6" s="1"/>
  <c r="S350" i="6" a="1"/>
  <c r="S350" i="6" s="1"/>
  <c r="R350" i="6"/>
  <c r="R350" i="6" a="1"/>
  <c r="Q350" i="6" a="1"/>
  <c r="Q350" i="6" s="1"/>
  <c r="P350" i="6" a="1"/>
  <c r="P350" i="6" s="1"/>
  <c r="O350" i="6" a="1"/>
  <c r="O350" i="6" s="1"/>
  <c r="N350" i="6"/>
  <c r="N350" i="6" a="1"/>
  <c r="M350" i="6" a="1"/>
  <c r="M350" i="6" s="1"/>
  <c r="L350" i="6" a="1"/>
  <c r="L350" i="6" s="1"/>
  <c r="K350" i="6" a="1"/>
  <c r="K350" i="6" s="1"/>
  <c r="AI349" i="6" a="1"/>
  <c r="AI349" i="6" s="1"/>
  <c r="AH349" i="6" a="1"/>
  <c r="AH349" i="6" s="1"/>
  <c r="AG349" i="6" a="1"/>
  <c r="AG349" i="6" s="1"/>
  <c r="AF349" i="6"/>
  <c r="AF349" i="6" a="1"/>
  <c r="AE349" i="6" a="1"/>
  <c r="AE349" i="6" s="1"/>
  <c r="AD349" i="6" a="1"/>
  <c r="AD349" i="6" s="1"/>
  <c r="AC349" i="6" a="1"/>
  <c r="AC349" i="6" s="1"/>
  <c r="AB349" i="6"/>
  <c r="AB349" i="6" a="1"/>
  <c r="AA349" i="6" a="1"/>
  <c r="AA349" i="6" s="1"/>
  <c r="Z349" i="6" a="1"/>
  <c r="Z349" i="6" s="1"/>
  <c r="Y349" i="6" a="1"/>
  <c r="Y349" i="6" s="1"/>
  <c r="X349" i="6"/>
  <c r="X349" i="6" a="1"/>
  <c r="W349" i="6" a="1"/>
  <c r="W349" i="6" s="1"/>
  <c r="V349" i="6" a="1"/>
  <c r="V349" i="6" s="1"/>
  <c r="U349" i="6" a="1"/>
  <c r="U349" i="6" s="1"/>
  <c r="T349" i="6"/>
  <c r="T349" i="6" a="1"/>
  <c r="S349" i="6" a="1"/>
  <c r="S349" i="6" s="1"/>
  <c r="R349" i="6" a="1"/>
  <c r="R349" i="6" s="1"/>
  <c r="Q349" i="6" a="1"/>
  <c r="Q349" i="6" s="1"/>
  <c r="P349" i="6"/>
  <c r="P349" i="6" a="1"/>
  <c r="O349" i="6" a="1"/>
  <c r="O349" i="6" s="1"/>
  <c r="N349" i="6" a="1"/>
  <c r="N349" i="6" s="1"/>
  <c r="M349" i="6" a="1"/>
  <c r="M349" i="6" s="1"/>
  <c r="L349" i="6"/>
  <c r="L349" i="6" a="1"/>
  <c r="K349" i="6" a="1"/>
  <c r="K349" i="6" s="1"/>
  <c r="AI348" i="6" a="1"/>
  <c r="AI348" i="6" s="1"/>
  <c r="AH348" i="6"/>
  <c r="AH348" i="6" a="1"/>
  <c r="AG348" i="6" a="1"/>
  <c r="AG348" i="6" s="1"/>
  <c r="AF348" i="6" a="1"/>
  <c r="AF348" i="6" s="1"/>
  <c r="AE348" i="6" a="1"/>
  <c r="AE348" i="6" s="1"/>
  <c r="AD348" i="6"/>
  <c r="AD348" i="6" a="1"/>
  <c r="AC348" i="6" a="1"/>
  <c r="AC348" i="6" s="1"/>
  <c r="AB348" i="6" a="1"/>
  <c r="AB348" i="6" s="1"/>
  <c r="AA348" i="6" a="1"/>
  <c r="AA348" i="6" s="1"/>
  <c r="Z348" i="6"/>
  <c r="Z348" i="6" a="1"/>
  <c r="Y348" i="6" a="1"/>
  <c r="Y348" i="6" s="1"/>
  <c r="X348" i="6" a="1"/>
  <c r="X348" i="6" s="1"/>
  <c r="W348" i="6" a="1"/>
  <c r="W348" i="6" s="1"/>
  <c r="V348" i="6"/>
  <c r="V348" i="6" a="1"/>
  <c r="U348" i="6" a="1"/>
  <c r="U348" i="6" s="1"/>
  <c r="T348" i="6" a="1"/>
  <c r="T348" i="6" s="1"/>
  <c r="S348" i="6" a="1"/>
  <c r="S348" i="6" s="1"/>
  <c r="R348" i="6"/>
  <c r="R348" i="6" a="1"/>
  <c r="Q348" i="6" a="1"/>
  <c r="Q348" i="6" s="1"/>
  <c r="P348" i="6" a="1"/>
  <c r="P348" i="6" s="1"/>
  <c r="O348" i="6" a="1"/>
  <c r="O348" i="6" s="1"/>
  <c r="N348" i="6"/>
  <c r="N348" i="6" a="1"/>
  <c r="M348" i="6" a="1"/>
  <c r="M348" i="6" s="1"/>
  <c r="L348" i="6" a="1"/>
  <c r="L348" i="6" s="1"/>
  <c r="K348" i="6" a="1"/>
  <c r="K348" i="6" s="1"/>
  <c r="AI347" i="6" a="1"/>
  <c r="AI347" i="6" s="1"/>
  <c r="AH347" i="6" a="1"/>
  <c r="AH347" i="6" s="1"/>
  <c r="AG347" i="6" a="1"/>
  <c r="AG347" i="6" s="1"/>
  <c r="AF347" i="6"/>
  <c r="AF347" i="6" a="1"/>
  <c r="AE347" i="6" a="1"/>
  <c r="AE347" i="6" s="1"/>
  <c r="AD347" i="6" a="1"/>
  <c r="AD347" i="6" s="1"/>
  <c r="AC347" i="6" a="1"/>
  <c r="AC347" i="6" s="1"/>
  <c r="AB347" i="6"/>
  <c r="AB347" i="6" a="1"/>
  <c r="AA347" i="6" a="1"/>
  <c r="AA347" i="6" s="1"/>
  <c r="Z347" i="6" a="1"/>
  <c r="Z347" i="6" s="1"/>
  <c r="Y347" i="6" a="1"/>
  <c r="Y347" i="6" s="1"/>
  <c r="X347" i="6"/>
  <c r="X347" i="6" a="1"/>
  <c r="W347" i="6" a="1"/>
  <c r="W347" i="6" s="1"/>
  <c r="V347" i="6" a="1"/>
  <c r="V347" i="6" s="1"/>
  <c r="U347" i="6" a="1"/>
  <c r="U347" i="6" s="1"/>
  <c r="T347" i="6"/>
  <c r="T347" i="6" a="1"/>
  <c r="S347" i="6" a="1"/>
  <c r="S347" i="6" s="1"/>
  <c r="R347" i="6" a="1"/>
  <c r="R347" i="6" s="1"/>
  <c r="Q347" i="6" a="1"/>
  <c r="Q347" i="6" s="1"/>
  <c r="P347" i="6"/>
  <c r="P347" i="6" a="1"/>
  <c r="O347" i="6" a="1"/>
  <c r="O347" i="6" s="1"/>
  <c r="N347" i="6" a="1"/>
  <c r="N347" i="6" s="1"/>
  <c r="M347" i="6" a="1"/>
  <c r="M347" i="6" s="1"/>
  <c r="L347" i="6"/>
  <c r="L347" i="6" a="1"/>
  <c r="K347" i="6" a="1"/>
  <c r="K347" i="6" s="1"/>
  <c r="AI346" i="6" a="1"/>
  <c r="AI346" i="6" s="1"/>
  <c r="AH346" i="6"/>
  <c r="AH346" i="6" a="1"/>
  <c r="AG346" i="6" a="1"/>
  <c r="AG346" i="6" s="1"/>
  <c r="AF346" i="6" a="1"/>
  <c r="AF346" i="6" s="1"/>
  <c r="AE346" i="6" a="1"/>
  <c r="AE346" i="6" s="1"/>
  <c r="AD346" i="6"/>
  <c r="AD346" i="6" a="1"/>
  <c r="AC346" i="6" a="1"/>
  <c r="AC346" i="6" s="1"/>
  <c r="AB346" i="6" a="1"/>
  <c r="AB346" i="6" s="1"/>
  <c r="AA346" i="6" a="1"/>
  <c r="AA346" i="6" s="1"/>
  <c r="Z346" i="6"/>
  <c r="Z346" i="6" a="1"/>
  <c r="Y346" i="6" a="1"/>
  <c r="Y346" i="6" s="1"/>
  <c r="X346" i="6" a="1"/>
  <c r="X346" i="6" s="1"/>
  <c r="W346" i="6" a="1"/>
  <c r="W346" i="6" s="1"/>
  <c r="V346" i="6"/>
  <c r="V346" i="6" a="1"/>
  <c r="U346" i="6" a="1"/>
  <c r="U346" i="6" s="1"/>
  <c r="T346" i="6" a="1"/>
  <c r="T346" i="6" s="1"/>
  <c r="S346" i="6" a="1"/>
  <c r="S346" i="6" s="1"/>
  <c r="R346" i="6"/>
  <c r="R346" i="6" a="1"/>
  <c r="Q346" i="6" a="1"/>
  <c r="Q346" i="6" s="1"/>
  <c r="P346" i="6" a="1"/>
  <c r="P346" i="6" s="1"/>
  <c r="O346" i="6" a="1"/>
  <c r="O346" i="6" s="1"/>
  <c r="N346" i="6"/>
  <c r="N346" i="6" a="1"/>
  <c r="M346" i="6" a="1"/>
  <c r="M346" i="6" s="1"/>
  <c r="L346" i="6" a="1"/>
  <c r="L346" i="6" s="1"/>
  <c r="K346" i="6" a="1"/>
  <c r="K346" i="6" s="1"/>
  <c r="AI345" i="6" a="1"/>
  <c r="AI345" i="6" s="1"/>
  <c r="AH345" i="6" a="1"/>
  <c r="AH345" i="6" s="1"/>
  <c r="AG345" i="6" a="1"/>
  <c r="AG345" i="6" s="1"/>
  <c r="AF345" i="6"/>
  <c r="AF345" i="6" a="1"/>
  <c r="AE345" i="6" a="1"/>
  <c r="AE345" i="6" s="1"/>
  <c r="AD345" i="6" a="1"/>
  <c r="AD345" i="6" s="1"/>
  <c r="AC345" i="6" a="1"/>
  <c r="AC345" i="6" s="1"/>
  <c r="AB345" i="6"/>
  <c r="AB345" i="6" a="1"/>
  <c r="AA345" i="6" a="1"/>
  <c r="AA345" i="6" s="1"/>
  <c r="Z345" i="6" a="1"/>
  <c r="Z345" i="6" s="1"/>
  <c r="Y345" i="6" a="1"/>
  <c r="Y345" i="6" s="1"/>
  <c r="X345" i="6"/>
  <c r="X345" i="6" a="1"/>
  <c r="W345" i="6" a="1"/>
  <c r="W345" i="6" s="1"/>
  <c r="V345" i="6" a="1"/>
  <c r="V345" i="6" s="1"/>
  <c r="U345" i="6" a="1"/>
  <c r="U345" i="6" s="1"/>
  <c r="T345" i="6"/>
  <c r="T345" i="6" a="1"/>
  <c r="S345" i="6" a="1"/>
  <c r="S345" i="6" s="1"/>
  <c r="R345" i="6" a="1"/>
  <c r="R345" i="6" s="1"/>
  <c r="Q345" i="6" a="1"/>
  <c r="Q345" i="6" s="1"/>
  <c r="P345" i="6"/>
  <c r="P345" i="6" a="1"/>
  <c r="O345" i="6" a="1"/>
  <c r="O345" i="6" s="1"/>
  <c r="N345" i="6" a="1"/>
  <c r="N345" i="6" s="1"/>
  <c r="M345" i="6" a="1"/>
  <c r="M345" i="6" s="1"/>
  <c r="L345" i="6"/>
  <c r="L345" i="6" a="1"/>
  <c r="K345" i="6" a="1"/>
  <c r="K345" i="6" s="1"/>
  <c r="AI344" i="6" a="1"/>
  <c r="AI344" i="6" s="1"/>
  <c r="AH344" i="6"/>
  <c r="AH344" i="6" a="1"/>
  <c r="AG344" i="6" a="1"/>
  <c r="AG344" i="6" s="1"/>
  <c r="AF344" i="6" a="1"/>
  <c r="AF344" i="6" s="1"/>
  <c r="AE344" i="6" a="1"/>
  <c r="AE344" i="6" s="1"/>
  <c r="AD344" i="6"/>
  <c r="AD344" i="6" a="1"/>
  <c r="AC344" i="6" a="1"/>
  <c r="AC344" i="6" s="1"/>
  <c r="AB344" i="6" a="1"/>
  <c r="AB344" i="6" s="1"/>
  <c r="AA344" i="6" a="1"/>
  <c r="AA344" i="6" s="1"/>
  <c r="Z344" i="6"/>
  <c r="Z344" i="6" a="1"/>
  <c r="Y344" i="6" a="1"/>
  <c r="Y344" i="6" s="1"/>
  <c r="X344" i="6" a="1"/>
  <c r="X344" i="6" s="1"/>
  <c r="W344" i="6" a="1"/>
  <c r="W344" i="6" s="1"/>
  <c r="V344" i="6"/>
  <c r="V344" i="6" a="1"/>
  <c r="U344" i="6" a="1"/>
  <c r="U344" i="6" s="1"/>
  <c r="T344" i="6" a="1"/>
  <c r="T344" i="6" s="1"/>
  <c r="S344" i="6" a="1"/>
  <c r="S344" i="6" s="1"/>
  <c r="R344" i="6" a="1"/>
  <c r="R344" i="6" s="1"/>
  <c r="Q344" i="6" a="1"/>
  <c r="Q344" i="6" s="1"/>
  <c r="P344" i="6" a="1"/>
  <c r="P344" i="6" s="1"/>
  <c r="O344" i="6" a="1"/>
  <c r="O344" i="6" s="1"/>
  <c r="N344" i="6" a="1"/>
  <c r="N344" i="6" s="1"/>
  <c r="M344" i="6"/>
  <c r="M344" i="6" a="1"/>
  <c r="L344" i="6" a="1"/>
  <c r="L344" i="6" s="1"/>
  <c r="K344" i="6" a="1"/>
  <c r="K344" i="6" s="1"/>
  <c r="AI343" i="6" a="1"/>
  <c r="AI343" i="6" s="1"/>
  <c r="AH343" i="6" a="1"/>
  <c r="AH343" i="6" s="1"/>
  <c r="AG343" i="6"/>
  <c r="AG343" i="6" a="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c r="Q343" i="6" a="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c r="AC342" i="6" a="1"/>
  <c r="AB342" i="6" a="1"/>
  <c r="AB342" i="6" s="1"/>
  <c r="AA342" i="6" a="1"/>
  <c r="AA342" i="6" s="1"/>
  <c r="Z342" i="6" a="1"/>
  <c r="Z342" i="6" s="1"/>
  <c r="Y342" i="6" a="1"/>
  <c r="Y342" i="6" s="1"/>
  <c r="X342" i="6" a="1"/>
  <c r="X342" i="6" s="1"/>
  <c r="W342" i="6" a="1"/>
  <c r="W342" i="6" s="1"/>
  <c r="V342" i="6" a="1"/>
  <c r="V342" i="6" s="1"/>
  <c r="U342" i="6"/>
  <c r="U342" i="6" a="1"/>
  <c r="T342" i="6" a="1"/>
  <c r="T342" i="6" s="1"/>
  <c r="S342" i="6" a="1"/>
  <c r="S342" i="6" s="1"/>
  <c r="R342" i="6" a="1"/>
  <c r="R342" i="6" s="1"/>
  <c r="Q342" i="6" a="1"/>
  <c r="Q342" i="6" s="1"/>
  <c r="P342" i="6" a="1"/>
  <c r="P342" i="6" s="1"/>
  <c r="O342" i="6" a="1"/>
  <c r="O342" i="6" s="1"/>
  <c r="N342" i="6" a="1"/>
  <c r="N342" i="6" s="1"/>
  <c r="M342" i="6"/>
  <c r="M342" i="6" a="1"/>
  <c r="L342" i="6" a="1"/>
  <c r="L342" i="6" s="1"/>
  <c r="K342" i="6" a="1"/>
  <c r="K342" i="6" s="1"/>
  <c r="AI341" i="6" a="1"/>
  <c r="AI341" i="6" s="1"/>
  <c r="AH341" i="6" a="1"/>
  <c r="AH341" i="6" s="1"/>
  <c r="AG341" i="6"/>
  <c r="AG341" i="6" a="1"/>
  <c r="AF341" i="6" a="1"/>
  <c r="AF341" i="6" s="1"/>
  <c r="AE341" i="6" a="1"/>
  <c r="AE341" i="6" s="1"/>
  <c r="AD341" i="6" a="1"/>
  <c r="AD341" i="6" s="1"/>
  <c r="AC341" i="6" a="1"/>
  <c r="AC341" i="6" s="1"/>
  <c r="AB341" i="6" a="1"/>
  <c r="AB341" i="6" s="1"/>
  <c r="AA341" i="6" a="1"/>
  <c r="AA341" i="6" s="1"/>
  <c r="Z341" i="6" a="1"/>
  <c r="Z341" i="6" s="1"/>
  <c r="Y341" i="6"/>
  <c r="Y341" i="6" a="1"/>
  <c r="X341" i="6" a="1"/>
  <c r="X341" i="6" s="1"/>
  <c r="W341" i="6" a="1"/>
  <c r="W341" i="6" s="1"/>
  <c r="V341" i="6" a="1"/>
  <c r="V341" i="6" s="1"/>
  <c r="U341" i="6" a="1"/>
  <c r="U341" i="6" s="1"/>
  <c r="T341" i="6" a="1"/>
  <c r="T341" i="6" s="1"/>
  <c r="S341" i="6" a="1"/>
  <c r="S341" i="6" s="1"/>
  <c r="R341" i="6" a="1"/>
  <c r="R341" i="6" s="1"/>
  <c r="Q341" i="6"/>
  <c r="Q341" i="6" a="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c r="AC340" i="6" a="1"/>
  <c r="AB340" i="6" a="1"/>
  <c r="AB340" i="6" s="1"/>
  <c r="AA340" i="6" a="1"/>
  <c r="AA340" i="6" s="1"/>
  <c r="Z340" i="6" a="1"/>
  <c r="Z340" i="6" s="1"/>
  <c r="Y340" i="6" a="1"/>
  <c r="Y340" i="6" s="1"/>
  <c r="X340" i="6" a="1"/>
  <c r="X340" i="6" s="1"/>
  <c r="W340" i="6" a="1"/>
  <c r="W340" i="6" s="1"/>
  <c r="V340" i="6" a="1"/>
  <c r="V340" i="6" s="1"/>
  <c r="U340" i="6"/>
  <c r="U340" i="6" a="1"/>
  <c r="T340" i="6" a="1"/>
  <c r="T340" i="6" s="1"/>
  <c r="S340" i="6" a="1"/>
  <c r="S340" i="6" s="1"/>
  <c r="R340" i="6" a="1"/>
  <c r="R340" i="6" s="1"/>
  <c r="Q340" i="6" a="1"/>
  <c r="Q340" i="6" s="1"/>
  <c r="P340" i="6" a="1"/>
  <c r="P340" i="6" s="1"/>
  <c r="O340" i="6" a="1"/>
  <c r="O340" i="6" s="1"/>
  <c r="N340" i="6" a="1"/>
  <c r="N340" i="6" s="1"/>
  <c r="M340" i="6"/>
  <c r="M340" i="6" a="1"/>
  <c r="L340" i="6" a="1"/>
  <c r="L340" i="6" s="1"/>
  <c r="K340" i="6" a="1"/>
  <c r="K340" i="6" s="1"/>
  <c r="AI339" i="6" a="1"/>
  <c r="AI339" i="6" s="1"/>
  <c r="AH339" i="6" a="1"/>
  <c r="AH339" i="6" s="1"/>
  <c r="AG339" i="6"/>
  <c r="AG339" i="6" a="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c r="Q339" i="6" a="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c r="AC338" i="6" a="1"/>
  <c r="AB338" i="6" a="1"/>
  <c r="AB338" i="6" s="1"/>
  <c r="AA338" i="6" a="1"/>
  <c r="AA338" i="6" s="1"/>
  <c r="Z338" i="6" a="1"/>
  <c r="Z338" i="6" s="1"/>
  <c r="Y338" i="6" a="1"/>
  <c r="Y338" i="6" s="1"/>
  <c r="X338" i="6" a="1"/>
  <c r="X338" i="6" s="1"/>
  <c r="W338" i="6" a="1"/>
  <c r="W338" i="6" s="1"/>
  <c r="V338" i="6" a="1"/>
  <c r="V338" i="6" s="1"/>
  <c r="U338" i="6"/>
  <c r="U338" i="6" a="1"/>
  <c r="T338" i="6" a="1"/>
  <c r="T338" i="6" s="1"/>
  <c r="S338" i="6" a="1"/>
  <c r="S338" i="6" s="1"/>
  <c r="R338" i="6" a="1"/>
  <c r="R338" i="6" s="1"/>
  <c r="Q338" i="6" a="1"/>
  <c r="Q338" i="6" s="1"/>
  <c r="P338" i="6" a="1"/>
  <c r="P338" i="6" s="1"/>
  <c r="O338" i="6" a="1"/>
  <c r="O338" i="6" s="1"/>
  <c r="N338" i="6" a="1"/>
  <c r="N338" i="6" s="1"/>
  <c r="M338" i="6"/>
  <c r="M338" i="6" a="1"/>
  <c r="L338" i="6" a="1"/>
  <c r="L338" i="6" s="1"/>
  <c r="K338" i="6" a="1"/>
  <c r="K338" i="6" s="1"/>
  <c r="AI337" i="6" a="1"/>
  <c r="AI337" i="6" s="1"/>
  <c r="AH337" i="6" a="1"/>
  <c r="AH337" i="6" s="1"/>
  <c r="AG337" i="6"/>
  <c r="AG337" i="6" a="1"/>
  <c r="AF337" i="6" a="1"/>
  <c r="AF337" i="6" s="1"/>
  <c r="AE337" i="6" a="1"/>
  <c r="AE337" i="6" s="1"/>
  <c r="AD337" i="6" a="1"/>
  <c r="AD337" i="6" s="1"/>
  <c r="AC337" i="6" a="1"/>
  <c r="AC337" i="6" s="1"/>
  <c r="AB337" i="6" a="1"/>
  <c r="AB337" i="6" s="1"/>
  <c r="AA337" i="6" a="1"/>
  <c r="AA337" i="6" s="1"/>
  <c r="Z337" i="6" a="1"/>
  <c r="Z337" i="6" s="1"/>
  <c r="Y337" i="6"/>
  <c r="Y337" i="6" a="1"/>
  <c r="X337" i="6" a="1"/>
  <c r="X337" i="6" s="1"/>
  <c r="W337" i="6" a="1"/>
  <c r="W337" i="6" s="1"/>
  <c r="V337" i="6" a="1"/>
  <c r="V337" i="6" s="1"/>
  <c r="U337" i="6" a="1"/>
  <c r="U337" i="6" s="1"/>
  <c r="T337" i="6" a="1"/>
  <c r="T337" i="6" s="1"/>
  <c r="S337" i="6" a="1"/>
  <c r="S337" i="6" s="1"/>
  <c r="R337" i="6" a="1"/>
  <c r="R337" i="6" s="1"/>
  <c r="Q337" i="6"/>
  <c r="Q337" i="6" a="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a="1"/>
  <c r="AA336" i="6" s="1"/>
  <c r="Z336" i="6" a="1"/>
  <c r="Z336" i="6" s="1"/>
  <c r="Y336" i="6" a="1"/>
  <c r="Y336" i="6" s="1"/>
  <c r="X336" i="6" a="1"/>
  <c r="X336" i="6" s="1"/>
  <c r="W336" i="6" a="1"/>
  <c r="W336" i="6" s="1"/>
  <c r="V336" i="6" a="1"/>
  <c r="V336" i="6" s="1"/>
  <c r="U336" i="6"/>
  <c r="U336" i="6" a="1"/>
  <c r="T336" i="6" a="1"/>
  <c r="T336" i="6" s="1"/>
  <c r="S336" i="6" a="1"/>
  <c r="S336" i="6" s="1"/>
  <c r="R336" i="6" a="1"/>
  <c r="R336" i="6" s="1"/>
  <c r="Q336" i="6" a="1"/>
  <c r="Q336" i="6" s="1"/>
  <c r="P336" i="6" a="1"/>
  <c r="P336" i="6" s="1"/>
  <c r="O336" i="6" a="1"/>
  <c r="O336" i="6" s="1"/>
  <c r="N336" i="6" a="1"/>
  <c r="N336" i="6" s="1"/>
  <c r="M336" i="6"/>
  <c r="M336" i="6" a="1"/>
  <c r="L336" i="6" a="1"/>
  <c r="L336" i="6" s="1"/>
  <c r="K336" i="6" a="1"/>
  <c r="K336" i="6" s="1"/>
  <c r="AI335" i="6" a="1"/>
  <c r="AI335" i="6" s="1"/>
  <c r="AH335" i="6" a="1"/>
  <c r="AH335" i="6" s="1"/>
  <c r="AG335" i="6"/>
  <c r="AG335" i="6" a="1"/>
  <c r="AF335" i="6" a="1"/>
  <c r="AF335" i="6" s="1"/>
  <c r="AE335" i="6" a="1"/>
  <c r="AE335" i="6" s="1"/>
  <c r="AD335" i="6" a="1"/>
  <c r="AD335" i="6" s="1"/>
  <c r="AC335" i="6" a="1"/>
  <c r="AC335" i="6" s="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c r="Q335" i="6" a="1"/>
  <c r="P335" i="6" a="1"/>
  <c r="P335" i="6" s="1"/>
  <c r="O335" i="6" a="1"/>
  <c r="O335" i="6" s="1"/>
  <c r="N335" i="6" a="1"/>
  <c r="N335" i="6" s="1"/>
  <c r="M335" i="6"/>
  <c r="M335" i="6" a="1"/>
  <c r="L335" i="6" a="1"/>
  <c r="L335" i="6" s="1"/>
  <c r="K335" i="6" a="1"/>
  <c r="K335" i="6" s="1"/>
  <c r="AI334" i="6" a="1"/>
  <c r="AI334" i="6" s="1"/>
  <c r="AH334" i="6" a="1"/>
  <c r="AH334" i="6" s="1"/>
  <c r="AG334" i="6"/>
  <c r="AG334" i="6" a="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c r="Q334" i="6" a="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c r="AC333" i="6" a="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c r="M333" i="6" a="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a="1"/>
  <c r="W331" i="6" s="1"/>
  <c r="V331" i="6" a="1"/>
  <c r="V331" i="6" s="1"/>
  <c r="U331" i="6"/>
  <c r="U331" i="6" a="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c r="AG330" i="6" a="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c r="Q330" i="6" a="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c r="AC329" i="6" a="1"/>
  <c r="AB329" i="6" a="1"/>
  <c r="AB329" i="6" s="1"/>
  <c r="AA329" i="6" a="1"/>
  <c r="AA329" i="6" s="1"/>
  <c r="Z329" i="6" a="1"/>
  <c r="Z329" i="6" s="1"/>
  <c r="Y329" i="6" a="1"/>
  <c r="Y329" i="6" s="1"/>
  <c r="X329" i="6" a="1"/>
  <c r="X329" i="6" s="1"/>
  <c r="W329" i="6" a="1"/>
  <c r="W329" i="6" s="1"/>
  <c r="V329" i="6" a="1"/>
  <c r="V329" i="6" s="1"/>
  <c r="U329" i="6"/>
  <c r="U329" i="6" a="1"/>
  <c r="T329" i="6" a="1"/>
  <c r="T329" i="6" s="1"/>
  <c r="S329" i="6" a="1"/>
  <c r="S329" i="6" s="1"/>
  <c r="R329" i="6" a="1"/>
  <c r="R329" i="6" s="1"/>
  <c r="Q329" i="6" a="1"/>
  <c r="Q329" i="6" s="1"/>
  <c r="P329" i="6" a="1"/>
  <c r="P329" i="6" s="1"/>
  <c r="O329" i="6" a="1"/>
  <c r="O329" i="6" s="1"/>
  <c r="N329" i="6" a="1"/>
  <c r="N329" i="6" s="1"/>
  <c r="M329" i="6"/>
  <c r="M329" i="6" a="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c r="AC327" i="6" a="1"/>
  <c r="AB327" i="6" a="1"/>
  <c r="AB327" i="6" s="1"/>
  <c r="AA327" i="6" a="1"/>
  <c r="AA327" i="6" s="1"/>
  <c r="Z327" i="6" a="1"/>
  <c r="Z327" i="6" s="1"/>
  <c r="Y327" i="6" a="1"/>
  <c r="Y327" i="6" s="1"/>
  <c r="X327" i="6" a="1"/>
  <c r="X327" i="6" s="1"/>
  <c r="W327" i="6" a="1"/>
  <c r="W327" i="6" s="1"/>
  <c r="V327" i="6" a="1"/>
  <c r="V327" i="6" s="1"/>
  <c r="U327" i="6"/>
  <c r="U327" i="6" a="1"/>
  <c r="T327" i="6" a="1"/>
  <c r="T327" i="6" s="1"/>
  <c r="S327" i="6" a="1"/>
  <c r="S327" i="6" s="1"/>
  <c r="R327" i="6" a="1"/>
  <c r="R327" i="6" s="1"/>
  <c r="Q327" i="6" a="1"/>
  <c r="Q327" i="6" s="1"/>
  <c r="P327" i="6" a="1"/>
  <c r="P327" i="6" s="1"/>
  <c r="O327" i="6" a="1"/>
  <c r="O327" i="6" s="1"/>
  <c r="N327" i="6" a="1"/>
  <c r="N327" i="6" s="1"/>
  <c r="M327" i="6"/>
  <c r="M327" i="6" a="1"/>
  <c r="L327" i="6" a="1"/>
  <c r="L327" i="6" s="1"/>
  <c r="K327" i="6" a="1"/>
  <c r="K327" i="6" s="1"/>
  <c r="AI326" i="6" a="1"/>
  <c r="AI326" i="6" s="1"/>
  <c r="AH326" i="6" a="1"/>
  <c r="AH326" i="6" s="1"/>
  <c r="AG326" i="6"/>
  <c r="AG326" i="6" a="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c r="Q326" i="6" a="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c r="AC325" i="6" a="1"/>
  <c r="AB325" i="6" a="1"/>
  <c r="AB325" i="6" s="1"/>
  <c r="AA325" i="6" a="1"/>
  <c r="AA325" i="6" s="1"/>
  <c r="Z325" i="6" a="1"/>
  <c r="Z325" i="6" s="1"/>
  <c r="Y325" i="6" a="1"/>
  <c r="Y325" i="6" s="1"/>
  <c r="X325" i="6" a="1"/>
  <c r="X325" i="6" s="1"/>
  <c r="W325" i="6" a="1"/>
  <c r="W325" i="6" s="1"/>
  <c r="V325" i="6" a="1"/>
  <c r="V325" i="6" s="1"/>
  <c r="U325" i="6"/>
  <c r="U325" i="6" a="1"/>
  <c r="T325" i="6" a="1"/>
  <c r="T325" i="6" s="1"/>
  <c r="S325" i="6" a="1"/>
  <c r="S325" i="6" s="1"/>
  <c r="R325" i="6" a="1"/>
  <c r="R325" i="6" s="1"/>
  <c r="Q325" i="6" a="1"/>
  <c r="Q325" i="6" s="1"/>
  <c r="P325" i="6" a="1"/>
  <c r="P325" i="6" s="1"/>
  <c r="O325" i="6" a="1"/>
  <c r="O325" i="6" s="1"/>
  <c r="N325" i="6" a="1"/>
  <c r="N325" i="6" s="1"/>
  <c r="M325" i="6"/>
  <c r="M325" i="6" a="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c r="Y324" i="6" a="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c r="AC323" i="6" a="1"/>
  <c r="AB323" i="6" a="1"/>
  <c r="AB323" i="6" s="1"/>
  <c r="AA323" i="6" a="1"/>
  <c r="AA323" i="6" s="1"/>
  <c r="Z323" i="6" a="1"/>
  <c r="Z323" i="6" s="1"/>
  <c r="Y323" i="6" a="1"/>
  <c r="Y323" i="6" s="1"/>
  <c r="X323" i="6" a="1"/>
  <c r="X323" i="6" s="1"/>
  <c r="W323" i="6" a="1"/>
  <c r="W323" i="6" s="1"/>
  <c r="V323" i="6" a="1"/>
  <c r="V323" i="6" s="1"/>
  <c r="U323" i="6"/>
  <c r="U323" i="6" a="1"/>
  <c r="T323" i="6" a="1"/>
  <c r="T323" i="6" s="1"/>
  <c r="S323" i="6" a="1"/>
  <c r="S323" i="6" s="1"/>
  <c r="R323" i="6" a="1"/>
  <c r="R323" i="6" s="1"/>
  <c r="Q323" i="6" a="1"/>
  <c r="Q323" i="6" s="1"/>
  <c r="P323" i="6" a="1"/>
  <c r="P323" i="6" s="1"/>
  <c r="O323" i="6" a="1"/>
  <c r="O323" i="6" s="1"/>
  <c r="N323" i="6" a="1"/>
  <c r="N323" i="6" s="1"/>
  <c r="M323" i="6"/>
  <c r="M323" i="6" a="1"/>
  <c r="L323" i="6" a="1"/>
  <c r="L323" i="6" s="1"/>
  <c r="K323" i="6" a="1"/>
  <c r="K323" i="6" s="1"/>
  <c r="AI322" i="6" a="1"/>
  <c r="AI322" i="6" s="1"/>
  <c r="AH322" i="6" a="1"/>
  <c r="AH322" i="6" s="1"/>
  <c r="AG322" i="6"/>
  <c r="AG322" i="6" a="1"/>
  <c r="AF322" i="6" a="1"/>
  <c r="AF322" i="6" s="1"/>
  <c r="AE322" i="6" a="1"/>
  <c r="AE322" i="6" s="1"/>
  <c r="AD322" i="6" a="1"/>
  <c r="AD322" i="6" s="1"/>
  <c r="AC322" i="6" a="1"/>
  <c r="AC322" i="6" s="1"/>
  <c r="AB322" i="6" a="1"/>
  <c r="AB322" i="6" s="1"/>
  <c r="AA322" i="6" a="1"/>
  <c r="AA322" i="6" s="1"/>
  <c r="Z322" i="6" a="1"/>
  <c r="Z322" i="6" s="1"/>
  <c r="Y322" i="6"/>
  <c r="Y322" i="6" a="1"/>
  <c r="X322" i="6" a="1"/>
  <c r="X322" i="6" s="1"/>
  <c r="W322" i="6" a="1"/>
  <c r="W322" i="6" s="1"/>
  <c r="V322" i="6" a="1"/>
  <c r="V322" i="6" s="1"/>
  <c r="U322" i="6" a="1"/>
  <c r="U322" i="6" s="1"/>
  <c r="T322" i="6" a="1"/>
  <c r="T322" i="6" s="1"/>
  <c r="S322" i="6" a="1"/>
  <c r="S322" i="6" s="1"/>
  <c r="R322" i="6" a="1"/>
  <c r="R322" i="6" s="1"/>
  <c r="Q322" i="6"/>
  <c r="Q322" i="6" a="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c r="AC321" i="6" a="1"/>
  <c r="AB321" i="6" a="1"/>
  <c r="AB321" i="6" s="1"/>
  <c r="AA321" i="6" a="1"/>
  <c r="AA321" i="6" s="1"/>
  <c r="Z321" i="6" a="1"/>
  <c r="Z321" i="6" s="1"/>
  <c r="Y321" i="6" a="1"/>
  <c r="Y321" i="6" s="1"/>
  <c r="X321" i="6" a="1"/>
  <c r="X321" i="6" s="1"/>
  <c r="W321" i="6" a="1"/>
  <c r="W321" i="6" s="1"/>
  <c r="V321" i="6" a="1"/>
  <c r="V321" i="6" s="1"/>
  <c r="U321" i="6"/>
  <c r="U321" i="6" a="1"/>
  <c r="T321" i="6" a="1"/>
  <c r="T321" i="6" s="1"/>
  <c r="S321" i="6" a="1"/>
  <c r="S321" i="6" s="1"/>
  <c r="R321" i="6" a="1"/>
  <c r="R321" i="6" s="1"/>
  <c r="Q321" i="6" a="1"/>
  <c r="Q321" i="6" s="1"/>
  <c r="P321" i="6" a="1"/>
  <c r="P321" i="6" s="1"/>
  <c r="O321" i="6" a="1"/>
  <c r="O321" i="6" s="1"/>
  <c r="N321" i="6" a="1"/>
  <c r="N321" i="6" s="1"/>
  <c r="M321" i="6"/>
  <c r="M321" i="6" a="1"/>
  <c r="L321" i="6" a="1"/>
  <c r="L321" i="6" s="1"/>
  <c r="K321" i="6" a="1"/>
  <c r="K321" i="6" s="1"/>
  <c r="AI320" i="6" a="1"/>
  <c r="AI320" i="6" s="1"/>
  <c r="AH320" i="6" a="1"/>
  <c r="AH320" i="6" s="1"/>
  <c r="AG320" i="6"/>
  <c r="AG320" i="6" a="1"/>
  <c r="AF320" i="6" a="1"/>
  <c r="AF320" i="6" s="1"/>
  <c r="AE320" i="6" a="1"/>
  <c r="AE320" i="6" s="1"/>
  <c r="AD320" i="6" a="1"/>
  <c r="AD320" i="6" s="1"/>
  <c r="AC320" i="6" a="1"/>
  <c r="AC320" i="6" s="1"/>
  <c r="AB320" i="6" a="1"/>
  <c r="AB320" i="6" s="1"/>
  <c r="AA320" i="6" a="1"/>
  <c r="AA320" i="6" s="1"/>
  <c r="Z320" i="6" a="1"/>
  <c r="Z320" i="6" s="1"/>
  <c r="Y320" i="6"/>
  <c r="Y320" i="6" a="1"/>
  <c r="X320" i="6" a="1"/>
  <c r="X320" i="6" s="1"/>
  <c r="W320" i="6" a="1"/>
  <c r="W320" i="6" s="1"/>
  <c r="V320" i="6" a="1"/>
  <c r="V320" i="6" s="1"/>
  <c r="U320" i="6" a="1"/>
  <c r="U320" i="6" s="1"/>
  <c r="T320" i="6" a="1"/>
  <c r="T320" i="6" s="1"/>
  <c r="S320" i="6" a="1"/>
  <c r="S320" i="6" s="1"/>
  <c r="R320" i="6" a="1"/>
  <c r="R320" i="6" s="1"/>
  <c r="Q320" i="6"/>
  <c r="Q320" i="6" a="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c r="AC319" i="6" a="1"/>
  <c r="AB319" i="6" a="1"/>
  <c r="AB319" i="6" s="1"/>
  <c r="AA319" i="6" a="1"/>
  <c r="AA319" i="6" s="1"/>
  <c r="Z319" i="6" a="1"/>
  <c r="Z319" i="6" s="1"/>
  <c r="Y319" i="6" a="1"/>
  <c r="Y319" i="6" s="1"/>
  <c r="X319" i="6" a="1"/>
  <c r="X319" i="6" s="1"/>
  <c r="W319" i="6" a="1"/>
  <c r="W319" i="6" s="1"/>
  <c r="V319" i="6" a="1"/>
  <c r="V319" i="6" s="1"/>
  <c r="U319" i="6"/>
  <c r="U319" i="6" a="1"/>
  <c r="T319" i="6" a="1"/>
  <c r="T319" i="6" s="1"/>
  <c r="S319" i="6" a="1"/>
  <c r="S319" i="6" s="1"/>
  <c r="R319" i="6" a="1"/>
  <c r="R319" i="6" s="1"/>
  <c r="Q319" i="6" a="1"/>
  <c r="Q319" i="6" s="1"/>
  <c r="P319" i="6" a="1"/>
  <c r="P319" i="6" s="1"/>
  <c r="O319" i="6" a="1"/>
  <c r="O319" i="6" s="1"/>
  <c r="N319" i="6" a="1"/>
  <c r="N319" i="6" s="1"/>
  <c r="M319" i="6"/>
  <c r="M319" i="6" a="1"/>
  <c r="L319" i="6" a="1"/>
  <c r="L319" i="6" s="1"/>
  <c r="K319" i="6" a="1"/>
  <c r="K319" i="6" s="1"/>
  <c r="AI318" i="6" a="1"/>
  <c r="AI318" i="6" s="1"/>
  <c r="AH318" i="6" a="1"/>
  <c r="AH318" i="6" s="1"/>
  <c r="AG318" i="6"/>
  <c r="AG318" i="6" a="1"/>
  <c r="AF318" i="6" a="1"/>
  <c r="AF318" i="6" s="1"/>
  <c r="AE318" i="6" a="1"/>
  <c r="AE318" i="6" s="1"/>
  <c r="AD318" i="6" a="1"/>
  <c r="AD318" i="6" s="1"/>
  <c r="AC318" i="6" a="1"/>
  <c r="AC318" i="6" s="1"/>
  <c r="AB318" i="6" a="1"/>
  <c r="AB318" i="6" s="1"/>
  <c r="AA318" i="6" a="1"/>
  <c r="AA318" i="6" s="1"/>
  <c r="Z318" i="6" a="1"/>
  <c r="Z318" i="6" s="1"/>
  <c r="Y318" i="6"/>
  <c r="Y318" i="6" a="1"/>
  <c r="X318" i="6" a="1"/>
  <c r="X318" i="6" s="1"/>
  <c r="W318" i="6" a="1"/>
  <c r="W318" i="6" s="1"/>
  <c r="V318" i="6" a="1"/>
  <c r="V318" i="6" s="1"/>
  <c r="U318" i="6" a="1"/>
  <c r="U318" i="6" s="1"/>
  <c r="T318" i="6" a="1"/>
  <c r="T318" i="6" s="1"/>
  <c r="S318" i="6" a="1"/>
  <c r="S318" i="6" s="1"/>
  <c r="R318" i="6" a="1"/>
  <c r="R318" i="6" s="1"/>
  <c r="Q318" i="6"/>
  <c r="Q318" i="6" a="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c r="AC317" i="6" a="1"/>
  <c r="AB317" i="6" a="1"/>
  <c r="AB317" i="6" s="1"/>
  <c r="AA317" i="6" a="1"/>
  <c r="AA317" i="6" s="1"/>
  <c r="Z317" i="6" a="1"/>
  <c r="Z317" i="6" s="1"/>
  <c r="Y317" i="6" a="1"/>
  <c r="Y317" i="6" s="1"/>
  <c r="X317" i="6" a="1"/>
  <c r="X317" i="6" s="1"/>
  <c r="W317" i="6" a="1"/>
  <c r="W317" i="6" s="1"/>
  <c r="V317" i="6" a="1"/>
  <c r="V317" i="6" s="1"/>
  <c r="U317" i="6"/>
  <c r="U317" i="6" a="1"/>
  <c r="T317" i="6" a="1"/>
  <c r="T317" i="6" s="1"/>
  <c r="S317" i="6" a="1"/>
  <c r="S317" i="6" s="1"/>
  <c r="R317" i="6" a="1"/>
  <c r="R317" i="6" s="1"/>
  <c r="Q317" i="6" a="1"/>
  <c r="Q317" i="6" s="1"/>
  <c r="P317" i="6" a="1"/>
  <c r="P317" i="6" s="1"/>
  <c r="O317" i="6" a="1"/>
  <c r="O317" i="6" s="1"/>
  <c r="N317" i="6" a="1"/>
  <c r="N317" i="6" s="1"/>
  <c r="M317" i="6"/>
  <c r="M317" i="6" a="1"/>
  <c r="L317" i="6" a="1"/>
  <c r="L317" i="6" s="1"/>
  <c r="K317" i="6" a="1"/>
  <c r="K317" i="6" s="1"/>
  <c r="AI316" i="6" a="1"/>
  <c r="AI316" i="6" s="1"/>
  <c r="AH316" i="6" a="1"/>
  <c r="AH316" i="6" s="1"/>
  <c r="AG316" i="6"/>
  <c r="AG316" i="6" a="1"/>
  <c r="AF316" i="6" a="1"/>
  <c r="AF316" i="6" s="1"/>
  <c r="AE316" i="6" a="1"/>
  <c r="AE316" i="6" s="1"/>
  <c r="AD316" i="6" a="1"/>
  <c r="AD316" i="6" s="1"/>
  <c r="AC316" i="6" a="1"/>
  <c r="AC316" i="6" s="1"/>
  <c r="AB316" i="6" a="1"/>
  <c r="AB316" i="6" s="1"/>
  <c r="AA316" i="6" a="1"/>
  <c r="AA316" i="6" s="1"/>
  <c r="Z316" i="6" a="1"/>
  <c r="Z316" i="6" s="1"/>
  <c r="Y316" i="6"/>
  <c r="Y316" i="6" a="1"/>
  <c r="X316" i="6" a="1"/>
  <c r="X316" i="6" s="1"/>
  <c r="W316" i="6" a="1"/>
  <c r="W316" i="6" s="1"/>
  <c r="V316" i="6" a="1"/>
  <c r="V316" i="6" s="1"/>
  <c r="U316" i="6" a="1"/>
  <c r="U316" i="6" s="1"/>
  <c r="T316" i="6" a="1"/>
  <c r="T316" i="6" s="1"/>
  <c r="S316" i="6" a="1"/>
  <c r="S316" i="6" s="1"/>
  <c r="R316" i="6" a="1"/>
  <c r="R316" i="6" s="1"/>
  <c r="Q316" i="6"/>
  <c r="Q316" i="6" a="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c r="AC315" i="6" a="1"/>
  <c r="AB315" i="6" a="1"/>
  <c r="AB315" i="6" s="1"/>
  <c r="AA315" i="6" a="1"/>
  <c r="AA315" i="6" s="1"/>
  <c r="Z315" i="6" a="1"/>
  <c r="Z315" i="6" s="1"/>
  <c r="Y315" i="6" a="1"/>
  <c r="Y315" i="6" s="1"/>
  <c r="X315" i="6" a="1"/>
  <c r="X315" i="6" s="1"/>
  <c r="W315" i="6" a="1"/>
  <c r="W315" i="6" s="1"/>
  <c r="V315" i="6" a="1"/>
  <c r="V315" i="6" s="1"/>
  <c r="U315" i="6"/>
  <c r="U315" i="6" a="1"/>
  <c r="T315" i="6" a="1"/>
  <c r="T315" i="6" s="1"/>
  <c r="S315" i="6" a="1"/>
  <c r="S315" i="6" s="1"/>
  <c r="R315" i="6" a="1"/>
  <c r="R315" i="6" s="1"/>
  <c r="Q315" i="6" a="1"/>
  <c r="Q315" i="6" s="1"/>
  <c r="P315" i="6" a="1"/>
  <c r="P315" i="6" s="1"/>
  <c r="O315" i="6" a="1"/>
  <c r="O315" i="6" s="1"/>
  <c r="N315" i="6" a="1"/>
  <c r="N315" i="6" s="1"/>
  <c r="M315" i="6"/>
  <c r="M315" i="6" a="1"/>
  <c r="L315" i="6" a="1"/>
  <c r="L315" i="6" s="1"/>
  <c r="K315" i="6" a="1"/>
  <c r="K315" i="6" s="1"/>
  <c r="AI314" i="6" a="1"/>
  <c r="AI314" i="6" s="1"/>
  <c r="AH314" i="6" a="1"/>
  <c r="AH314" i="6" s="1"/>
  <c r="AG314" i="6"/>
  <c r="AG314" i="6" a="1"/>
  <c r="AF314" i="6" a="1"/>
  <c r="AF314" i="6" s="1"/>
  <c r="AE314" i="6" a="1"/>
  <c r="AE314" i="6" s="1"/>
  <c r="AD314" i="6" a="1"/>
  <c r="AD314" i="6" s="1"/>
  <c r="AC314" i="6" a="1"/>
  <c r="AC314" i="6" s="1"/>
  <c r="AB314" i="6" a="1"/>
  <c r="AB314" i="6" s="1"/>
  <c r="AA314" i="6" a="1"/>
  <c r="AA314" i="6" s="1"/>
  <c r="Z314" i="6" a="1"/>
  <c r="Z314" i="6" s="1"/>
  <c r="Y314" i="6"/>
  <c r="Y314" i="6" a="1"/>
  <c r="X314" i="6" a="1"/>
  <c r="X314" i="6" s="1"/>
  <c r="W314" i="6" a="1"/>
  <c r="W314" i="6" s="1"/>
  <c r="V314" i="6" a="1"/>
  <c r="V314" i="6" s="1"/>
  <c r="U314" i="6" a="1"/>
  <c r="U314" i="6" s="1"/>
  <c r="T314" i="6" a="1"/>
  <c r="T314" i="6" s="1"/>
  <c r="S314" i="6" a="1"/>
  <c r="S314" i="6" s="1"/>
  <c r="R314" i="6" a="1"/>
  <c r="R314" i="6" s="1"/>
  <c r="Q314" i="6"/>
  <c r="Q314" i="6" a="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c r="AC313" i="6" a="1"/>
  <c r="AB313" i="6" a="1"/>
  <c r="AB313" i="6" s="1"/>
  <c r="AA313" i="6" a="1"/>
  <c r="AA313" i="6" s="1"/>
  <c r="Z313" i="6" a="1"/>
  <c r="Z313" i="6" s="1"/>
  <c r="Y313" i="6" a="1"/>
  <c r="Y313" i="6" s="1"/>
  <c r="X313" i="6" a="1"/>
  <c r="X313" i="6" s="1"/>
  <c r="W313" i="6" a="1"/>
  <c r="W313" i="6" s="1"/>
  <c r="V313" i="6" a="1"/>
  <c r="V313" i="6" s="1"/>
  <c r="U313" i="6"/>
  <c r="U313" i="6" a="1"/>
  <c r="T313" i="6" a="1"/>
  <c r="T313" i="6" s="1"/>
  <c r="S313" i="6" a="1"/>
  <c r="S313" i="6" s="1"/>
  <c r="R313" i="6" a="1"/>
  <c r="R313" i="6" s="1"/>
  <c r="Q313" i="6" a="1"/>
  <c r="Q313" i="6" s="1"/>
  <c r="P313" i="6" a="1"/>
  <c r="P313" i="6" s="1"/>
  <c r="O313" i="6" a="1"/>
  <c r="O313" i="6" s="1"/>
  <c r="N313" i="6" a="1"/>
  <c r="N313" i="6" s="1"/>
  <c r="M313" i="6"/>
  <c r="M313" i="6" a="1"/>
  <c r="L313" i="6" a="1"/>
  <c r="L313" i="6" s="1"/>
  <c r="K313" i="6" a="1"/>
  <c r="K313" i="6" s="1"/>
  <c r="AI312" i="6" a="1"/>
  <c r="AI312" i="6" s="1"/>
  <c r="AH312" i="6" a="1"/>
  <c r="AH312" i="6" s="1"/>
  <c r="AG312" i="6"/>
  <c r="AG312" i="6" a="1"/>
  <c r="AF312" i="6" a="1"/>
  <c r="AF312" i="6" s="1"/>
  <c r="AE312" i="6" a="1"/>
  <c r="AE312" i="6" s="1"/>
  <c r="AD312" i="6" a="1"/>
  <c r="AD312" i="6" s="1"/>
  <c r="AC312" i="6" a="1"/>
  <c r="AC312" i="6" s="1"/>
  <c r="AB312" i="6" a="1"/>
  <c r="AB312" i="6" s="1"/>
  <c r="AA312" i="6" a="1"/>
  <c r="AA312" i="6" s="1"/>
  <c r="Z312" i="6" a="1"/>
  <c r="Z312" i="6" s="1"/>
  <c r="Y312" i="6"/>
  <c r="Y312" i="6" a="1"/>
  <c r="X312" i="6" a="1"/>
  <c r="X312" i="6" s="1"/>
  <c r="W312" i="6" a="1"/>
  <c r="W312" i="6" s="1"/>
  <c r="V312" i="6" a="1"/>
  <c r="V312" i="6" s="1"/>
  <c r="U312" i="6" a="1"/>
  <c r="U312" i="6" s="1"/>
  <c r="T312" i="6" a="1"/>
  <c r="T312" i="6" s="1"/>
  <c r="S312" i="6" a="1"/>
  <c r="S312" i="6" s="1"/>
  <c r="R312" i="6" a="1"/>
  <c r="R312" i="6" s="1"/>
  <c r="Q312" i="6"/>
  <c r="Q312" i="6" a="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c r="AC311" i="6" a="1"/>
  <c r="AB311" i="6" a="1"/>
  <c r="AB311" i="6" s="1"/>
  <c r="AA311" i="6" a="1"/>
  <c r="AA311" i="6" s="1"/>
  <c r="Z311" i="6" a="1"/>
  <c r="Z311" i="6" s="1"/>
  <c r="Y311" i="6" a="1"/>
  <c r="Y311" i="6" s="1"/>
  <c r="X311" i="6" a="1"/>
  <c r="X311" i="6" s="1"/>
  <c r="W311" i="6" a="1"/>
  <c r="W311" i="6" s="1"/>
  <c r="V311" i="6" a="1"/>
  <c r="V311" i="6" s="1"/>
  <c r="U311" i="6"/>
  <c r="U311" i="6" a="1"/>
  <c r="T311" i="6" a="1"/>
  <c r="T311" i="6" s="1"/>
  <c r="S311" i="6" a="1"/>
  <c r="S311" i="6" s="1"/>
  <c r="R311" i="6" a="1"/>
  <c r="R311" i="6" s="1"/>
  <c r="Q311" i="6" a="1"/>
  <c r="Q311" i="6" s="1"/>
  <c r="P311" i="6" a="1"/>
  <c r="P311" i="6" s="1"/>
  <c r="O311" i="6" a="1"/>
  <c r="O311" i="6" s="1"/>
  <c r="N311" i="6" a="1"/>
  <c r="N311" i="6" s="1"/>
  <c r="M311" i="6"/>
  <c r="M311" i="6" a="1"/>
  <c r="L311" i="6" a="1"/>
  <c r="L311" i="6" s="1"/>
  <c r="K311" i="6" a="1"/>
  <c r="K311" i="6" s="1"/>
  <c r="AI310" i="6" a="1"/>
  <c r="AI310" i="6" s="1"/>
  <c r="AH310" i="6" a="1"/>
  <c r="AH310" i="6" s="1"/>
  <c r="AG310" i="6"/>
  <c r="AG310" i="6" a="1"/>
  <c r="AF310" i="6" a="1"/>
  <c r="AF310" i="6" s="1"/>
  <c r="AE310" i="6" a="1"/>
  <c r="AE310" i="6" s="1"/>
  <c r="AD310" i="6" a="1"/>
  <c r="AD310" i="6" s="1"/>
  <c r="AC310" i="6" a="1"/>
  <c r="AC310" i="6" s="1"/>
  <c r="AB310" i="6" a="1"/>
  <c r="AB310" i="6" s="1"/>
  <c r="AA310" i="6" a="1"/>
  <c r="AA310" i="6" s="1"/>
  <c r="Z310" i="6" a="1"/>
  <c r="Z310" i="6" s="1"/>
  <c r="Y310" i="6"/>
  <c r="Y310" i="6" a="1"/>
  <c r="X310" i="6" a="1"/>
  <c r="X310" i="6" s="1"/>
  <c r="W310" i="6" a="1"/>
  <c r="W310" i="6" s="1"/>
  <c r="V310" i="6" a="1"/>
  <c r="V310" i="6" s="1"/>
  <c r="U310" i="6" a="1"/>
  <c r="U310" i="6" s="1"/>
  <c r="T310" i="6" a="1"/>
  <c r="T310" i="6" s="1"/>
  <c r="S310" i="6" a="1"/>
  <c r="S310" i="6" s="1"/>
  <c r="R310" i="6" a="1"/>
  <c r="R310" i="6" s="1"/>
  <c r="Q310" i="6"/>
  <c r="Q310" i="6" a="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c r="AC309" i="6" a="1"/>
  <c r="AB309" i="6" a="1"/>
  <c r="AB309" i="6" s="1"/>
  <c r="AA309" i="6" a="1"/>
  <c r="AA309" i="6" s="1"/>
  <c r="Z309" i="6" a="1"/>
  <c r="Z309" i="6" s="1"/>
  <c r="Y309" i="6" a="1"/>
  <c r="Y309" i="6" s="1"/>
  <c r="X309" i="6" a="1"/>
  <c r="X309" i="6" s="1"/>
  <c r="W309" i="6" a="1"/>
  <c r="W309" i="6" s="1"/>
  <c r="V309" i="6" a="1"/>
  <c r="V309" i="6" s="1"/>
  <c r="U309" i="6"/>
  <c r="U309" i="6" a="1"/>
  <c r="T309" i="6" a="1"/>
  <c r="T309" i="6" s="1"/>
  <c r="S309" i="6" a="1"/>
  <c r="S309" i="6" s="1"/>
  <c r="R309" i="6" a="1"/>
  <c r="R309" i="6" s="1"/>
  <c r="Q309" i="6" a="1"/>
  <c r="Q309" i="6" s="1"/>
  <c r="P309" i="6" a="1"/>
  <c r="P309" i="6" s="1"/>
  <c r="O309" i="6" a="1"/>
  <c r="O309" i="6" s="1"/>
  <c r="N309" i="6" a="1"/>
  <c r="N309" i="6" s="1"/>
  <c r="M309" i="6"/>
  <c r="M309" i="6" a="1"/>
  <c r="L309" i="6" a="1"/>
  <c r="L309" i="6" s="1"/>
  <c r="K309" i="6" a="1"/>
  <c r="K309" i="6" s="1"/>
  <c r="AI308" i="6" a="1"/>
  <c r="AI308" i="6" s="1"/>
  <c r="AH308" i="6" a="1"/>
  <c r="AH308" i="6" s="1"/>
  <c r="AG308" i="6"/>
  <c r="AG308" i="6" a="1"/>
  <c r="AF308" i="6" a="1"/>
  <c r="AF308" i="6" s="1"/>
  <c r="AE308" i="6" a="1"/>
  <c r="AE308" i="6" s="1"/>
  <c r="AD308" i="6" a="1"/>
  <c r="AD308" i="6" s="1"/>
  <c r="AC308" i="6" a="1"/>
  <c r="AC308" i="6" s="1"/>
  <c r="AB308" i="6" a="1"/>
  <c r="AB308" i="6" s="1"/>
  <c r="AA308" i="6" a="1"/>
  <c r="AA308" i="6" s="1"/>
  <c r="Z308" i="6" a="1"/>
  <c r="Z308" i="6" s="1"/>
  <c r="Y308" i="6"/>
  <c r="Y308" i="6" a="1"/>
  <c r="X308" i="6" a="1"/>
  <c r="X308" i="6" s="1"/>
  <c r="W308" i="6" a="1"/>
  <c r="W308" i="6" s="1"/>
  <c r="V308" i="6" a="1"/>
  <c r="V308" i="6" s="1"/>
  <c r="U308" i="6" a="1"/>
  <c r="U308" i="6" s="1"/>
  <c r="T308" i="6" a="1"/>
  <c r="T308" i="6" s="1"/>
  <c r="S308" i="6" a="1"/>
  <c r="S308" i="6" s="1"/>
  <c r="R308" i="6" a="1"/>
  <c r="R308" i="6" s="1"/>
  <c r="Q308" i="6"/>
  <c r="Q308" i="6" a="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c r="AC307" i="6" a="1"/>
  <c r="AB307" i="6" a="1"/>
  <c r="AB307" i="6" s="1"/>
  <c r="AA307" i="6" a="1"/>
  <c r="AA307" i="6" s="1"/>
  <c r="Z307" i="6" a="1"/>
  <c r="Z307" i="6" s="1"/>
  <c r="Y307" i="6" a="1"/>
  <c r="Y307" i="6" s="1"/>
  <c r="X307" i="6" a="1"/>
  <c r="X307" i="6" s="1"/>
  <c r="W307" i="6" a="1"/>
  <c r="W307" i="6" s="1"/>
  <c r="V307" i="6" a="1"/>
  <c r="V307" i="6" s="1"/>
  <c r="U307" i="6"/>
  <c r="U307" i="6" a="1"/>
  <c r="T307" i="6" a="1"/>
  <c r="T307" i="6" s="1"/>
  <c r="S307" i="6" a="1"/>
  <c r="S307" i="6" s="1"/>
  <c r="R307" i="6" a="1"/>
  <c r="R307" i="6" s="1"/>
  <c r="Q307" i="6" a="1"/>
  <c r="Q307" i="6" s="1"/>
  <c r="P307" i="6" a="1"/>
  <c r="P307" i="6" s="1"/>
  <c r="O307" i="6" a="1"/>
  <c r="O307" i="6" s="1"/>
  <c r="N307" i="6" a="1"/>
  <c r="N307" i="6" s="1"/>
  <c r="M307" i="6"/>
  <c r="M307" i="6" a="1"/>
  <c r="L307" i="6" a="1"/>
  <c r="L307" i="6" s="1"/>
  <c r="K307" i="6" a="1"/>
  <c r="K307" i="6" s="1"/>
  <c r="AI306" i="6" a="1"/>
  <c r="AI306" i="6" s="1"/>
  <c r="AH306" i="6" a="1"/>
  <c r="AH306" i="6" s="1"/>
  <c r="AG306" i="6"/>
  <c r="AG306" i="6" a="1"/>
  <c r="AF306" i="6" a="1"/>
  <c r="AF306" i="6" s="1"/>
  <c r="AE306" i="6" a="1"/>
  <c r="AE306" i="6" s="1"/>
  <c r="AD306" i="6" a="1"/>
  <c r="AD306" i="6" s="1"/>
  <c r="AC306" i="6" a="1"/>
  <c r="AC306" i="6" s="1"/>
  <c r="AB306" i="6" a="1"/>
  <c r="AB306" i="6" s="1"/>
  <c r="AA306" i="6" a="1"/>
  <c r="AA306" i="6" s="1"/>
  <c r="Z306" i="6" a="1"/>
  <c r="Z306" i="6" s="1"/>
  <c r="Y306" i="6"/>
  <c r="Y306" i="6" a="1"/>
  <c r="X306" i="6" a="1"/>
  <c r="X306" i="6" s="1"/>
  <c r="W306" i="6" a="1"/>
  <c r="W306" i="6" s="1"/>
  <c r="V306" i="6" a="1"/>
  <c r="V306" i="6" s="1"/>
  <c r="U306" i="6" a="1"/>
  <c r="U306" i="6" s="1"/>
  <c r="T306" i="6" a="1"/>
  <c r="T306" i="6" s="1"/>
  <c r="S306" i="6" a="1"/>
  <c r="S306" i="6" s="1"/>
  <c r="R306" i="6" a="1"/>
  <c r="R306" i="6" s="1"/>
  <c r="Q306" i="6"/>
  <c r="Q306" i="6" a="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c r="AC305" i="6" a="1"/>
  <c r="AB305" i="6" a="1"/>
  <c r="AB305" i="6" s="1"/>
  <c r="AA305" i="6" a="1"/>
  <c r="AA305" i="6" s="1"/>
  <c r="Z305" i="6" a="1"/>
  <c r="Z305" i="6" s="1"/>
  <c r="Y305" i="6" a="1"/>
  <c r="Y305" i="6" s="1"/>
  <c r="X305" i="6" a="1"/>
  <c r="X305" i="6" s="1"/>
  <c r="W305" i="6" a="1"/>
  <c r="W305" i="6" s="1"/>
  <c r="V305" i="6" a="1"/>
  <c r="V305" i="6" s="1"/>
  <c r="U305" i="6"/>
  <c r="U305" i="6" a="1"/>
  <c r="T305" i="6" a="1"/>
  <c r="T305" i="6" s="1"/>
  <c r="S305" i="6" a="1"/>
  <c r="S305" i="6" s="1"/>
  <c r="R305" i="6" a="1"/>
  <c r="R305" i="6" s="1"/>
  <c r="Q305" i="6" a="1"/>
  <c r="Q305" i="6" s="1"/>
  <c r="P305" i="6" a="1"/>
  <c r="P305" i="6" s="1"/>
  <c r="O305" i="6" a="1"/>
  <c r="O305" i="6" s="1"/>
  <c r="N305" i="6" a="1"/>
  <c r="N305" i="6" s="1"/>
  <c r="M305" i="6"/>
  <c r="M305" i="6" a="1"/>
  <c r="L305" i="6" a="1"/>
  <c r="L305" i="6" s="1"/>
  <c r="K305" i="6" a="1"/>
  <c r="K305" i="6" s="1"/>
  <c r="AI304" i="6" a="1"/>
  <c r="AI304" i="6" s="1"/>
  <c r="AH304" i="6" a="1"/>
  <c r="AH304" i="6" s="1"/>
  <c r="AG304" i="6"/>
  <c r="AG304" i="6" a="1"/>
  <c r="AF304" i="6" a="1"/>
  <c r="AF304" i="6" s="1"/>
  <c r="AE304" i="6" a="1"/>
  <c r="AE304" i="6" s="1"/>
  <c r="AD304" i="6" a="1"/>
  <c r="AD304" i="6" s="1"/>
  <c r="AC304" i="6" a="1"/>
  <c r="AC304" i="6" s="1"/>
  <c r="AB304" i="6" a="1"/>
  <c r="AB304" i="6" s="1"/>
  <c r="AA304" i="6" a="1"/>
  <c r="AA304" i="6" s="1"/>
  <c r="Z304" i="6" a="1"/>
  <c r="Z304" i="6" s="1"/>
  <c r="Y304" i="6"/>
  <c r="Y304" i="6" a="1"/>
  <c r="X304" i="6" a="1"/>
  <c r="X304" i="6" s="1"/>
  <c r="W304" i="6" a="1"/>
  <c r="W304" i="6" s="1"/>
  <c r="V304" i="6" a="1"/>
  <c r="V304" i="6" s="1"/>
  <c r="U304" i="6" a="1"/>
  <c r="U304" i="6" s="1"/>
  <c r="T304" i="6" a="1"/>
  <c r="T304" i="6" s="1"/>
  <c r="S304" i="6" a="1"/>
  <c r="S304" i="6" s="1"/>
  <c r="R304" i="6" a="1"/>
  <c r="R304" i="6" s="1"/>
  <c r="Q304" i="6"/>
  <c r="Q304" i="6" a="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c r="AC303" i="6" a="1"/>
  <c r="AB303" i="6" a="1"/>
  <c r="AB303" i="6" s="1"/>
  <c r="AA303" i="6" a="1"/>
  <c r="AA303" i="6" s="1"/>
  <c r="Z303" i="6" a="1"/>
  <c r="Z303" i="6" s="1"/>
  <c r="Y303" i="6" a="1"/>
  <c r="Y303" i="6" s="1"/>
  <c r="X303" i="6" a="1"/>
  <c r="X303" i="6" s="1"/>
  <c r="W303" i="6" a="1"/>
  <c r="W303" i="6" s="1"/>
  <c r="V303" i="6" a="1"/>
  <c r="V303" i="6" s="1"/>
  <c r="U303" i="6"/>
  <c r="U303" i="6" a="1"/>
  <c r="T303" i="6" a="1"/>
  <c r="T303" i="6" s="1"/>
  <c r="S303" i="6" a="1"/>
  <c r="S303" i="6" s="1"/>
  <c r="R303" i="6" a="1"/>
  <c r="R303" i="6" s="1"/>
  <c r="Q303" i="6" a="1"/>
  <c r="Q303" i="6" s="1"/>
  <c r="P303" i="6" a="1"/>
  <c r="P303" i="6" s="1"/>
  <c r="O303" i="6" a="1"/>
  <c r="O303" i="6" s="1"/>
  <c r="N303" i="6" a="1"/>
  <c r="N303" i="6" s="1"/>
  <c r="M303" i="6"/>
  <c r="M303" i="6" a="1"/>
  <c r="L303" i="6" a="1"/>
  <c r="L303" i="6" s="1"/>
  <c r="K303" i="6" a="1"/>
  <c r="K303" i="6" s="1"/>
  <c r="AI302" i="6" a="1"/>
  <c r="AI302" i="6" s="1"/>
  <c r="AH302" i="6" a="1"/>
  <c r="AH302" i="6" s="1"/>
  <c r="AG302" i="6"/>
  <c r="AG302" i="6" a="1"/>
  <c r="AF302" i="6" a="1"/>
  <c r="AF302" i="6" s="1"/>
  <c r="AE302" i="6" a="1"/>
  <c r="AE302" i="6" s="1"/>
  <c r="AD302" i="6" a="1"/>
  <c r="AD302" i="6" s="1"/>
  <c r="AC302" i="6" a="1"/>
  <c r="AC302" i="6" s="1"/>
  <c r="AB302" i="6" a="1"/>
  <c r="AB302" i="6" s="1"/>
  <c r="AA302" i="6" a="1"/>
  <c r="AA302" i="6" s="1"/>
  <c r="Z302" i="6" a="1"/>
  <c r="Z302" i="6" s="1"/>
  <c r="Y302" i="6"/>
  <c r="Y302" i="6" a="1"/>
  <c r="X302" i="6" a="1"/>
  <c r="X302" i="6" s="1"/>
  <c r="W302" i="6" a="1"/>
  <c r="W302" i="6" s="1"/>
  <c r="V302" i="6" a="1"/>
  <c r="V302" i="6" s="1"/>
  <c r="U302" i="6" a="1"/>
  <c r="U302" i="6" s="1"/>
  <c r="T302" i="6" a="1"/>
  <c r="T302" i="6" s="1"/>
  <c r="S302" i="6" a="1"/>
  <c r="S302" i="6" s="1"/>
  <c r="R302" i="6" a="1"/>
  <c r="R302" i="6" s="1"/>
  <c r="Q302" i="6"/>
  <c r="Q302" i="6" a="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c r="AC301" i="6" a="1"/>
  <c r="AB301" i="6" a="1"/>
  <c r="AB301" i="6" s="1"/>
  <c r="AA301" i="6" a="1"/>
  <c r="AA301" i="6" s="1"/>
  <c r="Z301" i="6" a="1"/>
  <c r="Z301" i="6" s="1"/>
  <c r="Y301" i="6" a="1"/>
  <c r="Y301" i="6" s="1"/>
  <c r="X301" i="6" a="1"/>
  <c r="X301" i="6" s="1"/>
  <c r="W301" i="6" a="1"/>
  <c r="W301" i="6" s="1"/>
  <c r="V301" i="6" a="1"/>
  <c r="V301" i="6" s="1"/>
  <c r="U301" i="6"/>
  <c r="U301" i="6" a="1"/>
  <c r="T301" i="6" a="1"/>
  <c r="T301" i="6" s="1"/>
  <c r="S301" i="6" a="1"/>
  <c r="S301" i="6" s="1"/>
  <c r="R301" i="6" a="1"/>
  <c r="R301" i="6" s="1"/>
  <c r="Q301" i="6" a="1"/>
  <c r="Q301" i="6" s="1"/>
  <c r="P301" i="6" a="1"/>
  <c r="P301" i="6" s="1"/>
  <c r="O301" i="6" a="1"/>
  <c r="O301" i="6" s="1"/>
  <c r="N301" i="6" a="1"/>
  <c r="N301" i="6" s="1"/>
  <c r="M301" i="6"/>
  <c r="M301" i="6" a="1"/>
  <c r="L301" i="6" a="1"/>
  <c r="L301" i="6" s="1"/>
  <c r="K301" i="6" a="1"/>
  <c r="K301" i="6" s="1"/>
  <c r="AI300" i="6" a="1"/>
  <c r="AI300" i="6" s="1"/>
  <c r="AH300" i="6" a="1"/>
  <c r="AH300" i="6" s="1"/>
  <c r="AG300" i="6"/>
  <c r="AG300" i="6" a="1"/>
  <c r="AF300" i="6" a="1"/>
  <c r="AF300" i="6" s="1"/>
  <c r="AE300" i="6" a="1"/>
  <c r="AE300" i="6" s="1"/>
  <c r="AD300" i="6" a="1"/>
  <c r="AD300" i="6" s="1"/>
  <c r="AC300" i="6" a="1"/>
  <c r="AC300" i="6" s="1"/>
  <c r="AB300" i="6" a="1"/>
  <c r="AB300" i="6" s="1"/>
  <c r="AA300" i="6" a="1"/>
  <c r="AA300" i="6" s="1"/>
  <c r="Z300" i="6" a="1"/>
  <c r="Z300" i="6" s="1"/>
  <c r="Y300" i="6"/>
  <c r="Y300" i="6" a="1"/>
  <c r="X300" i="6" a="1"/>
  <c r="X300" i="6" s="1"/>
  <c r="W300" i="6" a="1"/>
  <c r="W300" i="6" s="1"/>
  <c r="V300" i="6" a="1"/>
  <c r="V300" i="6" s="1"/>
  <c r="U300" i="6" a="1"/>
  <c r="U300" i="6" s="1"/>
  <c r="T300" i="6" a="1"/>
  <c r="T300" i="6" s="1"/>
  <c r="S300" i="6" a="1"/>
  <c r="S300" i="6" s="1"/>
  <c r="R300" i="6" a="1"/>
  <c r="R300" i="6" s="1"/>
  <c r="Q300" i="6"/>
  <c r="Q300" i="6" a="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c r="AC299" i="6" a="1"/>
  <c r="AB299" i="6" a="1"/>
  <c r="AB299" i="6" s="1"/>
  <c r="AA299" i="6" a="1"/>
  <c r="AA299" i="6" s="1"/>
  <c r="Z299" i="6" a="1"/>
  <c r="Z299" i="6" s="1"/>
  <c r="Y299" i="6" a="1"/>
  <c r="Y299" i="6" s="1"/>
  <c r="X299" i="6" a="1"/>
  <c r="X299" i="6" s="1"/>
  <c r="W299" i="6" a="1"/>
  <c r="W299" i="6" s="1"/>
  <c r="V299" i="6" a="1"/>
  <c r="V299" i="6" s="1"/>
  <c r="U299" i="6"/>
  <c r="U299" i="6" a="1"/>
  <c r="T299" i="6" a="1"/>
  <c r="T299" i="6" s="1"/>
  <c r="S299" i="6" a="1"/>
  <c r="S299" i="6" s="1"/>
  <c r="R299" i="6" a="1"/>
  <c r="R299" i="6" s="1"/>
  <c r="Q299" i="6" a="1"/>
  <c r="Q299" i="6" s="1"/>
  <c r="P299" i="6" a="1"/>
  <c r="P299" i="6" s="1"/>
  <c r="O299" i="6" a="1"/>
  <c r="O299" i="6" s="1"/>
  <c r="N299" i="6" a="1"/>
  <c r="N299" i="6" s="1"/>
  <c r="M299" i="6"/>
  <c r="M299" i="6" a="1"/>
  <c r="L299" i="6" a="1"/>
  <c r="L299" i="6" s="1"/>
  <c r="K299" i="6" a="1"/>
  <c r="K299" i="6" s="1"/>
  <c r="AI298" i="6" a="1"/>
  <c r="AI298" i="6" s="1"/>
  <c r="AH298" i="6" a="1"/>
  <c r="AH298" i="6" s="1"/>
  <c r="AG298" i="6"/>
  <c r="AG298" i="6" a="1"/>
  <c r="AF298" i="6" a="1"/>
  <c r="AF298" i="6" s="1"/>
  <c r="AE298" i="6" a="1"/>
  <c r="AE298" i="6" s="1"/>
  <c r="AD298" i="6" a="1"/>
  <c r="AD298" i="6" s="1"/>
  <c r="AC298" i="6" a="1"/>
  <c r="AC298" i="6" s="1"/>
  <c r="AB298" i="6" a="1"/>
  <c r="AB298" i="6" s="1"/>
  <c r="AA298" i="6" a="1"/>
  <c r="AA298" i="6" s="1"/>
  <c r="Z298" i="6" a="1"/>
  <c r="Z298" i="6" s="1"/>
  <c r="Y298" i="6"/>
  <c r="Y298" i="6" a="1"/>
  <c r="X298" i="6" a="1"/>
  <c r="X298" i="6" s="1"/>
  <c r="W298" i="6" a="1"/>
  <c r="W298" i="6" s="1"/>
  <c r="V298" i="6" a="1"/>
  <c r="V298" i="6" s="1"/>
  <c r="U298" i="6" a="1"/>
  <c r="U298" i="6" s="1"/>
  <c r="T298" i="6" a="1"/>
  <c r="T298" i="6" s="1"/>
  <c r="S298" i="6" a="1"/>
  <c r="S298" i="6" s="1"/>
  <c r="R298" i="6" a="1"/>
  <c r="R298" i="6" s="1"/>
  <c r="Q298" i="6"/>
  <c r="Q298" i="6" a="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c r="AC297" i="6" a="1"/>
  <c r="AB297" i="6" a="1"/>
  <c r="AB297" i="6" s="1"/>
  <c r="AA297" i="6" a="1"/>
  <c r="AA297" i="6" s="1"/>
  <c r="Z297" i="6" a="1"/>
  <c r="Z297" i="6" s="1"/>
  <c r="Y297" i="6" a="1"/>
  <c r="Y297" i="6" s="1"/>
  <c r="X297" i="6" a="1"/>
  <c r="X297" i="6" s="1"/>
  <c r="W297" i="6" a="1"/>
  <c r="W297" i="6" s="1"/>
  <c r="V297" i="6" a="1"/>
  <c r="V297" i="6" s="1"/>
  <c r="U297" i="6"/>
  <c r="U297" i="6" a="1"/>
  <c r="T297" i="6" a="1"/>
  <c r="T297" i="6" s="1"/>
  <c r="S297" i="6" a="1"/>
  <c r="S297" i="6" s="1"/>
  <c r="R297" i="6" a="1"/>
  <c r="R297" i="6" s="1"/>
  <c r="Q297" i="6" a="1"/>
  <c r="Q297" i="6" s="1"/>
  <c r="P297" i="6" a="1"/>
  <c r="P297" i="6" s="1"/>
  <c r="O297" i="6" a="1"/>
  <c r="O297" i="6" s="1"/>
  <c r="N297" i="6" a="1"/>
  <c r="N297" i="6" s="1"/>
  <c r="M297" i="6"/>
  <c r="M297" i="6" a="1"/>
  <c r="L297" i="6" a="1"/>
  <c r="L297" i="6" s="1"/>
  <c r="K297" i="6" a="1"/>
  <c r="K297" i="6" s="1"/>
  <c r="AI296" i="6" a="1"/>
  <c r="AI296" i="6" s="1"/>
  <c r="AH296" i="6" a="1"/>
  <c r="AH296" i="6" s="1"/>
  <c r="AG296" i="6"/>
  <c r="AG296" i="6" a="1"/>
  <c r="AF296" i="6" a="1"/>
  <c r="AF296" i="6" s="1"/>
  <c r="AE296" i="6" a="1"/>
  <c r="AE296" i="6" s="1"/>
  <c r="AD296" i="6" a="1"/>
  <c r="AD296" i="6" s="1"/>
  <c r="AC296" i="6" a="1"/>
  <c r="AC296" i="6" s="1"/>
  <c r="AB296" i="6" a="1"/>
  <c r="AB296" i="6" s="1"/>
  <c r="AA296" i="6" a="1"/>
  <c r="AA296" i="6" s="1"/>
  <c r="Z296" i="6" a="1"/>
  <c r="Z296" i="6" s="1"/>
  <c r="Y296" i="6"/>
  <c r="Y296" i="6" a="1"/>
  <c r="X296" i="6" a="1"/>
  <c r="X296" i="6" s="1"/>
  <c r="W296" i="6" a="1"/>
  <c r="W296" i="6" s="1"/>
  <c r="V296" i="6" a="1"/>
  <c r="V296" i="6" s="1"/>
  <c r="U296" i="6" a="1"/>
  <c r="U296" i="6" s="1"/>
  <c r="T296" i="6" a="1"/>
  <c r="T296" i="6" s="1"/>
  <c r="S296" i="6" a="1"/>
  <c r="S296" i="6" s="1"/>
  <c r="R296" i="6" a="1"/>
  <c r="R296" i="6" s="1"/>
  <c r="Q296" i="6"/>
  <c r="Q296" i="6" a="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c r="AC295" i="6" a="1"/>
  <c r="AB295" i="6" a="1"/>
  <c r="AB295" i="6" s="1"/>
  <c r="AA295" i="6" a="1"/>
  <c r="AA295" i="6" s="1"/>
  <c r="Z295" i="6" a="1"/>
  <c r="Z295" i="6" s="1"/>
  <c r="Y295" i="6" a="1"/>
  <c r="Y295" i="6" s="1"/>
  <c r="X295" i="6" a="1"/>
  <c r="X295" i="6" s="1"/>
  <c r="W295" i="6" a="1"/>
  <c r="W295" i="6" s="1"/>
  <c r="V295" i="6" a="1"/>
  <c r="V295" i="6" s="1"/>
  <c r="U295" i="6"/>
  <c r="U295" i="6" a="1"/>
  <c r="T295" i="6" a="1"/>
  <c r="T295" i="6" s="1"/>
  <c r="S295" i="6" a="1"/>
  <c r="S295" i="6" s="1"/>
  <c r="R295" i="6" a="1"/>
  <c r="R295" i="6" s="1"/>
  <c r="Q295" i="6" a="1"/>
  <c r="Q295" i="6" s="1"/>
  <c r="P295" i="6" a="1"/>
  <c r="P295" i="6" s="1"/>
  <c r="O295" i="6" a="1"/>
  <c r="O295" i="6" s="1"/>
  <c r="N295" i="6" a="1"/>
  <c r="N295" i="6" s="1"/>
  <c r="M295" i="6"/>
  <c r="M295" i="6" a="1"/>
  <c r="L295" i="6" a="1"/>
  <c r="L295" i="6" s="1"/>
  <c r="K295" i="6" a="1"/>
  <c r="K295" i="6" s="1"/>
  <c r="AI294" i="6" a="1"/>
  <c r="AI294" i="6" s="1"/>
  <c r="AH294" i="6" a="1"/>
  <c r="AH294" i="6" s="1"/>
  <c r="AG294" i="6"/>
  <c r="AG294" i="6" a="1"/>
  <c r="AF294" i="6" a="1"/>
  <c r="AF294" i="6" s="1"/>
  <c r="AE294" i="6" a="1"/>
  <c r="AE294" i="6" s="1"/>
  <c r="AD294" i="6" a="1"/>
  <c r="AD294" i="6" s="1"/>
  <c r="AC294" i="6" a="1"/>
  <c r="AC294" i="6" s="1"/>
  <c r="AB294" i="6" a="1"/>
  <c r="AB294" i="6" s="1"/>
  <c r="AA294" i="6" a="1"/>
  <c r="AA294" i="6" s="1"/>
  <c r="Z294" i="6" a="1"/>
  <c r="Z294" i="6" s="1"/>
  <c r="Y294" i="6"/>
  <c r="Y294" i="6" a="1"/>
  <c r="X294" i="6" a="1"/>
  <c r="X294" i="6" s="1"/>
  <c r="W294" i="6" a="1"/>
  <c r="W294" i="6" s="1"/>
  <c r="V294" i="6" a="1"/>
  <c r="V294" i="6" s="1"/>
  <c r="U294" i="6" a="1"/>
  <c r="U294" i="6" s="1"/>
  <c r="T294" i="6" a="1"/>
  <c r="T294" i="6" s="1"/>
  <c r="S294" i="6" a="1"/>
  <c r="S294" i="6" s="1"/>
  <c r="R294" i="6" a="1"/>
  <c r="R294" i="6" s="1"/>
  <c r="Q294" i="6"/>
  <c r="Q294" i="6" a="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c r="AC293" i="6" a="1"/>
  <c r="AB293" i="6" a="1"/>
  <c r="AB293" i="6" s="1"/>
  <c r="AA293" i="6" a="1"/>
  <c r="AA293" i="6" s="1"/>
  <c r="Z293" i="6" a="1"/>
  <c r="Z293" i="6" s="1"/>
  <c r="Y293" i="6" a="1"/>
  <c r="Y293" i="6" s="1"/>
  <c r="X293" i="6" a="1"/>
  <c r="X293" i="6" s="1"/>
  <c r="W293" i="6" a="1"/>
  <c r="W293" i="6" s="1"/>
  <c r="V293" i="6" a="1"/>
  <c r="V293" i="6" s="1"/>
  <c r="U293" i="6"/>
  <c r="U293" i="6" a="1"/>
  <c r="T293" i="6" a="1"/>
  <c r="T293" i="6" s="1"/>
  <c r="S293" i="6" a="1"/>
  <c r="S293" i="6" s="1"/>
  <c r="R293" i="6" a="1"/>
  <c r="R293" i="6" s="1"/>
  <c r="Q293" i="6" a="1"/>
  <c r="Q293" i="6" s="1"/>
  <c r="P293" i="6" a="1"/>
  <c r="P293" i="6" s="1"/>
  <c r="O293" i="6" a="1"/>
  <c r="O293" i="6" s="1"/>
  <c r="N293" i="6" a="1"/>
  <c r="N293" i="6" s="1"/>
  <c r="M293" i="6"/>
  <c r="M293" i="6" a="1"/>
  <c r="L293" i="6" a="1"/>
  <c r="L293" i="6" s="1"/>
  <c r="K293" i="6" a="1"/>
  <c r="K293" i="6" s="1"/>
  <c r="AI292" i="6" a="1"/>
  <c r="AI292" i="6" s="1"/>
  <c r="AH292" i="6" a="1"/>
  <c r="AH292" i="6" s="1"/>
  <c r="AG292" i="6"/>
  <c r="AG292" i="6" a="1"/>
  <c r="AF292" i="6" a="1"/>
  <c r="AF292" i="6" s="1"/>
  <c r="AE292" i="6" a="1"/>
  <c r="AE292" i="6" s="1"/>
  <c r="AD292" i="6" a="1"/>
  <c r="AD292" i="6" s="1"/>
  <c r="AC292" i="6" a="1"/>
  <c r="AC292" i="6" s="1"/>
  <c r="AB292" i="6" a="1"/>
  <c r="AB292" i="6" s="1"/>
  <c r="AA292" i="6" a="1"/>
  <c r="AA292" i="6" s="1"/>
  <c r="Z292" i="6" a="1"/>
  <c r="Z292" i="6" s="1"/>
  <c r="Y292" i="6"/>
  <c r="Y292" i="6" a="1"/>
  <c r="X292" i="6" a="1"/>
  <c r="X292" i="6" s="1"/>
  <c r="W292" i="6" a="1"/>
  <c r="W292" i="6" s="1"/>
  <c r="V292" i="6" a="1"/>
  <c r="V292" i="6" s="1"/>
  <c r="U292" i="6" a="1"/>
  <c r="U292" i="6" s="1"/>
  <c r="T292" i="6" a="1"/>
  <c r="T292" i="6" s="1"/>
  <c r="S292" i="6" a="1"/>
  <c r="S292" i="6" s="1"/>
  <c r="R292" i="6" a="1"/>
  <c r="R292" i="6" s="1"/>
  <c r="Q292" i="6"/>
  <c r="Q292" i="6" a="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c r="AC291" i="6" a="1"/>
  <c r="AB291" i="6" a="1"/>
  <c r="AB291" i="6" s="1"/>
  <c r="AA291" i="6" a="1"/>
  <c r="AA291" i="6" s="1"/>
  <c r="Z291" i="6" a="1"/>
  <c r="Z291" i="6" s="1"/>
  <c r="Y291" i="6" a="1"/>
  <c r="Y291" i="6" s="1"/>
  <c r="X291" i="6" a="1"/>
  <c r="X291" i="6" s="1"/>
  <c r="W291" i="6" a="1"/>
  <c r="W291" i="6" s="1"/>
  <c r="V291" i="6" a="1"/>
  <c r="V291" i="6" s="1"/>
  <c r="U291" i="6"/>
  <c r="U291" i="6" a="1"/>
  <c r="T291" i="6" a="1"/>
  <c r="T291" i="6" s="1"/>
  <c r="S291" i="6" a="1"/>
  <c r="S291" i="6" s="1"/>
  <c r="R291" i="6" a="1"/>
  <c r="R291" i="6" s="1"/>
  <c r="Q291" i="6" a="1"/>
  <c r="Q291" i="6" s="1"/>
  <c r="P291" i="6" a="1"/>
  <c r="P291" i="6" s="1"/>
  <c r="O291" i="6" a="1"/>
  <c r="O291" i="6" s="1"/>
  <c r="N291" i="6" a="1"/>
  <c r="N291" i="6" s="1"/>
  <c r="M291" i="6"/>
  <c r="M291" i="6" a="1"/>
  <c r="L291" i="6" a="1"/>
  <c r="L291" i="6" s="1"/>
  <c r="K291" i="6" a="1"/>
  <c r="K291" i="6" s="1"/>
  <c r="AI290" i="6" a="1"/>
  <c r="AI290" i="6" s="1"/>
  <c r="AH290" i="6" a="1"/>
  <c r="AH290" i="6" s="1"/>
  <c r="AG290" i="6"/>
  <c r="AG290" i="6" a="1"/>
  <c r="AF290" i="6" a="1"/>
  <c r="AF290" i="6" s="1"/>
  <c r="AE290" i="6" a="1"/>
  <c r="AE290" i="6" s="1"/>
  <c r="AD290" i="6" a="1"/>
  <c r="AD290" i="6" s="1"/>
  <c r="AC290" i="6" a="1"/>
  <c r="AC290" i="6" s="1"/>
  <c r="AB290" i="6" a="1"/>
  <c r="AB290" i="6" s="1"/>
  <c r="AA290" i="6" a="1"/>
  <c r="AA290" i="6" s="1"/>
  <c r="Z290" i="6" a="1"/>
  <c r="Z290" i="6" s="1"/>
  <c r="Y290" i="6"/>
  <c r="Y290" i="6" a="1"/>
  <c r="X290" i="6" a="1"/>
  <c r="X290" i="6" s="1"/>
  <c r="W290" i="6" a="1"/>
  <c r="W290" i="6" s="1"/>
  <c r="V290" i="6" a="1"/>
  <c r="V290" i="6" s="1"/>
  <c r="U290" i="6" a="1"/>
  <c r="U290" i="6" s="1"/>
  <c r="T290" i="6" a="1"/>
  <c r="T290" i="6" s="1"/>
  <c r="S290" i="6" a="1"/>
  <c r="S290" i="6" s="1"/>
  <c r="R290" i="6" a="1"/>
  <c r="R290" i="6" s="1"/>
  <c r="Q290" i="6"/>
  <c r="Q290" i="6" a="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c r="AC289" i="6" a="1"/>
  <c r="AB289" i="6" a="1"/>
  <c r="AB289" i="6" s="1"/>
  <c r="AA289" i="6" a="1"/>
  <c r="AA289" i="6" s="1"/>
  <c r="Z289" i="6" a="1"/>
  <c r="Z289" i="6" s="1"/>
  <c r="Y289" i="6" a="1"/>
  <c r="Y289" i="6" s="1"/>
  <c r="X289" i="6" a="1"/>
  <c r="X289" i="6" s="1"/>
  <c r="W289" i="6" a="1"/>
  <c r="W289" i="6" s="1"/>
  <c r="V289" i="6" a="1"/>
  <c r="V289" i="6" s="1"/>
  <c r="U289" i="6"/>
  <c r="U289" i="6" a="1"/>
  <c r="T289" i="6" a="1"/>
  <c r="T289" i="6" s="1"/>
  <c r="S289" i="6" a="1"/>
  <c r="S289" i="6" s="1"/>
  <c r="R289" i="6" a="1"/>
  <c r="R289" i="6" s="1"/>
  <c r="Q289" i="6" a="1"/>
  <c r="Q289" i="6" s="1"/>
  <c r="P289" i="6" a="1"/>
  <c r="P289" i="6" s="1"/>
  <c r="O289" i="6" a="1"/>
  <c r="O289" i="6" s="1"/>
  <c r="N289" i="6" a="1"/>
  <c r="N289" i="6" s="1"/>
  <c r="M289" i="6"/>
  <c r="M289" i="6" a="1"/>
  <c r="L289" i="6" a="1"/>
  <c r="L289" i="6" s="1"/>
  <c r="K289" i="6" a="1"/>
  <c r="K289" i="6" s="1"/>
  <c r="AI288" i="6" a="1"/>
  <c r="AI288" i="6" s="1"/>
  <c r="AH288" i="6" a="1"/>
  <c r="AH288" i="6" s="1"/>
  <c r="AG288" i="6"/>
  <c r="AG288" i="6" a="1"/>
  <c r="AF288" i="6" a="1"/>
  <c r="AF288" i="6" s="1"/>
  <c r="AE288" i="6" a="1"/>
  <c r="AE288" i="6" s="1"/>
  <c r="AD288" i="6" a="1"/>
  <c r="AD288" i="6" s="1"/>
  <c r="AC288" i="6" a="1"/>
  <c r="AC288" i="6" s="1"/>
  <c r="AB288" i="6" a="1"/>
  <c r="AB288" i="6" s="1"/>
  <c r="AA288" i="6" a="1"/>
  <c r="AA288" i="6" s="1"/>
  <c r="Z288" i="6" a="1"/>
  <c r="Z288" i="6" s="1"/>
  <c r="Y288" i="6"/>
  <c r="Y288" i="6" a="1"/>
  <c r="X288" i="6" a="1"/>
  <c r="X288" i="6" s="1"/>
  <c r="W288" i="6" a="1"/>
  <c r="W288" i="6" s="1"/>
  <c r="V288" i="6" a="1"/>
  <c r="V288" i="6" s="1"/>
  <c r="U288" i="6" a="1"/>
  <c r="U288" i="6" s="1"/>
  <c r="T288" i="6" a="1"/>
  <c r="T288" i="6" s="1"/>
  <c r="S288" i="6" a="1"/>
  <c r="S288" i="6" s="1"/>
  <c r="R288" i="6" a="1"/>
  <c r="R288" i="6" s="1"/>
  <c r="Q288" i="6"/>
  <c r="Q288" i="6" a="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c r="AC287" i="6" a="1"/>
  <c r="AB287" i="6" a="1"/>
  <c r="AB287" i="6" s="1"/>
  <c r="AA287" i="6" a="1"/>
  <c r="AA287" i="6" s="1"/>
  <c r="Z287" i="6" a="1"/>
  <c r="Z287" i="6" s="1"/>
  <c r="Y287" i="6" a="1"/>
  <c r="Y287" i="6" s="1"/>
  <c r="X287" i="6" a="1"/>
  <c r="X287" i="6" s="1"/>
  <c r="W287" i="6" a="1"/>
  <c r="W287" i="6" s="1"/>
  <c r="V287" i="6" a="1"/>
  <c r="V287" i="6" s="1"/>
  <c r="U287" i="6"/>
  <c r="U287" i="6" a="1"/>
  <c r="T287" i="6" a="1"/>
  <c r="T287" i="6" s="1"/>
  <c r="S287" i="6" a="1"/>
  <c r="S287" i="6" s="1"/>
  <c r="R287" i="6" a="1"/>
  <c r="R287" i="6" s="1"/>
  <c r="Q287" i="6" a="1"/>
  <c r="Q287" i="6" s="1"/>
  <c r="P287" i="6" a="1"/>
  <c r="P287" i="6" s="1"/>
  <c r="O287" i="6" a="1"/>
  <c r="O287" i="6" s="1"/>
  <c r="N287" i="6" a="1"/>
  <c r="N287" i="6" s="1"/>
  <c r="M287" i="6"/>
  <c r="M287" i="6" a="1"/>
  <c r="L287" i="6" a="1"/>
  <c r="L287" i="6" s="1"/>
  <c r="K287" i="6" a="1"/>
  <c r="K287" i="6" s="1"/>
  <c r="AI286" i="6" a="1"/>
  <c r="AI286" i="6" s="1"/>
  <c r="AH286" i="6" a="1"/>
  <c r="AH286" i="6" s="1"/>
  <c r="AG286" i="6"/>
  <c r="AG286" i="6" a="1"/>
  <c r="AF286" i="6" a="1"/>
  <c r="AF286" i="6" s="1"/>
  <c r="AE286" i="6" a="1"/>
  <c r="AE286" i="6" s="1"/>
  <c r="AD286" i="6" a="1"/>
  <c r="AD286" i="6" s="1"/>
  <c r="AC286" i="6" a="1"/>
  <c r="AC286" i="6" s="1"/>
  <c r="AB286" i="6" a="1"/>
  <c r="AB286" i="6" s="1"/>
  <c r="AA286" i="6" a="1"/>
  <c r="AA286" i="6" s="1"/>
  <c r="Z286" i="6" a="1"/>
  <c r="Z286" i="6" s="1"/>
  <c r="Y286" i="6"/>
  <c r="Y286" i="6" a="1"/>
  <c r="X286" i="6" a="1"/>
  <c r="X286" i="6" s="1"/>
  <c r="W286" i="6" a="1"/>
  <c r="W286" i="6" s="1"/>
  <c r="V286" i="6" a="1"/>
  <c r="V286" i="6" s="1"/>
  <c r="U286" i="6" a="1"/>
  <c r="U286" i="6" s="1"/>
  <c r="T286" i="6" a="1"/>
  <c r="T286" i="6" s="1"/>
  <c r="S286" i="6" a="1"/>
  <c r="S286" i="6" s="1"/>
  <c r="R286" i="6" a="1"/>
  <c r="R286" i="6" s="1"/>
  <c r="Q286" i="6"/>
  <c r="Q286" i="6" a="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c r="AC285" i="6" a="1"/>
  <c r="AB285" i="6" a="1"/>
  <c r="AB285" i="6" s="1"/>
  <c r="AA285" i="6" a="1"/>
  <c r="AA285" i="6" s="1"/>
  <c r="Z285" i="6" a="1"/>
  <c r="Z285" i="6" s="1"/>
  <c r="Y285" i="6" a="1"/>
  <c r="Y285" i="6" s="1"/>
  <c r="X285" i="6" a="1"/>
  <c r="X285" i="6" s="1"/>
  <c r="W285" i="6" a="1"/>
  <c r="W285" i="6" s="1"/>
  <c r="V285" i="6" a="1"/>
  <c r="V285" i="6" s="1"/>
  <c r="U285" i="6"/>
  <c r="U285" i="6" a="1"/>
  <c r="T285" i="6" a="1"/>
  <c r="T285" i="6" s="1"/>
  <c r="S285" i="6" a="1"/>
  <c r="S285" i="6" s="1"/>
  <c r="R285" i="6" a="1"/>
  <c r="R285" i="6" s="1"/>
  <c r="Q285" i="6" a="1"/>
  <c r="Q285" i="6" s="1"/>
  <c r="P285" i="6" a="1"/>
  <c r="P285" i="6" s="1"/>
  <c r="O285" i="6" a="1"/>
  <c r="O285" i="6" s="1"/>
  <c r="N285" i="6" a="1"/>
  <c r="N285" i="6" s="1"/>
  <c r="M285" i="6"/>
  <c r="M285" i="6" a="1"/>
  <c r="L285" i="6" a="1"/>
  <c r="L285" i="6" s="1"/>
  <c r="K285" i="6" a="1"/>
  <c r="K285" i="6" s="1"/>
  <c r="AI284" i="6" a="1"/>
  <c r="AI284" i="6" s="1"/>
  <c r="AH284" i="6" a="1"/>
  <c r="AH284" i="6" s="1"/>
  <c r="AG284" i="6"/>
  <c r="AG284" i="6" a="1"/>
  <c r="AF284" i="6" a="1"/>
  <c r="AF284" i="6" s="1"/>
  <c r="AE284" i="6" a="1"/>
  <c r="AE284" i="6" s="1"/>
  <c r="AD284" i="6" a="1"/>
  <c r="AD284" i="6" s="1"/>
  <c r="AC284" i="6" a="1"/>
  <c r="AC284" i="6" s="1"/>
  <c r="AB284" i="6" a="1"/>
  <c r="AB284" i="6" s="1"/>
  <c r="AA284" i="6" a="1"/>
  <c r="AA284" i="6" s="1"/>
  <c r="Z284" i="6" a="1"/>
  <c r="Z284" i="6" s="1"/>
  <c r="Y284" i="6"/>
  <c r="Y284" i="6" a="1"/>
  <c r="X284" i="6" a="1"/>
  <c r="X284" i="6" s="1"/>
  <c r="W284" i="6" a="1"/>
  <c r="W284" i="6" s="1"/>
  <c r="V284" i="6" a="1"/>
  <c r="V284" i="6" s="1"/>
  <c r="U284" i="6" a="1"/>
  <c r="U284" i="6" s="1"/>
  <c r="T284" i="6" a="1"/>
  <c r="T284" i="6" s="1"/>
  <c r="S284" i="6" a="1"/>
  <c r="S284" i="6" s="1"/>
  <c r="R284" i="6" a="1"/>
  <c r="R284" i="6" s="1"/>
  <c r="Q284" i="6"/>
  <c r="Q284" i="6" a="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c r="AC283" i="6" a="1"/>
  <c r="AB283" i="6" a="1"/>
  <c r="AB283" i="6" s="1"/>
  <c r="AA283" i="6" a="1"/>
  <c r="AA283" i="6" s="1"/>
  <c r="Z283" i="6" a="1"/>
  <c r="Z283" i="6" s="1"/>
  <c r="Y283" i="6" a="1"/>
  <c r="Y283" i="6" s="1"/>
  <c r="X283" i="6" a="1"/>
  <c r="X283" i="6" s="1"/>
  <c r="W283" i="6" a="1"/>
  <c r="W283" i="6" s="1"/>
  <c r="V283" i="6" a="1"/>
  <c r="V283" i="6" s="1"/>
  <c r="U283" i="6"/>
  <c r="U283" i="6" a="1"/>
  <c r="T283" i="6" a="1"/>
  <c r="T283" i="6" s="1"/>
  <c r="S283" i="6" a="1"/>
  <c r="S283" i="6" s="1"/>
  <c r="R283" i="6" a="1"/>
  <c r="R283" i="6" s="1"/>
  <c r="Q283" i="6" a="1"/>
  <c r="Q283" i="6" s="1"/>
  <c r="P283" i="6" a="1"/>
  <c r="P283" i="6" s="1"/>
  <c r="O283" i="6" a="1"/>
  <c r="O283" i="6" s="1"/>
  <c r="N283" i="6" a="1"/>
  <c r="N283" i="6" s="1"/>
  <c r="M283" i="6"/>
  <c r="M283" i="6" a="1"/>
  <c r="L283" i="6" a="1"/>
  <c r="L283" i="6" s="1"/>
  <c r="K283" i="6" a="1"/>
  <c r="K283" i="6" s="1"/>
  <c r="AI282" i="6" a="1"/>
  <c r="AI282" i="6" s="1"/>
  <c r="AH282" i="6" a="1"/>
  <c r="AH282" i="6" s="1"/>
  <c r="AG282" i="6"/>
  <c r="AG282" i="6" a="1"/>
  <c r="AF282" i="6" a="1"/>
  <c r="AF282" i="6" s="1"/>
  <c r="AE282" i="6" a="1"/>
  <c r="AE282" i="6" s="1"/>
  <c r="AD282" i="6" a="1"/>
  <c r="AD282" i="6" s="1"/>
  <c r="AC282" i="6" a="1"/>
  <c r="AC282" i="6" s="1"/>
  <c r="AB282" i="6" a="1"/>
  <c r="AB282" i="6" s="1"/>
  <c r="AA282" i="6" a="1"/>
  <c r="AA282" i="6" s="1"/>
  <c r="Z282" i="6" a="1"/>
  <c r="Z282" i="6" s="1"/>
  <c r="Y282" i="6"/>
  <c r="Y282" i="6" a="1"/>
  <c r="X282" i="6" a="1"/>
  <c r="X282" i="6" s="1"/>
  <c r="W282" i="6" a="1"/>
  <c r="W282" i="6" s="1"/>
  <c r="V282" i="6" a="1"/>
  <c r="V282" i="6" s="1"/>
  <c r="U282" i="6" a="1"/>
  <c r="U282" i="6" s="1"/>
  <c r="T282" i="6" a="1"/>
  <c r="T282" i="6" s="1"/>
  <c r="S282" i="6" a="1"/>
  <c r="S282" i="6" s="1"/>
  <c r="R282" i="6" a="1"/>
  <c r="R282" i="6" s="1"/>
  <c r="Q282" i="6"/>
  <c r="Q282" i="6" a="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c r="AC281" i="6" a="1"/>
  <c r="AB281" i="6" a="1"/>
  <c r="AB281" i="6" s="1"/>
  <c r="AA281" i="6" a="1"/>
  <c r="AA281" i="6" s="1"/>
  <c r="Z281" i="6" a="1"/>
  <c r="Z281" i="6" s="1"/>
  <c r="Y281" i="6" a="1"/>
  <c r="Y281" i="6" s="1"/>
  <c r="X281" i="6" a="1"/>
  <c r="X281" i="6" s="1"/>
  <c r="W281" i="6" a="1"/>
  <c r="W281" i="6" s="1"/>
  <c r="V281" i="6" a="1"/>
  <c r="V281" i="6" s="1"/>
  <c r="U281" i="6"/>
  <c r="U281" i="6" a="1"/>
  <c r="T281" i="6" a="1"/>
  <c r="T281" i="6" s="1"/>
  <c r="S281" i="6" a="1"/>
  <c r="S281" i="6" s="1"/>
  <c r="R281" i="6" a="1"/>
  <c r="R281" i="6" s="1"/>
  <c r="Q281" i="6" a="1"/>
  <c r="Q281" i="6" s="1"/>
  <c r="P281" i="6" a="1"/>
  <c r="P281" i="6" s="1"/>
  <c r="O281" i="6" a="1"/>
  <c r="O281" i="6" s="1"/>
  <c r="N281" i="6" a="1"/>
  <c r="N281" i="6" s="1"/>
  <c r="M281" i="6"/>
  <c r="M281" i="6" a="1"/>
  <c r="L281" i="6" a="1"/>
  <c r="L281" i="6" s="1"/>
  <c r="K281" i="6" a="1"/>
  <c r="K281" i="6" s="1"/>
  <c r="AI280" i="6" a="1"/>
  <c r="AI280" i="6" s="1"/>
  <c r="AH280" i="6" a="1"/>
  <c r="AH280" i="6" s="1"/>
  <c r="AG280" i="6"/>
  <c r="AG280" i="6" a="1"/>
  <c r="AF280" i="6" a="1"/>
  <c r="AF280" i="6" s="1"/>
  <c r="AE280" i="6" a="1"/>
  <c r="AE280" i="6" s="1"/>
  <c r="AD280" i="6" a="1"/>
  <c r="AD280" i="6" s="1"/>
  <c r="AC280" i="6" a="1"/>
  <c r="AC280" i="6" s="1"/>
  <c r="AB280" i="6" a="1"/>
  <c r="AB280" i="6" s="1"/>
  <c r="AA280" i="6" a="1"/>
  <c r="AA280" i="6" s="1"/>
  <c r="Z280" i="6" a="1"/>
  <c r="Z280" i="6" s="1"/>
  <c r="Y280" i="6"/>
  <c r="Y280" i="6" a="1"/>
  <c r="X280" i="6" a="1"/>
  <c r="X280" i="6" s="1"/>
  <c r="W280" i="6" a="1"/>
  <c r="W280" i="6" s="1"/>
  <c r="V280" i="6" a="1"/>
  <c r="V280" i="6" s="1"/>
  <c r="U280" i="6" a="1"/>
  <c r="U280" i="6" s="1"/>
  <c r="T280" i="6" a="1"/>
  <c r="T280" i="6" s="1"/>
  <c r="S280" i="6" a="1"/>
  <c r="S280" i="6" s="1"/>
  <c r="R280" i="6" a="1"/>
  <c r="R280" i="6" s="1"/>
  <c r="Q280" i="6"/>
  <c r="Q280" i="6" a="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c r="AC279" i="6" a="1"/>
  <c r="AB279" i="6" a="1"/>
  <c r="AB279" i="6" s="1"/>
  <c r="AA279" i="6" a="1"/>
  <c r="AA279" i="6" s="1"/>
  <c r="Z279" i="6" a="1"/>
  <c r="Z279" i="6" s="1"/>
  <c r="Y279" i="6" a="1"/>
  <c r="Y279" i="6" s="1"/>
  <c r="X279" i="6" a="1"/>
  <c r="X279" i="6" s="1"/>
  <c r="W279" i="6" a="1"/>
  <c r="W279" i="6" s="1"/>
  <c r="V279" i="6" a="1"/>
  <c r="V279" i="6" s="1"/>
  <c r="U279" i="6"/>
  <c r="U279" i="6" a="1"/>
  <c r="T279" i="6" a="1"/>
  <c r="T279" i="6" s="1"/>
  <c r="S279" i="6" a="1"/>
  <c r="S279" i="6" s="1"/>
  <c r="R279" i="6" a="1"/>
  <c r="R279" i="6" s="1"/>
  <c r="Q279" i="6" a="1"/>
  <c r="Q279" i="6" s="1"/>
  <c r="P279" i="6" a="1"/>
  <c r="P279" i="6" s="1"/>
  <c r="O279" i="6" a="1"/>
  <c r="O279" i="6" s="1"/>
  <c r="N279" i="6" a="1"/>
  <c r="N279" i="6" s="1"/>
  <c r="M279" i="6"/>
  <c r="M279" i="6" a="1"/>
  <c r="L279" i="6" a="1"/>
  <c r="L279" i="6" s="1"/>
  <c r="K279" i="6" a="1"/>
  <c r="K279" i="6" s="1"/>
  <c r="AI278" i="6" a="1"/>
  <c r="AI278" i="6" s="1"/>
  <c r="AH278" i="6" a="1"/>
  <c r="AH278" i="6" s="1"/>
  <c r="AG278" i="6"/>
  <c r="AG278" i="6" a="1"/>
  <c r="AF278" i="6" a="1"/>
  <c r="AF278" i="6" s="1"/>
  <c r="AE278" i="6" a="1"/>
  <c r="AE278" i="6" s="1"/>
  <c r="AD278" i="6" a="1"/>
  <c r="AD278" i="6" s="1"/>
  <c r="AC278" i="6" a="1"/>
  <c r="AC278" i="6" s="1"/>
  <c r="AB278" i="6" a="1"/>
  <c r="AB278" i="6" s="1"/>
  <c r="AA278" i="6" a="1"/>
  <c r="AA278" i="6" s="1"/>
  <c r="Z278" i="6" a="1"/>
  <c r="Z278" i="6" s="1"/>
  <c r="Y278" i="6"/>
  <c r="Y278" i="6" a="1"/>
  <c r="X278" i="6" a="1"/>
  <c r="X278" i="6" s="1"/>
  <c r="W278" i="6" a="1"/>
  <c r="W278" i="6" s="1"/>
  <c r="V278" i="6" a="1"/>
  <c r="V278" i="6" s="1"/>
  <c r="U278" i="6" a="1"/>
  <c r="U278" i="6" s="1"/>
  <c r="T278" i="6" a="1"/>
  <c r="T278" i="6" s="1"/>
  <c r="S278" i="6" a="1"/>
  <c r="S278" i="6" s="1"/>
  <c r="R278" i="6" a="1"/>
  <c r="R278" i="6" s="1"/>
  <c r="Q278" i="6"/>
  <c r="Q278" i="6" a="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c r="AC277" i="6" a="1"/>
  <c r="AB277" i="6" a="1"/>
  <c r="AB277" i="6" s="1"/>
  <c r="AA277" i="6" a="1"/>
  <c r="AA277" i="6" s="1"/>
  <c r="Z277" i="6" a="1"/>
  <c r="Z277" i="6" s="1"/>
  <c r="Y277" i="6" a="1"/>
  <c r="Y277" i="6" s="1"/>
  <c r="X277" i="6" a="1"/>
  <c r="X277" i="6" s="1"/>
  <c r="W277" i="6" a="1"/>
  <c r="W277" i="6" s="1"/>
  <c r="V277" i="6" a="1"/>
  <c r="V277" i="6" s="1"/>
  <c r="U277" i="6"/>
  <c r="U277" i="6" a="1"/>
  <c r="T277" i="6" a="1"/>
  <c r="T277" i="6" s="1"/>
  <c r="S277" i="6" a="1"/>
  <c r="S277" i="6" s="1"/>
  <c r="R277" i="6" a="1"/>
  <c r="R277" i="6" s="1"/>
  <c r="Q277" i="6" a="1"/>
  <c r="Q277" i="6" s="1"/>
  <c r="P277" i="6" a="1"/>
  <c r="P277" i="6" s="1"/>
  <c r="O277" i="6" a="1"/>
  <c r="O277" i="6" s="1"/>
  <c r="N277" i="6" a="1"/>
  <c r="N277" i="6" s="1"/>
  <c r="M277" i="6"/>
  <c r="M277" i="6" a="1"/>
  <c r="L277" i="6" a="1"/>
  <c r="L277" i="6" s="1"/>
  <c r="K277" i="6" a="1"/>
  <c r="K277" i="6" s="1"/>
  <c r="AI276" i="6" a="1"/>
  <c r="AI276" i="6" s="1"/>
  <c r="AH276" i="6" a="1"/>
  <c r="AH276" i="6" s="1"/>
  <c r="AG276" i="6"/>
  <c r="AG276" i="6" a="1"/>
  <c r="AF276" i="6" a="1"/>
  <c r="AF276" i="6" s="1"/>
  <c r="AE276" i="6" a="1"/>
  <c r="AE276" i="6" s="1"/>
  <c r="AD276" i="6" a="1"/>
  <c r="AD276" i="6" s="1"/>
  <c r="AC276" i="6" a="1"/>
  <c r="AC276" i="6" s="1"/>
  <c r="AB276" i="6" a="1"/>
  <c r="AB276" i="6" s="1"/>
  <c r="AA276" i="6" a="1"/>
  <c r="AA276" i="6" s="1"/>
  <c r="Z276" i="6" a="1"/>
  <c r="Z276" i="6" s="1"/>
  <c r="Y276" i="6"/>
  <c r="Y276" i="6" a="1"/>
  <c r="X276" i="6" a="1"/>
  <c r="X276" i="6" s="1"/>
  <c r="W276" i="6" a="1"/>
  <c r="W276" i="6" s="1"/>
  <c r="V276" i="6" a="1"/>
  <c r="V276" i="6" s="1"/>
  <c r="U276" i="6" a="1"/>
  <c r="U276" i="6" s="1"/>
  <c r="T276" i="6" a="1"/>
  <c r="T276" i="6" s="1"/>
  <c r="S276" i="6" a="1"/>
  <c r="S276" i="6" s="1"/>
  <c r="R276" i="6" a="1"/>
  <c r="R276" i="6" s="1"/>
  <c r="Q276" i="6"/>
  <c r="Q276" i="6" a="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c r="AC275" i="6" a="1"/>
  <c r="AB275" i="6" a="1"/>
  <c r="AB275" i="6" s="1"/>
  <c r="AA275" i="6" a="1"/>
  <c r="AA275" i="6" s="1"/>
  <c r="Z275" i="6" a="1"/>
  <c r="Z275" i="6" s="1"/>
  <c r="Y275" i="6" a="1"/>
  <c r="Y275" i="6" s="1"/>
  <c r="X275" i="6" a="1"/>
  <c r="X275" i="6" s="1"/>
  <c r="W275" i="6" a="1"/>
  <c r="W275" i="6" s="1"/>
  <c r="V275" i="6" a="1"/>
  <c r="V275" i="6" s="1"/>
  <c r="U275" i="6"/>
  <c r="U275" i="6" a="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c r="AC274" i="6" a="1"/>
  <c r="AB274" i="6" a="1"/>
  <c r="AB274" i="6" s="1"/>
  <c r="AA274" i="6" a="1"/>
  <c r="AA274" i="6" s="1"/>
  <c r="Z274" i="6" a="1"/>
  <c r="Z274" i="6" s="1"/>
  <c r="Y274" i="6" a="1"/>
  <c r="Y274" i="6" s="1"/>
  <c r="X274" i="6" a="1"/>
  <c r="X274" i="6" s="1"/>
  <c r="W274" i="6" a="1"/>
  <c r="W274" i="6" s="1"/>
  <c r="V274" i="6" a="1"/>
  <c r="V274" i="6" s="1"/>
  <c r="U274" i="6"/>
  <c r="U274" i="6" a="1"/>
  <c r="T274" i="6" a="1"/>
  <c r="T274" i="6" s="1"/>
  <c r="S274" i="6" a="1"/>
  <c r="S274" i="6" s="1"/>
  <c r="R274" i="6" a="1"/>
  <c r="R274" i="6" s="1"/>
  <c r="Q274" i="6" a="1"/>
  <c r="Q274" i="6" s="1"/>
  <c r="P274" i="6" a="1"/>
  <c r="P274" i="6" s="1"/>
  <c r="O274" i="6" a="1"/>
  <c r="O274" i="6" s="1"/>
  <c r="N274" i="6" a="1"/>
  <c r="N274" i="6" s="1"/>
  <c r="M274" i="6"/>
  <c r="M274" i="6" a="1"/>
  <c r="L274" i="6" a="1"/>
  <c r="L274" i="6" s="1"/>
  <c r="K274" i="6" a="1"/>
  <c r="K274" i="6" s="1"/>
  <c r="AI273" i="6" a="1"/>
  <c r="AI273" i="6" s="1"/>
  <c r="AH273" i="6" a="1"/>
  <c r="AH273" i="6" s="1"/>
  <c r="AG273" i="6" a="1"/>
  <c r="AG273" i="6" s="1"/>
  <c r="AF273" i="6" a="1"/>
  <c r="AF273" i="6" s="1"/>
  <c r="AE273" i="6" a="1"/>
  <c r="AE273" i="6" s="1"/>
  <c r="AD273" i="6" a="1"/>
  <c r="AD273" i="6" s="1"/>
  <c r="AC273" i="6"/>
  <c r="AC273" i="6" a="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c r="M273" i="6" a="1"/>
  <c r="L273" i="6" a="1"/>
  <c r="L273" i="6" s="1"/>
  <c r="K273" i="6" a="1"/>
  <c r="K273" i="6" s="1"/>
  <c r="AI272" i="6" a="1"/>
  <c r="AI272" i="6" s="1"/>
  <c r="AH272" i="6" a="1"/>
  <c r="AH272" i="6" s="1"/>
  <c r="AG272" i="6"/>
  <c r="AG272" i="6" a="1"/>
  <c r="AF272" i="6" a="1"/>
  <c r="AF272" i="6" s="1"/>
  <c r="AE272" i="6" a="1"/>
  <c r="AE272" i="6" s="1"/>
  <c r="AD272" i="6" a="1"/>
  <c r="AD272" i="6" s="1"/>
  <c r="AC272" i="6" a="1"/>
  <c r="AC272" i="6" s="1"/>
  <c r="AB272" i="6" a="1"/>
  <c r="AB272" i="6" s="1"/>
  <c r="AA272" i="6" a="1"/>
  <c r="AA272" i="6" s="1"/>
  <c r="Z272" i="6" a="1"/>
  <c r="Z272" i="6" s="1"/>
  <c r="Y272" i="6"/>
  <c r="Y272" i="6" a="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c r="U271" i="6" a="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c r="Y270" i="6" a="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c r="U269" i="6" a="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c r="Y268" i="6" a="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c r="U267" i="6" a="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c r="Y266" i="6" a="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c r="U265" i="6" a="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c r="Y264" i="6" a="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c r="U263" i="6" a="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a="1"/>
  <c r="S141" i="6" s="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a="1"/>
  <c r="U139" i="6" s="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a="1"/>
  <c r="Y138" i="6" s="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a="1"/>
  <c r="Q134" i="6" s="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a="1"/>
  <c r="M133" i="6" s="1"/>
  <c r="L133" i="6" a="1"/>
  <c r="L133" i="6" s="1"/>
  <c r="K133" i="6" a="1"/>
  <c r="K133" i="6" s="1"/>
  <c r="AI132" i="6" a="1"/>
  <c r="AI132" i="6" s="1"/>
  <c r="AH132" i="6" a="1"/>
  <c r="AH132" i="6" s="1"/>
  <c r="AG132" i="6" a="1"/>
  <c r="AG132" i="6" s="1"/>
  <c r="AF132" i="6" a="1"/>
  <c r="AF132" i="6" s="1"/>
  <c r="AE132" i="6" a="1"/>
  <c r="AE132" i="6" s="1"/>
  <c r="AD132" i="6" a="1"/>
  <c r="AD132" i="6" s="1"/>
  <c r="AC132" i="6" a="1"/>
  <c r="AC132" i="6" s="1"/>
  <c r="AB132" i="6" a="1"/>
  <c r="AB132" i="6" s="1"/>
  <c r="AA132" i="6" a="1"/>
  <c r="AA132" i="6" s="1"/>
  <c r="Z132" i="6" a="1"/>
  <c r="Z132" i="6" s="1"/>
  <c r="Y132" i="6" a="1"/>
  <c r="Y132" i="6" s="1"/>
  <c r="X132" i="6" a="1"/>
  <c r="X132" i="6" s="1"/>
  <c r="W132" i="6" a="1"/>
  <c r="W132" i="6" s="1"/>
  <c r="V132" i="6" a="1"/>
  <c r="V132" i="6" s="1"/>
  <c r="U132" i="6" a="1"/>
  <c r="U132" i="6" s="1"/>
  <c r="T132" i="6" a="1"/>
  <c r="T132" i="6" s="1"/>
  <c r="S132" i="6" a="1"/>
  <c r="S132" i="6" s="1"/>
  <c r="R132" i="6" a="1"/>
  <c r="R132" i="6" s="1"/>
  <c r="Q132" i="6" a="1"/>
  <c r="Q132" i="6" s="1"/>
  <c r="P132" i="6" a="1"/>
  <c r="P132" i="6" s="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a="1"/>
  <c r="Q130" i="6" s="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a="1"/>
  <c r="K129" i="6" s="1"/>
  <c r="AI128" i="6" a="1"/>
  <c r="AI128" i="6" s="1"/>
  <c r="AH128" i="6" a="1"/>
  <c r="AH128" i="6" s="1"/>
  <c r="AG128" i="6" a="1"/>
  <c r="AG128" i="6" s="1"/>
  <c r="AF128" i="6" a="1"/>
  <c r="AF128" i="6" s="1"/>
  <c r="AE128" i="6" a="1"/>
  <c r="AE128" i="6" s="1"/>
  <c r="AD128" i="6" a="1"/>
  <c r="AD128" i="6" s="1"/>
  <c r="AC128" i="6" a="1"/>
  <c r="AC128" i="6" s="1"/>
  <c r="AB128" i="6" a="1"/>
  <c r="AB128" i="6" s="1"/>
  <c r="AA128" i="6" a="1"/>
  <c r="AA128" i="6" s="1"/>
  <c r="Z128" i="6" a="1"/>
  <c r="Z128" i="6" s="1"/>
  <c r="Y128" i="6" a="1"/>
  <c r="Y128" i="6" s="1"/>
  <c r="X128" i="6" a="1"/>
  <c r="X128" i="6" s="1"/>
  <c r="W128" i="6" a="1"/>
  <c r="W128" i="6" s="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a="1"/>
  <c r="AA125" i="6" s="1"/>
  <c r="Z125" i="6" a="1"/>
  <c r="Z125" i="6" s="1"/>
  <c r="Y125" i="6" a="1"/>
  <c r="Y125" i="6" s="1"/>
  <c r="X125" i="6" a="1"/>
  <c r="X125" i="6" s="1"/>
  <c r="W125" i="6" a="1"/>
  <c r="W125" i="6" s="1"/>
  <c r="V125" i="6" a="1"/>
  <c r="V125" i="6" s="1"/>
  <c r="U125" i="6" a="1"/>
  <c r="U125" i="6" s="1"/>
  <c r="T125" i="6" a="1"/>
  <c r="T125" i="6" s="1"/>
  <c r="S125" i="6" a="1"/>
  <c r="S125" i="6" s="1"/>
  <c r="R125" i="6" a="1"/>
  <c r="R125" i="6" s="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a="1"/>
  <c r="P124" i="6" s="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a="1"/>
  <c r="AB123" i="6" s="1"/>
  <c r="AA123" i="6" a="1"/>
  <c r="AA123" i="6" s="1"/>
  <c r="Z123" i="6" a="1"/>
  <c r="Z123" i="6" s="1"/>
  <c r="Y123" i="6" a="1"/>
  <c r="Y123" i="6" s="1"/>
  <c r="X123" i="6" a="1"/>
  <c r="X123" i="6" s="1"/>
  <c r="W123" i="6" a="1"/>
  <c r="W123" i="6" s="1"/>
  <c r="V123" i="6" a="1"/>
  <c r="V123" i="6" s="1"/>
  <c r="U123" i="6" a="1"/>
  <c r="U123" i="6" s="1"/>
  <c r="T123" i="6" a="1"/>
  <c r="T123" i="6" s="1"/>
  <c r="S123" i="6" a="1"/>
  <c r="S123" i="6" s="1"/>
  <c r="R123" i="6" a="1"/>
  <c r="R123" i="6" s="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a="1"/>
  <c r="AD122" i="6" s="1"/>
  <c r="AC122" i="6" a="1"/>
  <c r="AC122" i="6" s="1"/>
  <c r="AB122" i="6" a="1"/>
  <c r="AB122" i="6" s="1"/>
  <c r="AA122" i="6" a="1"/>
  <c r="AA122" i="6" s="1"/>
  <c r="Z122" i="6" a="1"/>
  <c r="Z122" i="6" s="1"/>
  <c r="Y122" i="6" a="1"/>
  <c r="Y122" i="6" s="1"/>
  <c r="X122" i="6" a="1"/>
  <c r="X122" i="6" s="1"/>
  <c r="W122" i="6" a="1"/>
  <c r="W122" i="6" s="1"/>
  <c r="V122" i="6" a="1"/>
  <c r="V122" i="6" s="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a="1"/>
  <c r="Z121" i="6" s="1"/>
  <c r="Y121" i="6" a="1"/>
  <c r="Y121" i="6" s="1"/>
  <c r="X121" i="6" a="1"/>
  <c r="X121" i="6" s="1"/>
  <c r="W121" i="6" a="1"/>
  <c r="W121" i="6" s="1"/>
  <c r="V121" i="6" a="1"/>
  <c r="V121" i="6" s="1"/>
  <c r="U121" i="6" a="1"/>
  <c r="U121" i="6" s="1"/>
  <c r="T121" i="6" a="1"/>
  <c r="T121" i="6" s="1"/>
  <c r="S121" i="6" a="1"/>
  <c r="S121" i="6" s="1"/>
  <c r="R121" i="6" a="1"/>
  <c r="R121" i="6" s="1"/>
  <c r="Q121" i="6" a="1"/>
  <c r="Q121" i="6" s="1"/>
  <c r="P121" i="6" a="1"/>
  <c r="P121" i="6" s="1"/>
  <c r="O121" i="6" a="1"/>
  <c r="O121" i="6" s="1"/>
  <c r="N121" i="6" a="1"/>
  <c r="N121" i="6" s="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a="1"/>
  <c r="AB120" i="6" s="1"/>
  <c r="AA120" i="6" a="1"/>
  <c r="AA120" i="6" s="1"/>
  <c r="Z120" i="6" a="1"/>
  <c r="Z120" i="6" s="1"/>
  <c r="Y120" i="6" a="1"/>
  <c r="Y120" i="6" s="1"/>
  <c r="X120" i="6" a="1"/>
  <c r="X120" i="6" s="1"/>
  <c r="W120" i="6" a="1"/>
  <c r="W120" i="6" s="1"/>
  <c r="V120" i="6" a="1"/>
  <c r="V120" i="6" s="1"/>
  <c r="U120" i="6" a="1"/>
  <c r="U120" i="6" s="1"/>
  <c r="T120" i="6" a="1"/>
  <c r="T120" i="6" s="1"/>
  <c r="S120" i="6" a="1"/>
  <c r="S120" i="6" s="1"/>
  <c r="R120" i="6" a="1"/>
  <c r="R120" i="6" s="1"/>
  <c r="Q120" i="6" a="1"/>
  <c r="Q120" i="6" s="1"/>
  <c r="P120" i="6" a="1"/>
  <c r="P120" i="6" s="1"/>
  <c r="O120" i="6" a="1"/>
  <c r="O120" i="6" s="1"/>
  <c r="N120" i="6" a="1"/>
  <c r="N120" i="6" s="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a="1"/>
  <c r="AB119" i="6" s="1"/>
  <c r="AA119" i="6" a="1"/>
  <c r="AA119" i="6" s="1"/>
  <c r="Z119" i="6" a="1"/>
  <c r="Z119" i="6" s="1"/>
  <c r="Y119" i="6" a="1"/>
  <c r="Y119" i="6" s="1"/>
  <c r="X119" i="6" a="1"/>
  <c r="X119" i="6" s="1"/>
  <c r="W119" i="6" a="1"/>
  <c r="W119" i="6" s="1"/>
  <c r="V119" i="6" a="1"/>
  <c r="V119" i="6" s="1"/>
  <c r="U119" i="6" a="1"/>
  <c r="U119" i="6" s="1"/>
  <c r="T119" i="6" a="1"/>
  <c r="T119" i="6" s="1"/>
  <c r="S119" i="6" a="1"/>
  <c r="S119" i="6" s="1"/>
  <c r="R119" i="6" a="1"/>
  <c r="R119" i="6" s="1"/>
  <c r="Q119" i="6" a="1"/>
  <c r="Q119" i="6" s="1"/>
  <c r="P119" i="6" a="1"/>
  <c r="P119" i="6" s="1"/>
  <c r="O119" i="6" a="1"/>
  <c r="O119" i="6" s="1"/>
  <c r="N119" i="6" a="1"/>
  <c r="N119" i="6" s="1"/>
  <c r="M119" i="6" a="1"/>
  <c r="M119" i="6" s="1"/>
  <c r="L119" i="6" a="1"/>
  <c r="L119" i="6" s="1"/>
  <c r="K119" i="6" a="1"/>
  <c r="K119" i="6" s="1"/>
  <c r="AI118" i="6" a="1"/>
  <c r="AI118" i="6" s="1"/>
  <c r="AH118" i="6" a="1"/>
  <c r="AH118" i="6" s="1"/>
  <c r="AG118" i="6" a="1"/>
  <c r="AG118" i="6" s="1"/>
  <c r="AF118" i="6" a="1"/>
  <c r="AF118" i="6" s="1"/>
  <c r="AE118" i="6" a="1"/>
  <c r="AE118" i="6" s="1"/>
  <c r="AD118" i="6" a="1"/>
  <c r="AD118" i="6" s="1"/>
  <c r="AC118" i="6" a="1"/>
  <c r="AC118" i="6" s="1"/>
  <c r="AB118" i="6" a="1"/>
  <c r="AB118" i="6" s="1"/>
  <c r="AA118" i="6" a="1"/>
  <c r="AA118" i="6" s="1"/>
  <c r="Z118" i="6" a="1"/>
  <c r="Z118" i="6" s="1"/>
  <c r="Y118" i="6" a="1"/>
  <c r="Y118" i="6" s="1"/>
  <c r="X118" i="6" a="1"/>
  <c r="X118" i="6" s="1"/>
  <c r="W118" i="6" a="1"/>
  <c r="W118" i="6" s="1"/>
  <c r="V118" i="6" a="1"/>
  <c r="V118" i="6" s="1"/>
  <c r="U118" i="6" a="1"/>
  <c r="U118" i="6" s="1"/>
  <c r="T118" i="6" a="1"/>
  <c r="T118" i="6" s="1"/>
  <c r="S118" i="6" a="1"/>
  <c r="S118" i="6" s="1"/>
  <c r="R118" i="6" a="1"/>
  <c r="R118" i="6" s="1"/>
  <c r="Q118" i="6" a="1"/>
  <c r="Q118" i="6" s="1"/>
  <c r="P118" i="6" a="1"/>
  <c r="P118" i="6" s="1"/>
  <c r="O118" i="6" a="1"/>
  <c r="O118" i="6" s="1"/>
  <c r="N118" i="6" a="1"/>
  <c r="N118" i="6" s="1"/>
  <c r="M118" i="6" a="1"/>
  <c r="M118" i="6" s="1"/>
  <c r="L118" i="6" a="1"/>
  <c r="L118" i="6" s="1"/>
  <c r="K118" i="6" a="1"/>
  <c r="K118" i="6" s="1"/>
  <c r="AI117" i="6" a="1"/>
  <c r="AI117" i="6" s="1"/>
  <c r="AH117" i="6" a="1"/>
  <c r="AH117" i="6" s="1"/>
  <c r="AG117" i="6" a="1"/>
  <c r="AG117" i="6" s="1"/>
  <c r="AF117" i="6" a="1"/>
  <c r="AF117" i="6" s="1"/>
  <c r="AE117" i="6" a="1"/>
  <c r="AE117" i="6" s="1"/>
  <c r="AD117" i="6" a="1"/>
  <c r="AD117" i="6" s="1"/>
  <c r="AC117" i="6" a="1"/>
  <c r="AC117" i="6" s="1"/>
  <c r="AB117" i="6" a="1"/>
  <c r="AB117" i="6" s="1"/>
  <c r="AA117" i="6" a="1"/>
  <c r="AA117" i="6" s="1"/>
  <c r="Z117" i="6" a="1"/>
  <c r="Z117" i="6" s="1"/>
  <c r="Y117" i="6" a="1"/>
  <c r="Y117" i="6" s="1"/>
  <c r="X117" i="6" a="1"/>
  <c r="X117" i="6" s="1"/>
  <c r="W117" i="6" a="1"/>
  <c r="W117" i="6" s="1"/>
  <c r="V117" i="6" a="1"/>
  <c r="V117" i="6" s="1"/>
  <c r="U117" i="6" a="1"/>
  <c r="U117" i="6" s="1"/>
  <c r="T117" i="6" a="1"/>
  <c r="T117" i="6" s="1"/>
  <c r="S117" i="6" a="1"/>
  <c r="S117" i="6" s="1"/>
  <c r="R117" i="6" a="1"/>
  <c r="R117" i="6" s="1"/>
  <c r="Q117" i="6" a="1"/>
  <c r="Q117" i="6" s="1"/>
  <c r="P117" i="6" a="1"/>
  <c r="P117" i="6" s="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a="1"/>
  <c r="AD116" i="6" s="1"/>
  <c r="AC116" i="6" a="1"/>
  <c r="AC116" i="6" s="1"/>
  <c r="AB116" i="6" a="1"/>
  <c r="AB116" i="6" s="1"/>
  <c r="AA116" i="6" a="1"/>
  <c r="AA116" i="6" s="1"/>
  <c r="Z116" i="6" a="1"/>
  <c r="Z116" i="6" s="1"/>
  <c r="Y116" i="6" a="1"/>
  <c r="Y116" i="6" s="1"/>
  <c r="X116" i="6" a="1"/>
  <c r="X116" i="6" s="1"/>
  <c r="W116" i="6" a="1"/>
  <c r="W116" i="6" s="1"/>
  <c r="V116" i="6" a="1"/>
  <c r="V116" i="6" s="1"/>
  <c r="U116" i="6" a="1"/>
  <c r="U116" i="6" s="1"/>
  <c r="T116" i="6" a="1"/>
  <c r="T116" i="6" s="1"/>
  <c r="S116" i="6" a="1"/>
  <c r="S116" i="6" s="1"/>
  <c r="R116" i="6" a="1"/>
  <c r="R116" i="6" s="1"/>
  <c r="Q116" i="6" a="1"/>
  <c r="Q116" i="6" s="1"/>
  <c r="P116" i="6" a="1"/>
  <c r="P116" i="6" s="1"/>
  <c r="O116" i="6" a="1"/>
  <c r="O116" i="6" s="1"/>
  <c r="N116" i="6" a="1"/>
  <c r="N116" i="6" s="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a="1"/>
  <c r="AB115" i="6" s="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a="1"/>
  <c r="L115" i="6" s="1"/>
  <c r="K115" i="6" a="1"/>
  <c r="K115" i="6" s="1"/>
  <c r="AI114" i="6" a="1"/>
  <c r="AI114" i="6" s="1"/>
  <c r="AH114" i="6" a="1"/>
  <c r="AH114" i="6" s="1"/>
  <c r="AG114" i="6" a="1"/>
  <c r="AG114" i="6" s="1"/>
  <c r="AF114" i="6" a="1"/>
  <c r="AF114" i="6" s="1"/>
  <c r="AE114" i="6" a="1"/>
  <c r="AE114" i="6" s="1"/>
  <c r="AD114" i="6" a="1"/>
  <c r="AD114" i="6" s="1"/>
  <c r="AC114" i="6" a="1"/>
  <c r="AC114" i="6" s="1"/>
  <c r="AB114" i="6" a="1"/>
  <c r="AB114" i="6" s="1"/>
  <c r="AA114" i="6" a="1"/>
  <c r="AA114" i="6" s="1"/>
  <c r="Z114" i="6" a="1"/>
  <c r="Z114" i="6" s="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a="1"/>
  <c r="X113" i="6" s="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a="1"/>
  <c r="AD112" i="6" s="1"/>
  <c r="AC112" i="6" a="1"/>
  <c r="AC112" i="6" s="1"/>
  <c r="AB112" i="6" a="1"/>
  <c r="AB112" i="6" s="1"/>
  <c r="AA112" i="6" a="1"/>
  <c r="AA112" i="6" s="1"/>
  <c r="Z112" i="6" a="1"/>
  <c r="Z112" i="6" s="1"/>
  <c r="Y112" i="6" a="1"/>
  <c r="Y112" i="6" s="1"/>
  <c r="X112" i="6" a="1"/>
  <c r="X112" i="6" s="1"/>
  <c r="W112" i="6" a="1"/>
  <c r="W112" i="6" s="1"/>
  <c r="V112" i="6" a="1"/>
  <c r="V112" i="6" s="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a="1"/>
  <c r="AB111" i="6" s="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a="1"/>
  <c r="AF110" i="6" s="1"/>
  <c r="AE110" i="6" a="1"/>
  <c r="AE110" i="6" s="1"/>
  <c r="AD110" i="6" a="1"/>
  <c r="AD110" i="6" s="1"/>
  <c r="AC110" i="6" a="1"/>
  <c r="AC110" i="6" s="1"/>
  <c r="AB110" i="6" a="1"/>
  <c r="AB110" i="6" s="1"/>
  <c r="AA110" i="6" a="1"/>
  <c r="AA110" i="6" s="1"/>
  <c r="Z110" i="6" a="1"/>
  <c r="Z110" i="6" s="1"/>
  <c r="Y110" i="6" a="1"/>
  <c r="Y110" i="6" s="1"/>
  <c r="X110" i="6" a="1"/>
  <c r="X110" i="6" s="1"/>
  <c r="W110" i="6" a="1"/>
  <c r="W110" i="6" s="1"/>
  <c r="V110" i="6" a="1"/>
  <c r="V110" i="6" s="1"/>
  <c r="U110" i="6" a="1"/>
  <c r="U110" i="6" s="1"/>
  <c r="T110" i="6" a="1"/>
  <c r="T110" i="6" s="1"/>
  <c r="S110" i="6" a="1"/>
  <c r="S110" i="6" s="1"/>
  <c r="R110" i="6" a="1"/>
  <c r="R110" i="6" s="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a="1"/>
  <c r="P109" i="6" s="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a="1"/>
  <c r="AD108" i="6" s="1"/>
  <c r="AC108" i="6" a="1"/>
  <c r="AC108" i="6" s="1"/>
  <c r="AB108" i="6" a="1"/>
  <c r="AB108" i="6" s="1"/>
  <c r="AA108" i="6" a="1"/>
  <c r="AA108" i="6" s="1"/>
  <c r="Z108" i="6" a="1"/>
  <c r="Z108" i="6" s="1"/>
  <c r="Y108" i="6" a="1"/>
  <c r="Y108" i="6" s="1"/>
  <c r="X108" i="6" a="1"/>
  <c r="X108" i="6" s="1"/>
  <c r="W108" i="6" a="1"/>
  <c r="W108" i="6" s="1"/>
  <c r="V108" i="6" a="1"/>
  <c r="V108" i="6" s="1"/>
  <c r="U108" i="6" a="1"/>
  <c r="U108" i="6" s="1"/>
  <c r="T108" i="6" a="1"/>
  <c r="T108" i="6" s="1"/>
  <c r="S108" i="6" a="1"/>
  <c r="S108" i="6" s="1"/>
  <c r="R108" i="6" a="1"/>
  <c r="R108" i="6" s="1"/>
  <c r="Q108" i="6" a="1"/>
  <c r="Q108" i="6" s="1"/>
  <c r="P108" i="6" a="1"/>
  <c r="P108" i="6" s="1"/>
  <c r="O108" i="6" a="1"/>
  <c r="O108" i="6" s="1"/>
  <c r="N108" i="6" a="1"/>
  <c r="N108" i="6" s="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a="1"/>
  <c r="T107" i="6" s="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a="1"/>
  <c r="R106" i="6" s="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a="1"/>
  <c r="P105" i="6" s="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a="1"/>
  <c r="P101" i="6" s="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a="1"/>
  <c r="Y100" i="6" s="1"/>
  <c r="X100" i="6" a="1"/>
  <c r="X100" i="6" s="1"/>
  <c r="W100" i="6" a="1"/>
  <c r="W100" i="6" s="1"/>
  <c r="V100" i="6" a="1"/>
  <c r="V100" i="6" s="1"/>
  <c r="U100" i="6" a="1"/>
  <c r="U100" i="6" s="1"/>
  <c r="T100" i="6" a="1"/>
  <c r="T100" i="6" s="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a="1"/>
  <c r="T99" i="6" s="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a="1"/>
  <c r="Z98" i="6" s="1"/>
  <c r="Y98" i="6" a="1"/>
  <c r="Y98" i="6" s="1"/>
  <c r="X98" i="6" a="1"/>
  <c r="X98" i="6" s="1"/>
  <c r="W98" i="6" a="1"/>
  <c r="W98" i="6" s="1"/>
  <c r="V98" i="6" a="1"/>
  <c r="V98" i="6" s="1"/>
  <c r="U98" i="6" a="1"/>
  <c r="U98" i="6" s="1"/>
  <c r="T98" i="6" a="1"/>
  <c r="T98" i="6" s="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H155" i="6" s="1"/>
  <c r="AL2" i="6"/>
  <c r="AK2" i="6"/>
  <c r="AJ2" i="6"/>
  <c r="AI2" i="6"/>
  <c r="AH2" i="6"/>
  <c r="AG2" i="6"/>
  <c r="AF2" i="6"/>
  <c r="AE2" i="6"/>
  <c r="AD2" i="6"/>
  <c r="AC2" i="6"/>
  <c r="AB2" i="6"/>
  <c r="AA2" i="6"/>
  <c r="Z2" i="6"/>
  <c r="Y2" i="6"/>
  <c r="X2" i="6"/>
  <c r="W2" i="6"/>
  <c r="V2" i="6"/>
  <c r="U2" i="6"/>
  <c r="T2" i="6"/>
  <c r="S2" i="6"/>
  <c r="R2" i="6"/>
  <c r="Q2" i="6"/>
  <c r="P2" i="6"/>
  <c r="O2" i="6"/>
  <c r="N2" i="6"/>
  <c r="M2" i="6"/>
  <c r="L2" i="6"/>
  <c r="K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B18" i="5" s="1"/>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I82" i="5"/>
  <c r="J82" i="5" s="1"/>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79" i="5"/>
  <c r="M78" i="5"/>
  <c r="L78" i="5"/>
  <c r="K78" i="5"/>
  <c r="I78" i="5"/>
  <c r="J78" i="5" s="1"/>
  <c r="H78" i="5"/>
  <c r="G78" i="5"/>
  <c r="F78" i="5"/>
  <c r="E78" i="5"/>
  <c r="D78" i="5"/>
  <c r="B12" i="5" s="1"/>
  <c r="B78" i="5"/>
  <c r="M77" i="5"/>
  <c r="L77" i="5"/>
  <c r="K77" i="5"/>
  <c r="J77" i="5"/>
  <c r="I77" i="5"/>
  <c r="H77" i="5"/>
  <c r="G77" i="5"/>
  <c r="F77" i="5"/>
  <c r="E77" i="5"/>
  <c r="D77" i="5"/>
  <c r="B77" i="5"/>
  <c r="M76" i="5"/>
  <c r="L76" i="5"/>
  <c r="K76" i="5"/>
  <c r="I76" i="5"/>
  <c r="H76" i="5"/>
  <c r="G76" i="5"/>
  <c r="F76" i="5"/>
  <c r="E76" i="5"/>
  <c r="D76" i="5"/>
  <c r="B76" i="5"/>
  <c r="M75" i="5"/>
  <c r="L75" i="5"/>
  <c r="K75" i="5"/>
  <c r="I75" i="5"/>
  <c r="J75" i="5" s="1"/>
  <c r="H75" i="5"/>
  <c r="G75" i="5"/>
  <c r="F75" i="5"/>
  <c r="E75" i="5"/>
  <c r="D75" i="5"/>
  <c r="B89" i="5" s="1"/>
  <c r="B90" i="5" s="1"/>
  <c r="B75" i="5"/>
  <c r="M74" i="5"/>
  <c r="L74" i="5"/>
  <c r="K74" i="5"/>
  <c r="I74" i="5"/>
  <c r="J74" i="5" s="1"/>
  <c r="H74" i="5"/>
  <c r="G74" i="5"/>
  <c r="F74" i="5"/>
  <c r="E74" i="5"/>
  <c r="D74" i="5"/>
  <c r="A89" i="5" s="1"/>
  <c r="A90" i="5" s="1"/>
  <c r="B74" i="5"/>
  <c r="D68" i="5"/>
  <c r="C68" i="5"/>
  <c r="B68" i="5"/>
  <c r="B6" i="5" s="1"/>
  <c r="A68" i="5"/>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A34" i="5"/>
  <c r="M31" i="5"/>
  <c r="L31" i="5"/>
  <c r="K31" i="5"/>
  <c r="I31" i="5"/>
  <c r="J44" i="5" s="1"/>
  <c r="H31" i="5"/>
  <c r="G31" i="5"/>
  <c r="F31" i="5"/>
  <c r="E31" i="5"/>
  <c r="D31" i="5"/>
  <c r="B31" i="5"/>
  <c r="M30" i="5"/>
  <c r="L30" i="5"/>
  <c r="K30" i="5"/>
  <c r="I30" i="5"/>
  <c r="J43" i="5" s="1"/>
  <c r="H30" i="5"/>
  <c r="G30" i="5"/>
  <c r="F30" i="5"/>
  <c r="E30" i="5"/>
  <c r="D30" i="5"/>
  <c r="B30" i="5"/>
  <c r="M29" i="5"/>
  <c r="L29" i="5"/>
  <c r="K29" i="5"/>
  <c r="H29" i="5"/>
  <c r="G29" i="5"/>
  <c r="I29" i="5" s="1"/>
  <c r="F29" i="5"/>
  <c r="E29" i="5"/>
  <c r="D29" i="5"/>
  <c r="B29" i="5"/>
  <c r="M28" i="5"/>
  <c r="L28" i="5"/>
  <c r="K28" i="5"/>
  <c r="H28" i="5"/>
  <c r="B34" i="5" s="1"/>
  <c r="B4" i="5" s="1"/>
  <c r="G28" i="5"/>
  <c r="I28" i="5" s="1"/>
  <c r="F28" i="5"/>
  <c r="E28" i="5"/>
  <c r="D28" i="5"/>
  <c r="B28" i="5"/>
  <c r="M27" i="5"/>
  <c r="L27" i="5"/>
  <c r="K27" i="5"/>
  <c r="I27" i="5"/>
  <c r="J40" i="5" s="1"/>
  <c r="C55" i="5" s="1"/>
  <c r="B5" i="5" s="1"/>
  <c r="H27" i="5"/>
  <c r="G27" i="5"/>
  <c r="F27" i="5"/>
  <c r="E27" i="5"/>
  <c r="D27" i="5"/>
  <c r="B27" i="5"/>
  <c r="B17" i="5"/>
  <c r="B10" i="5"/>
  <c r="P120" i="4"/>
  <c r="N98" i="4"/>
  <c r="N94" i="4"/>
  <c r="N90" i="4"/>
  <c r="N68" i="4"/>
  <c r="N63" i="4"/>
  <c r="N59" i="4"/>
  <c r="N55" i="4"/>
  <c r="N21" i="4"/>
  <c r="N17" i="4"/>
  <c r="N13" i="4"/>
  <c r="P62" i="3"/>
  <c r="P41" i="2"/>
  <c r="AG54" i="14" l="1"/>
  <c r="AF49" i="14"/>
  <c r="AG48" i="14"/>
  <c r="AF41" i="14"/>
  <c r="AG40" i="14"/>
  <c r="AF37" i="14"/>
  <c r="AF35" i="14"/>
  <c r="AF33" i="14"/>
  <c r="AF32" i="14"/>
  <c r="AF31" i="14"/>
  <c r="AF30" i="14"/>
  <c r="AF29" i="14"/>
  <c r="AF28" i="14"/>
  <c r="AF27" i="14"/>
  <c r="AF26" i="14"/>
  <c r="AF25" i="14"/>
  <c r="AF24" i="14"/>
  <c r="AI23" i="14"/>
  <c r="AE23" i="14"/>
  <c r="AF22" i="14"/>
  <c r="AI21" i="14"/>
  <c r="AE21" i="14"/>
  <c r="AH20" i="14"/>
  <c r="AD20" i="14"/>
  <c r="AG19" i="14"/>
  <c r="AF18" i="14"/>
  <c r="AF55" i="14"/>
  <c r="AF51" i="14"/>
  <c r="AG50" i="14"/>
  <c r="AF43" i="14"/>
  <c r="AG42" i="14"/>
  <c r="AD40" i="14"/>
  <c r="AE37" i="14"/>
  <c r="AG36" i="14"/>
  <c r="AE35" i="14"/>
  <c r="AG34" i="14"/>
  <c r="AE33" i="14"/>
  <c r="AE32" i="14"/>
  <c r="AE31" i="14"/>
  <c r="AE30" i="14"/>
  <c r="AE29" i="14"/>
  <c r="AE28" i="14"/>
  <c r="AE27" i="14"/>
  <c r="AE26" i="14"/>
  <c r="AE25" i="14"/>
  <c r="AE24" i="14"/>
  <c r="AD23" i="14"/>
  <c r="AE22" i="14"/>
  <c r="AD21" i="14"/>
  <c r="AG20" i="14"/>
  <c r="AF19" i="14"/>
  <c r="AE18" i="14"/>
  <c r="AG24" i="14"/>
  <c r="AF23" i="14"/>
  <c r="AG22" i="14"/>
  <c r="AF21" i="14"/>
  <c r="AG18" i="14"/>
  <c r="AF47" i="14"/>
  <c r="AH47" i="14"/>
  <c r="L2" i="14"/>
  <c r="W3" i="14"/>
  <c r="O4" i="14"/>
  <c r="L6" i="14"/>
  <c r="O8" i="14"/>
  <c r="L10" i="14"/>
  <c r="M10" i="14" s="1"/>
  <c r="O12" i="14"/>
  <c r="M13" i="14"/>
  <c r="L14" i="14"/>
  <c r="O16" i="14"/>
  <c r="AD93" i="14"/>
  <c r="AD91" i="14"/>
  <c r="AD89" i="14"/>
  <c r="AD87" i="14"/>
  <c r="AD85" i="14"/>
  <c r="AD83" i="14"/>
  <c r="AD81" i="14"/>
  <c r="AD79" i="14"/>
  <c r="AD77" i="14"/>
  <c r="AD75" i="14"/>
  <c r="AD73" i="14"/>
  <c r="AD71" i="14"/>
  <c r="AD69" i="14"/>
  <c r="AE67" i="14"/>
  <c r="AE66" i="14"/>
  <c r="AE65" i="14"/>
  <c r="AE64" i="14"/>
  <c r="AE63" i="14"/>
  <c r="AE62" i="14"/>
  <c r="AE61" i="14"/>
  <c r="AE60" i="14"/>
  <c r="AE59" i="14"/>
  <c r="AE58" i="14"/>
  <c r="AE57" i="14"/>
  <c r="AE56" i="14"/>
  <c r="AE55" i="14"/>
  <c r="AE54" i="14"/>
  <c r="AE53" i="14"/>
  <c r="AE52" i="14"/>
  <c r="AE51" i="14"/>
  <c r="AE50" i="14"/>
  <c r="AE49" i="14"/>
  <c r="AE48" i="14"/>
  <c r="AE47" i="14"/>
  <c r="AE46" i="14"/>
  <c r="AE45" i="14"/>
  <c r="AE44" i="14"/>
  <c r="AE43" i="14"/>
  <c r="AE42" i="14"/>
  <c r="AE41" i="14"/>
  <c r="AE40" i="14"/>
  <c r="AE39" i="14"/>
  <c r="AE93" i="14"/>
  <c r="AE91" i="14"/>
  <c r="AE89" i="14"/>
  <c r="AE87" i="14"/>
  <c r="AE85" i="14"/>
  <c r="AE83" i="14"/>
  <c r="AE81" i="14"/>
  <c r="AE79" i="14"/>
  <c r="AE77" i="14"/>
  <c r="AE75" i="14"/>
  <c r="AE73" i="14"/>
  <c r="AE71" i="14"/>
  <c r="AE69" i="14"/>
  <c r="AE94" i="14"/>
  <c r="AD88" i="14"/>
  <c r="AE86" i="14"/>
  <c r="AD80" i="14"/>
  <c r="AE78" i="14"/>
  <c r="AD72" i="14"/>
  <c r="AE70" i="14"/>
  <c r="AD67" i="14"/>
  <c r="AD63" i="14"/>
  <c r="AD62" i="14"/>
  <c r="AD58" i="14"/>
  <c r="AD54" i="14"/>
  <c r="AD94" i="14"/>
  <c r="AE92" i="14"/>
  <c r="AD86" i="14"/>
  <c r="AE84" i="14"/>
  <c r="AD78" i="14"/>
  <c r="AE76" i="14"/>
  <c r="AD70" i="14"/>
  <c r="AE68" i="14"/>
  <c r="AD64" i="14"/>
  <c r="AD61" i="14"/>
  <c r="AD57" i="14"/>
  <c r="AD53" i="14"/>
  <c r="AD49" i="14"/>
  <c r="AD45" i="14"/>
  <c r="AD41" i="14"/>
  <c r="AD92" i="14"/>
  <c r="AE90" i="14"/>
  <c r="AD84" i="14"/>
  <c r="AE82" i="14"/>
  <c r="AD76" i="14"/>
  <c r="AE74" i="14"/>
  <c r="AD68" i="14"/>
  <c r="AD65" i="14"/>
  <c r="AD60" i="14"/>
  <c r="AD90" i="14"/>
  <c r="AE88" i="14"/>
  <c r="AD82" i="14"/>
  <c r="AE80" i="14"/>
  <c r="AD74" i="14"/>
  <c r="AE72" i="14"/>
  <c r="AD66" i="14"/>
  <c r="AD59" i="14"/>
  <c r="AD55" i="14"/>
  <c r="AD51" i="14"/>
  <c r="AD47" i="14"/>
  <c r="AD43" i="14"/>
  <c r="AD39" i="14"/>
  <c r="AD38" i="14"/>
  <c r="AD37" i="14"/>
  <c r="AD36" i="14"/>
  <c r="AD35" i="14"/>
  <c r="AD34" i="14"/>
  <c r="O17" i="14"/>
  <c r="O19" i="14"/>
  <c r="AD19" i="14"/>
  <c r="AH19" i="14"/>
  <c r="AE20" i="14"/>
  <c r="AI20" i="14"/>
  <c r="L21" i="14"/>
  <c r="M22" i="14"/>
  <c r="O23" i="14"/>
  <c r="O25" i="14"/>
  <c r="AG25" i="14"/>
  <c r="O26" i="14"/>
  <c r="AG26" i="14"/>
  <c r="O27" i="14"/>
  <c r="AG27" i="14"/>
  <c r="O28" i="14"/>
  <c r="AG28" i="14"/>
  <c r="O29" i="14"/>
  <c r="AG29" i="14"/>
  <c r="O30" i="14"/>
  <c r="AG30" i="14"/>
  <c r="O31" i="14"/>
  <c r="AG31" i="14"/>
  <c r="O32" i="14"/>
  <c r="AG32" i="14"/>
  <c r="O33" i="14"/>
  <c r="AG33" i="14"/>
  <c r="AE34" i="14"/>
  <c r="AG35" i="14"/>
  <c r="AE36" i="14"/>
  <c r="AG37" i="14"/>
  <c r="AE38" i="14"/>
  <c r="AF39" i="14"/>
  <c r="AH41" i="14"/>
  <c r="AD44" i="14"/>
  <c r="O45" i="14"/>
  <c r="AG46" i="14"/>
  <c r="AH49" i="14"/>
  <c r="M50" i="14"/>
  <c r="AD52" i="14"/>
  <c r="O53" i="14"/>
  <c r="M2" i="14"/>
  <c r="L3" i="14"/>
  <c r="M3" i="14" s="1"/>
  <c r="O5" i="14"/>
  <c r="M6" i="14"/>
  <c r="L7" i="14"/>
  <c r="O9" i="14"/>
  <c r="L11" i="14"/>
  <c r="M11" i="14" s="1"/>
  <c r="O13" i="14"/>
  <c r="M14" i="14"/>
  <c r="L15" i="14"/>
  <c r="AF94" i="14"/>
  <c r="AF93" i="14"/>
  <c r="AF92" i="14"/>
  <c r="AF91" i="14"/>
  <c r="AF90" i="14"/>
  <c r="AF89" i="14"/>
  <c r="AF88" i="14"/>
  <c r="AF87" i="14"/>
  <c r="AF86" i="14"/>
  <c r="AF85" i="14"/>
  <c r="AF84" i="14"/>
  <c r="AF83" i="14"/>
  <c r="AF82" i="14"/>
  <c r="AF81" i="14"/>
  <c r="AF80" i="14"/>
  <c r="AF79" i="14"/>
  <c r="AF78" i="14"/>
  <c r="AF77" i="14"/>
  <c r="AF76" i="14"/>
  <c r="AF75" i="14"/>
  <c r="AF74" i="14"/>
  <c r="AF73" i="14"/>
  <c r="AF72" i="14"/>
  <c r="AF71" i="14"/>
  <c r="AF70" i="14"/>
  <c r="AF69" i="14"/>
  <c r="AF68" i="14"/>
  <c r="AG94" i="14"/>
  <c r="AG92" i="14"/>
  <c r="AG90" i="14"/>
  <c r="AG88" i="14"/>
  <c r="AG86" i="14"/>
  <c r="AG84" i="14"/>
  <c r="AG82" i="14"/>
  <c r="AG80" i="14"/>
  <c r="AG78" i="14"/>
  <c r="AG76" i="14"/>
  <c r="AG74" i="14"/>
  <c r="AG72" i="14"/>
  <c r="AG70" i="14"/>
  <c r="AG68" i="14"/>
  <c r="AF67" i="14"/>
  <c r="AF66" i="14"/>
  <c r="AF65" i="14"/>
  <c r="AF64" i="14"/>
  <c r="AF63" i="14"/>
  <c r="AG89" i="14"/>
  <c r="AG81" i="14"/>
  <c r="AG73" i="14"/>
  <c r="AG64" i="14"/>
  <c r="AF61" i="14"/>
  <c r="AG60" i="14"/>
  <c r="AF57" i="14"/>
  <c r="AG56" i="14"/>
  <c r="AG87" i="14"/>
  <c r="AG79" i="14"/>
  <c r="AG71" i="14"/>
  <c r="AG65" i="14"/>
  <c r="AF60" i="14"/>
  <c r="AG59" i="14"/>
  <c r="AF56" i="14"/>
  <c r="AG55" i="14"/>
  <c r="AF52" i="14"/>
  <c r="AG51" i="14"/>
  <c r="AF48" i="14"/>
  <c r="AG47" i="14"/>
  <c r="AF44" i="14"/>
  <c r="AG43" i="14"/>
  <c r="AF40" i="14"/>
  <c r="AG39" i="14"/>
  <c r="AF38" i="14"/>
  <c r="AG93" i="14"/>
  <c r="AG85" i="14"/>
  <c r="AG77" i="14"/>
  <c r="AG69" i="14"/>
  <c r="AG66" i="14"/>
  <c r="AG62" i="14"/>
  <c r="AF59" i="14"/>
  <c r="AG58" i="14"/>
  <c r="AG91" i="14"/>
  <c r="AG83" i="14"/>
  <c r="AG75" i="14"/>
  <c r="AG67" i="14"/>
  <c r="AG63" i="14"/>
  <c r="AF62" i="14"/>
  <c r="AG61" i="14"/>
  <c r="AF58" i="14"/>
  <c r="AG57" i="14"/>
  <c r="AF54" i="14"/>
  <c r="AG53" i="14"/>
  <c r="AF50" i="14"/>
  <c r="AG49" i="14"/>
  <c r="AF46" i="14"/>
  <c r="AG45" i="14"/>
  <c r="AF42" i="14"/>
  <c r="AG41" i="14"/>
  <c r="O18" i="14"/>
  <c r="AD18" i="14"/>
  <c r="AH18" i="14"/>
  <c r="AE19" i="14"/>
  <c r="AI19" i="14"/>
  <c r="L20" i="14"/>
  <c r="M20" i="14" s="1"/>
  <c r="AF20" i="14"/>
  <c r="M21" i="14"/>
  <c r="AG21" i="14"/>
  <c r="O22" i="14"/>
  <c r="AD22" i="14"/>
  <c r="AH22" i="14"/>
  <c r="AG23" i="14"/>
  <c r="O24" i="14"/>
  <c r="AD24" i="14"/>
  <c r="AH24" i="14"/>
  <c r="AD25" i="14"/>
  <c r="AH25" i="14"/>
  <c r="AD26" i="14"/>
  <c r="AH26" i="14"/>
  <c r="AD27" i="14"/>
  <c r="AH27" i="14"/>
  <c r="AD28" i="14"/>
  <c r="AH28" i="14"/>
  <c r="AD29" i="14"/>
  <c r="AH29" i="14"/>
  <c r="AD30" i="14"/>
  <c r="AH30" i="14"/>
  <c r="AD31" i="14"/>
  <c r="AH31" i="14"/>
  <c r="AD32" i="14"/>
  <c r="AH32" i="14"/>
  <c r="AD33" i="14"/>
  <c r="AI33" i="14"/>
  <c r="L34" i="14"/>
  <c r="AF34" i="14"/>
  <c r="O35" i="14"/>
  <c r="AI35" i="14"/>
  <c r="L36" i="14"/>
  <c r="AF36" i="14"/>
  <c r="O37" i="14"/>
  <c r="AI37" i="14"/>
  <c r="L38" i="14"/>
  <c r="AG38" i="14"/>
  <c r="AH39" i="14"/>
  <c r="AD42" i="14"/>
  <c r="O43" i="14"/>
  <c r="AG44" i="14"/>
  <c r="AF45" i="14"/>
  <c r="AD50" i="14"/>
  <c r="AG52" i="14"/>
  <c r="AF53" i="14"/>
  <c r="M93" i="14"/>
  <c r="M91" i="14"/>
  <c r="M90" i="14"/>
  <c r="M89" i="14"/>
  <c r="M87" i="14"/>
  <c r="M82" i="14"/>
  <c r="M81" i="14"/>
  <c r="M77" i="14"/>
  <c r="M74" i="14"/>
  <c r="M69" i="14"/>
  <c r="L94" i="14"/>
  <c r="M94" i="14" s="1"/>
  <c r="L92" i="14"/>
  <c r="M92" i="14" s="1"/>
  <c r="L90" i="14"/>
  <c r="L88" i="14"/>
  <c r="M88" i="14" s="1"/>
  <c r="L86" i="14"/>
  <c r="M86" i="14" s="1"/>
  <c r="L84" i="14"/>
  <c r="M84" i="14" s="1"/>
  <c r="L82" i="14"/>
  <c r="L80" i="14"/>
  <c r="M80" i="14" s="1"/>
  <c r="L78" i="14"/>
  <c r="M78" i="14" s="1"/>
  <c r="L76" i="14"/>
  <c r="M76" i="14" s="1"/>
  <c r="L74" i="14"/>
  <c r="L72" i="14"/>
  <c r="M72" i="14" s="1"/>
  <c r="L70" i="14"/>
  <c r="M70" i="14" s="1"/>
  <c r="L68" i="14"/>
  <c r="M68" i="14" s="1"/>
  <c r="L67" i="14"/>
  <c r="L66" i="14"/>
  <c r="L65" i="14"/>
  <c r="L64" i="14"/>
  <c r="M64" i="14" s="1"/>
  <c r="L63" i="14"/>
  <c r="L62" i="14"/>
  <c r="M62" i="14" s="1"/>
  <c r="L61" i="14"/>
  <c r="L60" i="14"/>
  <c r="M60" i="14" s="1"/>
  <c r="L59" i="14"/>
  <c r="L58" i="14"/>
  <c r="L57" i="14"/>
  <c r="M57" i="14" s="1"/>
  <c r="L56" i="14"/>
  <c r="L55" i="14"/>
  <c r="L54" i="14"/>
  <c r="L53" i="14"/>
  <c r="M53" i="14" s="1"/>
  <c r="L52" i="14"/>
  <c r="L51" i="14"/>
  <c r="L50" i="14"/>
  <c r="L49" i="14"/>
  <c r="L48" i="14"/>
  <c r="M48" i="14" s="1"/>
  <c r="L47" i="14"/>
  <c r="L46" i="14"/>
  <c r="L45" i="14"/>
  <c r="L44" i="14"/>
  <c r="L43" i="14"/>
  <c r="L42" i="14"/>
  <c r="M42" i="14" s="1"/>
  <c r="L41" i="14"/>
  <c r="M41" i="14" s="1"/>
  <c r="L40" i="14"/>
  <c r="M40" i="14" s="1"/>
  <c r="L97" i="14"/>
  <c r="M97" i="14" s="1"/>
  <c r="M67" i="14"/>
  <c r="M66" i="14"/>
  <c r="M65" i="14"/>
  <c r="M63" i="14"/>
  <c r="L93" i="14"/>
  <c r="L85" i="14"/>
  <c r="M85" i="14" s="1"/>
  <c r="L77" i="14"/>
  <c r="L69" i="14"/>
  <c r="M56" i="14"/>
  <c r="L91" i="14"/>
  <c r="L83" i="14"/>
  <c r="M83" i="14" s="1"/>
  <c r="L75" i="14"/>
  <c r="M75" i="14" s="1"/>
  <c r="M59" i="14"/>
  <c r="M55" i="14"/>
  <c r="M51" i="14"/>
  <c r="M47" i="14"/>
  <c r="M43" i="14"/>
  <c r="L89" i="14"/>
  <c r="L81" i="14"/>
  <c r="L73" i="14"/>
  <c r="M73" i="14" s="1"/>
  <c r="M58" i="14"/>
  <c r="L96" i="14"/>
  <c r="M96" i="14" s="1"/>
  <c r="L95" i="14"/>
  <c r="M95" i="14" s="1"/>
  <c r="L87" i="14"/>
  <c r="L79" i="14"/>
  <c r="M79" i="14" s="1"/>
  <c r="L71" i="14"/>
  <c r="M71" i="14" s="1"/>
  <c r="M61" i="14"/>
  <c r="M49" i="14"/>
  <c r="M45" i="14"/>
  <c r="O96" i="14"/>
  <c r="O94" i="14"/>
  <c r="O92" i="14"/>
  <c r="O90" i="14"/>
  <c r="O88" i="14"/>
  <c r="O86" i="14"/>
  <c r="O84" i="14"/>
  <c r="O82" i="14"/>
  <c r="O80" i="14"/>
  <c r="O78" i="14"/>
  <c r="O76" i="14"/>
  <c r="O74" i="14"/>
  <c r="O72" i="14"/>
  <c r="O70" i="14"/>
  <c r="O68" i="14"/>
  <c r="O91" i="14"/>
  <c r="O83" i="14"/>
  <c r="O75" i="14"/>
  <c r="O66" i="14"/>
  <c r="O59" i="14"/>
  <c r="O55" i="14"/>
  <c r="O89" i="14"/>
  <c r="O81" i="14"/>
  <c r="O73" i="14"/>
  <c r="O67" i="14"/>
  <c r="O63" i="14"/>
  <c r="O62" i="14"/>
  <c r="O58" i="14"/>
  <c r="O54" i="14"/>
  <c r="O50" i="14"/>
  <c r="O46" i="14"/>
  <c r="O42" i="14"/>
  <c r="O95" i="14"/>
  <c r="O87" i="14"/>
  <c r="O79" i="14"/>
  <c r="O71" i="14"/>
  <c r="O64" i="14"/>
  <c r="O61" i="14"/>
  <c r="O57" i="14"/>
  <c r="O97" i="14"/>
  <c r="O93" i="14"/>
  <c r="O85" i="14"/>
  <c r="O77" i="14"/>
  <c r="O69" i="14"/>
  <c r="O65" i="14"/>
  <c r="O60" i="14"/>
  <c r="O56" i="14"/>
  <c r="O52" i="14"/>
  <c r="O48" i="14"/>
  <c r="O44" i="14"/>
  <c r="O40" i="14"/>
  <c r="L4" i="14"/>
  <c r="O6" i="14"/>
  <c r="M7" i="14"/>
  <c r="L8" i="14"/>
  <c r="O10" i="14"/>
  <c r="L12" i="14"/>
  <c r="O14" i="14"/>
  <c r="M15" i="14"/>
  <c r="L16" i="14"/>
  <c r="AA98" i="14"/>
  <c r="AI93" i="14"/>
  <c r="AI91" i="14"/>
  <c r="AI89" i="14"/>
  <c r="AI87" i="14"/>
  <c r="AI85" i="14"/>
  <c r="AI83" i="14"/>
  <c r="AI81" i="14"/>
  <c r="AI79" i="14"/>
  <c r="AI77" i="14"/>
  <c r="AI75" i="14"/>
  <c r="AI73" i="14"/>
  <c r="AI71" i="14"/>
  <c r="AI69" i="14"/>
  <c r="AI67" i="14"/>
  <c r="AI66" i="14"/>
  <c r="AI65" i="14"/>
  <c r="AI64" i="14"/>
  <c r="AI63" i="14"/>
  <c r="AI62" i="14"/>
  <c r="AI61" i="14"/>
  <c r="AI60" i="14"/>
  <c r="AI59" i="14"/>
  <c r="AI58" i="14"/>
  <c r="AI57" i="14"/>
  <c r="AI56" i="14"/>
  <c r="AI55" i="14"/>
  <c r="AI54" i="14"/>
  <c r="AI53" i="14"/>
  <c r="AI52" i="14"/>
  <c r="AI51" i="14"/>
  <c r="AI50" i="14"/>
  <c r="AI49" i="14"/>
  <c r="AI48" i="14"/>
  <c r="AI47" i="14"/>
  <c r="AI46" i="14"/>
  <c r="AI45" i="14"/>
  <c r="AI44" i="14"/>
  <c r="AI43" i="14"/>
  <c r="AI42" i="14"/>
  <c r="AI41" i="14"/>
  <c r="AI40" i="14"/>
  <c r="AI39" i="14"/>
  <c r="AH94" i="14"/>
  <c r="AH92" i="14"/>
  <c r="AH90" i="14"/>
  <c r="AH88" i="14"/>
  <c r="AH86" i="14"/>
  <c r="AH84" i="14"/>
  <c r="AH82" i="14"/>
  <c r="AH80" i="14"/>
  <c r="AH78" i="14"/>
  <c r="AH76" i="14"/>
  <c r="AH74" i="14"/>
  <c r="AH72" i="14"/>
  <c r="AH70" i="14"/>
  <c r="AH68" i="14"/>
  <c r="AI92" i="14"/>
  <c r="AH87" i="14"/>
  <c r="AI84" i="14"/>
  <c r="AH79" i="14"/>
  <c r="AI76" i="14"/>
  <c r="AH71" i="14"/>
  <c r="AI68" i="14"/>
  <c r="AH65" i="14"/>
  <c r="AH59" i="14"/>
  <c r="AH55" i="14"/>
  <c r="AH93" i="14"/>
  <c r="AI90" i="14"/>
  <c r="AH85" i="14"/>
  <c r="AI82" i="14"/>
  <c r="AH77" i="14"/>
  <c r="AI74" i="14"/>
  <c r="AH69" i="14"/>
  <c r="AH66" i="14"/>
  <c r="AH62" i="14"/>
  <c r="AH58" i="14"/>
  <c r="AH54" i="14"/>
  <c r="AH50" i="14"/>
  <c r="AH46" i="14"/>
  <c r="AH42" i="14"/>
  <c r="AH91" i="14"/>
  <c r="AI88" i="14"/>
  <c r="AH83" i="14"/>
  <c r="AI80" i="14"/>
  <c r="AH75" i="14"/>
  <c r="AI72" i="14"/>
  <c r="AH67" i="14"/>
  <c r="AH63" i="14"/>
  <c r="AH61" i="14"/>
  <c r="AH57" i="14"/>
  <c r="AI94" i="14"/>
  <c r="AH89" i="14"/>
  <c r="AI86" i="14"/>
  <c r="AH81" i="14"/>
  <c r="AI78" i="14"/>
  <c r="AH73" i="14"/>
  <c r="AI70" i="14"/>
  <c r="AH64" i="14"/>
  <c r="AH60" i="14"/>
  <c r="AH56" i="14"/>
  <c r="AH52" i="14"/>
  <c r="AH48" i="14"/>
  <c r="AH44" i="14"/>
  <c r="AH40" i="14"/>
  <c r="AH38" i="14"/>
  <c r="AH37" i="14"/>
  <c r="AH36" i="14"/>
  <c r="AH35" i="14"/>
  <c r="AH34" i="14"/>
  <c r="AH33" i="14"/>
  <c r="L17" i="14"/>
  <c r="AI18" i="14"/>
  <c r="L19" i="14"/>
  <c r="O21" i="14"/>
  <c r="AH21" i="14"/>
  <c r="AI22" i="14"/>
  <c r="L23" i="14"/>
  <c r="AH23" i="14"/>
  <c r="AI24" i="14"/>
  <c r="L25" i="14"/>
  <c r="M25" i="14" s="1"/>
  <c r="AI25" i="14"/>
  <c r="L26" i="14"/>
  <c r="AI26" i="14"/>
  <c r="L27" i="14"/>
  <c r="AI27" i="14"/>
  <c r="L28" i="14"/>
  <c r="AI28" i="14"/>
  <c r="L29" i="14"/>
  <c r="M29" i="14" s="1"/>
  <c r="AI29" i="14"/>
  <c r="L30" i="14"/>
  <c r="AI30" i="14"/>
  <c r="L31" i="14"/>
  <c r="AI31" i="14"/>
  <c r="L32" i="14"/>
  <c r="AI32" i="14"/>
  <c r="L33" i="14"/>
  <c r="M33" i="14" s="1"/>
  <c r="M34" i="14"/>
  <c r="M36" i="14"/>
  <c r="M38" i="14"/>
  <c r="AI38" i="14"/>
  <c r="L39" i="14"/>
  <c r="M39" i="14" s="1"/>
  <c r="O41" i="14"/>
  <c r="AH45" i="14"/>
  <c r="M46" i="14"/>
  <c r="AD48" i="14"/>
  <c r="O49" i="14"/>
  <c r="AH53" i="14"/>
  <c r="M54" i="14"/>
  <c r="AD56" i="14"/>
  <c r="O3" i="14"/>
  <c r="M4" i="14"/>
  <c r="L5" i="14"/>
  <c r="M5" i="14" s="1"/>
  <c r="O7" i="14"/>
  <c r="M8" i="14"/>
  <c r="L9" i="14"/>
  <c r="M9" i="14" s="1"/>
  <c r="O11" i="14"/>
  <c r="M12" i="14"/>
  <c r="L13" i="14"/>
  <c r="O15" i="14"/>
  <c r="M16" i="14"/>
  <c r="M17" i="14"/>
  <c r="L18" i="14"/>
  <c r="M18" i="14" s="1"/>
  <c r="M19" i="14"/>
  <c r="O20" i="14"/>
  <c r="L22" i="14"/>
  <c r="M23" i="14"/>
  <c r="L24" i="14"/>
  <c r="M24" i="14" s="1"/>
  <c r="M26" i="14"/>
  <c r="M27" i="14"/>
  <c r="M28" i="14"/>
  <c r="M30" i="14"/>
  <c r="M31" i="14"/>
  <c r="M32" i="14"/>
  <c r="O34" i="14"/>
  <c r="AI34" i="14"/>
  <c r="L35" i="14"/>
  <c r="M35" i="14" s="1"/>
  <c r="O36" i="14"/>
  <c r="AI36" i="14"/>
  <c r="L37" i="14"/>
  <c r="M37" i="14" s="1"/>
  <c r="O38" i="14"/>
  <c r="O39" i="14"/>
  <c r="AH43" i="14"/>
  <c r="M44" i="14"/>
  <c r="AD46" i="14"/>
  <c r="O47" i="14"/>
  <c r="AH51" i="14"/>
  <c r="M52" i="14"/>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G51" i="11"/>
  <c r="F16" i="10"/>
  <c r="B27" i="10" s="1"/>
  <c r="F17" i="10"/>
  <c r="F13" i="10"/>
  <c r="B24" i="10" s="1"/>
  <c r="F14" i="10"/>
  <c r="B25" i="10" s="1"/>
  <c r="F15" i="10"/>
  <c r="B26" i="10" s="1"/>
  <c r="H14" i="10"/>
  <c r="I19" i="10"/>
  <c r="K14" i="10" s="1"/>
  <c r="H15" i="10"/>
  <c r="H16" i="10"/>
  <c r="H17" i="10"/>
  <c r="J17" i="10" s="1"/>
  <c r="H13" i="10"/>
  <c r="I13" i="10"/>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804" i="6"/>
  <c r="H803" i="6"/>
  <c r="H802" i="6"/>
  <c r="H801" i="6"/>
  <c r="H800" i="6"/>
  <c r="H799" i="6"/>
  <c r="H798" i="6"/>
  <c r="H796" i="6"/>
  <c r="H793" i="6"/>
  <c r="H791" i="6"/>
  <c r="H795" i="6"/>
  <c r="H794" i="6"/>
  <c r="H790" i="6"/>
  <c r="H787" i="6"/>
  <c r="H785" i="6"/>
  <c r="H783" i="6"/>
  <c r="H781" i="6"/>
  <c r="H797" i="6"/>
  <c r="H792" i="6"/>
  <c r="H789" i="6"/>
  <c r="H780" i="6"/>
  <c r="H779" i="6"/>
  <c r="H778" i="6"/>
  <c r="H777" i="6"/>
  <c r="H776" i="6"/>
  <c r="H775" i="6"/>
  <c r="H774" i="6"/>
  <c r="H773" i="6"/>
  <c r="H772" i="6"/>
  <c r="H771" i="6"/>
  <c r="H770" i="6"/>
  <c r="H769" i="6"/>
  <c r="H768" i="6"/>
  <c r="H767" i="6"/>
  <c r="H766" i="6"/>
  <c r="H765" i="6"/>
  <c r="H764" i="6"/>
  <c r="H763" i="6"/>
  <c r="H762" i="6"/>
  <c r="H761" i="6"/>
  <c r="H760" i="6"/>
  <c r="H788" i="6"/>
  <c r="H782" i="6"/>
  <c r="H784" i="6"/>
  <c r="H759" i="6"/>
  <c r="H755" i="6"/>
  <c r="H751" i="6"/>
  <c r="H748" i="6"/>
  <c r="H746" i="6"/>
  <c r="H744" i="6"/>
  <c r="H742" i="6"/>
  <c r="H740" i="6"/>
  <c r="H738" i="6"/>
  <c r="H736" i="6"/>
  <c r="H734" i="6"/>
  <c r="H732" i="6"/>
  <c r="H730" i="6"/>
  <c r="H728" i="6"/>
  <c r="H726" i="6"/>
  <c r="H724" i="6"/>
  <c r="H722" i="6"/>
  <c r="H720" i="6"/>
  <c r="H718" i="6"/>
  <c r="H716" i="6"/>
  <c r="H758" i="6"/>
  <c r="H754" i="6"/>
  <c r="H750" i="6"/>
  <c r="H786" i="6"/>
  <c r="H757" i="6"/>
  <c r="H753" i="6"/>
  <c r="H749" i="6"/>
  <c r="H747" i="6"/>
  <c r="H745" i="6"/>
  <c r="H743" i="6"/>
  <c r="H741" i="6"/>
  <c r="H739" i="6"/>
  <c r="H737" i="6"/>
  <c r="H735" i="6"/>
  <c r="H733" i="6"/>
  <c r="H731" i="6"/>
  <c r="H729" i="6"/>
  <c r="H727" i="6"/>
  <c r="H725" i="6"/>
  <c r="H723" i="6"/>
  <c r="H721" i="6"/>
  <c r="H719" i="6"/>
  <c r="H717" i="6"/>
  <c r="H715" i="6"/>
  <c r="H756" i="6"/>
  <c r="H752" i="6"/>
  <c r="H713" i="6"/>
  <c r="H712" i="6"/>
  <c r="H710" i="6"/>
  <c r="H706" i="6"/>
  <c r="H711" i="6"/>
  <c r="H707" i="6"/>
  <c r="H698" i="6"/>
  <c r="H697" i="6"/>
  <c r="H696" i="6"/>
  <c r="H714" i="6"/>
  <c r="H701" i="6"/>
  <c r="H709" i="6"/>
  <c r="H708" i="6"/>
  <c r="H704" i="6"/>
  <c r="H700" i="6"/>
  <c r="H702" i="6"/>
  <c r="H705" i="6"/>
  <c r="H694" i="6"/>
  <c r="H692" i="6"/>
  <c r="H690" i="6"/>
  <c r="H688" i="6"/>
  <c r="H686" i="6"/>
  <c r="H684" i="6"/>
  <c r="H682" i="6"/>
  <c r="H680" i="6"/>
  <c r="H678" i="6"/>
  <c r="H676" i="6"/>
  <c r="H674" i="6"/>
  <c r="H673" i="6"/>
  <c r="H672" i="6"/>
  <c r="H671" i="6"/>
  <c r="H670"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699" i="6"/>
  <c r="H703" i="6"/>
  <c r="H695" i="6"/>
  <c r="H693" i="6"/>
  <c r="H691" i="6"/>
  <c r="H689" i="6"/>
  <c r="H687" i="6"/>
  <c r="H685" i="6"/>
  <c r="H683" i="6"/>
  <c r="H681" i="6"/>
  <c r="H679" i="6"/>
  <c r="H677" i="6"/>
  <c r="H675"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536" i="6"/>
  <c r="H534" i="6"/>
  <c r="H532" i="6"/>
  <c r="H530" i="6"/>
  <c r="H528" i="6"/>
  <c r="H526" i="6"/>
  <c r="H524" i="6"/>
  <c r="H522" i="6"/>
  <c r="H520" i="6"/>
  <c r="H518" i="6"/>
  <c r="H516" i="6"/>
  <c r="H535" i="6"/>
  <c r="H533" i="6"/>
  <c r="H531" i="6"/>
  <c r="H529" i="6"/>
  <c r="H527" i="6"/>
  <c r="H525" i="6"/>
  <c r="H523" i="6"/>
  <c r="H521" i="6"/>
  <c r="H519" i="6"/>
  <c r="H517"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H417" i="6"/>
  <c r="H416" i="6"/>
  <c r="H415" i="6"/>
  <c r="H414" i="6"/>
  <c r="H413" i="6"/>
  <c r="H412" i="6"/>
  <c r="H411" i="6"/>
  <c r="H410" i="6"/>
  <c r="H409" i="6"/>
  <c r="H408" i="6"/>
  <c r="H407" i="6"/>
  <c r="H405" i="6"/>
  <c r="H403" i="6"/>
  <c r="H401" i="6"/>
  <c r="H399" i="6"/>
  <c r="H397" i="6"/>
  <c r="H395" i="6"/>
  <c r="H393" i="6"/>
  <c r="H391" i="6"/>
  <c r="H389" i="6"/>
  <c r="H387" i="6"/>
  <c r="H385" i="6"/>
  <c r="H383" i="6"/>
  <c r="H381" i="6"/>
  <c r="H379" i="6"/>
  <c r="H377" i="6"/>
  <c r="H375" i="6"/>
  <c r="H373" i="6"/>
  <c r="H371" i="6"/>
  <c r="H369" i="6"/>
  <c r="H367" i="6"/>
  <c r="H365" i="6"/>
  <c r="H363" i="6"/>
  <c r="H361" i="6"/>
  <c r="H359" i="6"/>
  <c r="H357" i="6"/>
  <c r="H355" i="6"/>
  <c r="H406" i="6"/>
  <c r="H404" i="6"/>
  <c r="H402" i="6"/>
  <c r="H400" i="6"/>
  <c r="H398" i="6"/>
  <c r="H394" i="6"/>
  <c r="H386" i="6"/>
  <c r="H382" i="6"/>
  <c r="H380" i="6"/>
  <c r="H353" i="6"/>
  <c r="H352" i="6"/>
  <c r="H351" i="6"/>
  <c r="H350" i="6"/>
  <c r="H349" i="6"/>
  <c r="H348" i="6"/>
  <c r="H347" i="6"/>
  <c r="H346" i="6"/>
  <c r="H345" i="6"/>
  <c r="H344" i="6"/>
  <c r="H343" i="6"/>
  <c r="H342" i="6"/>
  <c r="H341" i="6"/>
  <c r="H340" i="6"/>
  <c r="H339" i="6"/>
  <c r="H338" i="6"/>
  <c r="H337" i="6"/>
  <c r="H336" i="6"/>
  <c r="H396" i="6"/>
  <c r="H388" i="6"/>
  <c r="H376" i="6"/>
  <c r="H372" i="6"/>
  <c r="H368" i="6"/>
  <c r="H364" i="6"/>
  <c r="H360" i="6"/>
  <c r="H356" i="6"/>
  <c r="H335" i="6"/>
  <c r="H333" i="6"/>
  <c r="H331" i="6"/>
  <c r="H329" i="6"/>
  <c r="H327" i="6"/>
  <c r="H325" i="6"/>
  <c r="H323" i="6"/>
  <c r="H321" i="6"/>
  <c r="H319" i="6"/>
  <c r="H317" i="6"/>
  <c r="H315" i="6"/>
  <c r="H313" i="6"/>
  <c r="H311" i="6"/>
  <c r="H309" i="6"/>
  <c r="H307" i="6"/>
  <c r="H305" i="6"/>
  <c r="H303" i="6"/>
  <c r="H301" i="6"/>
  <c r="H299" i="6"/>
  <c r="H297" i="6"/>
  <c r="H295" i="6"/>
  <c r="H293" i="6"/>
  <c r="H291" i="6"/>
  <c r="H289" i="6"/>
  <c r="H287" i="6"/>
  <c r="H285" i="6"/>
  <c r="H283" i="6"/>
  <c r="H281" i="6"/>
  <c r="H279" i="6"/>
  <c r="H277" i="6"/>
  <c r="H275" i="6"/>
  <c r="H273" i="6"/>
  <c r="H271" i="6"/>
  <c r="H269" i="6"/>
  <c r="H267" i="6"/>
  <c r="H265" i="6"/>
  <c r="H263" i="6"/>
  <c r="H390" i="6"/>
  <c r="H262" i="6"/>
  <c r="H261" i="6"/>
  <c r="H260" i="6"/>
  <c r="H259" i="6"/>
  <c r="H258" i="6"/>
  <c r="H257" i="6"/>
  <c r="H256" i="6"/>
  <c r="H255" i="6"/>
  <c r="H254" i="6"/>
  <c r="H253" i="6"/>
  <c r="H392" i="6"/>
  <c r="H384" i="6"/>
  <c r="H378" i="6"/>
  <c r="H374" i="6"/>
  <c r="H370" i="6"/>
  <c r="H366" i="6"/>
  <c r="H362" i="6"/>
  <c r="H358" i="6"/>
  <c r="H354" i="6"/>
  <c r="H334" i="6"/>
  <c r="H332" i="6"/>
  <c r="H330" i="6"/>
  <c r="H328" i="6"/>
  <c r="H326" i="6"/>
  <c r="H324" i="6"/>
  <c r="H322" i="6"/>
  <c r="H320" i="6"/>
  <c r="H318" i="6"/>
  <c r="H316" i="6"/>
  <c r="H314" i="6"/>
  <c r="H312" i="6"/>
  <c r="H310" i="6"/>
  <c r="H308" i="6"/>
  <c r="H306" i="6"/>
  <c r="H304" i="6"/>
  <c r="H302" i="6"/>
  <c r="H300" i="6"/>
  <c r="H298" i="6"/>
  <c r="H296" i="6"/>
  <c r="H294" i="6"/>
  <c r="H292" i="6"/>
  <c r="H290" i="6"/>
  <c r="H288" i="6"/>
  <c r="H286" i="6"/>
  <c r="H284" i="6"/>
  <c r="H282" i="6"/>
  <c r="H280" i="6"/>
  <c r="H278" i="6"/>
  <c r="H274"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276" i="6"/>
  <c r="H270" i="6"/>
  <c r="H266" i="6"/>
  <c r="H272" i="6"/>
  <c r="H268" i="6"/>
  <c r="H264" i="6"/>
  <c r="J2" i="6"/>
  <c r="T4" i="6" s="1"/>
  <c r="F804" i="6"/>
  <c r="E804" i="6"/>
  <c r="E802" i="6"/>
  <c r="E800" i="6"/>
  <c r="F798" i="6"/>
  <c r="F797" i="6"/>
  <c r="F796" i="6"/>
  <c r="F795" i="6"/>
  <c r="F803" i="6"/>
  <c r="F802" i="6"/>
  <c r="F799" i="6"/>
  <c r="E803" i="6"/>
  <c r="F801" i="6"/>
  <c r="E799" i="6"/>
  <c r="F794" i="6"/>
  <c r="F793" i="6"/>
  <c r="F792" i="6"/>
  <c r="F791" i="6"/>
  <c r="F800" i="6"/>
  <c r="E795" i="6"/>
  <c r="E801" i="6"/>
  <c r="E797" i="6"/>
  <c r="E794" i="6"/>
  <c r="E792" i="6"/>
  <c r="F790" i="6"/>
  <c r="F789" i="6"/>
  <c r="F788" i="6"/>
  <c r="F787" i="6"/>
  <c r="F786" i="6"/>
  <c r="F785" i="6"/>
  <c r="F784" i="6"/>
  <c r="F783" i="6"/>
  <c r="F782" i="6"/>
  <c r="F781" i="6"/>
  <c r="E796" i="6"/>
  <c r="E798" i="6"/>
  <c r="E788" i="6"/>
  <c r="E786" i="6"/>
  <c r="E784" i="6"/>
  <c r="E782" i="6"/>
  <c r="E780" i="6"/>
  <c r="E779" i="6"/>
  <c r="E778" i="6"/>
  <c r="E793" i="6"/>
  <c r="E790" i="6"/>
  <c r="E791" i="6"/>
  <c r="E783" i="6"/>
  <c r="F777" i="6"/>
  <c r="F775" i="6"/>
  <c r="F773" i="6"/>
  <c r="F771" i="6"/>
  <c r="F769" i="6"/>
  <c r="F767" i="6"/>
  <c r="F765" i="6"/>
  <c r="F763" i="6"/>
  <c r="F761" i="6"/>
  <c r="E785" i="6"/>
  <c r="E777" i="6"/>
  <c r="E775" i="6"/>
  <c r="E773" i="6"/>
  <c r="E771" i="6"/>
  <c r="E769" i="6"/>
  <c r="E767" i="6"/>
  <c r="E765" i="6"/>
  <c r="E763" i="6"/>
  <c r="E761"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F734" i="6"/>
  <c r="F733" i="6"/>
  <c r="F732" i="6"/>
  <c r="F731" i="6"/>
  <c r="F730" i="6"/>
  <c r="F729" i="6"/>
  <c r="F728" i="6"/>
  <c r="F727" i="6"/>
  <c r="F726" i="6"/>
  <c r="F725" i="6"/>
  <c r="F724" i="6"/>
  <c r="F723" i="6"/>
  <c r="F722" i="6"/>
  <c r="F721" i="6"/>
  <c r="F720" i="6"/>
  <c r="F719" i="6"/>
  <c r="F718" i="6"/>
  <c r="F717" i="6"/>
  <c r="F716" i="6"/>
  <c r="F715" i="6"/>
  <c r="E789" i="6"/>
  <c r="E787" i="6"/>
  <c r="F776" i="6"/>
  <c r="F774" i="6"/>
  <c r="F772" i="6"/>
  <c r="F770" i="6"/>
  <c r="F768" i="6"/>
  <c r="F766" i="6"/>
  <c r="F764" i="6"/>
  <c r="E776" i="6"/>
  <c r="E768" i="6"/>
  <c r="E762" i="6"/>
  <c r="E756" i="6"/>
  <c r="E752" i="6"/>
  <c r="E749" i="6"/>
  <c r="E747" i="6"/>
  <c r="E745" i="6"/>
  <c r="E743" i="6"/>
  <c r="E741" i="6"/>
  <c r="E739" i="6"/>
  <c r="E737" i="6"/>
  <c r="E735" i="6"/>
  <c r="E733" i="6"/>
  <c r="E731" i="6"/>
  <c r="E729" i="6"/>
  <c r="E727" i="6"/>
  <c r="E725" i="6"/>
  <c r="E723" i="6"/>
  <c r="E721" i="6"/>
  <c r="E719" i="6"/>
  <c r="E717" i="6"/>
  <c r="E715" i="6"/>
  <c r="E714" i="6"/>
  <c r="E713" i="6"/>
  <c r="E712" i="6"/>
  <c r="E711" i="6"/>
  <c r="F780" i="6"/>
  <c r="F778" i="6"/>
  <c r="E774" i="6"/>
  <c r="E766" i="6"/>
  <c r="E764" i="6"/>
  <c r="E759" i="6"/>
  <c r="E755" i="6"/>
  <c r="E751" i="6"/>
  <c r="E772" i="6"/>
  <c r="F760" i="6"/>
  <c r="E758" i="6"/>
  <c r="E754" i="6"/>
  <c r="E750" i="6"/>
  <c r="E748" i="6"/>
  <c r="E746" i="6"/>
  <c r="E744" i="6"/>
  <c r="E742" i="6"/>
  <c r="E740" i="6"/>
  <c r="E738" i="6"/>
  <c r="E736" i="6"/>
  <c r="E734" i="6"/>
  <c r="E732" i="6"/>
  <c r="E730" i="6"/>
  <c r="E728" i="6"/>
  <c r="E726" i="6"/>
  <c r="E724" i="6"/>
  <c r="E722" i="6"/>
  <c r="E720" i="6"/>
  <c r="E718" i="6"/>
  <c r="E716" i="6"/>
  <c r="E781" i="6"/>
  <c r="F779" i="6"/>
  <c r="E770" i="6"/>
  <c r="F762" i="6"/>
  <c r="E760" i="6"/>
  <c r="E757" i="6"/>
  <c r="E753" i="6"/>
  <c r="F714" i="6"/>
  <c r="F713" i="6"/>
  <c r="F710" i="6"/>
  <c r="F709" i="6"/>
  <c r="F708" i="6"/>
  <c r="F707" i="6"/>
  <c r="F706" i="6"/>
  <c r="F705" i="6"/>
  <c r="F704" i="6"/>
  <c r="F703" i="6"/>
  <c r="F702" i="6"/>
  <c r="F701" i="6"/>
  <c r="F700" i="6"/>
  <c r="F699" i="6"/>
  <c r="F712" i="6"/>
  <c r="F711" i="6"/>
  <c r="E707" i="6"/>
  <c r="E704" i="6"/>
  <c r="E708" i="6"/>
  <c r="E706" i="6"/>
  <c r="E705" i="6"/>
  <c r="E702" i="6"/>
  <c r="F697" i="6"/>
  <c r="E710" i="6"/>
  <c r="E709" i="6"/>
  <c r="E701" i="6"/>
  <c r="F698" i="6"/>
  <c r="F696" i="6"/>
  <c r="F695" i="6"/>
  <c r="F694" i="6"/>
  <c r="F693" i="6"/>
  <c r="F692" i="6"/>
  <c r="F691" i="6"/>
  <c r="F690" i="6"/>
  <c r="F689" i="6"/>
  <c r="F688" i="6"/>
  <c r="F687" i="6"/>
  <c r="F686" i="6"/>
  <c r="F685" i="6"/>
  <c r="F684" i="6"/>
  <c r="F683" i="6"/>
  <c r="F682" i="6"/>
  <c r="F681" i="6"/>
  <c r="F680" i="6"/>
  <c r="F679" i="6"/>
  <c r="F678" i="6"/>
  <c r="F677" i="6"/>
  <c r="F676" i="6"/>
  <c r="F675" i="6"/>
  <c r="F674" i="6"/>
  <c r="E703" i="6"/>
  <c r="E673" i="6"/>
  <c r="E672" i="6"/>
  <c r="E671" i="6"/>
  <c r="E670" i="6"/>
  <c r="E669" i="6"/>
  <c r="E668" i="6"/>
  <c r="E667" i="6"/>
  <c r="E666" i="6"/>
  <c r="E665" i="6"/>
  <c r="E664" i="6"/>
  <c r="E663" i="6"/>
  <c r="E662" i="6"/>
  <c r="E661" i="6"/>
  <c r="E660" i="6"/>
  <c r="E659" i="6"/>
  <c r="E658" i="6"/>
  <c r="E657" i="6"/>
  <c r="E656" i="6"/>
  <c r="E655" i="6"/>
  <c r="E700" i="6"/>
  <c r="E698" i="6"/>
  <c r="E696" i="6"/>
  <c r="E695" i="6"/>
  <c r="E693" i="6"/>
  <c r="E691" i="6"/>
  <c r="E689" i="6"/>
  <c r="E687" i="6"/>
  <c r="E685" i="6"/>
  <c r="E683" i="6"/>
  <c r="E681" i="6"/>
  <c r="E679" i="6"/>
  <c r="E677" i="6"/>
  <c r="E675" i="6"/>
  <c r="E699" i="6"/>
  <c r="F666" i="6"/>
  <c r="F662" i="6"/>
  <c r="E654" i="6"/>
  <c r="E652" i="6"/>
  <c r="E650" i="6"/>
  <c r="E648" i="6"/>
  <c r="E646" i="6"/>
  <c r="E644" i="6"/>
  <c r="E642" i="6"/>
  <c r="E640" i="6"/>
  <c r="E638" i="6"/>
  <c r="E636" i="6"/>
  <c r="E634" i="6"/>
  <c r="E632" i="6"/>
  <c r="E630" i="6"/>
  <c r="E628" i="6"/>
  <c r="E626" i="6"/>
  <c r="E624" i="6"/>
  <c r="E622" i="6"/>
  <c r="E620" i="6"/>
  <c r="E618" i="6"/>
  <c r="E697" i="6"/>
  <c r="E694" i="6"/>
  <c r="E692" i="6"/>
  <c r="E690" i="6"/>
  <c r="E688" i="6"/>
  <c r="E686" i="6"/>
  <c r="E684" i="6"/>
  <c r="E682" i="6"/>
  <c r="E680" i="6"/>
  <c r="E678" i="6"/>
  <c r="E676" i="6"/>
  <c r="E674" i="6"/>
  <c r="F668" i="6"/>
  <c r="F664" i="6"/>
  <c r="F660" i="6"/>
  <c r="F659" i="6"/>
  <c r="F658" i="6"/>
  <c r="F657" i="6"/>
  <c r="F656" i="6"/>
  <c r="F655" i="6"/>
  <c r="E653" i="6"/>
  <c r="E651" i="6"/>
  <c r="E649" i="6"/>
  <c r="E647" i="6"/>
  <c r="E645" i="6"/>
  <c r="E643" i="6"/>
  <c r="E641" i="6"/>
  <c r="E639" i="6"/>
  <c r="E637" i="6"/>
  <c r="E635" i="6"/>
  <c r="E633" i="6"/>
  <c r="E631" i="6"/>
  <c r="E629" i="6"/>
  <c r="E627" i="6"/>
  <c r="E625" i="6"/>
  <c r="E623" i="6"/>
  <c r="E621" i="6"/>
  <c r="E619" i="6"/>
  <c r="E617" i="6"/>
  <c r="E615" i="6"/>
  <c r="E613" i="6"/>
  <c r="E611" i="6"/>
  <c r="E609" i="6"/>
  <c r="E607" i="6"/>
  <c r="E605" i="6"/>
  <c r="E603" i="6"/>
  <c r="F665" i="6"/>
  <c r="F661" i="6"/>
  <c r="F654" i="6"/>
  <c r="F652" i="6"/>
  <c r="F650" i="6"/>
  <c r="F648" i="6"/>
  <c r="F646" i="6"/>
  <c r="F644" i="6"/>
  <c r="F642" i="6"/>
  <c r="F640" i="6"/>
  <c r="F638" i="6"/>
  <c r="F636" i="6"/>
  <c r="F634" i="6"/>
  <c r="F632" i="6"/>
  <c r="F630" i="6"/>
  <c r="F628" i="6"/>
  <c r="F626" i="6"/>
  <c r="F624" i="6"/>
  <c r="F622" i="6"/>
  <c r="F620" i="6"/>
  <c r="F618" i="6"/>
  <c r="F616" i="6"/>
  <c r="F614" i="6"/>
  <c r="F612" i="6"/>
  <c r="F673" i="6"/>
  <c r="F669" i="6"/>
  <c r="F663" i="6"/>
  <c r="F615" i="6"/>
  <c r="E610" i="6"/>
  <c r="F607" i="6"/>
  <c r="F604" i="6"/>
  <c r="F601" i="6"/>
  <c r="F599" i="6"/>
  <c r="F597" i="6"/>
  <c r="F595" i="6"/>
  <c r="F593" i="6"/>
  <c r="F591" i="6"/>
  <c r="F589" i="6"/>
  <c r="F587" i="6"/>
  <c r="F585" i="6"/>
  <c r="F583" i="6"/>
  <c r="F581" i="6"/>
  <c r="F579" i="6"/>
  <c r="F577" i="6"/>
  <c r="F575" i="6"/>
  <c r="F670" i="6"/>
  <c r="F651" i="6"/>
  <c r="F647" i="6"/>
  <c r="F643" i="6"/>
  <c r="F639" i="6"/>
  <c r="F635" i="6"/>
  <c r="F631" i="6"/>
  <c r="F627" i="6"/>
  <c r="F623" i="6"/>
  <c r="F619" i="6"/>
  <c r="F617" i="6"/>
  <c r="E612" i="6"/>
  <c r="F609" i="6"/>
  <c r="F606" i="6"/>
  <c r="E604" i="6"/>
  <c r="E601" i="6"/>
  <c r="E599" i="6"/>
  <c r="E597" i="6"/>
  <c r="E595" i="6"/>
  <c r="E593" i="6"/>
  <c r="F671" i="6"/>
  <c r="F667" i="6"/>
  <c r="F645" i="6"/>
  <c r="E614" i="6"/>
  <c r="F611" i="6"/>
  <c r="F608" i="6"/>
  <c r="E606" i="6"/>
  <c r="F603" i="6"/>
  <c r="F602" i="6"/>
  <c r="F600" i="6"/>
  <c r="F598" i="6"/>
  <c r="F596" i="6"/>
  <c r="F594" i="6"/>
  <c r="F592" i="6"/>
  <c r="F590" i="6"/>
  <c r="F672" i="6"/>
  <c r="F653" i="6"/>
  <c r="F649" i="6"/>
  <c r="F641" i="6"/>
  <c r="F637" i="6"/>
  <c r="F633" i="6"/>
  <c r="F629" i="6"/>
  <c r="F625" i="6"/>
  <c r="F621" i="6"/>
  <c r="E616" i="6"/>
  <c r="F613" i="6"/>
  <c r="F610" i="6"/>
  <c r="E608" i="6"/>
  <c r="E600" i="6"/>
  <c r="E588" i="6"/>
  <c r="E586" i="6"/>
  <c r="E584" i="6"/>
  <c r="E582" i="6"/>
  <c r="E580" i="6"/>
  <c r="E578" i="6"/>
  <c r="E576" i="6"/>
  <c r="E574" i="6"/>
  <c r="F573" i="6"/>
  <c r="F571" i="6"/>
  <c r="F569" i="6"/>
  <c r="F567" i="6"/>
  <c r="F565" i="6"/>
  <c r="F563" i="6"/>
  <c r="F561" i="6"/>
  <c r="E598" i="6"/>
  <c r="E592" i="6"/>
  <c r="E590" i="6"/>
  <c r="E573" i="6"/>
  <c r="E571" i="6"/>
  <c r="E569" i="6"/>
  <c r="E567" i="6"/>
  <c r="E565" i="6"/>
  <c r="E563" i="6"/>
  <c r="E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E596" i="6"/>
  <c r="E589" i="6"/>
  <c r="E587" i="6"/>
  <c r="E585" i="6"/>
  <c r="E583" i="6"/>
  <c r="E581" i="6"/>
  <c r="E579" i="6"/>
  <c r="E577" i="6"/>
  <c r="E575" i="6"/>
  <c r="F572" i="6"/>
  <c r="F570" i="6"/>
  <c r="F568" i="6"/>
  <c r="F566" i="6"/>
  <c r="F564" i="6"/>
  <c r="F562" i="6"/>
  <c r="E560" i="6"/>
  <c r="E559" i="6"/>
  <c r="F605" i="6"/>
  <c r="E602" i="6"/>
  <c r="E594" i="6"/>
  <c r="E591" i="6"/>
  <c r="F588" i="6"/>
  <c r="F586" i="6"/>
  <c r="F584" i="6"/>
  <c r="F582" i="6"/>
  <c r="F580" i="6"/>
  <c r="F578" i="6"/>
  <c r="F576" i="6"/>
  <c r="F574" i="6"/>
  <c r="E572" i="6"/>
  <c r="E570" i="6"/>
  <c r="E568" i="6"/>
  <c r="E566" i="6"/>
  <c r="E564" i="6"/>
  <c r="E562" i="6"/>
  <c r="E557" i="6"/>
  <c r="E558" i="6"/>
  <c r="E535" i="6"/>
  <c r="E533" i="6"/>
  <c r="E531" i="6"/>
  <c r="E529" i="6"/>
  <c r="E527" i="6"/>
  <c r="E525" i="6"/>
  <c r="E523" i="6"/>
  <c r="E521" i="6"/>
  <c r="E519" i="6"/>
  <c r="E517"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E556" i="6"/>
  <c r="E555" i="6"/>
  <c r="E554" i="6"/>
  <c r="E553" i="6"/>
  <c r="E552" i="6"/>
  <c r="E551" i="6"/>
  <c r="E550" i="6"/>
  <c r="E549" i="6"/>
  <c r="E548" i="6"/>
  <c r="E547" i="6"/>
  <c r="E546" i="6"/>
  <c r="E545" i="6"/>
  <c r="E544" i="6"/>
  <c r="E543" i="6"/>
  <c r="E542" i="6"/>
  <c r="E541" i="6"/>
  <c r="E540" i="6"/>
  <c r="E539" i="6"/>
  <c r="E538" i="6"/>
  <c r="E537" i="6"/>
  <c r="E536" i="6"/>
  <c r="E534" i="6"/>
  <c r="E532" i="6"/>
  <c r="E530" i="6"/>
  <c r="E528" i="6"/>
  <c r="E526" i="6"/>
  <c r="E524" i="6"/>
  <c r="E522" i="6"/>
  <c r="E520" i="6"/>
  <c r="E518" i="6"/>
  <c r="E516" i="6"/>
  <c r="E515" i="6"/>
  <c r="E514" i="6"/>
  <c r="E513" i="6"/>
  <c r="E512" i="6"/>
  <c r="E511" i="6"/>
  <c r="E510" i="6"/>
  <c r="E509" i="6"/>
  <c r="E508" i="6"/>
  <c r="E507" i="6"/>
  <c r="E506" i="6"/>
  <c r="E505" i="6"/>
  <c r="E504" i="6"/>
  <c r="E503" i="6"/>
  <c r="E502" i="6"/>
  <c r="E501" i="6"/>
  <c r="E500" i="6"/>
  <c r="E499" i="6"/>
  <c r="E498" i="6"/>
  <c r="E497" i="6"/>
  <c r="E496" i="6"/>
  <c r="E495" i="6"/>
  <c r="E494" i="6"/>
  <c r="E493" i="6"/>
  <c r="E492" i="6"/>
  <c r="E491" i="6"/>
  <c r="E490" i="6"/>
  <c r="E489" i="6"/>
  <c r="E488" i="6"/>
  <c r="E487" i="6"/>
  <c r="E486" i="6"/>
  <c r="E485" i="6"/>
  <c r="E484" i="6"/>
  <c r="E483" i="6"/>
  <c r="E482" i="6"/>
  <c r="E481" i="6"/>
  <c r="E480" i="6"/>
  <c r="E479" i="6"/>
  <c r="E478" i="6"/>
  <c r="E477" i="6"/>
  <c r="E476" i="6"/>
  <c r="E475" i="6"/>
  <c r="E474" i="6"/>
  <c r="E473" i="6"/>
  <c r="E472" i="6"/>
  <c r="E471" i="6"/>
  <c r="E470" i="6"/>
  <c r="E469" i="6"/>
  <c r="E468" i="6"/>
  <c r="E467" i="6"/>
  <c r="F465" i="6"/>
  <c r="F463" i="6"/>
  <c r="F461" i="6"/>
  <c r="F459" i="6"/>
  <c r="F457" i="6"/>
  <c r="F455" i="6"/>
  <c r="F453"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E465" i="6"/>
  <c r="F466" i="6"/>
  <c r="F464" i="6"/>
  <c r="F462" i="6"/>
  <c r="F460" i="6"/>
  <c r="F458" i="6"/>
  <c r="F456" i="6"/>
  <c r="F454" i="6"/>
  <c r="F452" i="6"/>
  <c r="F353" i="6"/>
  <c r="F352" i="6"/>
  <c r="F351" i="6"/>
  <c r="F350" i="6"/>
  <c r="F349" i="6"/>
  <c r="F348" i="6"/>
  <c r="F347" i="6"/>
  <c r="F346" i="6"/>
  <c r="F345" i="6"/>
  <c r="F344" i="6"/>
  <c r="F343" i="6"/>
  <c r="F342"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E466" i="6"/>
  <c r="E463" i="6"/>
  <c r="E461" i="6"/>
  <c r="E459" i="6"/>
  <c r="E457" i="6"/>
  <c r="E455" i="6"/>
  <c r="E453" i="6"/>
  <c r="E451" i="6"/>
  <c r="E450" i="6"/>
  <c r="E449" i="6"/>
  <c r="E448"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422" i="6"/>
  <c r="E421" i="6"/>
  <c r="E420" i="6"/>
  <c r="E419" i="6"/>
  <c r="E418" i="6"/>
  <c r="E417" i="6"/>
  <c r="E416" i="6"/>
  <c r="E415" i="6"/>
  <c r="E414" i="6"/>
  <c r="E413" i="6"/>
  <c r="E412" i="6"/>
  <c r="E411" i="6"/>
  <c r="E410" i="6"/>
  <c r="E409" i="6"/>
  <c r="E408" i="6"/>
  <c r="E406" i="6"/>
  <c r="E404" i="6"/>
  <c r="E402" i="6"/>
  <c r="E400" i="6"/>
  <c r="E398" i="6"/>
  <c r="E396" i="6"/>
  <c r="E394" i="6"/>
  <c r="E392" i="6"/>
  <c r="E390" i="6"/>
  <c r="E388" i="6"/>
  <c r="E386" i="6"/>
  <c r="E384" i="6"/>
  <c r="E382" i="6"/>
  <c r="E380" i="6"/>
  <c r="E378" i="6"/>
  <c r="E376" i="6"/>
  <c r="E374" i="6"/>
  <c r="E372" i="6"/>
  <c r="E370" i="6"/>
  <c r="E368" i="6"/>
  <c r="E366" i="6"/>
  <c r="E364" i="6"/>
  <c r="E362" i="6"/>
  <c r="E360" i="6"/>
  <c r="E358" i="6"/>
  <c r="E356" i="6"/>
  <c r="E354" i="6"/>
  <c r="E353" i="6"/>
  <c r="E352" i="6"/>
  <c r="E351" i="6"/>
  <c r="E350" i="6"/>
  <c r="E349" i="6"/>
  <c r="E348" i="6"/>
  <c r="E347" i="6"/>
  <c r="E346" i="6"/>
  <c r="E345" i="6"/>
  <c r="E344" i="6"/>
  <c r="E343" i="6"/>
  <c r="E342" i="6"/>
  <c r="E341" i="6"/>
  <c r="E340" i="6"/>
  <c r="E339" i="6"/>
  <c r="E338" i="6"/>
  <c r="E337" i="6"/>
  <c r="E336" i="6"/>
  <c r="E464" i="6"/>
  <c r="E462" i="6"/>
  <c r="E460" i="6"/>
  <c r="E458" i="6"/>
  <c r="E456" i="6"/>
  <c r="E454" i="6"/>
  <c r="E452" i="6"/>
  <c r="E407" i="6"/>
  <c r="E405" i="6"/>
  <c r="E403" i="6"/>
  <c r="E401" i="6"/>
  <c r="E399" i="6"/>
  <c r="E397" i="6"/>
  <c r="E389" i="6"/>
  <c r="E377" i="6"/>
  <c r="E373" i="6"/>
  <c r="E369" i="6"/>
  <c r="E365" i="6"/>
  <c r="E361" i="6"/>
  <c r="E357" i="6"/>
  <c r="F262" i="6"/>
  <c r="F261" i="6"/>
  <c r="F260" i="6"/>
  <c r="F259" i="6"/>
  <c r="F258" i="6"/>
  <c r="F257" i="6"/>
  <c r="F256" i="6"/>
  <c r="F255" i="6"/>
  <c r="F254" i="6"/>
  <c r="F253" i="6"/>
  <c r="E391" i="6"/>
  <c r="E383" i="6"/>
  <c r="E334" i="6"/>
  <c r="E332" i="6"/>
  <c r="E330" i="6"/>
  <c r="E328" i="6"/>
  <c r="E326" i="6"/>
  <c r="E324" i="6"/>
  <c r="E322" i="6"/>
  <c r="E320" i="6"/>
  <c r="E318" i="6"/>
  <c r="E316" i="6"/>
  <c r="E314" i="6"/>
  <c r="E312" i="6"/>
  <c r="E310" i="6"/>
  <c r="E308" i="6"/>
  <c r="E306" i="6"/>
  <c r="E304" i="6"/>
  <c r="E302" i="6"/>
  <c r="E300" i="6"/>
  <c r="E298" i="6"/>
  <c r="E296" i="6"/>
  <c r="E294" i="6"/>
  <c r="E292" i="6"/>
  <c r="E290" i="6"/>
  <c r="E288" i="6"/>
  <c r="E286" i="6"/>
  <c r="E284" i="6"/>
  <c r="E282" i="6"/>
  <c r="E280" i="6"/>
  <c r="E278" i="6"/>
  <c r="E276" i="6"/>
  <c r="E274" i="6"/>
  <c r="E272" i="6"/>
  <c r="E270" i="6"/>
  <c r="E268" i="6"/>
  <c r="E266" i="6"/>
  <c r="E264" i="6"/>
  <c r="E262" i="6"/>
  <c r="E393" i="6"/>
  <c r="E385" i="6"/>
  <c r="E379" i="6"/>
  <c r="E375" i="6"/>
  <c r="E371" i="6"/>
  <c r="E367" i="6"/>
  <c r="E363" i="6"/>
  <c r="E359" i="6"/>
  <c r="E355" i="6"/>
  <c r="E395" i="6"/>
  <c r="E387" i="6"/>
  <c r="E381" i="6"/>
  <c r="E335" i="6"/>
  <c r="E333" i="6"/>
  <c r="E331" i="6"/>
  <c r="E329" i="6"/>
  <c r="E327" i="6"/>
  <c r="E325" i="6"/>
  <c r="E323" i="6"/>
  <c r="E321" i="6"/>
  <c r="E319" i="6"/>
  <c r="E317" i="6"/>
  <c r="E315" i="6"/>
  <c r="E313" i="6"/>
  <c r="E311" i="6"/>
  <c r="E309" i="6"/>
  <c r="E307" i="6"/>
  <c r="E305" i="6"/>
  <c r="E303" i="6"/>
  <c r="E301" i="6"/>
  <c r="E299" i="6"/>
  <c r="E297" i="6"/>
  <c r="E295" i="6"/>
  <c r="E293" i="6"/>
  <c r="E291" i="6"/>
  <c r="E289" i="6"/>
  <c r="E287" i="6"/>
  <c r="E285" i="6"/>
  <c r="E283" i="6"/>
  <c r="E281" i="6"/>
  <c r="E279" i="6"/>
  <c r="E275" i="6"/>
  <c r="E271" i="6"/>
  <c r="E267" i="6"/>
  <c r="E263" i="6"/>
  <c r="E277" i="6"/>
  <c r="E273" i="6"/>
  <c r="E269" i="6"/>
  <c r="E265"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E261" i="6"/>
  <c r="E260" i="6"/>
  <c r="E259" i="6"/>
  <c r="E258" i="6"/>
  <c r="E257" i="6"/>
  <c r="E256" i="6"/>
  <c r="E255" i="6"/>
  <c r="E254" i="6"/>
  <c r="E253" i="6"/>
  <c r="E252" i="6"/>
  <c r="E251" i="6"/>
  <c r="E250" i="6"/>
  <c r="E249" i="6"/>
  <c r="E248" i="6"/>
  <c r="E247" i="6"/>
  <c r="J3" i="6"/>
  <c r="L5" i="6" s="1"/>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J41" i="5"/>
  <c r="J28" i="5"/>
  <c r="J29" i="5"/>
  <c r="J42" i="5"/>
  <c r="J27" i="5"/>
  <c r="J31" i="5"/>
  <c r="B11" i="5"/>
  <c r="J76" i="5"/>
  <c r="B9" i="5" s="1"/>
  <c r="J30" i="5"/>
  <c r="W17" i="14" l="1"/>
  <c r="W19" i="14"/>
  <c r="W22" i="14"/>
  <c r="W21" i="14"/>
  <c r="X6" i="14"/>
  <c r="W4" i="14"/>
  <c r="W12" i="14"/>
  <c r="W6" i="14"/>
  <c r="W24" i="14" s="1"/>
  <c r="W14" i="14"/>
  <c r="X7" i="14"/>
  <c r="Y10" i="14"/>
  <c r="X15" i="14"/>
  <c r="Y21" i="14"/>
  <c r="W5" i="14"/>
  <c r="W9" i="14"/>
  <c r="W13" i="14"/>
  <c r="W18" i="14"/>
  <c r="W8" i="14"/>
  <c r="W16" i="14"/>
  <c r="W10" i="14"/>
  <c r="X22" i="14"/>
  <c r="Y19" i="14"/>
  <c r="X18" i="14"/>
  <c r="Y17" i="14"/>
  <c r="Y16" i="14"/>
  <c r="X13" i="14"/>
  <c r="Y12" i="14"/>
  <c r="X9" i="14"/>
  <c r="Y8" i="14"/>
  <c r="X5" i="14"/>
  <c r="Y4" i="14"/>
  <c r="Y20" i="14"/>
  <c r="X19" i="14"/>
  <c r="X17" i="14"/>
  <c r="X16" i="14"/>
  <c r="Y15" i="14"/>
  <c r="X12" i="14"/>
  <c r="Y11" i="14"/>
  <c r="X8" i="14"/>
  <c r="Y7" i="14"/>
  <c r="X4" i="14"/>
  <c r="Y3" i="14"/>
  <c r="Y22" i="14"/>
  <c r="Y18" i="14"/>
  <c r="Y13" i="14"/>
  <c r="Y9" i="14"/>
  <c r="Y5" i="14"/>
  <c r="X21" i="14"/>
  <c r="W20" i="14"/>
  <c r="W15" i="14"/>
  <c r="X14" i="14"/>
  <c r="W11" i="14"/>
  <c r="X20" i="14"/>
  <c r="Y14" i="14"/>
  <c r="X11" i="14"/>
  <c r="Y6" i="14"/>
  <c r="X3" i="14"/>
  <c r="X10" i="14"/>
  <c r="W7" i="14"/>
  <c r="Y23" i="14"/>
  <c r="H48" i="11"/>
  <c r="J48" i="11" s="1"/>
  <c r="H42" i="11"/>
  <c r="J42" i="11" s="1"/>
  <c r="H38" i="11"/>
  <c r="J38" i="11" s="1"/>
  <c r="H32" i="11"/>
  <c r="J32" i="11" s="1"/>
  <c r="H26" i="11"/>
  <c r="J26" i="11" s="1"/>
  <c r="H22" i="11"/>
  <c r="J22" i="11" s="1"/>
  <c r="H16" i="11"/>
  <c r="J16" i="11" s="1"/>
  <c r="I51" i="11"/>
  <c r="H47" i="11"/>
  <c r="J47" i="11" s="1"/>
  <c r="H41" i="11"/>
  <c r="J41" i="11" s="1"/>
  <c r="H35" i="11"/>
  <c r="J35" i="11" s="1"/>
  <c r="H31" i="11"/>
  <c r="J31" i="11" s="1"/>
  <c r="H25" i="11"/>
  <c r="J25" i="11" s="1"/>
  <c r="H21" i="11"/>
  <c r="J21" i="11" s="1"/>
  <c r="H15" i="11"/>
  <c r="J15" i="11" s="1"/>
  <c r="H44" i="11"/>
  <c r="J44" i="11" s="1"/>
  <c r="H40" i="11"/>
  <c r="J40" i="11" s="1"/>
  <c r="H34" i="11"/>
  <c r="J34" i="11" s="1"/>
  <c r="H28" i="11"/>
  <c r="J28" i="11" s="1"/>
  <c r="H24" i="11"/>
  <c r="J24" i="11" s="1"/>
  <c r="H18" i="11"/>
  <c r="J18" i="11" s="1"/>
  <c r="H14" i="11"/>
  <c r="J14" i="11" s="1"/>
  <c r="H49" i="11"/>
  <c r="J49" i="11" s="1"/>
  <c r="H43" i="11"/>
  <c r="J43" i="11" s="1"/>
  <c r="H39" i="11"/>
  <c r="J39" i="11" s="1"/>
  <c r="H33" i="11"/>
  <c r="J33" i="11" s="1"/>
  <c r="H27" i="11"/>
  <c r="J27" i="11" s="1"/>
  <c r="H23" i="11"/>
  <c r="J23" i="11" s="1"/>
  <c r="H17" i="11"/>
  <c r="J17" i="11" s="1"/>
  <c r="K13" i="10"/>
  <c r="J16" i="10"/>
  <c r="D27" i="10"/>
  <c r="C27" i="10" s="1"/>
  <c r="K15" i="10"/>
  <c r="K17" i="10"/>
  <c r="D26" i="10"/>
  <c r="C26" i="10" s="1"/>
  <c r="J15" i="10"/>
  <c r="J13" i="10"/>
  <c r="D24" i="10"/>
  <c r="C24" i="10" s="1"/>
  <c r="K16" i="10"/>
  <c r="J14" i="10"/>
  <c r="D25" i="10"/>
  <c r="C25" i="10" s="1"/>
  <c r="G243" i="6"/>
  <c r="G239" i="6"/>
  <c r="G235" i="6"/>
  <c r="G231" i="6"/>
  <c r="G227" i="6"/>
  <c r="G223" i="6"/>
  <c r="G219" i="6"/>
  <c r="G215" i="6"/>
  <c r="G211" i="6"/>
  <c r="G207" i="6"/>
  <c r="G203" i="6"/>
  <c r="G199" i="6"/>
  <c r="G195" i="6"/>
  <c r="G191" i="6"/>
  <c r="G187" i="6"/>
  <c r="G183" i="6"/>
  <c r="G179" i="6"/>
  <c r="G254" i="6"/>
  <c r="G258" i="6"/>
  <c r="G247" i="6"/>
  <c r="G251" i="6"/>
  <c r="G397" i="6"/>
  <c r="G263" i="6"/>
  <c r="G271" i="6"/>
  <c r="J271" i="6" s="1"/>
  <c r="G279" i="6"/>
  <c r="G287" i="6"/>
  <c r="G295" i="6"/>
  <c r="G303" i="6"/>
  <c r="G311" i="6"/>
  <c r="G319" i="6"/>
  <c r="G327" i="6"/>
  <c r="G335" i="6"/>
  <c r="G395" i="6"/>
  <c r="G336" i="6"/>
  <c r="J336" i="6" s="1"/>
  <c r="G340" i="6"/>
  <c r="J340" i="6" s="1"/>
  <c r="G344" i="6"/>
  <c r="J344" i="6" s="1"/>
  <c r="G348" i="6"/>
  <c r="J348" i="6" s="1"/>
  <c r="G352" i="6"/>
  <c r="J352" i="6" s="1"/>
  <c r="G359" i="6"/>
  <c r="G367" i="6"/>
  <c r="G375" i="6"/>
  <c r="G264" i="6"/>
  <c r="J264" i="6" s="1"/>
  <c r="G272" i="6"/>
  <c r="J272" i="6" s="1"/>
  <c r="G280" i="6"/>
  <c r="J280" i="6" s="1"/>
  <c r="G288" i="6"/>
  <c r="J288" i="6" s="1"/>
  <c r="G296" i="6"/>
  <c r="J296" i="6" s="1"/>
  <c r="G304" i="6"/>
  <c r="J304" i="6" s="1"/>
  <c r="G312" i="6"/>
  <c r="J312" i="6" s="1"/>
  <c r="G320" i="6"/>
  <c r="J320" i="6" s="1"/>
  <c r="G328" i="6"/>
  <c r="J328" i="6" s="1"/>
  <c r="G383" i="6"/>
  <c r="J383" i="6" s="1"/>
  <c r="G403" i="6"/>
  <c r="G456" i="6"/>
  <c r="G464" i="6"/>
  <c r="G358" i="6"/>
  <c r="J358" i="6" s="1"/>
  <c r="G366" i="6"/>
  <c r="J366" i="6" s="1"/>
  <c r="G374" i="6"/>
  <c r="J374" i="6" s="1"/>
  <c r="G382" i="6"/>
  <c r="J382" i="6" s="1"/>
  <c r="G390" i="6"/>
  <c r="J390" i="6" s="1"/>
  <c r="G398" i="6"/>
  <c r="J398" i="6" s="1"/>
  <c r="G406" i="6"/>
  <c r="J406" i="6" s="1"/>
  <c r="G411" i="6"/>
  <c r="J411" i="6" s="1"/>
  <c r="G415" i="6"/>
  <c r="J415" i="6" s="1"/>
  <c r="G419" i="6"/>
  <c r="J419" i="6" s="1"/>
  <c r="G423" i="6"/>
  <c r="J423" i="6" s="1"/>
  <c r="G427" i="6"/>
  <c r="J427" i="6" s="1"/>
  <c r="G431" i="6"/>
  <c r="J431" i="6" s="1"/>
  <c r="G435" i="6"/>
  <c r="J435" i="6" s="1"/>
  <c r="G439" i="6"/>
  <c r="J439" i="6" s="1"/>
  <c r="G443" i="6"/>
  <c r="J443" i="6" s="1"/>
  <c r="G447" i="6"/>
  <c r="J447" i="6" s="1"/>
  <c r="G451" i="6"/>
  <c r="J451" i="6" s="1"/>
  <c r="G459" i="6"/>
  <c r="J459" i="6" s="1"/>
  <c r="G481" i="6"/>
  <c r="G489" i="6"/>
  <c r="G466" i="6"/>
  <c r="G482" i="6"/>
  <c r="J482" i="6" s="1"/>
  <c r="G490" i="6"/>
  <c r="J490" i="6" s="1"/>
  <c r="G468" i="6"/>
  <c r="G472" i="6"/>
  <c r="G520" i="6"/>
  <c r="J520" i="6" s="1"/>
  <c r="G528" i="6"/>
  <c r="J528" i="6" s="1"/>
  <c r="G536" i="6"/>
  <c r="J536" i="6" s="1"/>
  <c r="G540" i="6"/>
  <c r="J540" i="6" s="1"/>
  <c r="G544" i="6"/>
  <c r="J544" i="6" s="1"/>
  <c r="G548" i="6"/>
  <c r="J548" i="6" s="1"/>
  <c r="G552" i="6"/>
  <c r="J552" i="6" s="1"/>
  <c r="G497" i="6"/>
  <c r="G501" i="6"/>
  <c r="G505" i="6"/>
  <c r="G509" i="6"/>
  <c r="G513" i="6"/>
  <c r="G519" i="6"/>
  <c r="G527" i="6"/>
  <c r="G535" i="6"/>
  <c r="G567" i="6"/>
  <c r="G593" i="6"/>
  <c r="J593" i="6" s="1"/>
  <c r="G578" i="6"/>
  <c r="G586" i="6"/>
  <c r="J586" i="6" s="1"/>
  <c r="G562" i="6"/>
  <c r="G570" i="6"/>
  <c r="G579" i="6"/>
  <c r="G587" i="6"/>
  <c r="G557" i="6"/>
  <c r="G590" i="6"/>
  <c r="J590" i="6" s="1"/>
  <c r="G615" i="6"/>
  <c r="G657" i="6"/>
  <c r="G598" i="6"/>
  <c r="G611" i="6"/>
  <c r="G656" i="6"/>
  <c r="J656" i="6" s="1"/>
  <c r="G608" i="6"/>
  <c r="J608" i="6" s="1"/>
  <c r="G616" i="6"/>
  <c r="G624" i="6"/>
  <c r="G632" i="6"/>
  <c r="G640" i="6"/>
  <c r="J640" i="6" s="1"/>
  <c r="G648" i="6"/>
  <c r="G621" i="6"/>
  <c r="G629" i="6"/>
  <c r="G637" i="6"/>
  <c r="J637" i="6" s="1"/>
  <c r="G645" i="6"/>
  <c r="G653" i="6"/>
  <c r="G662" i="6"/>
  <c r="G666" i="6"/>
  <c r="J666" i="6" s="1"/>
  <c r="G670" i="6"/>
  <c r="G674" i="6"/>
  <c r="G682" i="6"/>
  <c r="G690" i="6"/>
  <c r="G681" i="6"/>
  <c r="J681" i="6" s="1"/>
  <c r="G689" i="6"/>
  <c r="J689" i="6" s="1"/>
  <c r="G696" i="6"/>
  <c r="J696" i="6" s="1"/>
  <c r="G719" i="6"/>
  <c r="J719" i="6" s="1"/>
  <c r="G725" i="6"/>
  <c r="G718" i="6"/>
  <c r="J718" i="6" s="1"/>
  <c r="G726" i="6"/>
  <c r="G734" i="6"/>
  <c r="J734" i="6" s="1"/>
  <c r="G707" i="6"/>
  <c r="J707" i="6" s="1"/>
  <c r="G733" i="6"/>
  <c r="G745" i="6"/>
  <c r="G711" i="6"/>
  <c r="J711" i="6" s="1"/>
  <c r="G763" i="6"/>
  <c r="J763" i="6" s="1"/>
  <c r="G740" i="6"/>
  <c r="J740" i="6" s="1"/>
  <c r="G748" i="6"/>
  <c r="J748" i="6" s="1"/>
  <c r="G761" i="6"/>
  <c r="G775" i="6"/>
  <c r="G780" i="6"/>
  <c r="J780" i="6" s="1"/>
  <c r="G762" i="6"/>
  <c r="G770" i="6"/>
  <c r="G752" i="6"/>
  <c r="J752" i="6" s="1"/>
  <c r="G756" i="6"/>
  <c r="J756" i="6" s="1"/>
  <c r="G786" i="6"/>
  <c r="G781" i="6"/>
  <c r="G790" i="6"/>
  <c r="J790" i="6" s="1"/>
  <c r="G796" i="6"/>
  <c r="G804" i="6"/>
  <c r="E243" i="6"/>
  <c r="J243" i="6" s="1"/>
  <c r="E239" i="6"/>
  <c r="J239" i="6" s="1"/>
  <c r="E235" i="6"/>
  <c r="J235" i="6" s="1"/>
  <c r="E231" i="6"/>
  <c r="J231" i="6" s="1"/>
  <c r="E227" i="6"/>
  <c r="J227" i="6" s="1"/>
  <c r="E223" i="6"/>
  <c r="J223" i="6" s="1"/>
  <c r="E219" i="6"/>
  <c r="J219" i="6" s="1"/>
  <c r="E215" i="6"/>
  <c r="J215" i="6" s="1"/>
  <c r="E211" i="6"/>
  <c r="J211" i="6" s="1"/>
  <c r="E207" i="6"/>
  <c r="J207" i="6" s="1"/>
  <c r="E203" i="6"/>
  <c r="J203" i="6" s="1"/>
  <c r="E199" i="6"/>
  <c r="J199" i="6" s="1"/>
  <c r="E195" i="6"/>
  <c r="J195" i="6" s="1"/>
  <c r="E191" i="6"/>
  <c r="J191" i="6" s="1"/>
  <c r="E187" i="6"/>
  <c r="J187" i="6" s="1"/>
  <c r="E183" i="6"/>
  <c r="J183" i="6" s="1"/>
  <c r="E179" i="6"/>
  <c r="J179" i="6" s="1"/>
  <c r="E175" i="6"/>
  <c r="E171" i="6"/>
  <c r="E167" i="6"/>
  <c r="E163" i="6"/>
  <c r="E159" i="6"/>
  <c r="E153" i="6"/>
  <c r="E145" i="6"/>
  <c r="E137" i="6"/>
  <c r="E129" i="6"/>
  <c r="E121" i="6"/>
  <c r="E113" i="6"/>
  <c r="E105" i="6"/>
  <c r="E97" i="6"/>
  <c r="E89" i="6"/>
  <c r="E81" i="6"/>
  <c r="E73" i="6"/>
  <c r="E65" i="6"/>
  <c r="E57" i="6"/>
  <c r="E49" i="6"/>
  <c r="E41" i="6"/>
  <c r="E33" i="6"/>
  <c r="G25" i="6"/>
  <c r="E17" i="6"/>
  <c r="E9" i="6"/>
  <c r="W5" i="6"/>
  <c r="AE4" i="6"/>
  <c r="O4" i="6"/>
  <c r="G148" i="6"/>
  <c r="G140" i="6"/>
  <c r="G132" i="6"/>
  <c r="G124" i="6"/>
  <c r="G116" i="6"/>
  <c r="G108" i="6"/>
  <c r="G100" i="6"/>
  <c r="G92" i="6"/>
  <c r="G84" i="6"/>
  <c r="G76" i="6"/>
  <c r="G68" i="6"/>
  <c r="G60" i="6"/>
  <c r="G52" i="6"/>
  <c r="G44" i="6"/>
  <c r="G36" i="6"/>
  <c r="G28" i="6"/>
  <c r="G20" i="6"/>
  <c r="G12" i="6"/>
  <c r="AD5" i="6"/>
  <c r="N5" i="6"/>
  <c r="E147" i="6"/>
  <c r="E139" i="6"/>
  <c r="E131" i="6"/>
  <c r="E123" i="6"/>
  <c r="E115" i="6"/>
  <c r="E107" i="6"/>
  <c r="E99" i="6"/>
  <c r="E91" i="6"/>
  <c r="E83" i="6"/>
  <c r="E75" i="6"/>
  <c r="E67" i="6"/>
  <c r="E59" i="6"/>
  <c r="E51" i="6"/>
  <c r="E43" i="6"/>
  <c r="E35" i="6"/>
  <c r="G27" i="6"/>
  <c r="E19" i="6"/>
  <c r="G11" i="6"/>
  <c r="Y4" i="6"/>
  <c r="G154" i="6"/>
  <c r="G146" i="6"/>
  <c r="G138" i="6"/>
  <c r="G130" i="6"/>
  <c r="G122" i="6"/>
  <c r="G114" i="6"/>
  <c r="G106" i="6"/>
  <c r="G98" i="6"/>
  <c r="G90" i="6"/>
  <c r="G82" i="6"/>
  <c r="G74" i="6"/>
  <c r="G66" i="6"/>
  <c r="G58" i="6"/>
  <c r="G50" i="6"/>
  <c r="G42" i="6"/>
  <c r="G34" i="6"/>
  <c r="G26" i="6"/>
  <c r="G18" i="6"/>
  <c r="G10" i="6"/>
  <c r="AB5" i="6"/>
  <c r="X4" i="6"/>
  <c r="AK5" i="6"/>
  <c r="Y5" i="6"/>
  <c r="U5" i="6"/>
  <c r="M5" i="6"/>
  <c r="G178" i="6"/>
  <c r="G177" i="6"/>
  <c r="G176" i="6"/>
  <c r="G175" i="6"/>
  <c r="G174" i="6"/>
  <c r="G173" i="6"/>
  <c r="G172" i="6"/>
  <c r="G171" i="6"/>
  <c r="G170" i="6"/>
  <c r="G169" i="6"/>
  <c r="G168" i="6"/>
  <c r="G167" i="6"/>
  <c r="G166" i="6"/>
  <c r="G165" i="6"/>
  <c r="G164" i="6"/>
  <c r="G163" i="6"/>
  <c r="G162" i="6"/>
  <c r="G161" i="6"/>
  <c r="G160" i="6"/>
  <c r="G159" i="6"/>
  <c r="G158" i="6"/>
  <c r="G157" i="6"/>
  <c r="G156" i="6"/>
  <c r="J5" i="6"/>
  <c r="G155" i="6"/>
  <c r="AG5" i="6"/>
  <c r="AC5" i="6"/>
  <c r="Q5" i="6"/>
  <c r="J254" i="6"/>
  <c r="J258" i="6"/>
  <c r="J395" i="6"/>
  <c r="J367" i="6"/>
  <c r="J557" i="6"/>
  <c r="J567" i="6"/>
  <c r="J578" i="6"/>
  <c r="J611" i="6"/>
  <c r="J657" i="6"/>
  <c r="J770" i="6"/>
  <c r="J726" i="6"/>
  <c r="J745" i="6"/>
  <c r="G246" i="6"/>
  <c r="G242" i="6"/>
  <c r="G238" i="6"/>
  <c r="G234" i="6"/>
  <c r="G230" i="6"/>
  <c r="G226" i="6"/>
  <c r="G222" i="6"/>
  <c r="G218" i="6"/>
  <c r="G214" i="6"/>
  <c r="G210" i="6"/>
  <c r="G206" i="6"/>
  <c r="G202" i="6"/>
  <c r="G198" i="6"/>
  <c r="G194" i="6"/>
  <c r="G190" i="6"/>
  <c r="G186" i="6"/>
  <c r="G182" i="6"/>
  <c r="K5" i="6"/>
  <c r="G255" i="6"/>
  <c r="G259" i="6"/>
  <c r="G248" i="6"/>
  <c r="G252" i="6"/>
  <c r="G357" i="6"/>
  <c r="J357" i="6" s="1"/>
  <c r="G365" i="6"/>
  <c r="G373" i="6"/>
  <c r="J373" i="6" s="1"/>
  <c r="G405" i="6"/>
  <c r="G265" i="6"/>
  <c r="G273" i="6"/>
  <c r="J273" i="6" s="1"/>
  <c r="G281" i="6"/>
  <c r="G289" i="6"/>
  <c r="G297" i="6"/>
  <c r="J297" i="6" s="1"/>
  <c r="G305" i="6"/>
  <c r="G313" i="6"/>
  <c r="G321" i="6"/>
  <c r="G329" i="6"/>
  <c r="J329" i="6" s="1"/>
  <c r="G381" i="6"/>
  <c r="G399" i="6"/>
  <c r="J399" i="6" s="1"/>
  <c r="G337" i="6"/>
  <c r="J337" i="6" s="1"/>
  <c r="G341" i="6"/>
  <c r="J341" i="6" s="1"/>
  <c r="G345" i="6"/>
  <c r="J345" i="6" s="1"/>
  <c r="G349" i="6"/>
  <c r="J349" i="6" s="1"/>
  <c r="G353" i="6"/>
  <c r="J353" i="6" s="1"/>
  <c r="G393" i="6"/>
  <c r="G266" i="6"/>
  <c r="J266" i="6" s="1"/>
  <c r="G274" i="6"/>
  <c r="J274" i="6" s="1"/>
  <c r="G282" i="6"/>
  <c r="J282" i="6" s="1"/>
  <c r="G290" i="6"/>
  <c r="J290" i="6" s="1"/>
  <c r="G298" i="6"/>
  <c r="J298" i="6" s="1"/>
  <c r="G306" i="6"/>
  <c r="J306" i="6" s="1"/>
  <c r="G314" i="6"/>
  <c r="J314" i="6" s="1"/>
  <c r="G322" i="6"/>
  <c r="J322" i="6" s="1"/>
  <c r="G330" i="6"/>
  <c r="J330" i="6" s="1"/>
  <c r="G458" i="6"/>
  <c r="J458" i="6" s="1"/>
  <c r="G467" i="6"/>
  <c r="J467" i="6" s="1"/>
  <c r="G465" i="6"/>
  <c r="G360" i="6"/>
  <c r="J360" i="6" s="1"/>
  <c r="G368" i="6"/>
  <c r="J368" i="6" s="1"/>
  <c r="G376" i="6"/>
  <c r="J376" i="6" s="1"/>
  <c r="G384" i="6"/>
  <c r="J384" i="6" s="1"/>
  <c r="G392" i="6"/>
  <c r="J392" i="6" s="1"/>
  <c r="G400" i="6"/>
  <c r="J400" i="6" s="1"/>
  <c r="G408" i="6"/>
  <c r="J408" i="6" s="1"/>
  <c r="G412" i="6"/>
  <c r="J412" i="6" s="1"/>
  <c r="G416" i="6"/>
  <c r="J416" i="6" s="1"/>
  <c r="G420" i="6"/>
  <c r="J420" i="6" s="1"/>
  <c r="G424" i="6"/>
  <c r="J424" i="6" s="1"/>
  <c r="G428" i="6"/>
  <c r="J428" i="6" s="1"/>
  <c r="G432" i="6"/>
  <c r="J432" i="6" s="1"/>
  <c r="G436" i="6"/>
  <c r="J436" i="6" s="1"/>
  <c r="G440" i="6"/>
  <c r="J440" i="6" s="1"/>
  <c r="G444" i="6"/>
  <c r="J444" i="6" s="1"/>
  <c r="G448" i="6"/>
  <c r="J448" i="6" s="1"/>
  <c r="G453" i="6"/>
  <c r="J453" i="6" s="1"/>
  <c r="G461" i="6"/>
  <c r="J461" i="6" s="1"/>
  <c r="G483" i="6"/>
  <c r="J483" i="6" s="1"/>
  <c r="G491" i="6"/>
  <c r="J491" i="6" s="1"/>
  <c r="G476" i="6"/>
  <c r="J476" i="6" s="1"/>
  <c r="G484" i="6"/>
  <c r="G492" i="6"/>
  <c r="J492" i="6" s="1"/>
  <c r="G469" i="6"/>
  <c r="G473" i="6"/>
  <c r="G522" i="6"/>
  <c r="J522" i="6" s="1"/>
  <c r="G530" i="6"/>
  <c r="J530" i="6" s="1"/>
  <c r="G537" i="6"/>
  <c r="J537" i="6" s="1"/>
  <c r="G541" i="6"/>
  <c r="J541" i="6" s="1"/>
  <c r="G545" i="6"/>
  <c r="J545" i="6" s="1"/>
  <c r="G549" i="6"/>
  <c r="J549" i="6" s="1"/>
  <c r="G553" i="6"/>
  <c r="J553" i="6" s="1"/>
  <c r="G498" i="6"/>
  <c r="J498" i="6" s="1"/>
  <c r="G502" i="6"/>
  <c r="J502" i="6" s="1"/>
  <c r="G506" i="6"/>
  <c r="J506" i="6" s="1"/>
  <c r="G510" i="6"/>
  <c r="J510" i="6" s="1"/>
  <c r="G514" i="6"/>
  <c r="J514" i="6" s="1"/>
  <c r="G521" i="6"/>
  <c r="J521" i="6" s="1"/>
  <c r="G529" i="6"/>
  <c r="J529" i="6" s="1"/>
  <c r="G561" i="6"/>
  <c r="G569" i="6"/>
  <c r="G601" i="6"/>
  <c r="J601" i="6" s="1"/>
  <c r="G580" i="6"/>
  <c r="G588" i="6"/>
  <c r="G564" i="6"/>
  <c r="G572" i="6"/>
  <c r="G581" i="6"/>
  <c r="G589" i="6"/>
  <c r="G558" i="6"/>
  <c r="J558" i="6" s="1"/>
  <c r="G592" i="6"/>
  <c r="G605" i="6"/>
  <c r="J605" i="6" s="1"/>
  <c r="G659" i="6"/>
  <c r="G600" i="6"/>
  <c r="J600" i="6" s="1"/>
  <c r="G658" i="6"/>
  <c r="G610" i="6"/>
  <c r="J610" i="6" s="1"/>
  <c r="G618" i="6"/>
  <c r="G626" i="6"/>
  <c r="G634" i="6"/>
  <c r="G642" i="6"/>
  <c r="G650" i="6"/>
  <c r="G623" i="6"/>
  <c r="G631" i="6"/>
  <c r="G639" i="6"/>
  <c r="G647" i="6"/>
  <c r="G663" i="6"/>
  <c r="G667" i="6"/>
  <c r="G671" i="6"/>
  <c r="J671" i="6" s="1"/>
  <c r="G676" i="6"/>
  <c r="J676" i="6" s="1"/>
  <c r="G684" i="6"/>
  <c r="J684" i="6" s="1"/>
  <c r="G692" i="6"/>
  <c r="J692" i="6" s="1"/>
  <c r="G675" i="6"/>
  <c r="J675" i="6" s="1"/>
  <c r="G683" i="6"/>
  <c r="J683" i="6" s="1"/>
  <c r="G691" i="6"/>
  <c r="J691" i="6" s="1"/>
  <c r="G698" i="6"/>
  <c r="J698" i="6" s="1"/>
  <c r="G703" i="6"/>
  <c r="G715" i="6"/>
  <c r="G700" i="6"/>
  <c r="G741" i="6"/>
  <c r="G720" i="6"/>
  <c r="G728" i="6"/>
  <c r="G736" i="6"/>
  <c r="G708" i="6"/>
  <c r="G739" i="6"/>
  <c r="J739" i="6" s="1"/>
  <c r="G735" i="6"/>
  <c r="J735" i="6" s="1"/>
  <c r="G747" i="6"/>
  <c r="G765" i="6"/>
  <c r="J765" i="6" s="1"/>
  <c r="G712" i="6"/>
  <c r="G771" i="6"/>
  <c r="J771" i="6" s="1"/>
  <c r="G742" i="6"/>
  <c r="J742" i="6" s="1"/>
  <c r="G773" i="6"/>
  <c r="J773" i="6" s="1"/>
  <c r="G795" i="6"/>
  <c r="J795" i="6" s="1"/>
  <c r="G782" i="6"/>
  <c r="J782" i="6" s="1"/>
  <c r="G764" i="6"/>
  <c r="J764" i="6" s="1"/>
  <c r="G772" i="6"/>
  <c r="J772" i="6" s="1"/>
  <c r="G788" i="6"/>
  <c r="J788" i="6" s="1"/>
  <c r="G753" i="6"/>
  <c r="J753" i="6" s="1"/>
  <c r="G757" i="6"/>
  <c r="J757" i="6" s="1"/>
  <c r="G783" i="6"/>
  <c r="G793" i="6"/>
  <c r="J793" i="6" s="1"/>
  <c r="G792" i="6"/>
  <c r="J792" i="6" s="1"/>
  <c r="G798" i="6"/>
  <c r="J798" i="6" s="1"/>
  <c r="G799" i="6"/>
  <c r="E242" i="6"/>
  <c r="J242" i="6" s="1"/>
  <c r="E238" i="6"/>
  <c r="E234" i="6"/>
  <c r="J234" i="6" s="1"/>
  <c r="E230" i="6"/>
  <c r="J230" i="6" s="1"/>
  <c r="E226" i="6"/>
  <c r="J226" i="6" s="1"/>
  <c r="E222" i="6"/>
  <c r="E218" i="6"/>
  <c r="J218" i="6" s="1"/>
  <c r="E214" i="6"/>
  <c r="J214" i="6" s="1"/>
  <c r="E210" i="6"/>
  <c r="J210" i="6" s="1"/>
  <c r="E206" i="6"/>
  <c r="E202" i="6"/>
  <c r="J202" i="6" s="1"/>
  <c r="E198" i="6"/>
  <c r="J198" i="6" s="1"/>
  <c r="E194" i="6"/>
  <c r="J194" i="6" s="1"/>
  <c r="E190" i="6"/>
  <c r="E186" i="6"/>
  <c r="J186" i="6" s="1"/>
  <c r="E182" i="6"/>
  <c r="J182" i="6" s="1"/>
  <c r="E178" i="6"/>
  <c r="J178" i="6" s="1"/>
  <c r="E174" i="6"/>
  <c r="E170" i="6"/>
  <c r="J170" i="6" s="1"/>
  <c r="E166" i="6"/>
  <c r="J166" i="6" s="1"/>
  <c r="E162" i="6"/>
  <c r="J162" i="6" s="1"/>
  <c r="E158" i="6"/>
  <c r="G149" i="6"/>
  <c r="G141" i="6"/>
  <c r="G133" i="6"/>
  <c r="G125" i="6"/>
  <c r="G117" i="6"/>
  <c r="G109" i="6"/>
  <c r="G101" i="6"/>
  <c r="G93" i="6"/>
  <c r="G85" i="6"/>
  <c r="G77" i="6"/>
  <c r="G69" i="6"/>
  <c r="G61" i="6"/>
  <c r="G53" i="6"/>
  <c r="G45" i="6"/>
  <c r="G37" i="6"/>
  <c r="G29" i="6"/>
  <c r="G21" i="6"/>
  <c r="G13" i="6"/>
  <c r="AI5" i="6"/>
  <c r="S5" i="6"/>
  <c r="AA4" i="6"/>
  <c r="E246" i="6"/>
  <c r="J246" i="6" s="1"/>
  <c r="E148" i="6"/>
  <c r="J148" i="6" s="1"/>
  <c r="E140" i="6"/>
  <c r="J140" i="6" s="1"/>
  <c r="E132" i="6"/>
  <c r="J132" i="6" s="1"/>
  <c r="E124" i="6"/>
  <c r="J124" i="6" s="1"/>
  <c r="E116" i="6"/>
  <c r="J116" i="6" s="1"/>
  <c r="E108" i="6"/>
  <c r="J108" i="6" s="1"/>
  <c r="E100" i="6"/>
  <c r="J100" i="6" s="1"/>
  <c r="E92" i="6"/>
  <c r="J92" i="6" s="1"/>
  <c r="E84" i="6"/>
  <c r="J84" i="6" s="1"/>
  <c r="E76" i="6"/>
  <c r="J76" i="6" s="1"/>
  <c r="E68" i="6"/>
  <c r="J68" i="6" s="1"/>
  <c r="E60" i="6"/>
  <c r="J60" i="6" s="1"/>
  <c r="E52" i="6"/>
  <c r="J52" i="6" s="1"/>
  <c r="E44" i="6"/>
  <c r="J44" i="6" s="1"/>
  <c r="E36" i="6"/>
  <c r="J36" i="6" s="1"/>
  <c r="E28" i="6"/>
  <c r="J28" i="6" s="1"/>
  <c r="E20" i="6"/>
  <c r="J20" i="6" s="1"/>
  <c r="E12" i="6"/>
  <c r="J12" i="6" s="1"/>
  <c r="Z5" i="6"/>
  <c r="G151" i="6"/>
  <c r="G143" i="6"/>
  <c r="G135" i="6"/>
  <c r="G127" i="6"/>
  <c r="G119" i="6"/>
  <c r="G111" i="6"/>
  <c r="G103" i="6"/>
  <c r="G95" i="6"/>
  <c r="G87" i="6"/>
  <c r="G79" i="6"/>
  <c r="G71" i="6"/>
  <c r="G63" i="6"/>
  <c r="G55" i="6"/>
  <c r="G47" i="6"/>
  <c r="G39" i="6"/>
  <c r="G31" i="6"/>
  <c r="G23" i="6"/>
  <c r="G15" i="6"/>
  <c r="AK4" i="6"/>
  <c r="U4" i="6"/>
  <c r="E154" i="6"/>
  <c r="J154" i="6" s="1"/>
  <c r="E146" i="6"/>
  <c r="J146" i="6" s="1"/>
  <c r="E138" i="6"/>
  <c r="J138" i="6" s="1"/>
  <c r="E130" i="6"/>
  <c r="J130" i="6" s="1"/>
  <c r="E122" i="6"/>
  <c r="J122" i="6" s="1"/>
  <c r="E114" i="6"/>
  <c r="J114" i="6" s="1"/>
  <c r="E106" i="6"/>
  <c r="J106" i="6" s="1"/>
  <c r="E98" i="6"/>
  <c r="J98" i="6" s="1"/>
  <c r="E90" i="6"/>
  <c r="J90" i="6" s="1"/>
  <c r="E82" i="6"/>
  <c r="J82" i="6" s="1"/>
  <c r="E74" i="6"/>
  <c r="J74" i="6" s="1"/>
  <c r="E66" i="6"/>
  <c r="J66" i="6" s="1"/>
  <c r="E58" i="6"/>
  <c r="J58" i="6" s="1"/>
  <c r="E50" i="6"/>
  <c r="J50" i="6" s="1"/>
  <c r="E42" i="6"/>
  <c r="J42" i="6" s="1"/>
  <c r="E34" i="6"/>
  <c r="J34" i="6" s="1"/>
  <c r="E26" i="6"/>
  <c r="J26" i="6" s="1"/>
  <c r="E18" i="6"/>
  <c r="J18" i="6" s="1"/>
  <c r="E10" i="6"/>
  <c r="J10" i="6" s="1"/>
  <c r="X5" i="6"/>
  <c r="AJ4" i="6"/>
  <c r="J247" i="6"/>
  <c r="J251" i="6"/>
  <c r="J255" i="6"/>
  <c r="J259" i="6"/>
  <c r="J265" i="6"/>
  <c r="J263" i="6"/>
  <c r="J279" i="6"/>
  <c r="J287" i="6"/>
  <c r="J295" i="6"/>
  <c r="J303" i="6"/>
  <c r="J311" i="6"/>
  <c r="J319" i="6"/>
  <c r="J327" i="6"/>
  <c r="J335" i="6"/>
  <c r="J393" i="6"/>
  <c r="J365" i="6"/>
  <c r="J403" i="6"/>
  <c r="J468" i="6"/>
  <c r="J472" i="6"/>
  <c r="J484" i="6"/>
  <c r="J562" i="6"/>
  <c r="J570" i="6"/>
  <c r="J579" i="6"/>
  <c r="J587" i="6"/>
  <c r="J561" i="6"/>
  <c r="J569" i="6"/>
  <c r="J592" i="6"/>
  <c r="J580" i="6"/>
  <c r="J588" i="6"/>
  <c r="J621" i="6"/>
  <c r="J629" i="6"/>
  <c r="J645" i="6"/>
  <c r="J653" i="6"/>
  <c r="J624" i="6"/>
  <c r="J632" i="6"/>
  <c r="J648" i="6"/>
  <c r="J700" i="6"/>
  <c r="J658" i="6"/>
  <c r="J662" i="6"/>
  <c r="J670" i="6"/>
  <c r="J703" i="6"/>
  <c r="J708" i="6"/>
  <c r="J720" i="6"/>
  <c r="J728" i="6"/>
  <c r="J736" i="6"/>
  <c r="J715" i="6"/>
  <c r="J747" i="6"/>
  <c r="J762" i="6"/>
  <c r="J775" i="6"/>
  <c r="J783" i="6"/>
  <c r="J796" i="6"/>
  <c r="G245" i="6"/>
  <c r="G241" i="6"/>
  <c r="G237" i="6"/>
  <c r="G233" i="6"/>
  <c r="G229" i="6"/>
  <c r="G225" i="6"/>
  <c r="G221" i="6"/>
  <c r="G217" i="6"/>
  <c r="G213" i="6"/>
  <c r="G209" i="6"/>
  <c r="G205" i="6"/>
  <c r="G201" i="6"/>
  <c r="G197" i="6"/>
  <c r="G193" i="6"/>
  <c r="G189" i="6"/>
  <c r="G185" i="6"/>
  <c r="G181" i="6"/>
  <c r="AH4" i="6"/>
  <c r="Z4" i="6"/>
  <c r="V4" i="6"/>
  <c r="R4" i="6"/>
  <c r="N4" i="6"/>
  <c r="E155" i="6"/>
  <c r="J155" i="6" s="1"/>
  <c r="J4" i="6"/>
  <c r="AL4" i="6"/>
  <c r="AD4" i="6"/>
  <c r="G256" i="6"/>
  <c r="G260" i="6"/>
  <c r="J260" i="6" s="1"/>
  <c r="G249" i="6"/>
  <c r="J249" i="6" s="1"/>
  <c r="G389" i="6"/>
  <c r="J389" i="6" s="1"/>
  <c r="G267" i="6"/>
  <c r="G275" i="6"/>
  <c r="J275" i="6" s="1"/>
  <c r="G283" i="6"/>
  <c r="J283" i="6" s="1"/>
  <c r="G291" i="6"/>
  <c r="J291" i="6" s="1"/>
  <c r="G299" i="6"/>
  <c r="J299" i="6" s="1"/>
  <c r="G307" i="6"/>
  <c r="J307" i="6" s="1"/>
  <c r="G315" i="6"/>
  <c r="J315" i="6" s="1"/>
  <c r="G323" i="6"/>
  <c r="J323" i="6" s="1"/>
  <c r="G331" i="6"/>
  <c r="J331" i="6" s="1"/>
  <c r="G387" i="6"/>
  <c r="J387" i="6" s="1"/>
  <c r="G407" i="6"/>
  <c r="J407" i="6" s="1"/>
  <c r="G338" i="6"/>
  <c r="J338" i="6" s="1"/>
  <c r="G342" i="6"/>
  <c r="J342" i="6" s="1"/>
  <c r="G346" i="6"/>
  <c r="J346" i="6" s="1"/>
  <c r="G350" i="6"/>
  <c r="J350" i="6" s="1"/>
  <c r="G355" i="6"/>
  <c r="J355" i="6" s="1"/>
  <c r="G363" i="6"/>
  <c r="J363" i="6" s="1"/>
  <c r="G371" i="6"/>
  <c r="J371" i="6" s="1"/>
  <c r="G379" i="6"/>
  <c r="J379" i="6" s="1"/>
  <c r="G268" i="6"/>
  <c r="J268" i="6" s="1"/>
  <c r="G276" i="6"/>
  <c r="J276" i="6" s="1"/>
  <c r="G284" i="6"/>
  <c r="J284" i="6" s="1"/>
  <c r="G292" i="6"/>
  <c r="J292" i="6" s="1"/>
  <c r="G300" i="6"/>
  <c r="J300" i="6" s="1"/>
  <c r="G308" i="6"/>
  <c r="J308" i="6" s="1"/>
  <c r="G316" i="6"/>
  <c r="J316" i="6" s="1"/>
  <c r="G324" i="6"/>
  <c r="J324" i="6" s="1"/>
  <c r="G332" i="6"/>
  <c r="J332" i="6" s="1"/>
  <c r="G391" i="6"/>
  <c r="J391" i="6" s="1"/>
  <c r="G452" i="6"/>
  <c r="J452" i="6" s="1"/>
  <c r="G460" i="6"/>
  <c r="J460" i="6" s="1"/>
  <c r="G354" i="6"/>
  <c r="J354" i="6" s="1"/>
  <c r="G362" i="6"/>
  <c r="J362" i="6" s="1"/>
  <c r="G370" i="6"/>
  <c r="J370" i="6" s="1"/>
  <c r="G378" i="6"/>
  <c r="J378" i="6" s="1"/>
  <c r="G386" i="6"/>
  <c r="J386" i="6" s="1"/>
  <c r="G394" i="6"/>
  <c r="J394" i="6" s="1"/>
  <c r="G402" i="6"/>
  <c r="J402" i="6" s="1"/>
  <c r="G409" i="6"/>
  <c r="J409" i="6" s="1"/>
  <c r="G413" i="6"/>
  <c r="J413" i="6" s="1"/>
  <c r="G417" i="6"/>
  <c r="J417" i="6" s="1"/>
  <c r="G421" i="6"/>
  <c r="J421" i="6" s="1"/>
  <c r="G425" i="6"/>
  <c r="J425" i="6" s="1"/>
  <c r="G429" i="6"/>
  <c r="J429" i="6" s="1"/>
  <c r="G433" i="6"/>
  <c r="J433" i="6" s="1"/>
  <c r="G437" i="6"/>
  <c r="J437" i="6" s="1"/>
  <c r="G441" i="6"/>
  <c r="J441" i="6" s="1"/>
  <c r="G445" i="6"/>
  <c r="J445" i="6" s="1"/>
  <c r="G449" i="6"/>
  <c r="J449" i="6" s="1"/>
  <c r="G455" i="6"/>
  <c r="J455" i="6" s="1"/>
  <c r="G463" i="6"/>
  <c r="J463" i="6" s="1"/>
  <c r="G477" i="6"/>
  <c r="G485" i="6"/>
  <c r="J485" i="6" s="1"/>
  <c r="G493" i="6"/>
  <c r="G478" i="6"/>
  <c r="J478" i="6" s="1"/>
  <c r="G486" i="6"/>
  <c r="J486" i="6" s="1"/>
  <c r="G494" i="6"/>
  <c r="J494" i="6" s="1"/>
  <c r="G470" i="6"/>
  <c r="J470" i="6" s="1"/>
  <c r="G474" i="6"/>
  <c r="J474" i="6" s="1"/>
  <c r="G516" i="6"/>
  <c r="J516" i="6" s="1"/>
  <c r="G524" i="6"/>
  <c r="J524" i="6" s="1"/>
  <c r="G532" i="6"/>
  <c r="J532" i="6" s="1"/>
  <c r="G538" i="6"/>
  <c r="J538" i="6" s="1"/>
  <c r="G542" i="6"/>
  <c r="J542" i="6" s="1"/>
  <c r="G546" i="6"/>
  <c r="J546" i="6" s="1"/>
  <c r="G550" i="6"/>
  <c r="J550" i="6" s="1"/>
  <c r="G554" i="6"/>
  <c r="J554" i="6" s="1"/>
  <c r="G499" i="6"/>
  <c r="J499" i="6" s="1"/>
  <c r="G503" i="6"/>
  <c r="J503" i="6" s="1"/>
  <c r="G507" i="6"/>
  <c r="J507" i="6" s="1"/>
  <c r="G511" i="6"/>
  <c r="J511" i="6" s="1"/>
  <c r="G515" i="6"/>
  <c r="J515" i="6" s="1"/>
  <c r="G523" i="6"/>
  <c r="J523" i="6" s="1"/>
  <c r="G531" i="6"/>
  <c r="J531" i="6" s="1"/>
  <c r="G563" i="6"/>
  <c r="G571" i="6"/>
  <c r="G574" i="6"/>
  <c r="G582" i="6"/>
  <c r="J582" i="6" s="1"/>
  <c r="G591" i="6"/>
  <c r="J591" i="6" s="1"/>
  <c r="G566" i="6"/>
  <c r="J566" i="6" s="1"/>
  <c r="G575" i="6"/>
  <c r="J575" i="6" s="1"/>
  <c r="G583" i="6"/>
  <c r="J583" i="6" s="1"/>
  <c r="G597" i="6"/>
  <c r="J597" i="6" s="1"/>
  <c r="G559" i="6"/>
  <c r="J559" i="6" s="1"/>
  <c r="G599" i="6"/>
  <c r="G613" i="6"/>
  <c r="J613" i="6" s="1"/>
  <c r="G594" i="6"/>
  <c r="J594" i="6" s="1"/>
  <c r="G602" i="6"/>
  <c r="J602" i="6" s="1"/>
  <c r="G609" i="6"/>
  <c r="J609" i="6" s="1"/>
  <c r="G604" i="6"/>
  <c r="J604" i="6" s="1"/>
  <c r="G612" i="6"/>
  <c r="J612" i="6" s="1"/>
  <c r="G620" i="6"/>
  <c r="J620" i="6" s="1"/>
  <c r="G628" i="6"/>
  <c r="J628" i="6" s="1"/>
  <c r="G636" i="6"/>
  <c r="J636" i="6" s="1"/>
  <c r="G644" i="6"/>
  <c r="J644" i="6" s="1"/>
  <c r="G652" i="6"/>
  <c r="J652" i="6" s="1"/>
  <c r="G625" i="6"/>
  <c r="J625" i="6" s="1"/>
  <c r="G633" i="6"/>
  <c r="J633" i="6" s="1"/>
  <c r="G641" i="6"/>
  <c r="J641" i="6" s="1"/>
  <c r="G649" i="6"/>
  <c r="J649" i="6" s="1"/>
  <c r="G660" i="6"/>
  <c r="J660" i="6" s="1"/>
  <c r="G664" i="6"/>
  <c r="J664" i="6" s="1"/>
  <c r="G668" i="6"/>
  <c r="J668" i="6" s="1"/>
  <c r="G672" i="6"/>
  <c r="J672" i="6" s="1"/>
  <c r="G678" i="6"/>
  <c r="J678" i="6" s="1"/>
  <c r="G686" i="6"/>
  <c r="J686" i="6" s="1"/>
  <c r="G694" i="6"/>
  <c r="J694" i="6" s="1"/>
  <c r="G677" i="6"/>
  <c r="J677" i="6" s="1"/>
  <c r="G685" i="6"/>
  <c r="J685" i="6" s="1"/>
  <c r="G693" i="6"/>
  <c r="J693" i="6" s="1"/>
  <c r="G701" i="6"/>
  <c r="G699" i="6"/>
  <c r="J699" i="6" s="1"/>
  <c r="G702" i="6"/>
  <c r="G723" i="6"/>
  <c r="J723" i="6" s="1"/>
  <c r="G717" i="6"/>
  <c r="G722" i="6"/>
  <c r="G730" i="6"/>
  <c r="G705" i="6"/>
  <c r="J705" i="6" s="1"/>
  <c r="G709" i="6"/>
  <c r="J709" i="6" s="1"/>
  <c r="G729" i="6"/>
  <c r="J729" i="6" s="1"/>
  <c r="G737" i="6"/>
  <c r="J737" i="6" s="1"/>
  <c r="G749" i="6"/>
  <c r="G769" i="6"/>
  <c r="G713" i="6"/>
  <c r="J713" i="6" s="1"/>
  <c r="G744" i="6"/>
  <c r="J744" i="6" s="1"/>
  <c r="G784" i="6"/>
  <c r="J784" i="6" s="1"/>
  <c r="G778" i="6"/>
  <c r="J778" i="6" s="1"/>
  <c r="G766" i="6"/>
  <c r="J766" i="6" s="1"/>
  <c r="G774" i="6"/>
  <c r="J774" i="6" s="1"/>
  <c r="G750" i="6"/>
  <c r="J750" i="6" s="1"/>
  <c r="G754" i="6"/>
  <c r="J754" i="6" s="1"/>
  <c r="G758" i="6"/>
  <c r="G791" i="6"/>
  <c r="G785" i="6"/>
  <c r="J785" i="6" s="1"/>
  <c r="G794" i="6"/>
  <c r="J794" i="6" s="1"/>
  <c r="G801" i="6"/>
  <c r="J801" i="6" s="1"/>
  <c r="E245" i="6"/>
  <c r="J245" i="6" s="1"/>
  <c r="E241" i="6"/>
  <c r="J241" i="6" s="1"/>
  <c r="E237" i="6"/>
  <c r="J237" i="6" s="1"/>
  <c r="E233" i="6"/>
  <c r="E229" i="6"/>
  <c r="J229" i="6" s="1"/>
  <c r="E225" i="6"/>
  <c r="J225" i="6" s="1"/>
  <c r="E221" i="6"/>
  <c r="J221" i="6" s="1"/>
  <c r="E217" i="6"/>
  <c r="E213" i="6"/>
  <c r="J213" i="6" s="1"/>
  <c r="E209" i="6"/>
  <c r="J209" i="6" s="1"/>
  <c r="E205" i="6"/>
  <c r="J205" i="6" s="1"/>
  <c r="E201" i="6"/>
  <c r="E197" i="6"/>
  <c r="J197" i="6" s="1"/>
  <c r="E193" i="6"/>
  <c r="J193" i="6" s="1"/>
  <c r="E189" i="6"/>
  <c r="J189" i="6" s="1"/>
  <c r="E185" i="6"/>
  <c r="E181" i="6"/>
  <c r="J181" i="6" s="1"/>
  <c r="E177" i="6"/>
  <c r="J177" i="6" s="1"/>
  <c r="E173" i="6"/>
  <c r="J173" i="6" s="1"/>
  <c r="E169" i="6"/>
  <c r="J169" i="6" s="1"/>
  <c r="E165" i="6"/>
  <c r="J165" i="6" s="1"/>
  <c r="E161" i="6"/>
  <c r="J161" i="6" s="1"/>
  <c r="E157" i="6"/>
  <c r="J157" i="6" s="1"/>
  <c r="K4" i="6"/>
  <c r="E149" i="6"/>
  <c r="J149" i="6" s="1"/>
  <c r="E141" i="6"/>
  <c r="J141" i="6" s="1"/>
  <c r="E133" i="6"/>
  <c r="J133" i="6" s="1"/>
  <c r="E125" i="6"/>
  <c r="J125" i="6" s="1"/>
  <c r="E117" i="6"/>
  <c r="J117" i="6" s="1"/>
  <c r="E109" i="6"/>
  <c r="J109" i="6" s="1"/>
  <c r="E101" i="6"/>
  <c r="J101" i="6" s="1"/>
  <c r="E93" i="6"/>
  <c r="J93" i="6" s="1"/>
  <c r="E85" i="6"/>
  <c r="J85" i="6" s="1"/>
  <c r="E77" i="6"/>
  <c r="J77" i="6" s="1"/>
  <c r="E69" i="6"/>
  <c r="J69" i="6" s="1"/>
  <c r="E61" i="6"/>
  <c r="J61" i="6" s="1"/>
  <c r="E53" i="6"/>
  <c r="J53" i="6" s="1"/>
  <c r="E45" i="6"/>
  <c r="J45" i="6" s="1"/>
  <c r="E37" i="6"/>
  <c r="J37" i="6" s="1"/>
  <c r="E29" i="6"/>
  <c r="J29" i="6" s="1"/>
  <c r="E21" i="6"/>
  <c r="J21" i="6" s="1"/>
  <c r="E13" i="6"/>
  <c r="J13" i="6" s="1"/>
  <c r="AE5" i="6"/>
  <c r="O5" i="6"/>
  <c r="W4" i="6"/>
  <c r="G152" i="6"/>
  <c r="G144" i="6"/>
  <c r="G136" i="6"/>
  <c r="G128" i="6"/>
  <c r="G120" i="6"/>
  <c r="G112" i="6"/>
  <c r="G104" i="6"/>
  <c r="G96" i="6"/>
  <c r="G88" i="6"/>
  <c r="G80" i="6"/>
  <c r="G72" i="6"/>
  <c r="G64" i="6"/>
  <c r="G56" i="6"/>
  <c r="G48" i="6"/>
  <c r="G40" i="6"/>
  <c r="G32" i="6"/>
  <c r="G24" i="6"/>
  <c r="E16" i="6"/>
  <c r="AL5" i="6"/>
  <c r="V5" i="6"/>
  <c r="E151" i="6"/>
  <c r="J151" i="6" s="1"/>
  <c r="E143" i="6"/>
  <c r="J143" i="6" s="1"/>
  <c r="E135" i="6"/>
  <c r="J135" i="6" s="1"/>
  <c r="E127" i="6"/>
  <c r="J127" i="6" s="1"/>
  <c r="E119" i="6"/>
  <c r="J119" i="6" s="1"/>
  <c r="E111" i="6"/>
  <c r="J111" i="6" s="1"/>
  <c r="E103" i="6"/>
  <c r="J103" i="6" s="1"/>
  <c r="E95" i="6"/>
  <c r="J95" i="6" s="1"/>
  <c r="E87" i="6"/>
  <c r="J87" i="6" s="1"/>
  <c r="E79" i="6"/>
  <c r="J79" i="6" s="1"/>
  <c r="E71" i="6"/>
  <c r="J71" i="6" s="1"/>
  <c r="E63" i="6"/>
  <c r="J63" i="6" s="1"/>
  <c r="E55" i="6"/>
  <c r="J55" i="6" s="1"/>
  <c r="E47" i="6"/>
  <c r="J47" i="6" s="1"/>
  <c r="E39" i="6"/>
  <c r="J39" i="6" s="1"/>
  <c r="E31" i="6"/>
  <c r="J31" i="6" s="1"/>
  <c r="E23" i="6"/>
  <c r="J23" i="6" s="1"/>
  <c r="E15" i="6"/>
  <c r="J15" i="6" s="1"/>
  <c r="AG4" i="6"/>
  <c r="Q4" i="6"/>
  <c r="G150" i="6"/>
  <c r="G142" i="6"/>
  <c r="G134" i="6"/>
  <c r="G126" i="6"/>
  <c r="G118" i="6"/>
  <c r="G110" i="6"/>
  <c r="G102" i="6"/>
  <c r="G94" i="6"/>
  <c r="G86" i="6"/>
  <c r="G78" i="6"/>
  <c r="G70" i="6"/>
  <c r="G62" i="6"/>
  <c r="G54" i="6"/>
  <c r="G46" i="6"/>
  <c r="G38" i="6"/>
  <c r="G30" i="6"/>
  <c r="E22" i="6"/>
  <c r="G14" i="6"/>
  <c r="AJ5" i="6"/>
  <c r="T5" i="6"/>
  <c r="AF4" i="6"/>
  <c r="P4" i="6"/>
  <c r="J248" i="6"/>
  <c r="J252" i="6"/>
  <c r="J256" i="6"/>
  <c r="J267" i="6"/>
  <c r="J281" i="6"/>
  <c r="J289" i="6"/>
  <c r="J305" i="6"/>
  <c r="J313" i="6"/>
  <c r="J321" i="6"/>
  <c r="J381" i="6"/>
  <c r="J359" i="6"/>
  <c r="J375" i="6"/>
  <c r="J397" i="6"/>
  <c r="J405" i="6"/>
  <c r="J456" i="6"/>
  <c r="J464" i="6"/>
  <c r="J466" i="6"/>
  <c r="J465" i="6"/>
  <c r="J469" i="6"/>
  <c r="J473" i="6"/>
  <c r="J477" i="6"/>
  <c r="J481" i="6"/>
  <c r="J489" i="6"/>
  <c r="J493" i="6"/>
  <c r="J497" i="6"/>
  <c r="J501" i="6"/>
  <c r="J505" i="6"/>
  <c r="J509" i="6"/>
  <c r="J513" i="6"/>
  <c r="J519" i="6"/>
  <c r="J527" i="6"/>
  <c r="J535" i="6"/>
  <c r="J564" i="6"/>
  <c r="J572" i="6"/>
  <c r="J581" i="6"/>
  <c r="J589" i="6"/>
  <c r="J563" i="6"/>
  <c r="J571" i="6"/>
  <c r="J598" i="6"/>
  <c r="J574" i="6"/>
  <c r="J616" i="6"/>
  <c r="J599" i="6"/>
  <c r="J615" i="6"/>
  <c r="J623" i="6"/>
  <c r="J631" i="6"/>
  <c r="J639" i="6"/>
  <c r="J647" i="6"/>
  <c r="J674" i="6"/>
  <c r="J682" i="6"/>
  <c r="J690" i="6"/>
  <c r="J618" i="6"/>
  <c r="J626" i="6"/>
  <c r="J634" i="6"/>
  <c r="J642" i="6"/>
  <c r="J650" i="6"/>
  <c r="J659" i="6"/>
  <c r="J663" i="6"/>
  <c r="J667" i="6"/>
  <c r="J701" i="6"/>
  <c r="J702" i="6"/>
  <c r="J781" i="6"/>
  <c r="J722" i="6"/>
  <c r="J730" i="6"/>
  <c r="J758" i="6"/>
  <c r="J712" i="6"/>
  <c r="J717" i="6"/>
  <c r="J725" i="6"/>
  <c r="J733" i="6"/>
  <c r="J741" i="6"/>
  <c r="J749" i="6"/>
  <c r="J761" i="6"/>
  <c r="J769" i="6"/>
  <c r="J791" i="6"/>
  <c r="J786" i="6"/>
  <c r="J799" i="6"/>
  <c r="J804" i="6"/>
  <c r="G244" i="6"/>
  <c r="G240" i="6"/>
  <c r="G236" i="6"/>
  <c r="G232" i="6"/>
  <c r="G228" i="6"/>
  <c r="G224" i="6"/>
  <c r="G220" i="6"/>
  <c r="G216" i="6"/>
  <c r="G212" i="6"/>
  <c r="G208" i="6"/>
  <c r="G204" i="6"/>
  <c r="G200" i="6"/>
  <c r="G196" i="6"/>
  <c r="G192" i="6"/>
  <c r="G188" i="6"/>
  <c r="G184" i="6"/>
  <c r="G180" i="6"/>
  <c r="G262" i="6"/>
  <c r="J262" i="6" s="1"/>
  <c r="G253" i="6"/>
  <c r="J253" i="6" s="1"/>
  <c r="G257" i="6"/>
  <c r="J257" i="6" s="1"/>
  <c r="G261" i="6"/>
  <c r="J261" i="6" s="1"/>
  <c r="G250" i="6"/>
  <c r="J250" i="6" s="1"/>
  <c r="G361" i="6"/>
  <c r="J361" i="6" s="1"/>
  <c r="G369" i="6"/>
  <c r="J369" i="6" s="1"/>
  <c r="G377" i="6"/>
  <c r="J377" i="6" s="1"/>
  <c r="G269" i="6"/>
  <c r="J269" i="6" s="1"/>
  <c r="G277" i="6"/>
  <c r="J277" i="6" s="1"/>
  <c r="G285" i="6"/>
  <c r="J285" i="6" s="1"/>
  <c r="G293" i="6"/>
  <c r="J293" i="6" s="1"/>
  <c r="G301" i="6"/>
  <c r="J301" i="6" s="1"/>
  <c r="G309" i="6"/>
  <c r="J309" i="6" s="1"/>
  <c r="G317" i="6"/>
  <c r="J317" i="6" s="1"/>
  <c r="G325" i="6"/>
  <c r="J325" i="6" s="1"/>
  <c r="G333" i="6"/>
  <c r="J333" i="6" s="1"/>
  <c r="G339" i="6"/>
  <c r="J339" i="6" s="1"/>
  <c r="G343" i="6"/>
  <c r="J343" i="6" s="1"/>
  <c r="G347" i="6"/>
  <c r="J347" i="6" s="1"/>
  <c r="G351" i="6"/>
  <c r="J351" i="6" s="1"/>
  <c r="G385" i="6"/>
  <c r="J385" i="6" s="1"/>
  <c r="G401" i="6"/>
  <c r="J401" i="6" s="1"/>
  <c r="G270" i="6"/>
  <c r="J270" i="6" s="1"/>
  <c r="G278" i="6"/>
  <c r="J278" i="6" s="1"/>
  <c r="G286" i="6"/>
  <c r="J286" i="6" s="1"/>
  <c r="G294" i="6"/>
  <c r="J294" i="6" s="1"/>
  <c r="G302" i="6"/>
  <c r="J302" i="6" s="1"/>
  <c r="G310" i="6"/>
  <c r="J310" i="6" s="1"/>
  <c r="G318" i="6"/>
  <c r="J318" i="6" s="1"/>
  <c r="G326" i="6"/>
  <c r="J326" i="6" s="1"/>
  <c r="G334" i="6"/>
  <c r="J334" i="6" s="1"/>
  <c r="G454" i="6"/>
  <c r="J454" i="6" s="1"/>
  <c r="G462" i="6"/>
  <c r="J462" i="6" s="1"/>
  <c r="G356" i="6"/>
  <c r="J356" i="6" s="1"/>
  <c r="G364" i="6"/>
  <c r="J364" i="6" s="1"/>
  <c r="G372" i="6"/>
  <c r="J372" i="6" s="1"/>
  <c r="G380" i="6"/>
  <c r="J380" i="6" s="1"/>
  <c r="G388" i="6"/>
  <c r="J388" i="6" s="1"/>
  <c r="G396" i="6"/>
  <c r="J396" i="6" s="1"/>
  <c r="G404" i="6"/>
  <c r="J404" i="6" s="1"/>
  <c r="G410" i="6"/>
  <c r="J410" i="6" s="1"/>
  <c r="G414" i="6"/>
  <c r="J414" i="6" s="1"/>
  <c r="G418" i="6"/>
  <c r="J418" i="6" s="1"/>
  <c r="G422" i="6"/>
  <c r="J422" i="6" s="1"/>
  <c r="G426" i="6"/>
  <c r="J426" i="6" s="1"/>
  <c r="G430" i="6"/>
  <c r="J430" i="6" s="1"/>
  <c r="G434" i="6"/>
  <c r="J434" i="6" s="1"/>
  <c r="G438" i="6"/>
  <c r="J438" i="6" s="1"/>
  <c r="G442" i="6"/>
  <c r="J442" i="6" s="1"/>
  <c r="G446" i="6"/>
  <c r="J446" i="6" s="1"/>
  <c r="G450" i="6"/>
  <c r="J450" i="6" s="1"/>
  <c r="G457" i="6"/>
  <c r="J457" i="6" s="1"/>
  <c r="G479" i="6"/>
  <c r="J479" i="6" s="1"/>
  <c r="G487" i="6"/>
  <c r="J487" i="6" s="1"/>
  <c r="G495" i="6"/>
  <c r="J495" i="6" s="1"/>
  <c r="G480" i="6"/>
  <c r="J480" i="6" s="1"/>
  <c r="G488" i="6"/>
  <c r="J488" i="6" s="1"/>
  <c r="G496" i="6"/>
  <c r="J496" i="6" s="1"/>
  <c r="G471" i="6"/>
  <c r="J471" i="6" s="1"/>
  <c r="G475" i="6"/>
  <c r="J475" i="6" s="1"/>
  <c r="G518" i="6"/>
  <c r="J518" i="6" s="1"/>
  <c r="G526" i="6"/>
  <c r="J526" i="6" s="1"/>
  <c r="G534" i="6"/>
  <c r="J534" i="6" s="1"/>
  <c r="G539" i="6"/>
  <c r="J539" i="6" s="1"/>
  <c r="G543" i="6"/>
  <c r="J543" i="6" s="1"/>
  <c r="G547" i="6"/>
  <c r="J547" i="6" s="1"/>
  <c r="G551" i="6"/>
  <c r="J551" i="6" s="1"/>
  <c r="G555" i="6"/>
  <c r="J555" i="6" s="1"/>
  <c r="G500" i="6"/>
  <c r="J500" i="6" s="1"/>
  <c r="G504" i="6"/>
  <c r="J504" i="6" s="1"/>
  <c r="G508" i="6"/>
  <c r="J508" i="6" s="1"/>
  <c r="G512" i="6"/>
  <c r="J512" i="6" s="1"/>
  <c r="G517" i="6"/>
  <c r="J517" i="6" s="1"/>
  <c r="G525" i="6"/>
  <c r="J525" i="6" s="1"/>
  <c r="G533" i="6"/>
  <c r="J533" i="6" s="1"/>
  <c r="G565" i="6"/>
  <c r="J565" i="6" s="1"/>
  <c r="G573" i="6"/>
  <c r="J573" i="6" s="1"/>
  <c r="G576" i="6"/>
  <c r="J576" i="6" s="1"/>
  <c r="G584" i="6"/>
  <c r="J584" i="6" s="1"/>
  <c r="G595" i="6"/>
  <c r="J595" i="6" s="1"/>
  <c r="G568" i="6"/>
  <c r="J568" i="6" s="1"/>
  <c r="G577" i="6"/>
  <c r="J577" i="6" s="1"/>
  <c r="G585" i="6"/>
  <c r="J585" i="6" s="1"/>
  <c r="G556" i="6"/>
  <c r="J556" i="6" s="1"/>
  <c r="G560" i="6"/>
  <c r="J560" i="6" s="1"/>
  <c r="G607" i="6"/>
  <c r="J607" i="6" s="1"/>
  <c r="G655" i="6"/>
  <c r="J655" i="6" s="1"/>
  <c r="G596" i="6"/>
  <c r="J596" i="6" s="1"/>
  <c r="G603" i="6"/>
  <c r="J603" i="6" s="1"/>
  <c r="G617" i="6"/>
  <c r="J617" i="6" s="1"/>
  <c r="G606" i="6"/>
  <c r="J606" i="6" s="1"/>
  <c r="G614" i="6"/>
  <c r="J614" i="6" s="1"/>
  <c r="G622" i="6"/>
  <c r="J622" i="6" s="1"/>
  <c r="G630" i="6"/>
  <c r="J630" i="6" s="1"/>
  <c r="G638" i="6"/>
  <c r="J638" i="6" s="1"/>
  <c r="G646" i="6"/>
  <c r="J646" i="6" s="1"/>
  <c r="G654" i="6"/>
  <c r="J654" i="6" s="1"/>
  <c r="G619" i="6"/>
  <c r="J619" i="6" s="1"/>
  <c r="G627" i="6"/>
  <c r="J627" i="6" s="1"/>
  <c r="G635" i="6"/>
  <c r="J635" i="6" s="1"/>
  <c r="G643" i="6"/>
  <c r="J643" i="6" s="1"/>
  <c r="G651" i="6"/>
  <c r="J651" i="6" s="1"/>
  <c r="G661" i="6"/>
  <c r="J661" i="6" s="1"/>
  <c r="G665" i="6"/>
  <c r="J665" i="6" s="1"/>
  <c r="G669" i="6"/>
  <c r="J669" i="6" s="1"/>
  <c r="G673" i="6"/>
  <c r="J673" i="6" s="1"/>
  <c r="G680" i="6"/>
  <c r="J680" i="6" s="1"/>
  <c r="G688" i="6"/>
  <c r="J688" i="6" s="1"/>
  <c r="G697" i="6"/>
  <c r="J697" i="6" s="1"/>
  <c r="G679" i="6"/>
  <c r="J679" i="6" s="1"/>
  <c r="G687" i="6"/>
  <c r="J687" i="6" s="1"/>
  <c r="G695" i="6"/>
  <c r="J695" i="6" s="1"/>
  <c r="G704" i="6"/>
  <c r="J704" i="6" s="1"/>
  <c r="G727" i="6"/>
  <c r="J727" i="6" s="1"/>
  <c r="G721" i="6"/>
  <c r="J721" i="6" s="1"/>
  <c r="G716" i="6"/>
  <c r="J716" i="6" s="1"/>
  <c r="G724" i="6"/>
  <c r="J724" i="6" s="1"/>
  <c r="G732" i="6"/>
  <c r="J732" i="6" s="1"/>
  <c r="G706" i="6"/>
  <c r="J706" i="6" s="1"/>
  <c r="G710" i="6"/>
  <c r="J710" i="6" s="1"/>
  <c r="G731" i="6"/>
  <c r="J731" i="6" s="1"/>
  <c r="G743" i="6"/>
  <c r="J743" i="6" s="1"/>
  <c r="G777" i="6"/>
  <c r="J777" i="6" s="1"/>
  <c r="G714" i="6"/>
  <c r="J714" i="6" s="1"/>
  <c r="G738" i="6"/>
  <c r="J738" i="6" s="1"/>
  <c r="G746" i="6"/>
  <c r="J746" i="6" s="1"/>
  <c r="G767" i="6"/>
  <c r="J767" i="6" s="1"/>
  <c r="G779" i="6"/>
  <c r="J779" i="6" s="1"/>
  <c r="G760" i="6"/>
  <c r="J760" i="6" s="1"/>
  <c r="G768" i="6"/>
  <c r="J768" i="6" s="1"/>
  <c r="G776" i="6"/>
  <c r="J776" i="6" s="1"/>
  <c r="G751" i="6"/>
  <c r="J751" i="6" s="1"/>
  <c r="G755" i="6"/>
  <c r="J755" i="6" s="1"/>
  <c r="G759" i="6"/>
  <c r="J759" i="6" s="1"/>
  <c r="G787" i="6"/>
  <c r="J787" i="6" s="1"/>
  <c r="G800" i="6"/>
  <c r="J800" i="6" s="1"/>
  <c r="G789" i="6"/>
  <c r="J789" i="6" s="1"/>
  <c r="G797" i="6"/>
  <c r="J797" i="6" s="1"/>
  <c r="G802" i="6"/>
  <c r="J802" i="6" s="1"/>
  <c r="G803" i="6"/>
  <c r="J803" i="6" s="1"/>
  <c r="E244" i="6"/>
  <c r="J244" i="6" s="1"/>
  <c r="E240" i="6"/>
  <c r="E236" i="6"/>
  <c r="J236" i="6" s="1"/>
  <c r="E232" i="6"/>
  <c r="J232" i="6" s="1"/>
  <c r="E228" i="6"/>
  <c r="J228" i="6" s="1"/>
  <c r="E224" i="6"/>
  <c r="E220" i="6"/>
  <c r="J220" i="6" s="1"/>
  <c r="E216" i="6"/>
  <c r="J216" i="6" s="1"/>
  <c r="E212" i="6"/>
  <c r="J212" i="6" s="1"/>
  <c r="E208" i="6"/>
  <c r="E204" i="6"/>
  <c r="J204" i="6" s="1"/>
  <c r="E200" i="6"/>
  <c r="J200" i="6" s="1"/>
  <c r="E196" i="6"/>
  <c r="J196" i="6" s="1"/>
  <c r="E192" i="6"/>
  <c r="E188" i="6"/>
  <c r="J188" i="6" s="1"/>
  <c r="E184" i="6"/>
  <c r="J184" i="6" s="1"/>
  <c r="E180" i="6"/>
  <c r="J180" i="6" s="1"/>
  <c r="E176" i="6"/>
  <c r="J176" i="6" s="1"/>
  <c r="E172" i="6"/>
  <c r="J172" i="6" s="1"/>
  <c r="E168" i="6"/>
  <c r="J168" i="6" s="1"/>
  <c r="E164" i="6"/>
  <c r="J164" i="6" s="1"/>
  <c r="E160" i="6"/>
  <c r="J160" i="6" s="1"/>
  <c r="E156" i="6"/>
  <c r="J156" i="6" s="1"/>
  <c r="G153" i="6"/>
  <c r="G145" i="6"/>
  <c r="G137" i="6"/>
  <c r="G129" i="6"/>
  <c r="G121" i="6"/>
  <c r="G113" i="6"/>
  <c r="G105" i="6"/>
  <c r="G97" i="6"/>
  <c r="G89" i="6"/>
  <c r="G81" i="6"/>
  <c r="G73" i="6"/>
  <c r="G65" i="6"/>
  <c r="G57" i="6"/>
  <c r="G49" i="6"/>
  <c r="G41" i="6"/>
  <c r="G33" i="6"/>
  <c r="E25" i="6"/>
  <c r="J25" i="6" s="1"/>
  <c r="G17" i="6"/>
  <c r="G9" i="6"/>
  <c r="AA5" i="6"/>
  <c r="AI4" i="6"/>
  <c r="S4" i="6"/>
  <c r="E152" i="6"/>
  <c r="J152" i="6" s="1"/>
  <c r="E144" i="6"/>
  <c r="J144" i="6" s="1"/>
  <c r="E136" i="6"/>
  <c r="J136" i="6" s="1"/>
  <c r="E128" i="6"/>
  <c r="J128" i="6" s="1"/>
  <c r="E120" i="6"/>
  <c r="J120" i="6" s="1"/>
  <c r="E112" i="6"/>
  <c r="J112" i="6" s="1"/>
  <c r="E104" i="6"/>
  <c r="J104" i="6" s="1"/>
  <c r="E96" i="6"/>
  <c r="J96" i="6" s="1"/>
  <c r="E88" i="6"/>
  <c r="J88" i="6" s="1"/>
  <c r="E80" i="6"/>
  <c r="J80" i="6" s="1"/>
  <c r="E72" i="6"/>
  <c r="J72" i="6" s="1"/>
  <c r="E64" i="6"/>
  <c r="J64" i="6" s="1"/>
  <c r="E56" i="6"/>
  <c r="J56" i="6" s="1"/>
  <c r="E48" i="6"/>
  <c r="J48" i="6" s="1"/>
  <c r="E40" i="6"/>
  <c r="J40" i="6" s="1"/>
  <c r="E32" i="6"/>
  <c r="J32" i="6" s="1"/>
  <c r="E24" i="6"/>
  <c r="J24" i="6" s="1"/>
  <c r="G16" i="6"/>
  <c r="AH5" i="6"/>
  <c r="R5" i="6"/>
  <c r="G147" i="6"/>
  <c r="G139" i="6"/>
  <c r="G131" i="6"/>
  <c r="G123" i="6"/>
  <c r="G115" i="6"/>
  <c r="G107" i="6"/>
  <c r="G99" i="6"/>
  <c r="G91" i="6"/>
  <c r="G83" i="6"/>
  <c r="G75" i="6"/>
  <c r="G67" i="6"/>
  <c r="G59" i="6"/>
  <c r="G51" i="6"/>
  <c r="G43" i="6"/>
  <c r="G35" i="6"/>
  <c r="E27" i="6"/>
  <c r="J27" i="6" s="1"/>
  <c r="G19" i="6"/>
  <c r="E11" i="6"/>
  <c r="J11" i="6" s="1"/>
  <c r="AC4" i="6"/>
  <c r="M4" i="6"/>
  <c r="E150" i="6"/>
  <c r="J150" i="6" s="1"/>
  <c r="E142" i="6"/>
  <c r="J142" i="6" s="1"/>
  <c r="E134" i="6"/>
  <c r="J134" i="6" s="1"/>
  <c r="E126" i="6"/>
  <c r="J126" i="6" s="1"/>
  <c r="E118" i="6"/>
  <c r="J118" i="6" s="1"/>
  <c r="E110" i="6"/>
  <c r="J110" i="6" s="1"/>
  <c r="E102" i="6"/>
  <c r="J102" i="6" s="1"/>
  <c r="E94" i="6"/>
  <c r="J94" i="6" s="1"/>
  <c r="E86" i="6"/>
  <c r="J86" i="6" s="1"/>
  <c r="E78" i="6"/>
  <c r="J78" i="6" s="1"/>
  <c r="E70" i="6"/>
  <c r="J70" i="6" s="1"/>
  <c r="E62" i="6"/>
  <c r="J62" i="6" s="1"/>
  <c r="E54" i="6"/>
  <c r="J54" i="6" s="1"/>
  <c r="E46" i="6"/>
  <c r="J46" i="6" s="1"/>
  <c r="E38" i="6"/>
  <c r="J38" i="6" s="1"/>
  <c r="E30" i="6"/>
  <c r="J30" i="6" s="1"/>
  <c r="G22" i="6"/>
  <c r="E14" i="6"/>
  <c r="J14" i="6" s="1"/>
  <c r="AF5" i="6"/>
  <c r="P5" i="6"/>
  <c r="AB4" i="6"/>
  <c r="L4" i="6"/>
  <c r="J163" i="6" l="1"/>
  <c r="J171" i="6"/>
  <c r="Y24" i="14"/>
  <c r="X24" i="14"/>
  <c r="K14" i="11"/>
  <c r="P14" i="11" s="1"/>
  <c r="K22" i="11"/>
  <c r="P22" i="11" s="1"/>
  <c r="K17" i="11"/>
  <c r="P17" i="11" s="1"/>
  <c r="K28" i="11"/>
  <c r="P28" i="11" s="1"/>
  <c r="K42" i="11"/>
  <c r="P42" i="11" s="1"/>
  <c r="K21" i="11"/>
  <c r="P21" i="11" s="1"/>
  <c r="K18" i="11"/>
  <c r="P18" i="11" s="1"/>
  <c r="K34" i="11"/>
  <c r="P34" i="11" s="1"/>
  <c r="K48" i="11"/>
  <c r="P48" i="11" s="1"/>
  <c r="K31" i="11"/>
  <c r="P31" i="11" s="1"/>
  <c r="K33" i="11"/>
  <c r="P33" i="11" s="1"/>
  <c r="K44" i="11"/>
  <c r="P44" i="11" s="1"/>
  <c r="K25" i="11"/>
  <c r="P25" i="11" s="1"/>
  <c r="K41" i="11"/>
  <c r="P41" i="11" s="1"/>
  <c r="K23" i="11"/>
  <c r="P23" i="11" s="1"/>
  <c r="K39" i="11"/>
  <c r="P39" i="11" s="1"/>
  <c r="K15" i="11"/>
  <c r="P15" i="11" s="1"/>
  <c r="K35" i="11"/>
  <c r="P35" i="11" s="1"/>
  <c r="K24" i="11"/>
  <c r="P24" i="11" s="1"/>
  <c r="K38" i="11"/>
  <c r="P38" i="11" s="1"/>
  <c r="K49" i="11"/>
  <c r="K27" i="11"/>
  <c r="P27" i="11" s="1"/>
  <c r="K43" i="11"/>
  <c r="P43" i="11" s="1"/>
  <c r="K47" i="11"/>
  <c r="P47" i="11" s="1"/>
  <c r="K26" i="11"/>
  <c r="P26" i="11" s="1"/>
  <c r="K40" i="11"/>
  <c r="P40" i="11" s="1"/>
  <c r="K16" i="11"/>
  <c r="P16" i="11" s="1"/>
  <c r="K32" i="11"/>
  <c r="P32" i="11" s="1"/>
  <c r="J22" i="6"/>
  <c r="J19" i="6"/>
  <c r="J51" i="6"/>
  <c r="J83" i="6"/>
  <c r="J115" i="6"/>
  <c r="J147" i="6"/>
  <c r="J9" i="6"/>
  <c r="J41" i="6"/>
  <c r="J73" i="6"/>
  <c r="J105" i="6"/>
  <c r="J137" i="6"/>
  <c r="J192" i="6"/>
  <c r="J208" i="6"/>
  <c r="J224" i="6"/>
  <c r="J240" i="6"/>
  <c r="I803" i="6"/>
  <c r="I804" i="6"/>
  <c r="I801" i="6"/>
  <c r="I800" i="6"/>
  <c r="I797" i="6"/>
  <c r="I795" i="6"/>
  <c r="I796" i="6"/>
  <c r="I793" i="6"/>
  <c r="I791" i="6"/>
  <c r="I802" i="6"/>
  <c r="I798" i="6"/>
  <c r="I792" i="6"/>
  <c r="I789" i="6"/>
  <c r="I780" i="6"/>
  <c r="I779" i="6"/>
  <c r="I778" i="6"/>
  <c r="I788" i="6"/>
  <c r="I786" i="6"/>
  <c r="I784" i="6"/>
  <c r="I782" i="6"/>
  <c r="I799" i="6"/>
  <c r="I785" i="6"/>
  <c r="I776" i="6"/>
  <c r="I774" i="6"/>
  <c r="I772" i="6"/>
  <c r="I770" i="6"/>
  <c r="I768" i="6"/>
  <c r="I766" i="6"/>
  <c r="I764" i="6"/>
  <c r="I762" i="6"/>
  <c r="I760" i="6"/>
  <c r="I787" i="6"/>
  <c r="I781" i="6"/>
  <c r="I777" i="6"/>
  <c r="I775" i="6"/>
  <c r="I773" i="6"/>
  <c r="I771" i="6"/>
  <c r="I769" i="6"/>
  <c r="I767" i="6"/>
  <c r="I765" i="6"/>
  <c r="I794" i="6"/>
  <c r="I790" i="6"/>
  <c r="I761" i="6"/>
  <c r="I758" i="6"/>
  <c r="I754" i="6"/>
  <c r="I750" i="6"/>
  <c r="I714" i="6"/>
  <c r="I713" i="6"/>
  <c r="I712" i="6"/>
  <c r="I711" i="6"/>
  <c r="I710" i="6"/>
  <c r="I783" i="6"/>
  <c r="I763" i="6"/>
  <c r="I757" i="6"/>
  <c r="I753" i="6"/>
  <c r="I749" i="6"/>
  <c r="I747" i="6"/>
  <c r="I745" i="6"/>
  <c r="I743" i="6"/>
  <c r="I741" i="6"/>
  <c r="I739" i="6"/>
  <c r="I756" i="6"/>
  <c r="I752" i="6"/>
  <c r="I759" i="6"/>
  <c r="I755" i="6"/>
  <c r="I751" i="6"/>
  <c r="I748" i="6"/>
  <c r="I746" i="6"/>
  <c r="I744" i="6"/>
  <c r="I742" i="6"/>
  <c r="I740" i="6"/>
  <c r="I736" i="6"/>
  <c r="I734" i="6"/>
  <c r="I732" i="6"/>
  <c r="I730" i="6"/>
  <c r="I728" i="6"/>
  <c r="I726" i="6"/>
  <c r="I724" i="6"/>
  <c r="I722" i="6"/>
  <c r="I720" i="6"/>
  <c r="I718" i="6"/>
  <c r="I716" i="6"/>
  <c r="I738" i="6"/>
  <c r="I737" i="6"/>
  <c r="I735" i="6"/>
  <c r="I733" i="6"/>
  <c r="I729" i="6"/>
  <c r="I709" i="6"/>
  <c r="I705" i="6"/>
  <c r="I731" i="6"/>
  <c r="I725" i="6"/>
  <c r="I721" i="6"/>
  <c r="I717" i="6"/>
  <c r="I706" i="6"/>
  <c r="I703" i="6"/>
  <c r="I701" i="6"/>
  <c r="I699" i="6"/>
  <c r="I723" i="6"/>
  <c r="I698" i="6"/>
  <c r="I696" i="6"/>
  <c r="I719" i="6"/>
  <c r="I708" i="6"/>
  <c r="I707" i="6"/>
  <c r="I702" i="6"/>
  <c r="I697" i="6"/>
  <c r="I727" i="6"/>
  <c r="I715" i="6"/>
  <c r="I700" i="6"/>
  <c r="I694" i="6"/>
  <c r="I692" i="6"/>
  <c r="I690" i="6"/>
  <c r="I688" i="6"/>
  <c r="I686" i="6"/>
  <c r="I684" i="6"/>
  <c r="I682" i="6"/>
  <c r="I680" i="6"/>
  <c r="I678" i="6"/>
  <c r="I676" i="6"/>
  <c r="I674" i="6"/>
  <c r="I673" i="6"/>
  <c r="I672" i="6"/>
  <c r="I671" i="6"/>
  <c r="I670" i="6"/>
  <c r="I669" i="6"/>
  <c r="I668" i="6"/>
  <c r="I667" i="6"/>
  <c r="I666" i="6"/>
  <c r="I665" i="6"/>
  <c r="I664" i="6"/>
  <c r="I663" i="6"/>
  <c r="I662" i="6"/>
  <c r="I661" i="6"/>
  <c r="I660" i="6"/>
  <c r="I659" i="6"/>
  <c r="I658" i="6"/>
  <c r="I657" i="6"/>
  <c r="I656" i="6"/>
  <c r="I655" i="6"/>
  <c r="I704" i="6"/>
  <c r="I695" i="6"/>
  <c r="I693" i="6"/>
  <c r="I691" i="6"/>
  <c r="I689" i="6"/>
  <c r="I687" i="6"/>
  <c r="I685" i="6"/>
  <c r="I683" i="6"/>
  <c r="I681" i="6"/>
  <c r="I679" i="6"/>
  <c r="I677" i="6"/>
  <c r="I675" i="6"/>
  <c r="I653" i="6"/>
  <c r="I651" i="6"/>
  <c r="I649" i="6"/>
  <c r="I647" i="6"/>
  <c r="I645" i="6"/>
  <c r="I643" i="6"/>
  <c r="I641" i="6"/>
  <c r="I639" i="6"/>
  <c r="I637" i="6"/>
  <c r="I635" i="6"/>
  <c r="I633" i="6"/>
  <c r="I631" i="6"/>
  <c r="I629" i="6"/>
  <c r="I627" i="6"/>
  <c r="I625" i="6"/>
  <c r="I623" i="6"/>
  <c r="I621" i="6"/>
  <c r="I619" i="6"/>
  <c r="I617" i="6"/>
  <c r="I615" i="6"/>
  <c r="I613" i="6"/>
  <c r="I652" i="6"/>
  <c r="I648" i="6"/>
  <c r="I644" i="6"/>
  <c r="I640" i="6"/>
  <c r="I636" i="6"/>
  <c r="I632" i="6"/>
  <c r="I628" i="6"/>
  <c r="I624" i="6"/>
  <c r="I620" i="6"/>
  <c r="I612" i="6"/>
  <c r="I611" i="6"/>
  <c r="I606" i="6"/>
  <c r="I603" i="6"/>
  <c r="I602" i="6"/>
  <c r="I600" i="6"/>
  <c r="I598" i="6"/>
  <c r="I596" i="6"/>
  <c r="I594" i="6"/>
  <c r="I592" i="6"/>
  <c r="I590" i="6"/>
  <c r="I588" i="6"/>
  <c r="I586" i="6"/>
  <c r="I584" i="6"/>
  <c r="I582" i="6"/>
  <c r="I580" i="6"/>
  <c r="I578" i="6"/>
  <c r="I576" i="6"/>
  <c r="I574" i="6"/>
  <c r="I614" i="6"/>
  <c r="I608" i="6"/>
  <c r="I605" i="6"/>
  <c r="I654" i="6"/>
  <c r="I650" i="6"/>
  <c r="I646" i="6"/>
  <c r="I642" i="6"/>
  <c r="I638" i="6"/>
  <c r="I634" i="6"/>
  <c r="I630" i="6"/>
  <c r="I626" i="6"/>
  <c r="I622" i="6"/>
  <c r="I618" i="6"/>
  <c r="I616" i="6"/>
  <c r="I610" i="6"/>
  <c r="I607" i="6"/>
  <c r="I601" i="6"/>
  <c r="I599" i="6"/>
  <c r="I597" i="6"/>
  <c r="I595" i="6"/>
  <c r="I593" i="6"/>
  <c r="I591" i="6"/>
  <c r="I609" i="6"/>
  <c r="I589" i="6"/>
  <c r="I587" i="6"/>
  <c r="I585" i="6"/>
  <c r="I583" i="6"/>
  <c r="I581" i="6"/>
  <c r="I579" i="6"/>
  <c r="I577" i="6"/>
  <c r="I575" i="6"/>
  <c r="I572" i="6"/>
  <c r="I570" i="6"/>
  <c r="I568" i="6"/>
  <c r="I566" i="6"/>
  <c r="I564" i="6"/>
  <c r="I562" i="6"/>
  <c r="I573" i="6"/>
  <c r="I571" i="6"/>
  <c r="I569" i="6"/>
  <c r="I567" i="6"/>
  <c r="I565" i="6"/>
  <c r="I563" i="6"/>
  <c r="I561" i="6"/>
  <c r="I560" i="6"/>
  <c r="I559" i="6"/>
  <c r="I604" i="6"/>
  <c r="I558" i="6"/>
  <c r="I536" i="6"/>
  <c r="I534" i="6"/>
  <c r="I532" i="6"/>
  <c r="I530" i="6"/>
  <c r="I528" i="6"/>
  <c r="I526" i="6"/>
  <c r="I524" i="6"/>
  <c r="I522" i="6"/>
  <c r="I520" i="6"/>
  <c r="I518" i="6"/>
  <c r="I516" i="6"/>
  <c r="I555" i="6"/>
  <c r="I554" i="6"/>
  <c r="I553" i="6"/>
  <c r="I552" i="6"/>
  <c r="I551" i="6"/>
  <c r="I550" i="6"/>
  <c r="I549" i="6"/>
  <c r="I548" i="6"/>
  <c r="I547" i="6"/>
  <c r="I546" i="6"/>
  <c r="I545" i="6"/>
  <c r="I544" i="6"/>
  <c r="I543" i="6"/>
  <c r="I542" i="6"/>
  <c r="I541" i="6"/>
  <c r="I540" i="6"/>
  <c r="I539" i="6"/>
  <c r="I538" i="6"/>
  <c r="I537" i="6"/>
  <c r="I556" i="6"/>
  <c r="I535" i="6"/>
  <c r="I533" i="6"/>
  <c r="I531" i="6"/>
  <c r="I529" i="6"/>
  <c r="I527" i="6"/>
  <c r="I525" i="6"/>
  <c r="I523" i="6"/>
  <c r="I521" i="6"/>
  <c r="I519" i="6"/>
  <c r="I517" i="6"/>
  <c r="I557" i="6"/>
  <c r="I515" i="6"/>
  <c r="I514" i="6"/>
  <c r="I513" i="6"/>
  <c r="I512" i="6"/>
  <c r="I511" i="6"/>
  <c r="I510" i="6"/>
  <c r="I509" i="6"/>
  <c r="I508" i="6"/>
  <c r="I507" i="6"/>
  <c r="I506" i="6"/>
  <c r="I505" i="6"/>
  <c r="I504" i="6"/>
  <c r="I503" i="6"/>
  <c r="I502" i="6"/>
  <c r="I501" i="6"/>
  <c r="I500" i="6"/>
  <c r="I499" i="6"/>
  <c r="I498" i="6"/>
  <c r="I497" i="6"/>
  <c r="I496" i="6"/>
  <c r="I495" i="6"/>
  <c r="I494" i="6"/>
  <c r="I493" i="6"/>
  <c r="I492" i="6"/>
  <c r="I491" i="6"/>
  <c r="I490" i="6"/>
  <c r="I489" i="6"/>
  <c r="I488" i="6"/>
  <c r="I487" i="6"/>
  <c r="I486" i="6"/>
  <c r="I485" i="6"/>
  <c r="I484" i="6"/>
  <c r="I483" i="6"/>
  <c r="I482" i="6"/>
  <c r="I481" i="6"/>
  <c r="I480" i="6"/>
  <c r="I479" i="6"/>
  <c r="I478" i="6"/>
  <c r="I477" i="6"/>
  <c r="I476" i="6"/>
  <c r="I466" i="6"/>
  <c r="I464" i="6"/>
  <c r="I462" i="6"/>
  <c r="I460" i="6"/>
  <c r="I458" i="6"/>
  <c r="I456" i="6"/>
  <c r="I454" i="6"/>
  <c r="I452" i="6"/>
  <c r="I475" i="6"/>
  <c r="I474" i="6"/>
  <c r="I473" i="6"/>
  <c r="I472" i="6"/>
  <c r="I471" i="6"/>
  <c r="I470" i="6"/>
  <c r="I469" i="6"/>
  <c r="I468" i="6"/>
  <c r="I467" i="6"/>
  <c r="I465" i="6"/>
  <c r="I463" i="6"/>
  <c r="I461" i="6"/>
  <c r="I459" i="6"/>
  <c r="I457" i="6"/>
  <c r="I455" i="6"/>
  <c r="I453" i="6"/>
  <c r="I451" i="6"/>
  <c r="I407" i="6"/>
  <c r="I405" i="6"/>
  <c r="I403" i="6"/>
  <c r="I401" i="6"/>
  <c r="I399" i="6"/>
  <c r="I397" i="6"/>
  <c r="I395" i="6"/>
  <c r="I393" i="6"/>
  <c r="I391" i="6"/>
  <c r="I389" i="6"/>
  <c r="I387" i="6"/>
  <c r="I385" i="6"/>
  <c r="I383" i="6"/>
  <c r="I381" i="6"/>
  <c r="I379" i="6"/>
  <c r="I377" i="6"/>
  <c r="I375" i="6"/>
  <c r="I373" i="6"/>
  <c r="I371" i="6"/>
  <c r="I369" i="6"/>
  <c r="I367" i="6"/>
  <c r="I365" i="6"/>
  <c r="I363" i="6"/>
  <c r="I361" i="6"/>
  <c r="I359" i="6"/>
  <c r="I357" i="6"/>
  <c r="I355" i="6"/>
  <c r="I353" i="6"/>
  <c r="I352" i="6"/>
  <c r="I351" i="6"/>
  <c r="I350" i="6"/>
  <c r="I349" i="6"/>
  <c r="I348" i="6"/>
  <c r="I347" i="6"/>
  <c r="I346" i="6"/>
  <c r="I345" i="6"/>
  <c r="I344" i="6"/>
  <c r="I343" i="6"/>
  <c r="I342" i="6"/>
  <c r="I341" i="6"/>
  <c r="I340" i="6"/>
  <c r="I339" i="6"/>
  <c r="I338" i="6"/>
  <c r="I337" i="6"/>
  <c r="I336"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2" i="6"/>
  <c r="I396" i="6"/>
  <c r="I388" i="6"/>
  <c r="I376" i="6"/>
  <c r="I372" i="6"/>
  <c r="I368" i="6"/>
  <c r="I364" i="6"/>
  <c r="I360" i="6"/>
  <c r="I356" i="6"/>
  <c r="I335" i="6"/>
  <c r="I333" i="6"/>
  <c r="I331" i="6"/>
  <c r="I329" i="6"/>
  <c r="I327" i="6"/>
  <c r="I325" i="6"/>
  <c r="I323" i="6"/>
  <c r="I321" i="6"/>
  <c r="I319" i="6"/>
  <c r="I317" i="6"/>
  <c r="I315" i="6"/>
  <c r="I313" i="6"/>
  <c r="I311" i="6"/>
  <c r="I309" i="6"/>
  <c r="I307" i="6"/>
  <c r="I305" i="6"/>
  <c r="I303" i="6"/>
  <c r="I301" i="6"/>
  <c r="I299" i="6"/>
  <c r="I297" i="6"/>
  <c r="I295" i="6"/>
  <c r="I293" i="6"/>
  <c r="I291" i="6"/>
  <c r="I289" i="6"/>
  <c r="I287" i="6"/>
  <c r="I285" i="6"/>
  <c r="I283" i="6"/>
  <c r="I281" i="6"/>
  <c r="I279" i="6"/>
  <c r="I277" i="6"/>
  <c r="I275" i="6"/>
  <c r="I273" i="6"/>
  <c r="I271" i="6"/>
  <c r="I269" i="6"/>
  <c r="I267" i="6"/>
  <c r="I265" i="6"/>
  <c r="I263" i="6"/>
  <c r="I400" i="6"/>
  <c r="I390" i="6"/>
  <c r="I262" i="6"/>
  <c r="I406" i="6"/>
  <c r="I398" i="6"/>
  <c r="I392" i="6"/>
  <c r="I384" i="6"/>
  <c r="I378" i="6"/>
  <c r="I374" i="6"/>
  <c r="I370" i="6"/>
  <c r="I366" i="6"/>
  <c r="I362" i="6"/>
  <c r="I358" i="6"/>
  <c r="I354" i="6"/>
  <c r="I334" i="6"/>
  <c r="I332" i="6"/>
  <c r="I330" i="6"/>
  <c r="I328" i="6"/>
  <c r="I326" i="6"/>
  <c r="I324" i="6"/>
  <c r="I322" i="6"/>
  <c r="I320" i="6"/>
  <c r="I318" i="6"/>
  <c r="I316" i="6"/>
  <c r="I314" i="6"/>
  <c r="I312" i="6"/>
  <c r="I310" i="6"/>
  <c r="I308" i="6"/>
  <c r="I306" i="6"/>
  <c r="I304" i="6"/>
  <c r="I302" i="6"/>
  <c r="I300" i="6"/>
  <c r="I298" i="6"/>
  <c r="I296" i="6"/>
  <c r="I294" i="6"/>
  <c r="I292" i="6"/>
  <c r="I290" i="6"/>
  <c r="I288" i="6"/>
  <c r="I286" i="6"/>
  <c r="I284" i="6"/>
  <c r="I282" i="6"/>
  <c r="I280" i="6"/>
  <c r="I278" i="6"/>
  <c r="I276" i="6"/>
  <c r="I274" i="6"/>
  <c r="I272" i="6"/>
  <c r="I270" i="6"/>
  <c r="I268" i="6"/>
  <c r="I266" i="6"/>
  <c r="I264" i="6"/>
  <c r="I404" i="6"/>
  <c r="I394" i="6"/>
  <c r="I386" i="6"/>
  <c r="I382" i="6"/>
  <c r="I380"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09" i="6"/>
  <c r="I105" i="6"/>
  <c r="I103" i="6"/>
  <c r="I97" i="6"/>
  <c r="I93" i="6"/>
  <c r="I91" i="6"/>
  <c r="I90" i="6"/>
  <c r="I89" i="6"/>
  <c r="I86" i="6"/>
  <c r="I83" i="6"/>
  <c r="I80" i="6"/>
  <c r="I78" i="6"/>
  <c r="I74" i="6"/>
  <c r="I72" i="6"/>
  <c r="I71" i="6"/>
  <c r="I70" i="6"/>
  <c r="I68" i="6"/>
  <c r="I67" i="6"/>
  <c r="I66" i="6"/>
  <c r="I65" i="6"/>
  <c r="I64" i="6"/>
  <c r="I60" i="6"/>
  <c r="I57" i="6"/>
  <c r="I52" i="6"/>
  <c r="I47" i="6"/>
  <c r="I46" i="6"/>
  <c r="I44" i="6"/>
  <c r="I42" i="6"/>
  <c r="I41" i="6"/>
  <c r="I39" i="6"/>
  <c r="I36" i="6"/>
  <c r="I35" i="6"/>
  <c r="I33" i="6"/>
  <c r="I32" i="6"/>
  <c r="I29" i="6"/>
  <c r="I27" i="6"/>
  <c r="I26" i="6"/>
  <c r="I24" i="6"/>
  <c r="I21" i="6"/>
  <c r="I19" i="6"/>
  <c r="I17" i="6"/>
  <c r="I15" i="6"/>
  <c r="I13" i="6"/>
  <c r="I12" i="6"/>
  <c r="I10"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8" i="6"/>
  <c r="I107" i="6"/>
  <c r="I106" i="6"/>
  <c r="I104" i="6"/>
  <c r="I102" i="6"/>
  <c r="I101" i="6"/>
  <c r="I100" i="6"/>
  <c r="I99" i="6"/>
  <c r="I98" i="6"/>
  <c r="I96" i="6"/>
  <c r="I95" i="6"/>
  <c r="I94" i="6"/>
  <c r="I92" i="6"/>
  <c r="I88" i="6"/>
  <c r="I87" i="6"/>
  <c r="I85" i="6"/>
  <c r="I84" i="6"/>
  <c r="I82" i="6"/>
  <c r="I81" i="6"/>
  <c r="I79" i="6"/>
  <c r="I77" i="6"/>
  <c r="I76" i="6"/>
  <c r="I75" i="6"/>
  <c r="I73" i="6"/>
  <c r="I69" i="6"/>
  <c r="I63" i="6"/>
  <c r="I62" i="6"/>
  <c r="I61" i="6"/>
  <c r="I59" i="6"/>
  <c r="I58" i="6"/>
  <c r="I56" i="6"/>
  <c r="I55" i="6"/>
  <c r="I54" i="6"/>
  <c r="I53" i="6"/>
  <c r="I51" i="6"/>
  <c r="I50" i="6"/>
  <c r="I49" i="6"/>
  <c r="I48" i="6"/>
  <c r="I45" i="6"/>
  <c r="I43" i="6"/>
  <c r="I40" i="6"/>
  <c r="I38" i="6"/>
  <c r="I37" i="6"/>
  <c r="I34" i="6"/>
  <c r="I31" i="6"/>
  <c r="I30" i="6"/>
  <c r="I28" i="6"/>
  <c r="I25" i="6"/>
  <c r="I23" i="6"/>
  <c r="I22" i="6"/>
  <c r="I20" i="6"/>
  <c r="I18" i="6"/>
  <c r="I16" i="6"/>
  <c r="I14" i="6"/>
  <c r="I11" i="6"/>
  <c r="I9" i="6"/>
  <c r="J185" i="6"/>
  <c r="J201" i="6"/>
  <c r="J217" i="6"/>
  <c r="J233" i="6"/>
  <c r="J158" i="6"/>
  <c r="J174" i="6"/>
  <c r="J190" i="6"/>
  <c r="J206" i="6"/>
  <c r="J222" i="6"/>
  <c r="J238" i="6"/>
  <c r="J59" i="6"/>
  <c r="J91" i="6"/>
  <c r="J123" i="6"/>
  <c r="J17" i="6"/>
  <c r="J49" i="6"/>
  <c r="J81" i="6"/>
  <c r="J113" i="6"/>
  <c r="J145" i="6"/>
  <c r="J167" i="6"/>
  <c r="J16" i="6"/>
  <c r="J35" i="6"/>
  <c r="J67" i="6"/>
  <c r="J99" i="6"/>
  <c r="J131" i="6"/>
  <c r="J57" i="6"/>
  <c r="J89" i="6"/>
  <c r="J121" i="6"/>
  <c r="J153" i="6"/>
  <c r="J43" i="6"/>
  <c r="J75" i="6"/>
  <c r="J107" i="6"/>
  <c r="J139" i="6"/>
  <c r="J33" i="6"/>
  <c r="J65" i="6"/>
  <c r="J97" i="6"/>
  <c r="J129" i="6"/>
  <c r="J159" i="6"/>
  <c r="J175" i="6"/>
  <c r="Q32" i="11" l="1"/>
  <c r="Q47" i="11"/>
  <c r="Q38" i="11"/>
  <c r="Q39" i="11"/>
  <c r="Q44" i="11"/>
  <c r="Q34" i="11"/>
  <c r="Q28" i="11"/>
  <c r="Q16" i="11"/>
  <c r="Q43" i="11"/>
  <c r="Q24" i="11"/>
  <c r="Q23" i="11"/>
  <c r="Q33" i="11"/>
  <c r="Q18" i="11"/>
  <c r="Q17" i="11"/>
  <c r="Q40" i="11"/>
  <c r="Q27" i="11"/>
  <c r="Q35" i="11"/>
  <c r="Q41" i="11"/>
  <c r="Q31" i="11"/>
  <c r="Q21" i="11"/>
  <c r="Q22" i="11"/>
  <c r="Q26" i="11"/>
  <c r="Q15" i="11"/>
  <c r="Q25" i="11"/>
  <c r="Q48" i="11"/>
  <c r="Q42" i="11"/>
  <c r="Q37" i="11"/>
  <c r="Q14" i="11"/>
  <c r="Q30" i="11"/>
  <c r="Q46" i="11"/>
  <c r="Q36" i="11"/>
  <c r="Q20" i="11"/>
  <c r="Q29" i="11"/>
  <c r="Q45" i="11"/>
  <c r="Q19" i="11"/>
  <c r="B38" i="12" l="1"/>
  <c r="B36" i="12"/>
  <c r="B34" i="12"/>
  <c r="B32" i="12"/>
  <c r="B30" i="12"/>
  <c r="B28" i="12"/>
  <c r="B26" i="12"/>
  <c r="B24" i="12"/>
  <c r="B22" i="12"/>
  <c r="B20" i="12"/>
  <c r="B18" i="12"/>
  <c r="B39" i="12"/>
  <c r="B37" i="12"/>
  <c r="B35" i="12"/>
  <c r="B33" i="12"/>
  <c r="B31" i="12"/>
  <c r="B29" i="12"/>
  <c r="B27" i="12"/>
  <c r="B25" i="12"/>
  <c r="B23" i="12"/>
  <c r="B21" i="12"/>
  <c r="B19" i="12"/>
  <c r="B16" i="12"/>
  <c r="B17" i="12"/>
  <c r="B15" i="12"/>
  <c r="B14" i="12"/>
  <c r="B13" i="12"/>
  <c r="A55" i="12" l="1"/>
  <c r="V15" i="12"/>
  <c r="R15" i="12"/>
  <c r="C15" i="12"/>
  <c r="T15" i="12"/>
  <c r="P15" i="12"/>
  <c r="Q15" i="12"/>
  <c r="D15" i="12"/>
  <c r="U15" i="12"/>
  <c r="S15" i="12"/>
  <c r="A77" i="12"/>
  <c r="S37" i="12"/>
  <c r="D37" i="12"/>
  <c r="V37" i="12"/>
  <c r="R37" i="12"/>
  <c r="C37" i="12"/>
  <c r="U37" i="12"/>
  <c r="Q37" i="12"/>
  <c r="T37" i="12"/>
  <c r="P37" i="12"/>
  <c r="A73" i="12"/>
  <c r="S33" i="12"/>
  <c r="D33" i="12"/>
  <c r="V33" i="12"/>
  <c r="R33" i="12"/>
  <c r="C33" i="12"/>
  <c r="U33" i="12"/>
  <c r="Q33" i="12"/>
  <c r="T33" i="12"/>
  <c r="P33" i="12"/>
  <c r="A63" i="12"/>
  <c r="S23" i="12"/>
  <c r="D23" i="12"/>
  <c r="V23" i="12"/>
  <c r="R23" i="12"/>
  <c r="C23" i="12"/>
  <c r="U23" i="12"/>
  <c r="Q23" i="12"/>
  <c r="T23" i="12"/>
  <c r="P23" i="12"/>
  <c r="A71" i="12"/>
  <c r="S31" i="12"/>
  <c r="D31" i="12"/>
  <c r="V31" i="12"/>
  <c r="R31" i="12"/>
  <c r="C31" i="12"/>
  <c r="U31" i="12"/>
  <c r="Q31" i="12"/>
  <c r="T31" i="12"/>
  <c r="P31" i="12"/>
  <c r="A60" i="12"/>
  <c r="U20" i="12"/>
  <c r="Q20" i="12"/>
  <c r="T20" i="12"/>
  <c r="P20" i="12"/>
  <c r="S20" i="12"/>
  <c r="D20" i="12"/>
  <c r="V20" i="12"/>
  <c r="R20" i="12"/>
  <c r="C20" i="12"/>
  <c r="A54" i="12"/>
  <c r="T14" i="12"/>
  <c r="P14" i="12"/>
  <c r="V14" i="12"/>
  <c r="R14" i="12"/>
  <c r="C14" i="12"/>
  <c r="S14" i="12"/>
  <c r="Q14" i="12"/>
  <c r="D14" i="12"/>
  <c r="U14" i="12"/>
  <c r="A53" i="12"/>
  <c r="T13" i="12"/>
  <c r="P13" i="12"/>
  <c r="V13" i="12"/>
  <c r="Q13" i="12"/>
  <c r="U13" i="12"/>
  <c r="D13" i="12"/>
  <c r="S13" i="12"/>
  <c r="C13" i="12"/>
  <c r="R13" i="12"/>
  <c r="A67" i="12"/>
  <c r="S27" i="12"/>
  <c r="D27" i="12"/>
  <c r="V27" i="12"/>
  <c r="R27" i="12"/>
  <c r="C27" i="12"/>
  <c r="U27" i="12"/>
  <c r="Q27" i="12"/>
  <c r="T27" i="12"/>
  <c r="P27" i="12"/>
  <c r="A57" i="12"/>
  <c r="S17" i="12"/>
  <c r="D17" i="12"/>
  <c r="V17" i="12"/>
  <c r="R17" i="12"/>
  <c r="C17" i="12"/>
  <c r="U17" i="12"/>
  <c r="T17" i="12"/>
  <c r="P17" i="12"/>
  <c r="Q17" i="12"/>
  <c r="A74" i="12"/>
  <c r="U34" i="12"/>
  <c r="Q34" i="12"/>
  <c r="T34" i="12"/>
  <c r="P34" i="12"/>
  <c r="S34" i="12"/>
  <c r="D34" i="12"/>
  <c r="V34" i="12"/>
  <c r="R34" i="12"/>
  <c r="C34" i="12"/>
  <c r="A66" i="12"/>
  <c r="U26" i="12"/>
  <c r="Q26" i="12"/>
  <c r="T26" i="12"/>
  <c r="P26" i="12"/>
  <c r="S26" i="12"/>
  <c r="D26" i="12"/>
  <c r="V26" i="12"/>
  <c r="R26" i="12"/>
  <c r="C26" i="12"/>
  <c r="A75" i="12"/>
  <c r="S35" i="12"/>
  <c r="D35" i="12"/>
  <c r="V35" i="12"/>
  <c r="R35" i="12"/>
  <c r="C35" i="12"/>
  <c r="U35" i="12"/>
  <c r="Q35" i="12"/>
  <c r="T35" i="12"/>
  <c r="P35" i="12"/>
  <c r="A65" i="12"/>
  <c r="S25" i="12"/>
  <c r="D25" i="12"/>
  <c r="V25" i="12"/>
  <c r="R25" i="12"/>
  <c r="C25" i="12"/>
  <c r="U25" i="12"/>
  <c r="Q25" i="12"/>
  <c r="T25" i="12"/>
  <c r="P25" i="12"/>
  <c r="A61" i="12"/>
  <c r="S21" i="12"/>
  <c r="D21" i="12"/>
  <c r="V21" i="12"/>
  <c r="R21" i="12"/>
  <c r="C21" i="12"/>
  <c r="U21" i="12"/>
  <c r="Q21" i="12"/>
  <c r="T21" i="12"/>
  <c r="P21" i="12"/>
  <c r="A78" i="12"/>
  <c r="U38" i="12"/>
  <c r="Q38" i="12"/>
  <c r="T38" i="12"/>
  <c r="P38" i="12"/>
  <c r="S38" i="12"/>
  <c r="D38" i="12"/>
  <c r="V38" i="12"/>
  <c r="R38" i="12"/>
  <c r="C38" i="12"/>
  <c r="A64" i="12"/>
  <c r="U24" i="12"/>
  <c r="Q24" i="12"/>
  <c r="T24" i="12"/>
  <c r="P24" i="12"/>
  <c r="S24" i="12"/>
  <c r="D24" i="12"/>
  <c r="V24" i="12"/>
  <c r="R24" i="12"/>
  <c r="C24" i="12"/>
  <c r="A58" i="12"/>
  <c r="U18" i="12"/>
  <c r="Q18" i="12"/>
  <c r="T18" i="12"/>
  <c r="P18" i="12"/>
  <c r="S18" i="12"/>
  <c r="D18" i="12"/>
  <c r="V18" i="12"/>
  <c r="R18" i="12"/>
  <c r="C18" i="12"/>
  <c r="A69" i="12"/>
  <c r="S29" i="12"/>
  <c r="D29" i="12"/>
  <c r="V29" i="12"/>
  <c r="R29" i="12"/>
  <c r="C29" i="12"/>
  <c r="U29" i="12"/>
  <c r="Q29" i="12"/>
  <c r="T29" i="12"/>
  <c r="P29" i="12"/>
  <c r="A59" i="12"/>
  <c r="S19" i="12"/>
  <c r="D19" i="12"/>
  <c r="V19" i="12"/>
  <c r="R19" i="12"/>
  <c r="C19" i="12"/>
  <c r="U19" i="12"/>
  <c r="Q19" i="12"/>
  <c r="T19" i="12"/>
  <c r="P19" i="12"/>
  <c r="A56" i="12"/>
  <c r="U16" i="12"/>
  <c r="Q16" i="12"/>
  <c r="T16" i="12"/>
  <c r="P16" i="12"/>
  <c r="V16" i="12"/>
  <c r="R16" i="12"/>
  <c r="C16" i="12"/>
  <c r="D16" i="12"/>
  <c r="S16" i="12"/>
  <c r="A68" i="12"/>
  <c r="U28" i="12"/>
  <c r="Q28" i="12"/>
  <c r="T28" i="12"/>
  <c r="P28" i="12"/>
  <c r="S28" i="12"/>
  <c r="D28" i="12"/>
  <c r="V28" i="12"/>
  <c r="R28" i="12"/>
  <c r="C28" i="12"/>
  <c r="A62" i="12"/>
  <c r="U22" i="12"/>
  <c r="Q22" i="12"/>
  <c r="T22" i="12"/>
  <c r="P22" i="12"/>
  <c r="S22" i="12"/>
  <c r="D22" i="12"/>
  <c r="V22" i="12"/>
  <c r="R22" i="12"/>
  <c r="C22" i="12"/>
  <c r="A79" i="12"/>
  <c r="S39" i="12"/>
  <c r="D39" i="12"/>
  <c r="V39" i="12"/>
  <c r="R39" i="12"/>
  <c r="C39" i="12"/>
  <c r="U39" i="12"/>
  <c r="Q39" i="12"/>
  <c r="T39" i="12"/>
  <c r="P39" i="12"/>
  <c r="A72" i="12"/>
  <c r="U32" i="12"/>
  <c r="Q32" i="12"/>
  <c r="T32" i="12"/>
  <c r="P32" i="12"/>
  <c r="S32" i="12"/>
  <c r="D32" i="12"/>
  <c r="V32" i="12"/>
  <c r="R32" i="12"/>
  <c r="C32" i="12"/>
  <c r="A76" i="12"/>
  <c r="U36" i="12"/>
  <c r="Q36" i="12"/>
  <c r="T36" i="12"/>
  <c r="P36" i="12"/>
  <c r="S36" i="12"/>
  <c r="D36" i="12"/>
  <c r="V36" i="12"/>
  <c r="R36" i="12"/>
  <c r="C36" i="12"/>
  <c r="A70" i="12"/>
  <c r="U30" i="12"/>
  <c r="Q30" i="12"/>
  <c r="T30" i="12"/>
  <c r="P30" i="12"/>
  <c r="S30" i="12"/>
  <c r="D30" i="12"/>
  <c r="V30" i="12"/>
  <c r="R30" i="12"/>
  <c r="C30" i="12"/>
  <c r="AB70" i="12" l="1"/>
  <c r="X70" i="12"/>
  <c r="T70" i="12"/>
  <c r="P70" i="12"/>
  <c r="L70" i="12"/>
  <c r="H70" i="12"/>
  <c r="D70" i="12"/>
  <c r="AA70" i="12"/>
  <c r="W70" i="12"/>
  <c r="S70" i="12"/>
  <c r="O70" i="12"/>
  <c r="K70" i="12"/>
  <c r="G70" i="12"/>
  <c r="C70" i="12"/>
  <c r="Z70" i="12"/>
  <c r="V70" i="12"/>
  <c r="R70" i="12"/>
  <c r="N70" i="12"/>
  <c r="J70" i="12"/>
  <c r="F70" i="12"/>
  <c r="B70" i="12"/>
  <c r="Y70" i="12"/>
  <c r="U70" i="12"/>
  <c r="Q70" i="12"/>
  <c r="M70" i="12"/>
  <c r="I70" i="12"/>
  <c r="E70" i="12"/>
  <c r="Z62" i="12"/>
  <c r="V62" i="12"/>
  <c r="R62" i="12"/>
  <c r="N62" i="12"/>
  <c r="J62" i="12"/>
  <c r="F62" i="12"/>
  <c r="B62" i="12"/>
  <c r="Y62" i="12"/>
  <c r="U62" i="12"/>
  <c r="Q62" i="12"/>
  <c r="M62" i="12"/>
  <c r="I62" i="12"/>
  <c r="E62" i="12"/>
  <c r="AB62" i="12"/>
  <c r="X62" i="12"/>
  <c r="T62" i="12"/>
  <c r="P62" i="12"/>
  <c r="L62" i="12"/>
  <c r="H62" i="12"/>
  <c r="D62" i="12"/>
  <c r="AA62" i="12"/>
  <c r="W62" i="12"/>
  <c r="S62" i="12"/>
  <c r="O62" i="12"/>
  <c r="K62" i="12"/>
  <c r="G62" i="12"/>
  <c r="C62" i="12"/>
  <c r="AB69" i="12"/>
  <c r="X69" i="12"/>
  <c r="T69" i="12"/>
  <c r="P69" i="12"/>
  <c r="L69" i="12"/>
  <c r="H69" i="12"/>
  <c r="D69" i="12"/>
  <c r="AA69" i="12"/>
  <c r="W69" i="12"/>
  <c r="S69" i="12"/>
  <c r="O69" i="12"/>
  <c r="K69" i="12"/>
  <c r="G69" i="12"/>
  <c r="C69" i="12"/>
  <c r="Z69" i="12"/>
  <c r="V69" i="12"/>
  <c r="R69" i="12"/>
  <c r="N69" i="12"/>
  <c r="J69" i="12"/>
  <c r="F69" i="12"/>
  <c r="B69" i="12"/>
  <c r="Y69" i="12"/>
  <c r="U69" i="12"/>
  <c r="Q69" i="12"/>
  <c r="M69" i="12"/>
  <c r="I69" i="12"/>
  <c r="E69" i="12"/>
  <c r="Z61" i="12"/>
  <c r="V61" i="12"/>
  <c r="R61" i="12"/>
  <c r="N61" i="12"/>
  <c r="J61" i="12"/>
  <c r="F61" i="12"/>
  <c r="B61" i="12"/>
  <c r="Y61" i="12"/>
  <c r="U61" i="12"/>
  <c r="Q61" i="12"/>
  <c r="M61" i="12"/>
  <c r="I61" i="12"/>
  <c r="E61" i="12"/>
  <c r="AB61" i="12"/>
  <c r="X61" i="12"/>
  <c r="T61" i="12"/>
  <c r="P61" i="12"/>
  <c r="L61" i="12"/>
  <c r="H61" i="12"/>
  <c r="D61" i="12"/>
  <c r="AA61" i="12"/>
  <c r="W61" i="12"/>
  <c r="S61" i="12"/>
  <c r="O61" i="12"/>
  <c r="K61" i="12"/>
  <c r="G61" i="12"/>
  <c r="C61"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R41" i="12"/>
  <c r="Y54" i="12"/>
  <c r="U54" i="12"/>
  <c r="Q54" i="12"/>
  <c r="M54" i="12"/>
  <c r="I54" i="12"/>
  <c r="E54" i="12"/>
  <c r="AB54" i="12"/>
  <c r="X54" i="12"/>
  <c r="T54" i="12"/>
  <c r="P54" i="12"/>
  <c r="L54" i="12"/>
  <c r="H54" i="12"/>
  <c r="D54" i="12"/>
  <c r="AA54" i="12"/>
  <c r="W54" i="12"/>
  <c r="S54" i="12"/>
  <c r="O54" i="12"/>
  <c r="K54" i="12"/>
  <c r="G54" i="12"/>
  <c r="C54" i="12"/>
  <c r="Z54" i="12"/>
  <c r="V54" i="12"/>
  <c r="R54" i="12"/>
  <c r="N54" i="12"/>
  <c r="J54" i="12"/>
  <c r="F54" i="12"/>
  <c r="B54"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Z59" i="12"/>
  <c r="V59" i="12"/>
  <c r="R59" i="12"/>
  <c r="N59" i="12"/>
  <c r="J59" i="12"/>
  <c r="F59" i="12"/>
  <c r="B59" i="12"/>
  <c r="Y59" i="12"/>
  <c r="U59" i="12"/>
  <c r="Q59" i="12"/>
  <c r="M59" i="12"/>
  <c r="I59" i="12"/>
  <c r="E59" i="12"/>
  <c r="AB59" i="12"/>
  <c r="X59" i="12"/>
  <c r="T59" i="12"/>
  <c r="P59" i="12"/>
  <c r="L59" i="12"/>
  <c r="H59" i="12"/>
  <c r="D59" i="12"/>
  <c r="AA59" i="12"/>
  <c r="W59" i="12"/>
  <c r="S59" i="12"/>
  <c r="O59" i="12"/>
  <c r="K59" i="12"/>
  <c r="G59" i="12"/>
  <c r="C5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Z66" i="12"/>
  <c r="V66" i="12"/>
  <c r="R66" i="12"/>
  <c r="N66" i="12"/>
  <c r="J66" i="12"/>
  <c r="F66" i="12"/>
  <c r="B66" i="12"/>
  <c r="Y66" i="12"/>
  <c r="U66" i="12"/>
  <c r="Q66" i="12"/>
  <c r="M66" i="12"/>
  <c r="I66" i="12"/>
  <c r="E66" i="12"/>
  <c r="AB66" i="12"/>
  <c r="X66" i="12"/>
  <c r="T66" i="12"/>
  <c r="P66" i="12"/>
  <c r="L66" i="12"/>
  <c r="H66" i="12"/>
  <c r="D66" i="12"/>
  <c r="AA66" i="12"/>
  <c r="W66" i="12"/>
  <c r="S66" i="12"/>
  <c r="O66" i="12"/>
  <c r="K66" i="12"/>
  <c r="G66" i="12"/>
  <c r="C66" i="12"/>
  <c r="Y53" i="12"/>
  <c r="U53" i="12"/>
  <c r="Q53" i="12"/>
  <c r="M53" i="12"/>
  <c r="I53" i="12"/>
  <c r="E53" i="12"/>
  <c r="AB53" i="12"/>
  <c r="X53" i="12"/>
  <c r="T53" i="12"/>
  <c r="P53" i="12"/>
  <c r="L53" i="12"/>
  <c r="H53" i="12"/>
  <c r="D53" i="12"/>
  <c r="AA53" i="12"/>
  <c r="W53" i="12"/>
  <c r="S53" i="12"/>
  <c r="O53" i="12"/>
  <c r="K53" i="12"/>
  <c r="G53" i="12"/>
  <c r="C53" i="12"/>
  <c r="Z53" i="12"/>
  <c r="V53" i="12"/>
  <c r="R53" i="12"/>
  <c r="N53" i="12"/>
  <c r="J53" i="12"/>
  <c r="F53" i="12"/>
  <c r="B53" i="12"/>
  <c r="Z63" i="12"/>
  <c r="V63" i="12"/>
  <c r="R63" i="12"/>
  <c r="N63" i="12"/>
  <c r="J63" i="12"/>
  <c r="F63" i="12"/>
  <c r="B63" i="12"/>
  <c r="Y63" i="12"/>
  <c r="U63" i="12"/>
  <c r="Q63" i="12"/>
  <c r="M63" i="12"/>
  <c r="I63" i="12"/>
  <c r="E63" i="12"/>
  <c r="AB63" i="12"/>
  <c r="X63" i="12"/>
  <c r="T63" i="12"/>
  <c r="P63" i="12"/>
  <c r="L63" i="12"/>
  <c r="H63" i="12"/>
  <c r="D63" i="12"/>
  <c r="AA63" i="12"/>
  <c r="W63" i="12"/>
  <c r="S63" i="12"/>
  <c r="O63" i="12"/>
  <c r="K63" i="12"/>
  <c r="G63" i="12"/>
  <c r="C63"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Z56" i="12"/>
  <c r="V56" i="12"/>
  <c r="R56" i="12"/>
  <c r="N56" i="12"/>
  <c r="J56" i="12"/>
  <c r="F56" i="12"/>
  <c r="B56" i="12"/>
  <c r="Y56" i="12"/>
  <c r="U56" i="12"/>
  <c r="Q56" i="12"/>
  <c r="M56" i="12"/>
  <c r="I56" i="12"/>
  <c r="E56" i="12"/>
  <c r="AB56" i="12"/>
  <c r="X56" i="12"/>
  <c r="T56" i="12"/>
  <c r="P56" i="12"/>
  <c r="L56" i="12"/>
  <c r="H56" i="12"/>
  <c r="D56" i="12"/>
  <c r="AA56" i="12"/>
  <c r="W56" i="12"/>
  <c r="S56" i="12"/>
  <c r="O56" i="12"/>
  <c r="K56" i="12"/>
  <c r="G56" i="12"/>
  <c r="C56" i="12"/>
  <c r="Z64" i="12"/>
  <c r="V64" i="12"/>
  <c r="R64" i="12"/>
  <c r="N64" i="12"/>
  <c r="J64" i="12"/>
  <c r="F64" i="12"/>
  <c r="B64" i="12"/>
  <c r="Y64" i="12"/>
  <c r="U64" i="12"/>
  <c r="Q64" i="12"/>
  <c r="M64" i="12"/>
  <c r="I64" i="12"/>
  <c r="E64" i="12"/>
  <c r="AB64" i="12"/>
  <c r="X64" i="12"/>
  <c r="T64" i="12"/>
  <c r="P64" i="12"/>
  <c r="L64" i="12"/>
  <c r="H64" i="12"/>
  <c r="D64" i="12"/>
  <c r="AA64" i="12"/>
  <c r="W64" i="12"/>
  <c r="S64" i="12"/>
  <c r="O64" i="12"/>
  <c r="K64" i="12"/>
  <c r="G64" i="12"/>
  <c r="C64"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67" i="12"/>
  <c r="AA67" i="12"/>
  <c r="Z67" i="12"/>
  <c r="V67" i="12"/>
  <c r="R67" i="12"/>
  <c r="N67" i="12"/>
  <c r="J67" i="12"/>
  <c r="F67" i="12"/>
  <c r="B67" i="12"/>
  <c r="Y67" i="12"/>
  <c r="U67" i="12"/>
  <c r="Q67" i="12"/>
  <c r="M67" i="12"/>
  <c r="I67" i="12"/>
  <c r="E67" i="12"/>
  <c r="X67" i="12"/>
  <c r="T67" i="12"/>
  <c r="P67" i="12"/>
  <c r="L67" i="12"/>
  <c r="H67" i="12"/>
  <c r="D67" i="12"/>
  <c r="W67" i="12"/>
  <c r="S67" i="12"/>
  <c r="O67" i="12"/>
  <c r="K67" i="12"/>
  <c r="G67" i="12"/>
  <c r="C67"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Z55" i="12"/>
  <c r="AB55" i="12"/>
  <c r="AA55" i="12"/>
  <c r="Y55" i="12"/>
  <c r="U55" i="12"/>
  <c r="Q55" i="12"/>
  <c r="M55" i="12"/>
  <c r="I55" i="12"/>
  <c r="E55" i="12"/>
  <c r="X55" i="12"/>
  <c r="T55" i="12"/>
  <c r="P55" i="12"/>
  <c r="L55" i="12"/>
  <c r="H55" i="12"/>
  <c r="D55" i="12"/>
  <c r="W55" i="12"/>
  <c r="S55" i="12"/>
  <c r="O55" i="12"/>
  <c r="K55" i="12"/>
  <c r="G55" i="12"/>
  <c r="C55" i="12"/>
  <c r="V55" i="12"/>
  <c r="R55" i="12"/>
  <c r="N55" i="12"/>
  <c r="J55" i="12"/>
  <c r="F55" i="12"/>
  <c r="B55"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B68" i="12"/>
  <c r="X68" i="12"/>
  <c r="T68" i="12"/>
  <c r="P68" i="12"/>
  <c r="L68" i="12"/>
  <c r="H68" i="12"/>
  <c r="D68" i="12"/>
  <c r="AA68" i="12"/>
  <c r="W68" i="12"/>
  <c r="S68" i="12"/>
  <c r="O68" i="12"/>
  <c r="K68" i="12"/>
  <c r="G68" i="12"/>
  <c r="C68" i="12"/>
  <c r="Z68" i="12"/>
  <c r="V68" i="12"/>
  <c r="R68" i="12"/>
  <c r="N68" i="12"/>
  <c r="J68" i="12"/>
  <c r="F68" i="12"/>
  <c r="B68" i="12"/>
  <c r="Y68" i="12"/>
  <c r="U68" i="12"/>
  <c r="Q68" i="12"/>
  <c r="M68" i="12"/>
  <c r="I68" i="12"/>
  <c r="E68" i="12"/>
  <c r="Z58" i="12"/>
  <c r="V58" i="12"/>
  <c r="R58" i="12"/>
  <c r="N58" i="12"/>
  <c r="J58" i="12"/>
  <c r="F58" i="12"/>
  <c r="B58" i="12"/>
  <c r="Y58" i="12"/>
  <c r="U58" i="12"/>
  <c r="Q58" i="12"/>
  <c r="M58" i="12"/>
  <c r="I58" i="12"/>
  <c r="E58" i="12"/>
  <c r="AB58" i="12"/>
  <c r="X58" i="12"/>
  <c r="T58" i="12"/>
  <c r="P58" i="12"/>
  <c r="L58" i="12"/>
  <c r="H58" i="12"/>
  <c r="D58" i="12"/>
  <c r="AA58" i="12"/>
  <c r="W58" i="12"/>
  <c r="S58" i="12"/>
  <c r="O58" i="12"/>
  <c r="K58" i="12"/>
  <c r="G58" i="12"/>
  <c r="C58" i="12"/>
  <c r="Z65" i="12"/>
  <c r="V65" i="12"/>
  <c r="R65" i="12"/>
  <c r="N65" i="12"/>
  <c r="J65" i="12"/>
  <c r="F65" i="12"/>
  <c r="B65" i="12"/>
  <c r="Y65" i="12"/>
  <c r="U65" i="12"/>
  <c r="Q65" i="12"/>
  <c r="M65" i="12"/>
  <c r="I65" i="12"/>
  <c r="E65" i="12"/>
  <c r="AB65" i="12"/>
  <c r="X65" i="12"/>
  <c r="T65" i="12"/>
  <c r="P65" i="12"/>
  <c r="L65" i="12"/>
  <c r="H65" i="12"/>
  <c r="D65" i="12"/>
  <c r="AA65" i="12"/>
  <c r="W65" i="12"/>
  <c r="S65" i="12"/>
  <c r="O65" i="12"/>
  <c r="K65" i="12"/>
  <c r="G65" i="12"/>
  <c r="C65" i="12"/>
  <c r="Z57" i="12"/>
  <c r="V57" i="12"/>
  <c r="R57" i="12"/>
  <c r="N57" i="12"/>
  <c r="J57" i="12"/>
  <c r="F57" i="12"/>
  <c r="B57" i="12"/>
  <c r="Y57" i="12"/>
  <c r="U57" i="12"/>
  <c r="Q57" i="12"/>
  <c r="M57" i="12"/>
  <c r="I57" i="12"/>
  <c r="E57" i="12"/>
  <c r="AB57" i="12"/>
  <c r="X57" i="12"/>
  <c r="T57" i="12"/>
  <c r="P57" i="12"/>
  <c r="L57" i="12"/>
  <c r="H57" i="12"/>
  <c r="D57" i="12"/>
  <c r="AA57" i="12"/>
  <c r="W57" i="12"/>
  <c r="S57" i="12"/>
  <c r="O57" i="12"/>
  <c r="K57" i="12"/>
  <c r="G57" i="12"/>
  <c r="C57" i="12"/>
  <c r="P41" i="12"/>
  <c r="Z60" i="12"/>
  <c r="V60" i="12"/>
  <c r="R60" i="12"/>
  <c r="N60" i="12"/>
  <c r="J60" i="12"/>
  <c r="F60" i="12"/>
  <c r="B60" i="12"/>
  <c r="Y60" i="12"/>
  <c r="U60" i="12"/>
  <c r="Q60" i="12"/>
  <c r="M60" i="12"/>
  <c r="I60" i="12"/>
  <c r="E60" i="12"/>
  <c r="AB60" i="12"/>
  <c r="X60" i="12"/>
  <c r="T60" i="12"/>
  <c r="P60" i="12"/>
  <c r="L60" i="12"/>
  <c r="H60" i="12"/>
  <c r="D60" i="12"/>
  <c r="AA60" i="12"/>
  <c r="W60" i="12"/>
  <c r="S60" i="12"/>
  <c r="O60" i="12"/>
  <c r="K60" i="12"/>
  <c r="G60" i="12"/>
  <c r="C60"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<sst xmlns="http://schemas.openxmlformats.org/spreadsheetml/2006/main" count="9581" uniqueCount="1808">
  <si>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</si>
  <si>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</si>
  <si>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</si>
  <si>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</si>
  <si>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</si>
  <si>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</si>
  <si>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</si>
  <si>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</si>
  <si>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</si>
  <si>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</si>
  <si>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</si>
  <si>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</si>
  <si>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</si>
  <si>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</si>
  <si>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</si>
  <si>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</si>
  <si>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</si>
  <si>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</si>
  <si>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</si>
  <si>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</si>
  <si>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</si>
  <si>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</si>
  <si>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</si>
  <si>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</si>
  <si>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</si>
  <si>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</si>
  <si>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</si>
  <si>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</si>
  <si>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</si>
  <si>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</si>
  <si>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</si>
  <si>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</si>
  <si>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</si>
  <si>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</si>
  <si>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</si>
  <si>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</si>
  <si>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</si>
  <si>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</si>
  <si>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</si>
  <si>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</si>
  <si>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</si>
  <si>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</si>
  <si>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</si>
  <si>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</si>
  <si>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</si>
  <si>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</si>
  <si>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</si>
  <si>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</si>
  <si>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</si>
  <si>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</si>
  <si>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</si>
  <si>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</si>
  <si>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</si>
  <si>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</si>
  <si>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</si>
  <si>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</si>
  <si>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</si>
  <si>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</si>
  <si>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</si>
  <si>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</si>
  <si>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</si>
  <si>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</si>
  <si>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</si>
  <si>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</si>
  <si>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</si>
  <si>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</si>
  <si>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</si>
  <si>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</si>
  <si>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</si>
  <si>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</si>
  <si>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</si>
  <si>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</si>
  <si>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</si>
  <si>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</si>
  <si>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</si>
  <si>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</si>
  <si>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</si>
  <si>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</si>
  <si>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</si>
  <si>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</si>
  <si>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</si>
  <si>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</si>
  <si>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</si>
  <si>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</si>
  <si>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</si>
  <si>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</si>
  <si>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</si>
  <si>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</si>
  <si>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</si>
  <si>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</si>
  <si>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</si>
  <si>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</si>
  <si>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</si>
  <si>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</si>
  <si>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</si>
  <si>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</si>
  <si>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</si>
  <si>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</si>
  <si>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</si>
  <si>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</si>
  <si>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</si>
  <si>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</si>
  <si>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</si>
  <si>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</si>
  <si>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</si>
  <si>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</si>
  <si>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</si>
  <si>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</si>
  <si>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</si>
  <si>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</si>
  <si>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</si>
  <si>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</si>
  <si>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</si>
  <si>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</si>
  <si>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</si>
  <si>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</si>
  <si>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</si>
  <si>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</si>
  <si>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</si>
  <si>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</si>
  <si>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</si>
  <si>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</si>
  <si>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</si>
  <si>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</si>
  <si>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</si>
  <si>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</si>
  <si>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</si>
  <si>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</si>
  <si>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</si>
  <si>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</si>
  <si>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</si>
  <si>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</si>
  <si>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</si>
  <si>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</si>
  <si>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</si>
  <si>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</si>
  <si>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</si>
  <si>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</si>
  <si>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</si>
  <si>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</si>
  <si>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</si>
  <si>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</si>
  <si>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</si>
  <si>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</si>
  <si>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</si>
  <si>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</si>
  <si>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</si>
  <si>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</si>
  <si>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</si>
  <si>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</si>
  <si>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</si>
  <si>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</si>
  <si>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</si>
  <si>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</si>
  <si>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</si>
  <si>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</si>
  <si>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</si>
  <si>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</si>
  <si>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</si>
  <si>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</si>
  <si>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</si>
  <si>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</si>
  <si>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</si>
  <si>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</si>
  <si>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</si>
  <si>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</si>
  <si>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</si>
  <si>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</si>
  <si>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</si>
  <si>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</si>
  <si>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</si>
  <si>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</si>
  <si>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</si>
  <si>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</si>
  <si>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</si>
  <si>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</si>
  <si>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</si>
  <si>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</si>
  <si>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</si>
  <si>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</si>
  <si>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</si>
  <si>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</si>
  <si>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</si>
  <si>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</si>
  <si>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</si>
  <si>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</si>
  <si>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</si>
  <si>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</si>
  <si>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</si>
  <si>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</si>
  <si>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</si>
  <si>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</si>
  <si>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</si>
  <si>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</si>
  <si>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</si>
  <si>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</si>
  <si>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</si>
  <si>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</si>
  <si>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</si>
  <si>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</si>
  <si>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</si>
  <si>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</si>
  <si>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</si>
  <si>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</si>
  <si>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</si>
  <si>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</si>
  <si>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</si>
  <si>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</si>
  <si>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</si>
  <si>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</si>
  <si>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</si>
  <si>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</si>
  <si>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</si>
  <si>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</si>
  <si>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</si>
  <si>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</si>
  <si>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</si>
  <si>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</si>
  <si>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</si>
  <si>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</si>
  <si>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</si>
  <si>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</si>
  <si>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</si>
  <si>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</si>
  <si>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</si>
  <si>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</si>
  <si>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</si>
  <si>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</si>
  <si>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</si>
  <si>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</si>
  <si>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</si>
  <si>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</si>
  <si>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</si>
  <si>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</si>
  <si>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</si>
  <si>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</si>
  <si>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</si>
  <si>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</si>
  <si>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</si>
  <si>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</si>
  <si>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</si>
  <si>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</si>
  <si>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</si>
  <si>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</si>
  <si>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</si>
  <si>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</si>
  <si>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</si>
  <si>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</si>
  <si>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</si>
  <si>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</si>
  <si>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</si>
  <si>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</si>
  <si>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</si>
  <si>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</si>
  <si>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</si>
  <si>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</si>
  <si>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</si>
  <si>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</si>
  <si>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</si>
  <si>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</si>
  <si>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</si>
  <si>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</si>
  <si>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</si>
  <si>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</si>
  <si>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</si>
  <si>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</si>
  <si>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</si>
  <si>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</si>
  <si>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</si>
  <si>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</si>
  <si>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</si>
  <si>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</si>
  <si>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</si>
  <si>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</si>
  <si>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</si>
  <si>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</si>
  <si>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</si>
  <si>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</si>
  <si>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</si>
  <si>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</si>
  <si>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</si>
  <si>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</si>
  <si>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</si>
  <si>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</si>
  <si>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</si>
  <si>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</si>
  <si>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</si>
  <si>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</si>
  <si>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</si>
  <si>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</si>
  <si>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</si>
  <si>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</si>
  <si>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</si>
  <si>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</si>
  <si>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</si>
  <si>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</si>
  <si>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</si>
  <si>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</si>
  <si>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</si>
  <si>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</si>
  <si>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</si>
  <si>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</si>
  <si>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</si>
  <si>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</si>
  <si>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</si>
  <si>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</si>
  <si>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</si>
  <si>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</si>
  <si>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</si>
  <si>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</si>
  <si>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</si>
  <si>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</si>
  <si>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</si>
  <si>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</si>
  <si>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</si>
  <si>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</si>
  <si>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</si>
  <si>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</si>
  <si>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</si>
  <si>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</si>
  <si>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</si>
  <si>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</si>
  <si>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</si>
  <si>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</si>
  <si>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</si>
  <si>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</si>
  <si>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</si>
  <si>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</si>
  <si>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</si>
  <si>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</si>
  <si>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</si>
  <si>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</si>
  <si>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</si>
  <si>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</si>
  <si>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</si>
  <si>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</si>
  <si>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</si>
  <si>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</si>
  <si>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</si>
  <si>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</si>
  <si>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</si>
  <si>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</si>
  <si>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</si>
  <si>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</si>
  <si>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</si>
  <si>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</si>
  <si>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</si>
  <si>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</si>
  <si>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</si>
  <si>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</si>
  <si>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</si>
  <si>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</si>
  <si>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</si>
  <si>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</si>
  <si>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</si>
  <si>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</si>
  <si>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</si>
  <si>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</si>
  <si>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</si>
  <si>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</si>
  <si>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</si>
  <si>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</si>
  <si>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</si>
  <si>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</si>
  <si>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</si>
  <si>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</si>
  <si>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</si>
  <si>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</si>
  <si>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</si>
  <si>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</si>
  <si>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</si>
  <si>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</si>
  <si>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</si>
  <si>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</si>
  <si>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</si>
  <si>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</si>
  <si>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</si>
  <si>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</si>
  <si>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</si>
  <si>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</si>
  <si>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</si>
  <si>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</si>
  <si>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</si>
  <si>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</si>
  <si>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</si>
  <si>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</si>
  <si>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</si>
  <si>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</si>
  <si>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</si>
  <si>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</si>
  <si>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</si>
  <si>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</si>
  <si>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</si>
  <si>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</si>
  <si>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</si>
  <si>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</si>
  <si>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</si>
  <si>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</si>
  <si>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</si>
  <si>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</si>
  <si>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</si>
  <si>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</si>
  <si>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</si>
  <si>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</si>
  <si>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</si>
  <si>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</si>
  <si>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</si>
  <si>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</si>
  <si>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</si>
  <si>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</si>
  <si>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</si>
  <si>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</si>
  <si>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</si>
  <si>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</si>
  <si>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</si>
  <si>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</si>
  <si>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</si>
  <si>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</si>
  <si>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</si>
  <si>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</si>
  <si>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</si>
  <si>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</si>
  <si>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</si>
  <si>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</si>
  <si>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</si>
  <si>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</si>
  <si>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</si>
  <si>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</si>
  <si>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</si>
  <si>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</si>
  <si>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</si>
  <si>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</si>
  <si>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</si>
  <si>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</si>
  <si>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</si>
  <si>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</si>
  <si>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</si>
  <si>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</si>
  <si>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</si>
  <si>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</si>
  <si>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</si>
  <si>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</si>
  <si>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</si>
  <si>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</si>
  <si>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</si>
  <si>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</si>
  <si>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</si>
  <si>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</si>
  <si>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</si>
  <si>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</si>
  <si>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</si>
  <si>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</si>
  <si>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</si>
  <si>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</si>
  <si>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</si>
  <si>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</si>
  <si>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</si>
  <si>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</si>
  <si>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</si>
  <si>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</si>
  <si>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</si>
  <si>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</si>
  <si>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</si>
  <si>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</si>
  <si>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</si>
  <si>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</si>
  <si>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</si>
  <si>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</si>
  <si>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</si>
  <si>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</si>
  <si>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</si>
  <si>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</si>
  <si>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</si>
  <si>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</si>
  <si>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</si>
  <si>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</si>
  <si>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</si>
  <si>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</si>
  <si>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</si>
  <si>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</si>
  <si>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</si>
  <si>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</si>
  <si>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</si>
  <si>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</si>
  <si>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</si>
  <si>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</si>
  <si>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</si>
  <si>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</si>
  <si>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</si>
  <si>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</si>
  <si>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</si>
  <si>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</si>
  <si>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</si>
  <si>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</si>
  <si>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</si>
  <si>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</si>
  <si>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</si>
  <si>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</si>
  <si>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</si>
  <si>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</si>
  <si>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</si>
  <si>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</si>
  <si>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</si>
  <si>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</si>
  <si>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</si>
  <si>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</si>
  <si>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</si>
  <si>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</si>
  <si>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</si>
  <si>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</si>
  <si>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</si>
  <si>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</si>
  <si>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</si>
  <si>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</si>
  <si>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</si>
  <si>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</si>
  <si>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</si>
  <si>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</si>
  <si>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</si>
  <si>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</si>
  <si>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</si>
  <si>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</si>
  <si>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</si>
  <si>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</si>
  <si>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</si>
  <si>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</si>
  <si>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</si>
  <si>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</si>
  <si>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</si>
  <si>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</si>
  <si>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</si>
  <si>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</si>
  <si>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</si>
  <si>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</si>
  <si>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</si>
  <si>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</si>
  <si>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</si>
  <si>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</si>
  <si>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</si>
  <si>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</si>
  <si>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</si>
  <si>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</si>
  <si>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</si>
  <si>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</si>
  <si>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</si>
  <si>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</si>
  <si>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</si>
  <si>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</si>
  <si>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</si>
  <si>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</si>
  <si>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</si>
  <si>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</si>
  <si>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</si>
  <si>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</si>
  <si>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</si>
  <si>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</si>
  <si>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</si>
  <si>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</si>
  <si>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</si>
  <si>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</si>
  <si>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</si>
  <si>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</si>
  <si>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</si>
  <si>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</si>
  <si>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</si>
  <si>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</si>
  <si>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</si>
  <si>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</si>
  <si>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</si>
  <si>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</si>
  <si>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</si>
  <si>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</si>
  <si>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</si>
  <si>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</si>
  <si>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</si>
  <si>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</si>
  <si>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</si>
  <si>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</si>
  <si>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</si>
  <si>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</si>
  <si>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</si>
  <si>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</si>
  <si>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</si>
  <si>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</si>
  <si>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</si>
  <si>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</si>
  <si>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</si>
  <si>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</si>
  <si>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</si>
  <si>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</si>
  <si>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</si>
  <si>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</si>
  <si>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</si>
  <si>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</si>
  <si>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</si>
  <si>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</si>
  <si>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</si>
  <si>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</si>
  <si>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</si>
  <si>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</si>
  <si>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</si>
  <si>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</si>
  <si>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</si>
  <si>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</si>
  <si>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</si>
  <si>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</si>
  <si>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</si>
  <si>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</si>
  <si>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</si>
  <si>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</si>
  <si>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</si>
  <si>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</si>
  <si>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</si>
  <si>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</si>
  <si>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</si>
  <si>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</si>
  <si>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</si>
  <si>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</si>
  <si>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</si>
  <si>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</si>
  <si>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</si>
  <si>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</si>
  <si>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</si>
  <si>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</si>
  <si>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</si>
  <si>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</si>
  <si>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</si>
  <si>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</si>
  <si>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</si>
  <si>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</si>
  <si>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</si>
  <si>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</si>
  <si>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</si>
  <si>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</si>
  <si>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</si>
  <si>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</si>
  <si>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</si>
  <si>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</si>
  <si>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</si>
  <si>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</si>
  <si>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</si>
  <si>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</si>
  <si>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</si>
  <si>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</si>
  <si>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</si>
  <si>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</si>
  <si>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</si>
  <si>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</si>
  <si>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</si>
  <si>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</si>
  <si>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</si>
  <si>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</si>
  <si>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</si>
  <si>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</si>
  <si>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</si>
  <si>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</si>
  <si>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</si>
  <si>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</si>
  <si>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</si>
  <si>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</si>
  <si>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</si>
  <si>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</si>
  <si>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</si>
  <si>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</si>
  <si>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</si>
  <si>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</si>
  <si>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</si>
  <si>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</si>
  <si>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</si>
  <si>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</si>
  <si>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</si>
  <si>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</si>
  <si>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</si>
  <si>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</si>
  <si>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</si>
  <si>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</si>
  <si>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</si>
  <si>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</si>
  <si>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</si>
  <si>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</si>
  <si>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</si>
  <si>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</si>
  <si>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</si>
  <si>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</si>
  <si>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</si>
  <si>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</si>
  <si>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</si>
  <si>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</si>
  <si>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</si>
  <si>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</si>
  <si>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</si>
  <si>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</si>
  <si>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</si>
  <si>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</si>
  <si>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</si>
  <si>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</si>
  <si>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</si>
  <si>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</si>
  <si>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</si>
  <si>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</si>
  <si>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</si>
  <si>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</si>
  <si>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</si>
  <si>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</si>
  <si>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</si>
  <si>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</si>
  <si>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</si>
  <si>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</si>
  <si>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</si>
  <si>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</si>
  <si>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</si>
  <si>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</si>
  <si>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</si>
  <si>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</si>
  <si>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</si>
  <si>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</si>
  <si>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</si>
  <si>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</si>
  <si>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</si>
  <si>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</si>
  <si>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</si>
  <si>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</si>
  <si>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</si>
  <si>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</si>
  <si>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</si>
  <si>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</si>
  <si>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</si>
  <si>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</si>
  <si>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</si>
  <si>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</si>
  <si>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</si>
  <si>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</si>
  <si>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</si>
  <si>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</si>
  <si>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</si>
  <si>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</si>
  <si>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</si>
  <si>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</si>
  <si>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</si>
  <si>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</si>
  <si>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</si>
  <si>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</si>
  <si>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</si>
  <si>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</si>
  <si>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</si>
  <si>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</si>
  <si>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</si>
  <si>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</si>
  <si>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</si>
  <si>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</si>
  <si>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</si>
  <si>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</si>
  <si>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</si>
  <si>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</si>
  <si>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</si>
  <si>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</si>
  <si>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</si>
  <si>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</si>
  <si>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</si>
  <si>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</si>
  <si>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</si>
  <si>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</si>
  <si>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</si>
  <si>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</si>
  <si>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</si>
  <si>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</si>
  <si>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</si>
  <si>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</si>
  <si>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</si>
  <si>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</si>
  <si>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</si>
  <si>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</si>
  <si>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</si>
  <si>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</si>
  <si>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</si>
  <si>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</si>
  <si>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</si>
  <si>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</si>
  <si>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</si>
  <si>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</si>
  <si>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</si>
  <si>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</si>
  <si>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</si>
  <si>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</si>
  <si>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</si>
  <si>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</si>
  <si>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</si>
  <si>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</si>
  <si>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</si>
  <si>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</si>
  <si>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</si>
  <si>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</si>
  <si>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</si>
  <si>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</si>
  <si>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</si>
  <si>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</si>
  <si>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</si>
  <si>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</si>
  <si>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</si>
  <si>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</si>
  <si>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</si>
  <si>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</si>
  <si>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</si>
  <si>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</si>
  <si>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</si>
  <si>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</si>
  <si>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</si>
  <si>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</si>
  <si>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</si>
  <si>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</si>
  <si>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</si>
  <si>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</si>
  <si>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</si>
  <si>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</si>
  <si>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</si>
  <si>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</si>
  <si>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</si>
  <si>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</si>
  <si>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</si>
  <si>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</si>
  <si>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</si>
  <si>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</si>
  <si>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</si>
  <si>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</si>
  <si>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</si>
  <si>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</si>
  <si>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</si>
  <si>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</si>
  <si>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</si>
  <si>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</si>
  <si>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</si>
  <si>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</si>
  <si>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</si>
  <si>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</si>
  <si>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</si>
  <si>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</si>
  <si>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</si>
  <si>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</si>
  <si>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</si>
  <si>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</si>
  <si>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</si>
  <si>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</si>
  <si>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</si>
  <si>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</si>
  <si>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</si>
  <si>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</si>
  <si>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</si>
  <si>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</si>
  <si>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</si>
  <si>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</si>
  <si>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</si>
  <si>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</si>
  <si>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</si>
  <si>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</si>
  <si>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</si>
  <si>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</si>
  <si>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</si>
  <si>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</si>
  <si>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</si>
  <si>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</si>
  <si>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</si>
  <si>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</si>
  <si>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</si>
  <si>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</si>
  <si>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</si>
  <si>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</si>
  <si>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</si>
  <si>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</si>
  <si>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</si>
  <si>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</si>
  <si>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</si>
  <si>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</si>
  <si>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</si>
  <si>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</si>
  <si>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</si>
  <si>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</si>
  <si>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</si>
  <si>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</si>
  <si>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</si>
  <si>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</si>
  <si>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</si>
  <si>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</si>
  <si>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</si>
  <si>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</si>
  <si>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</si>
  <si>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</si>
  <si>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</si>
  <si>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</si>
  <si>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</si>
  <si>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</si>
  <si>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</si>
  <si>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</si>
  <si>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</si>
  <si>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</si>
  <si>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</si>
  <si>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</si>
  <si>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</si>
  <si>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</si>
  <si>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</si>
  <si>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</si>
  <si>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</si>
  <si>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</si>
  <si>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</si>
  <si>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</si>
  <si>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</si>
  <si>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</si>
  <si>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</si>
  <si>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</si>
  <si>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</si>
  <si>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</si>
  <si>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</si>
  <si>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</si>
  <si>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</si>
  <si>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</si>
  <si>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</si>
  <si>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</si>
  <si>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</si>
  <si>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</si>
  <si>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</si>
  <si>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</si>
  <si>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</si>
  <si>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</si>
  <si>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</si>
  <si>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</si>
  <si>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</si>
  <si>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</si>
  <si>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</si>
  <si>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</si>
  <si>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</si>
  <si>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</si>
  <si>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</si>
  <si>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</si>
  <si>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</si>
  <si>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</si>
  <si>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</si>
  <si>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</si>
  <si>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</si>
  <si>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</si>
  <si>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</si>
  <si>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</si>
  <si>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</si>
  <si>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</si>
  <si>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</si>
  <si>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</si>
  <si>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</si>
  <si>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</si>
  <si>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</si>
  <si>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</si>
  <si>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</si>
  <si>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</si>
  <si>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</si>
  <si>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</si>
  <si>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</si>
  <si>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</si>
  <si>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</si>
  <si>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</si>
  <si>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</si>
  <si>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</si>
  <si>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</si>
  <si>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</si>
  <si>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</si>
  <si>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</si>
  <si>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</si>
  <si>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</si>
  <si>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</si>
  <si>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</si>
  <si>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</si>
  <si>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</si>
  <si>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</si>
  <si>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</si>
  <si>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</si>
  <si>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</si>
  <si>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</si>
  <si>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</si>
  <si>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</si>
  <si>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</si>
  <si>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</si>
  <si>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</si>
  <si>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</si>
  <si>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</si>
  <si>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</si>
  <si>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</si>
  <si>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</si>
  <si>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</si>
  <si>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</si>
  <si>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</si>
  <si>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</si>
  <si>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</si>
  <si>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</si>
  <si>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</si>
  <si>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</si>
  <si>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</si>
  <si>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</si>
  <si>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</si>
  <si>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</si>
  <si>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</si>
  <si>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</si>
  <si>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</si>
  <si>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</si>
  <si>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</si>
  <si>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</si>
  <si>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</si>
  <si>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</si>
  <si>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</si>
  <si>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</si>
  <si>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</si>
  <si>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</si>
  <si>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</si>
  <si>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</si>
  <si>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</si>
  <si>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</si>
  <si>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</si>
  <si>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</si>
  <si>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</si>
  <si>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</si>
  <si>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</si>
  <si>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</si>
  <si>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</si>
  <si>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</si>
  <si>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</si>
  <si>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</si>
  <si>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</si>
  <si>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</si>
  <si>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</si>
  <si>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</si>
  <si>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</si>
  <si>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</si>
  <si>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</si>
  <si>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</si>
  <si>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</si>
  <si>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</si>
  <si>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</si>
  <si>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</si>
  <si>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</si>
  <si>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</si>
  <si>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</si>
  <si>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</si>
  <si>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</si>
  <si>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</si>
  <si>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</si>
  <si>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</si>
  <si>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</si>
  <si>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</si>
  <si>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</si>
  <si>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</si>
  <si>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</si>
  <si>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</si>
  <si>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</si>
  <si>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</si>
  <si>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</si>
  <si>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</si>
  <si>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</si>
  <si>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</si>
  <si>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</si>
  <si>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</si>
  <si>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</si>
  <si>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</si>
  <si>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</si>
  <si>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</si>
  <si>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</si>
  <si>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</si>
  <si>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</si>
  <si>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</si>
  <si>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</si>
  <si>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</si>
  <si>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</si>
  <si>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</si>
  <si>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</si>
  <si>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</si>
  <si>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</si>
  <si>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</si>
  <si>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</si>
  <si>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</si>
  <si>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</si>
  <si>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</si>
  <si>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</si>
  <si>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</si>
  <si>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</si>
  <si>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</si>
  <si>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</si>
  <si>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</si>
  <si>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</si>
  <si>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</si>
  <si>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</si>
  <si>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</si>
  <si>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</si>
  <si>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</si>
  <si>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</si>
  <si>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</si>
  <si>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</si>
  <si>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</si>
  <si>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</si>
  <si>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</si>
  <si>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</si>
  <si>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</si>
  <si>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</si>
  <si>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</si>
  <si>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</si>
  <si>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</si>
  <si>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</si>
  <si>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</si>
  <si>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</si>
  <si>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</si>
  <si>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</si>
  <si>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</si>
  <si>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</si>
  <si>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</si>
  <si>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</si>
  <si>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</si>
  <si>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</si>
  <si>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</si>
  <si>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</si>
  <si>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</si>
  <si>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</si>
  <si>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</si>
  <si>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</si>
  <si>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</si>
  <si>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</si>
  <si>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</si>
  <si>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</si>
  <si>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</si>
  <si>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</si>
  <si>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</si>
  <si>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</si>
  <si>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</si>
  <si>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</si>
  <si>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</si>
  <si>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</si>
  <si>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</si>
  <si>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</si>
  <si>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</si>
  <si>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</si>
  <si>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</si>
  <si>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</si>
  <si>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</si>
  <si>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</si>
  <si>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</si>
  <si>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</si>
  <si>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</si>
  <si>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</si>
  <si>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</si>
  <si>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</si>
  <si>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</si>
  <si>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</si>
  <si>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</si>
  <si>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</si>
  <si>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</si>
  <si>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</si>
  <si>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</si>
  <si>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</si>
  <si>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</si>
  <si>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</si>
  <si>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</si>
  <si>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</si>
  <si>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</si>
  <si>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</si>
  <si>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</si>
  <si>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</si>
  <si>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</si>
  <si>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</si>
  <si>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</si>
  <si>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</si>
  <si>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</si>
  <si>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</si>
  <si>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</si>
  <si>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</si>
  <si>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</si>
  <si>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</si>
  <si>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</si>
  <si>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</si>
  <si>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</si>
  <si>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</si>
  <si>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</si>
  <si>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</si>
  <si>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</si>
  <si>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</si>
  <si>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</si>
  <si>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</si>
  <si>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</si>
  <si>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</si>
  <si>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</si>
  <si>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</si>
  <si>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</si>
  <si>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</si>
  <si>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</si>
  <si>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</si>
  <si>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</si>
  <si>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</si>
  <si>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</si>
  <si>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</si>
  <si>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</si>
  <si>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</si>
  <si>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</si>
  <si>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</si>
  <si>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</si>
  <si>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</si>
  <si>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</si>
  <si>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</si>
  <si>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</si>
  <si>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</si>
  <si>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</si>
  <si>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</si>
  <si>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</si>
  <si>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</si>
  <si>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</si>
  <si>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</si>
  <si>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</si>
  <si>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</si>
  <si>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</si>
  <si>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</si>
  <si>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</si>
  <si>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</si>
  <si>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</si>
  <si>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</si>
  <si>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</si>
  <si>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</si>
  <si>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</si>
  <si>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</si>
  <si>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</si>
  <si>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</si>
  <si>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</si>
  <si>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</si>
  <si>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</si>
  <si>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</si>
  <si>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</si>
  <si>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</si>
  <si>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</si>
  <si>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</si>
  <si>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</si>
  <si>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</si>
  <si>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</si>
  <si>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</si>
  <si>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</si>
  <si>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</si>
  <si>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</si>
  <si>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</si>
  <si>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</si>
  <si>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</si>
  <si>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</si>
  <si>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</si>
  <si>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</si>
  <si>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</si>
  <si>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</si>
  <si>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</si>
  <si>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</si>
  <si>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</si>
  <si>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</si>
  <si>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</si>
  <si>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</si>
  <si>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</si>
  <si>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</si>
  <si>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</si>
  <si>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</si>
  <si>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</si>
  <si>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</si>
  <si>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</si>
  <si>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</si>
  <si>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</si>
  <si>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</si>
  <si>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</si>
  <si>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</si>
  <si>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</si>
  <si>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</si>
  <si>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</si>
  <si>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</si>
  <si>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</si>
  <si>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</si>
  <si>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</si>
  <si>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</si>
  <si>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</si>
  <si>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</si>
  <si>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</si>
  <si>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</si>
  <si>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</si>
  <si>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</si>
  <si>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</si>
  <si>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</si>
  <si>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</si>
  <si>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</si>
  <si>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</si>
  <si>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</si>
  <si>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</si>
  <si>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</si>
  <si>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</si>
  <si>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</si>
  <si>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</si>
  <si>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</si>
  <si>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</si>
  <si>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</si>
  <si>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</si>
  <si>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</si>
  <si>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</si>
  <si>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</si>
  <si>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</si>
  <si>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</si>
  <si>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</si>
  <si>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</si>
  <si>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</si>
  <si>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</si>
  <si>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</si>
  <si>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</si>
  <si>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</si>
  <si>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</si>
  <si>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</si>
  <si>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</si>
  <si>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</si>
  <si>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</si>
  <si>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</si>
  <si>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</si>
  <si>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</si>
  <si>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</si>
  <si>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</si>
  <si>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</si>
  <si>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</si>
  <si>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</si>
  <si>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</si>
  <si>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</si>
  <si>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</si>
  <si>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</si>
  <si>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</si>
  <si>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</si>
  <si>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</si>
  <si>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</si>
  <si>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</si>
  <si>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</si>
  <si>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</si>
  <si>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</si>
  <si>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</si>
  <si>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</si>
  <si>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</si>
  <si>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</si>
  <si>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</si>
  <si>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</si>
  <si>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</si>
  <si>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</si>
  <si>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</si>
  <si>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</si>
  <si>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</si>
  <si>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</si>
  <si>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</si>
  <si>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</si>
  <si>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</si>
  <si>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</si>
  <si>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</si>
  <si>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</si>
  <si>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</si>
  <si>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</si>
  <si>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</si>
  <si>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</si>
  <si>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</si>
  <si>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</si>
  <si>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</si>
  <si>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</si>
  <si>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</si>
  <si>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</si>
  <si>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</si>
  <si>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</si>
  <si>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</si>
  <si>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</si>
  <si>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</si>
  <si>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</si>
  <si>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</si>
  <si>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</si>
  <si>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</si>
  <si>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</si>
  <si>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</si>
  <si>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</si>
  <si>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</si>
  <si>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</si>
  <si>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</si>
  <si>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</si>
  <si>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</si>
  <si>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</si>
  <si>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</si>
  <si>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</si>
  <si>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</si>
  <si>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</si>
  <si>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</si>
  <si>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</si>
  <si>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</si>
  <si>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</si>
  <si>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</si>
  <si>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</si>
  <si>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</si>
  <si>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</si>
  <si>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</si>
  <si>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</si>
  <si>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</si>
  <si>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</si>
  <si>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</si>
  <si>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</si>
  <si>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</si>
  <si>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</si>
  <si>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</si>
  <si>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</si>
  <si>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</si>
  <si>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</si>
  <si>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</si>
  <si>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</si>
  <si>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</si>
  <si>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</si>
  <si>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</si>
  <si>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</si>
  <si>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</si>
  <si>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</si>
  <si>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</si>
  <si>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</si>
  <si>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</si>
  <si>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</si>
  <si>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</si>
  <si>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</si>
  <si>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</si>
  <si>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</si>
  <si>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</si>
  <si>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</si>
  <si>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</si>
  <si>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</si>
  <si>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</si>
  <si>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</si>
  <si>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</si>
  <si>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</si>
  <si>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</si>
  <si>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</si>
  <si>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</si>
  <si>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</si>
  <si>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</si>
  <si>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</si>
  <si>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</si>
  <si>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</si>
  <si>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</si>
  <si>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</si>
  <si>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</si>
  <si>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</si>
  <si>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</si>
  <si>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</si>
  <si>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</si>
  <si>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</si>
  <si>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</si>
  <si>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</si>
  <si>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</si>
  <si>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</si>
  <si>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</si>
  <si>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</si>
  <si>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</si>
  <si>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</si>
  <si>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</si>
  <si>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</si>
  <si>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</si>
  <si>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</si>
  <si>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</si>
  <si>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</si>
  <si>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</si>
  <si>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</si>
  <si>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</si>
  <si>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</si>
  <si>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</si>
  <si>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</si>
  <si>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</si>
  <si>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</si>
  <si>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</si>
  <si>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</si>
  <si>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</si>
  <si>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</si>
  <si>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</si>
  <si>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</si>
  <si>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</si>
  <si>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</si>
  <si>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</si>
  <si>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</si>
  <si>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</si>
  <si>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</si>
  <si>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</si>
  <si>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</si>
  <si>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</si>
  <si>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</si>
  <si>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</si>
  <si>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</si>
  <si>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</si>
  <si>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</si>
  <si>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</si>
  <si>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</si>
  <si>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</si>
  <si>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</si>
  <si>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</si>
  <si>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</si>
  <si>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</si>
  <si>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</si>
  <si>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</si>
  <si>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</si>
  <si>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</si>
  <si>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</si>
  <si>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</si>
  <si>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</si>
  <si>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</si>
  <si>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</si>
  <si>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</si>
  <si>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</si>
  <si>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</si>
  <si>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</si>
  <si>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</si>
  <si>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</si>
  <si>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</si>
  <si>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</si>
  <si>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</si>
  <si>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</si>
  <si>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</si>
  <si>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</si>
  <si>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</si>
  <si>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</si>
  <si>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</si>
  <si>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</si>
  <si>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</si>
  <si>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</si>
  <si>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</si>
  <si>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</si>
  <si>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</si>
  <si>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</si>
  <si>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</si>
  <si>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</si>
  <si>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</si>
  <si>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</si>
  <si>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</si>
  <si>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</si>
  <si>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</si>
  <si>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</si>
  <si>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</si>
  <si>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</si>
  <si>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</si>
  <si>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</si>
  <si>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</si>
  <si>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</si>
  <si>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</si>
  <si>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</si>
  <si>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</si>
  <si>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</si>
  <si>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</si>
  <si>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</si>
  <si>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</si>
  <si>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</si>
  <si>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</si>
  <si>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</si>
  <si>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</si>
  <si>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</si>
  <si>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</si>
  <si>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</si>
  <si>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</si>
  <si>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</si>
  <si>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</si>
  <si>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</si>
  <si>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</si>
  <si>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</si>
  <si>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</si>
  <si>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</si>
  <si>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</si>
  <si>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</si>
  <si>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</si>
  <si>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</si>
  <si>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</si>
  <si>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</si>
  <si>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</si>
  <si>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</si>
  <si>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</si>
  <si>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</si>
  <si>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</si>
  <si>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</si>
  <si>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</si>
  <si>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</si>
  <si>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</si>
  <si>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</si>
  <si>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</si>
  <si>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</si>
  <si>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</si>
  <si>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</si>
  <si>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</si>
  <si>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</si>
  <si>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</si>
  <si>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</si>
  <si>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</si>
  <si>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</si>
  <si>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</si>
  <si>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</si>
  <si>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</si>
  <si>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</si>
  <si>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</si>
  <si>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</si>
  <si>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</si>
  <si>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</si>
  <si>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</si>
  <si>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</si>
  <si>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</si>
  <si>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</si>
  <si>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</si>
  <si>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</si>
  <si>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</si>
  <si>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</si>
  <si>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</si>
  <si>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</si>
  <si>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</si>
  <si>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</si>
  <si>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</si>
  <si>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</si>
  <si>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</si>
  <si>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</si>
  <si>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</si>
  <si>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</si>
  <si>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</si>
  <si>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</si>
  <si>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</si>
  <si>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</si>
  <si>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</si>
  <si>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</si>
  <si>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</si>
  <si>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</si>
  <si>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</si>
  <si>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</si>
  <si>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</si>
  <si>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</si>
  <si>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</si>
  <si>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</si>
  <si>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</si>
  <si>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</si>
  <si>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</si>
  <si>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</si>
  <si>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</si>
  <si>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</si>
  <si>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</si>
  <si>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</si>
  <si>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</si>
  <si>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</si>
  <si>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</si>
  <si>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</si>
  <si>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</si>
  <si>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</si>
  <si>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</si>
  <si>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</si>
  <si>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</si>
  <si>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</si>
  <si>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</si>
  <si>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</si>
  <si>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</si>
  <si>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</si>
  <si>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</si>
  <si>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</si>
  <si>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</si>
  <si>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</si>
  <si>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</si>
  <si>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</si>
  <si>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</si>
  <si>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</si>
  <si>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</si>
  <si>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</si>
  <si>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</si>
  <si>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</si>
  <si>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</si>
  <si>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</si>
  <si>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</si>
  <si>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</si>
  <si>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</si>
  <si>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</si>
  <si>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</si>
  <si>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</si>
  <si>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</si>
  <si>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</si>
  <si>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</si>
  <si>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</si>
  <si>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</si>
  <si>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</si>
  <si>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</si>
  <si>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</si>
  <si>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</si>
  <si>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</si>
  <si>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</si>
  <si>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</si>
  <si>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</si>
  <si>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</si>
  <si>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</si>
  <si>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</si>
  <si>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</si>
  <si>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</si>
  <si>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</si>
  <si>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</si>
  <si>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</si>
  <si>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</si>
  <si>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</si>
  <si>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</si>
  <si>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</si>
  <si>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</si>
  <si>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</si>
  <si>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</si>
  <si>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</si>
  <si>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</si>
  <si>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</si>
  <si>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</si>
  <si>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</si>
  <si>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</si>
  <si>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</si>
  <si>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</si>
  <si>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</si>
  <si>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</si>
  <si>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</si>
  <si>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</si>
  <si>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</si>
  <si>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</si>
  <si>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</si>
  <si>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</si>
  <si>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</si>
  <si>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</si>
  <si>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</si>
  <si>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</si>
  <si>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</si>
  <si>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</si>
  <si>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</si>
  <si>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</si>
  <si>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</si>
  <si>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</si>
  <si>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</si>
  <si>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</si>
  <si>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</si>
  <si>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</si>
  <si>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</si>
  <si>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</si>
  <si>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</si>
  <si>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</si>
  <si>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</si>
  <si>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</si>
  <si>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</si>
  <si>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</si>
  <si>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</si>
  <si>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</si>
  <si>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</si>
  <si>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</si>
  <si>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</si>
  <si>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</si>
  <si>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</si>
  <si>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</si>
  <si>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</si>
  <si>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</si>
  <si>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</si>
  <si>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</si>
  <si>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</si>
  <si>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</si>
  <si>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</si>
  <si>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</si>
  <si>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</si>
  <si>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</si>
  <si>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</si>
  <si>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</si>
  <si>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</si>
  <si>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</si>
  <si>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</si>
  <si>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</si>
  <si>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</si>
  <si>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</si>
  <si>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</si>
  <si>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</si>
  <si>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</si>
  <si>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</si>
  <si>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</si>
  <si>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</si>
  <si>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</si>
  <si>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</si>
  <si>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</si>
  <si>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</si>
  <si>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</si>
  <si>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</si>
  <si>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</si>
  <si>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</si>
  <si>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</si>
  <si>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</si>
  <si>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</si>
  <si>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</si>
  <si>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</si>
  <si>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</si>
  <si>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</si>
  <si>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</si>
  <si>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</si>
  <si>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</si>
  <si>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</si>
  <si>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</si>
  <si>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</si>
  <si>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</si>
  <si>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</si>
  <si>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</si>
  <si>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</si>
  <si>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</si>
  <si>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</si>
  <si>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</si>
  <si>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</si>
  <si>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</si>
  <si>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</si>
  <si>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</si>
  <si>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</si>
  <si>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</si>
  <si>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</si>
  <si>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</si>
  <si>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</si>
  <si>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</si>
  <si>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</si>
  <si>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</si>
  <si>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</si>
  <si>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</si>
  <si>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</si>
  <si>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</si>
  <si>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</si>
  <si>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</si>
  <si>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Davenham, Moulton &amp; Kingsmead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</si>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</sst>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D8F1CAC5-75F4-4895-89ED-CA792DC0E6BA}"/>
    <cellStyle name="Bad 2" xfId="7" xr:uid="{7EA2DD28-F42E-45C0-8476-5F616A030951}"/>
    <cellStyle name="Calculation 2" xfId="10" xr:uid="{D154912E-D8C8-4F00-9DC2-F93D240542B4}"/>
    <cellStyle name="Normal" xfId="0" builtinId="0"/>
    <cellStyle name="Normal 10" xfId="8" xr:uid="{E7342BF5-BD51-45A3-8E1C-3958A71CC3EF}"/>
    <cellStyle name="Normal 2" xfId="1" xr:uid="{3C3C23CF-638C-4ADB-AC52-CD3BE6EFFDF4}"/>
    <cellStyle name="Normal 2 2" xfId="2" xr:uid="{88447431-B46F-4FF2-AD4E-44156A98C942}"/>
    <cellStyle name="Normal 2 3" xfId="11" xr:uid="{414CB848-96AA-4E92-86F5-FAA57735CE21}"/>
    <cellStyle name="Normal 6" xfId="6" xr:uid="{CA28ACC0-6973-4F79-9E33-0ECF651D9576}"/>
    <cellStyle name="Normal 7" xfId="4" xr:uid="{C32EFD31-4ECC-43C2-A92F-EC6955661717}"/>
    <cellStyle name="Percent 2" xfId="3" xr:uid="{87F9BAF9-A185-4B6D-8107-42E10FE3D5BD}"/>
    <cellStyle name="Percent 3" xfId="5" xr:uid="{A7220D9F-CF89-4BB3-BAA9-FF4AD2108935}"/>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A181-42E8-8423-621D47BF9468}"/>
              </c:ext>
            </c:extLst>
          </c:dPt>
          <c:dPt>
            <c:idx val="1"/>
            <c:bubble3D val="0"/>
            <c:spPr>
              <a:solidFill>
                <a:srgbClr val="F7EBD9"/>
              </a:solidFill>
            </c:spPr>
            <c:extLst>
              <c:ext xmlns:c16="http://schemas.microsoft.com/office/drawing/2014/chart" uri="{C3380CC4-5D6E-409C-BE32-E72D297353CC}">
                <c16:uniqueId val="{00000003-A181-42E8-8423-621D47BF9468}"/>
              </c:ext>
            </c:extLst>
          </c:dPt>
          <c:val>
            <c:numRef>
              <c:f>'Data - Overview'!$D$89:$D$90</c:f>
              <c:numCache>
                <c:formatCode>0%</c:formatCode>
                <c:ptCount val="2"/>
                <c:pt idx="0">
                  <c:v>0.32421888412017175</c:v>
                </c:pt>
                <c:pt idx="1">
                  <c:v>0.67578111587982825</c:v>
                </c:pt>
              </c:numCache>
            </c:numRef>
          </c:val>
          <c:extLst>
            <c:ext xmlns:c16="http://schemas.microsoft.com/office/drawing/2014/chart" uri="{C3380CC4-5D6E-409C-BE32-E72D297353CC}">
              <c16:uniqueId val="{00000004-A181-42E8-8423-621D47BF9468}"/>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8FD9-414D-95D9-19A5F32A32DF}"/>
              </c:ext>
            </c:extLst>
          </c:dPt>
          <c:dPt>
            <c:idx val="1"/>
            <c:bubble3D val="0"/>
            <c:spPr>
              <a:solidFill>
                <a:srgbClr val="6C6F71"/>
              </a:solidFill>
            </c:spPr>
            <c:extLst>
              <c:ext xmlns:c16="http://schemas.microsoft.com/office/drawing/2014/chart" uri="{C3380CC4-5D6E-409C-BE32-E72D297353CC}">
                <c16:uniqueId val="{00000003-8FD9-414D-95D9-19A5F32A32DF}"/>
              </c:ext>
            </c:extLst>
          </c:dPt>
          <c:dPt>
            <c:idx val="2"/>
            <c:bubble3D val="0"/>
            <c:spPr>
              <a:solidFill>
                <a:srgbClr val="7A19C1"/>
              </a:solidFill>
            </c:spPr>
            <c:extLst>
              <c:ext xmlns:c16="http://schemas.microsoft.com/office/drawing/2014/chart" uri="{C3380CC4-5D6E-409C-BE32-E72D297353CC}">
                <c16:uniqueId val="{00000005-8FD9-414D-95D9-19A5F32A32DF}"/>
              </c:ext>
            </c:extLst>
          </c:dPt>
          <c:dPt>
            <c:idx val="3"/>
            <c:bubble3D val="0"/>
            <c:spPr>
              <a:solidFill>
                <a:srgbClr val="8CC119"/>
              </a:solidFill>
            </c:spPr>
            <c:extLst>
              <c:ext xmlns:c16="http://schemas.microsoft.com/office/drawing/2014/chart" uri="{C3380CC4-5D6E-409C-BE32-E72D297353CC}">
                <c16:uniqueId val="{00000007-8FD9-414D-95D9-19A5F32A32DF}"/>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8FD9-414D-95D9-19A5F32A32DF}"/>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8FD9-414D-95D9-19A5F32A32DF}"/>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8FD9-414D-95D9-19A5F32A32DF}"/>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8FD9-414D-95D9-19A5F32A32DF}"/>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8FD9-414D-95D9-19A5F32A32DF}"/>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100</c:v>
                </c:pt>
                <c:pt idx="1">
                  <c:v>1 
Index: 99</c:v>
                </c:pt>
                <c:pt idx="2">
                  <c:v>2 
Index: 104</c:v>
                </c:pt>
                <c:pt idx="3">
                  <c:v>3+ 
Index: 92</c:v>
                </c:pt>
              </c:strCache>
            </c:strRef>
          </c:cat>
          <c:val>
            <c:numRef>
              <c:f>'Data - Overview'!$D$128:$D$131</c:f>
              <c:numCache>
                <c:formatCode>0%</c:formatCode>
                <c:ptCount val="4"/>
                <c:pt idx="0">
                  <c:v>0.72790987124463524</c:v>
                </c:pt>
                <c:pt idx="1">
                  <c:v>0.12502575107296135</c:v>
                </c:pt>
                <c:pt idx="2">
                  <c:v>0.11063948497854079</c:v>
                </c:pt>
                <c:pt idx="3">
                  <c:v>3.6725321888412016E-2</c:v>
                </c:pt>
              </c:numCache>
            </c:numRef>
          </c:val>
          <c:extLst>
            <c:ext xmlns:c16="http://schemas.microsoft.com/office/drawing/2014/chart" uri="{C3380CC4-5D6E-409C-BE32-E72D297353CC}">
              <c16:uniqueId val="{00000009-8FD9-414D-95D9-19A5F32A32DF}"/>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5E82-4DE0-846E-D0CA59E24AA6}"/>
              </c:ext>
            </c:extLst>
          </c:dPt>
          <c:dPt>
            <c:idx val="1"/>
            <c:bubble3D val="0"/>
            <c:spPr>
              <a:solidFill>
                <a:srgbClr val="6C6F71"/>
              </a:solidFill>
            </c:spPr>
            <c:extLst>
              <c:ext xmlns:c16="http://schemas.microsoft.com/office/drawing/2014/chart" uri="{C3380CC4-5D6E-409C-BE32-E72D297353CC}">
                <c16:uniqueId val="{00000003-5E82-4DE0-846E-D0CA59E24AA6}"/>
              </c:ext>
            </c:extLst>
          </c:dPt>
          <c:dPt>
            <c:idx val="2"/>
            <c:bubble3D val="0"/>
            <c:spPr>
              <a:solidFill>
                <a:srgbClr val="7A19C1"/>
              </a:solidFill>
            </c:spPr>
            <c:extLst>
              <c:ext xmlns:c16="http://schemas.microsoft.com/office/drawing/2014/chart" uri="{C3380CC4-5D6E-409C-BE32-E72D297353CC}">
                <c16:uniqueId val="{00000005-5E82-4DE0-846E-D0CA59E24AA6}"/>
              </c:ext>
            </c:extLst>
          </c:dPt>
          <c:dPt>
            <c:idx val="3"/>
            <c:bubble3D val="0"/>
            <c:spPr>
              <a:solidFill>
                <a:srgbClr val="8CC119"/>
              </a:solidFill>
            </c:spPr>
            <c:extLst>
              <c:ext xmlns:c16="http://schemas.microsoft.com/office/drawing/2014/chart" uri="{C3380CC4-5D6E-409C-BE32-E72D297353CC}">
                <c16:uniqueId val="{00000007-5E82-4DE0-846E-D0CA59E24AA6}"/>
              </c:ext>
            </c:extLst>
          </c:dPt>
          <c:dPt>
            <c:idx val="4"/>
            <c:bubble3D val="0"/>
            <c:spPr>
              <a:solidFill>
                <a:srgbClr val="EBC61C"/>
              </a:solidFill>
            </c:spPr>
            <c:extLst>
              <c:ext xmlns:c16="http://schemas.microsoft.com/office/drawing/2014/chart" uri="{C3380CC4-5D6E-409C-BE32-E72D297353CC}">
                <c16:uniqueId val="{00000009-5E82-4DE0-846E-D0CA59E24AA6}"/>
              </c:ext>
            </c:extLst>
          </c:dPt>
          <c:dPt>
            <c:idx val="5"/>
            <c:bubble3D val="0"/>
            <c:spPr>
              <a:solidFill>
                <a:srgbClr val="1964C1"/>
              </a:solidFill>
            </c:spPr>
            <c:extLst>
              <c:ext xmlns:c16="http://schemas.microsoft.com/office/drawing/2014/chart" uri="{C3380CC4-5D6E-409C-BE32-E72D297353CC}">
                <c16:uniqueId val="{0000000B-5E82-4DE0-846E-D0CA59E24AA6}"/>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5E82-4DE0-846E-D0CA59E24AA6}"/>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5E82-4DE0-846E-D0CA59E24AA6}"/>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5E82-4DE0-846E-D0CA59E24AA6}"/>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5E82-4DE0-846E-D0CA59E24AA6}"/>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5E82-4DE0-846E-D0CA59E24AA6}"/>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5E82-4DE0-846E-D0CA59E24AA6}"/>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73</c:v>
                </c:pt>
                <c:pt idx="1">
                  <c:v>20k - 40k 
Index: 86</c:v>
                </c:pt>
                <c:pt idx="2">
                  <c:v>40k - 60k 
Index: 98</c:v>
                </c:pt>
                <c:pt idx="3">
                  <c:v>60k - 80k 
Index: 112</c:v>
                </c:pt>
                <c:pt idx="4">
                  <c:v>80k - 100k 
Index: 136</c:v>
                </c:pt>
                <c:pt idx="5">
                  <c:v>100k+ 
Index: 158</c:v>
                </c:pt>
              </c:strCache>
            </c:strRef>
          </c:cat>
          <c:val>
            <c:numRef>
              <c:f>'Data - Overview'!$D$146:$D$151</c:f>
              <c:numCache>
                <c:formatCode>0%</c:formatCode>
                <c:ptCount val="6"/>
                <c:pt idx="0">
                  <c:v>0.12199570815450644</c:v>
                </c:pt>
                <c:pt idx="1">
                  <c:v>0.27020171673819748</c:v>
                </c:pt>
                <c:pt idx="2">
                  <c:v>0.20725321888412013</c:v>
                </c:pt>
                <c:pt idx="3">
                  <c:v>0.15577682403433479</c:v>
                </c:pt>
                <c:pt idx="4">
                  <c:v>9.9386266094420611E-2</c:v>
                </c:pt>
                <c:pt idx="5">
                  <c:v>0.14544635193133049</c:v>
                </c:pt>
              </c:numCache>
            </c:numRef>
          </c:val>
          <c:extLst>
            <c:ext xmlns:c16="http://schemas.microsoft.com/office/drawing/2014/chart" uri="{C3380CC4-5D6E-409C-BE32-E72D297353CC}">
              <c16:uniqueId val="{0000000C-5E82-4DE0-846E-D0CA59E24AA6}"/>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5.0648068669527903E-2</c:v>
                </c:pt>
                <c:pt idx="1">
                  <c:v>0.15948927038626609</c:v>
                </c:pt>
                <c:pt idx="2">
                  <c:v>6.8828326180257526E-2</c:v>
                </c:pt>
                <c:pt idx="3">
                  <c:v>0.1085236051502146</c:v>
                </c:pt>
                <c:pt idx="4">
                  <c:v>0.19250214592274678</c:v>
                </c:pt>
                <c:pt idx="5">
                  <c:v>0.21737339055793992</c:v>
                </c:pt>
                <c:pt idx="6">
                  <c:v>0.11234763948497854</c:v>
                </c:pt>
                <c:pt idx="7">
                  <c:v>9.0609442060085851E-2</c:v>
                </c:pt>
              </c:numCache>
            </c:numRef>
          </c:val>
          <c:extLst>
            <c:ext xmlns:c16="http://schemas.microsoft.com/office/drawing/2014/chart" uri="{C3380CC4-5D6E-409C-BE32-E72D297353CC}">
              <c16:uniqueId val="{00000000-94C1-477F-ACA5-BA55096CB3A4}"/>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0.32233047210300425</c:v>
                </c:pt>
              </c:numCache>
            </c:numRef>
          </c:val>
          <c:extLst>
            <c:ext xmlns:c16="http://schemas.microsoft.com/office/drawing/2014/chart" uri="{C3380CC4-5D6E-409C-BE32-E72D297353CC}">
              <c16:uniqueId val="{00000000-9D5A-48AE-969B-E134953E8271}"/>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9D5A-48AE-969B-E134953E8271}"/>
              </c:ext>
            </c:extLst>
          </c:dPt>
          <c:val>
            <c:numRef>
              <c:f>'Data - Overview'!$D$116</c:f>
              <c:numCache>
                <c:formatCode>0%</c:formatCode>
                <c:ptCount val="1"/>
                <c:pt idx="0">
                  <c:v>0.20654077253218886</c:v>
                </c:pt>
              </c:numCache>
            </c:numRef>
          </c:val>
          <c:extLst>
            <c:ext xmlns:c16="http://schemas.microsoft.com/office/drawing/2014/chart" uri="{C3380CC4-5D6E-409C-BE32-E72D297353CC}">
              <c16:uniqueId val="{00000003-9D5A-48AE-969B-E134953E8271}"/>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2.3952789699570813E-2</c:v>
                </c:pt>
              </c:numCache>
            </c:numRef>
          </c:val>
          <c:extLst>
            <c:ext xmlns:c16="http://schemas.microsoft.com/office/drawing/2014/chart" uri="{C3380CC4-5D6E-409C-BE32-E72D297353CC}">
              <c16:uniqueId val="{00000004-9D5A-48AE-969B-E134953E8271}"/>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0.13278969957081546</c:v>
                </c:pt>
              </c:numCache>
            </c:numRef>
          </c:val>
          <c:extLst>
            <c:ext xmlns:c16="http://schemas.microsoft.com/office/drawing/2014/chart" uri="{C3380CC4-5D6E-409C-BE32-E72D297353CC}">
              <c16:uniqueId val="{00000005-9D5A-48AE-969B-E134953E8271}"/>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0.31459227467811163</c:v>
                </c:pt>
              </c:numCache>
            </c:numRef>
          </c:val>
          <c:extLst>
            <c:ext xmlns:c16="http://schemas.microsoft.com/office/drawing/2014/chart" uri="{C3380CC4-5D6E-409C-BE32-E72D297353CC}">
              <c16:uniqueId val="{00000006-9D5A-48AE-969B-E134953E8271}"/>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11C8-499D-B5C3-7AA46D001A2B}"/>
              </c:ext>
            </c:extLst>
          </c:dPt>
          <c:dPt>
            <c:idx val="1"/>
            <c:bubble3D val="0"/>
            <c:spPr>
              <a:solidFill>
                <a:srgbClr val="DBE6C4"/>
              </a:solidFill>
            </c:spPr>
            <c:extLst>
              <c:ext xmlns:c16="http://schemas.microsoft.com/office/drawing/2014/chart" uri="{C3380CC4-5D6E-409C-BE32-E72D297353CC}">
                <c16:uniqueId val="{00000003-11C8-499D-B5C3-7AA46D001A2B}"/>
              </c:ext>
            </c:extLst>
          </c:dPt>
          <c:val>
            <c:numRef>
              <c:f>'Data - Overview'!$A$89:$A$90</c:f>
              <c:numCache>
                <c:formatCode>0%</c:formatCode>
                <c:ptCount val="2"/>
                <c:pt idx="0">
                  <c:v>0.31669527896995703</c:v>
                </c:pt>
                <c:pt idx="1">
                  <c:v>0.68330472103004292</c:v>
                </c:pt>
              </c:numCache>
            </c:numRef>
          </c:val>
          <c:extLst>
            <c:ext xmlns:c16="http://schemas.microsoft.com/office/drawing/2014/chart" uri="{C3380CC4-5D6E-409C-BE32-E72D297353CC}">
              <c16:uniqueId val="{00000004-11C8-499D-B5C3-7AA46D001A2B}"/>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A1C5-40AA-902C-199906D8A77C}"/>
              </c:ext>
            </c:extLst>
          </c:dPt>
          <c:dPt>
            <c:idx val="1"/>
            <c:bubble3D val="0"/>
            <c:spPr>
              <a:solidFill>
                <a:schemeClr val="accent2">
                  <a:lumMod val="20000"/>
                  <a:lumOff val="80000"/>
                </a:schemeClr>
              </a:solidFill>
            </c:spPr>
            <c:extLst>
              <c:ext xmlns:c16="http://schemas.microsoft.com/office/drawing/2014/chart" uri="{C3380CC4-5D6E-409C-BE32-E72D297353CC}">
                <c16:uniqueId val="{00000003-A1C5-40AA-902C-199906D8A77C}"/>
              </c:ext>
            </c:extLst>
          </c:dPt>
          <c:val>
            <c:numRef>
              <c:f>'Data - Overview'!$A$89:$A$90</c:f>
              <c:numCache>
                <c:formatCode>0%</c:formatCode>
                <c:ptCount val="2"/>
                <c:pt idx="0">
                  <c:v>0.31669527896995703</c:v>
                </c:pt>
                <c:pt idx="1">
                  <c:v>0.68330472103004292</c:v>
                </c:pt>
              </c:numCache>
            </c:numRef>
          </c:val>
          <c:extLst>
            <c:ext xmlns:c16="http://schemas.microsoft.com/office/drawing/2014/chart" uri="{C3380CC4-5D6E-409C-BE32-E72D297353CC}">
              <c16:uniqueId val="{00000004-A1C5-40AA-902C-199906D8A77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2251-4E9F-A8B7-8E6E45F6A0E9}"/>
              </c:ext>
            </c:extLst>
          </c:dPt>
          <c:dPt>
            <c:idx val="1"/>
            <c:bubble3D val="0"/>
            <c:spPr>
              <a:solidFill>
                <a:srgbClr val="F7EBD9"/>
              </a:solidFill>
            </c:spPr>
            <c:extLst>
              <c:ext xmlns:c16="http://schemas.microsoft.com/office/drawing/2014/chart" uri="{C3380CC4-5D6E-409C-BE32-E72D297353CC}">
                <c16:uniqueId val="{00000003-2251-4E9F-A8B7-8E6E45F6A0E9}"/>
              </c:ext>
            </c:extLst>
          </c:dPt>
          <c:val>
            <c:numRef>
              <c:f>'Data - Overview'!$E$89:$E$90</c:f>
              <c:numCache>
                <c:formatCode>0%</c:formatCode>
                <c:ptCount val="2"/>
                <c:pt idx="0">
                  <c:v>0.4319613733905579</c:v>
                </c:pt>
                <c:pt idx="1">
                  <c:v>0.56803862660944215</c:v>
                </c:pt>
              </c:numCache>
            </c:numRef>
          </c:val>
          <c:extLst>
            <c:ext xmlns:c16="http://schemas.microsoft.com/office/drawing/2014/chart" uri="{C3380CC4-5D6E-409C-BE32-E72D297353CC}">
              <c16:uniqueId val="{00000004-2251-4E9F-A8B7-8E6E45F6A0E9}"/>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80CB-4A75-87EE-C6A71E3DCE47}"/>
              </c:ext>
            </c:extLst>
          </c:dPt>
          <c:dPt>
            <c:idx val="1"/>
            <c:bubble3D val="0"/>
            <c:extLst>
              <c:ext xmlns:c16="http://schemas.microsoft.com/office/drawing/2014/chart" uri="{C3380CC4-5D6E-409C-BE32-E72D297353CC}">
                <c16:uniqueId val="{00000002-80CB-4A75-87EE-C6A71E3DCE47}"/>
              </c:ext>
            </c:extLst>
          </c:dPt>
          <c:val>
            <c:numRef>
              <c:f>'Data - Overview'!$C$89:$C$90</c:f>
              <c:numCache>
                <c:formatCode>0%</c:formatCode>
                <c:ptCount val="2"/>
                <c:pt idx="0">
                  <c:v>9.8107296137339053E-2</c:v>
                </c:pt>
                <c:pt idx="1">
                  <c:v>0.90189270386266096</c:v>
                </c:pt>
              </c:numCache>
            </c:numRef>
          </c:val>
          <c:extLst>
            <c:ext xmlns:c16="http://schemas.microsoft.com/office/drawing/2014/chart" uri="{C3380CC4-5D6E-409C-BE32-E72D297353CC}">
              <c16:uniqueId val="{00000003-80CB-4A75-87EE-C6A71E3DCE47}"/>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0.15439055793991416</c:v>
                </c:pt>
              </c:numCache>
            </c:numRef>
          </c:val>
          <c:extLst>
            <c:ext xmlns:c16="http://schemas.microsoft.com/office/drawing/2014/chart" uri="{C3380CC4-5D6E-409C-BE32-E72D297353CC}">
              <c16:uniqueId val="{00000000-2716-4039-AC3E-3FD721916D13}"/>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2716-4039-AC3E-3FD721916D13}"/>
              </c:ext>
            </c:extLst>
          </c:dPt>
          <c:val>
            <c:numRef>
              <c:f>'Data - Overview'!$D$138</c:f>
              <c:numCache>
                <c:formatCode>0%</c:formatCode>
                <c:ptCount val="1"/>
                <c:pt idx="0">
                  <c:v>0.38924463519313313</c:v>
                </c:pt>
              </c:numCache>
            </c:numRef>
          </c:val>
          <c:extLst>
            <c:ext xmlns:c16="http://schemas.microsoft.com/office/drawing/2014/chart" uri="{C3380CC4-5D6E-409C-BE32-E72D297353CC}">
              <c16:uniqueId val="{00000003-2716-4039-AC3E-3FD721916D13}"/>
            </c:ext>
          </c:extLst>
        </c:ser>
        <c:ser>
          <c:idx val="1"/>
          <c:order val="2"/>
          <c:spPr>
            <a:solidFill>
              <a:srgbClr val="1964C1"/>
            </a:solidFill>
          </c:spPr>
          <c:invertIfNegative val="0"/>
          <c:val>
            <c:numRef>
              <c:f>'Data - Overview'!$D$139</c:f>
              <c:numCache>
                <c:formatCode>0%</c:formatCode>
                <c:ptCount val="1"/>
                <c:pt idx="0">
                  <c:v>0.36882403433476391</c:v>
                </c:pt>
              </c:numCache>
            </c:numRef>
          </c:val>
          <c:extLst>
            <c:ext xmlns:c16="http://schemas.microsoft.com/office/drawing/2014/chart" uri="{C3380CC4-5D6E-409C-BE32-E72D297353CC}">
              <c16:uniqueId val="{00000004-2716-4039-AC3E-3FD721916D13}"/>
            </c:ext>
          </c:extLst>
        </c:ser>
        <c:ser>
          <c:idx val="0"/>
          <c:order val="3"/>
          <c:spPr>
            <a:solidFill>
              <a:srgbClr val="7D38BA"/>
            </a:solidFill>
          </c:spPr>
          <c:invertIfNegative val="0"/>
          <c:val>
            <c:numRef>
              <c:f>'Data - Overview'!$D$140</c:f>
              <c:numCache>
                <c:formatCode>0%</c:formatCode>
                <c:ptCount val="1"/>
                <c:pt idx="0">
                  <c:v>8.7768240343347639E-2</c:v>
                </c:pt>
              </c:numCache>
            </c:numRef>
          </c:val>
          <c:extLst>
            <c:ext xmlns:c16="http://schemas.microsoft.com/office/drawing/2014/chart" uri="{C3380CC4-5D6E-409C-BE32-E72D297353CC}">
              <c16:uniqueId val="{00000005-2716-4039-AC3E-3FD721916D13}"/>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39DB-4C40-B94C-C1B7DC416116}"/>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39DB-4C40-B94C-C1B7DC416116}"/>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39DB-4C40-B94C-C1B7DC416116}"/>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39DB-4C40-B94C-C1B7DC416116}"/>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39DB-4C40-B94C-C1B7DC416116}"/>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39DB-4C40-B94C-C1B7DC416116}"/>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39DB-4C40-B94C-C1B7DC416116}"/>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39DB-4C40-B94C-C1B7DC416116}"/>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39DB-4C40-B94C-C1B7DC416116}"/>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39DB-4C40-B94C-C1B7DC416116}"/>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39DB-4C40-B94C-C1B7DC416116}"/>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39DB-4C40-B94C-C1B7DC416116}"/>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39DB-4C40-B94C-C1B7DC416116}"/>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39DB-4C40-B94C-C1B7DC416116}"/>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39DB-4C40-B94C-C1B7DC416116}"/>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39DB-4C40-B94C-C1B7DC416116}"/>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39DB-4C40-B94C-C1B7DC416116}"/>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39DB-4C40-B94C-C1B7DC416116}"/>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39DB-4C40-B94C-C1B7DC416116}"/>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39DB-4C40-B94C-C1B7DC416116}"/>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39DB-4C40-B94C-C1B7DC416116}"/>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39DB-4C40-B94C-C1B7DC416116}"/>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39DB-4C40-B94C-C1B7DC416116}"/>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39DB-4C40-B94C-C1B7DC416116}"/>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39DB-4C40-B94C-C1B7DC416116}"/>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{F17B4923-B3A1-43B6-AE9F-F8361F311B46}</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39DB-4C40-B94C-C1B7DC416116}"/>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{E3ADC938-C8AF-4B1C-98C5-857C582EE632}</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39DB-4C40-B94C-C1B7DC416116}"/>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{4FFDFD8E-68B9-4466-A19C-23E440405B43}</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39DB-4C40-B94C-C1B7DC416116}"/>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{4920869F-D695-4926-A37B-5FE702D247D7}</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39DB-4C40-B94C-C1B7DC416116}"/>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{4DCC5F04-1FE5-4D9A-9EDD-3CA66459FCEC}</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39DB-4C40-B94C-C1B7DC416116}"/>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{EB6FCE9F-F1C9-464E-A7B7-EE2A86B7EF82}</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39DB-4C40-B94C-C1B7DC416116}"/>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{91B986CC-0D87-4EA1-B86B-8084CC1B3EE5}</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39DB-4C40-B94C-C1B7DC416116}"/>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{6A353171-DEC1-4FF7-AD90-072805FFF3E9}</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39DB-4C40-B94C-C1B7DC416116}"/>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{51375E1A-8CF6-49A4-B7BE-7CE6F9FCF577}</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39DB-4C40-B94C-C1B7DC416116}"/>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{6F729657-03E1-481D-AC45-5D55EC801B44}</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39DB-4C40-B94C-C1B7DC416116}"/>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{ACE5C43B-EC53-4009-9C17-B795A53FEDB1}</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39DB-4C40-B94C-C1B7DC416116}"/>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{0C7B3C2B-8C34-4201-A439-1C4F724EA3E9}</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39DB-4C40-B94C-C1B7DC416116}"/>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{026F83DD-E723-4F2F-A15D-3FCA095697BB}</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39DB-4C40-B94C-C1B7DC416116}"/>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{C0C7F0F1-0A5C-4B63-AA0A-8A31C7DA7246}</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39DB-4C40-B94C-C1B7DC416116}"/>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{BCD20B5F-5F9E-423C-A1D7-EC4197E6A4C4}</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39DB-4C40-B94C-C1B7DC416116}"/>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{E0F32228-6953-4F51-AFAB-6656161688FE}</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39DB-4C40-B94C-C1B7DC416116}"/>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{D48BFBDF-9765-434D-9181-18ABA91CEBF8}</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39DB-4C40-B94C-C1B7DC416116}"/>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{64BF85E2-1105-499D-A739-D7A65E967B11}</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39DB-4C40-B94C-C1B7DC416116}"/>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{F7FB151D-C5B1-4B98-916B-BCF6F3503CDD}</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39DB-4C40-B94C-C1B7DC416116}"/>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{0E77B1CC-60E0-42D4-BF72-575559743D34}</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39DB-4C40-B94C-C1B7DC416116}"/>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{670179B1-59B5-4472-B25F-CF2DE9E3F435}</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39DB-4C40-B94C-C1B7DC416116}"/>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{30E9A20B-0E78-4E7B-ABCC-B6A0EA150AE9}</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39DB-4C40-B94C-C1B7DC416116}"/>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{4C63AA70-AA63-4D2B-A4AF-88EF2F566A4A}</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39DB-4C40-B94C-C1B7DC416116}"/>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{BC13613B-F1D1-4AC7-A641-794907465401}</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39DB-4C40-B94C-C1B7DC416116}"/>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{A33A84B5-46A9-47A1-8C41-04B10E897388}</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39DB-4C40-B94C-C1B7DC416116}"/>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8.5470085470085479E-3</c:v>
                </c:pt>
                <c:pt idx="1">
                  <c:v>2.564102564102564E-2</c:v>
                </c:pt>
                <c:pt idx="2">
                  <c:v>4.2735042735042739E-3</c:v>
                </c:pt>
                <c:pt idx="3">
                  <c:v>1.7094017094017096E-2</c:v>
                </c:pt>
                <c:pt idx="4">
                  <c:v>2.9914529914529916E-2</c:v>
                </c:pt>
                <c:pt idx="5">
                  <c:v>0</c:v>
                </c:pt>
                <c:pt idx="6">
                  <c:v>8.5470085470085479E-3</c:v>
                </c:pt>
                <c:pt idx="7">
                  <c:v>0</c:v>
                </c:pt>
                <c:pt idx="8">
                  <c:v>1.7094017094017096E-2</c:v>
                </c:pt>
                <c:pt idx="9">
                  <c:v>0</c:v>
                </c:pt>
                <c:pt idx="10">
                  <c:v>8.5470085470085479E-3</c:v>
                </c:pt>
                <c:pt idx="11">
                  <c:v>4.2735042735042739E-3</c:v>
                </c:pt>
                <c:pt idx="12">
                  <c:v>3.4188034188034191E-2</c:v>
                </c:pt>
                <c:pt idx="13">
                  <c:v>8.5470085470085479E-3</c:v>
                </c:pt>
                <c:pt idx="14">
                  <c:v>2.564102564102564E-2</c:v>
                </c:pt>
                <c:pt idx="15">
                  <c:v>5.128205128205128E-2</c:v>
                </c:pt>
                <c:pt idx="16">
                  <c:v>4.2735042735042736E-2</c:v>
                </c:pt>
                <c:pt idx="17">
                  <c:v>0</c:v>
                </c:pt>
                <c:pt idx="18">
                  <c:v>0.1</c:v>
                </c:pt>
                <c:pt idx="19">
                  <c:v>6.4102564102564097E-2</c:v>
                </c:pt>
                <c:pt idx="20">
                  <c:v>2.1367521367521368E-2</c:v>
                </c:pt>
                <c:pt idx="21">
                  <c:v>8.5470085470085479E-3</c:v>
                </c:pt>
                <c:pt idx="22">
                  <c:v>5.9829059829059832E-2</c:v>
                </c:pt>
                <c:pt idx="23">
                  <c:v>0.1</c:v>
                </c:pt>
                <c:pt idx="24">
                  <c:v>0.1</c:v>
                </c:pt>
              </c:numCache>
            </c:numRef>
          </c:xVal>
          <c:yVal>
            <c:numRef>
              <c:f>'Customer View Chart'!$F$49:$F$73</c:f>
              <c:numCache>
                <c:formatCode>0</c:formatCode>
                <c:ptCount val="25"/>
                <c:pt idx="0">
                  <c:v>46.72939192204587</c:v>
                </c:pt>
                <c:pt idx="1">
                  <c:v>68.322668322668321</c:v>
                </c:pt>
                <c:pt idx="2">
                  <c:v>7.7334637286961483</c:v>
                </c:pt>
                <c:pt idx="3">
                  <c:v>34.949507505392241</c:v>
                </c:pt>
                <c:pt idx="4">
                  <c:v>87.613102775139822</c:v>
                </c:pt>
                <c:pt idx="5">
                  <c:v>0</c:v>
                </c:pt>
                <c:pt idx="6">
                  <c:v>52.729590153401617</c:v>
                </c:pt>
                <c:pt idx="7">
                  <c:v>0</c:v>
                </c:pt>
                <c:pt idx="8">
                  <c:v>34.325491698855018</c:v>
                </c:pt>
                <c:pt idx="9">
                  <c:v>0</c:v>
                </c:pt>
                <c:pt idx="10">
                  <c:v>48.876655882305606</c:v>
                </c:pt>
                <c:pt idx="11">
                  <c:v>23.951185191495274</c:v>
                </c:pt>
                <c:pt idx="12">
                  <c:v>131.81058544187036</c:v>
                </c:pt>
                <c:pt idx="13">
                  <c:v>21.25942355300154</c:v>
                </c:pt>
                <c:pt idx="14">
                  <c:v>57.96643301110246</c:v>
                </c:pt>
                <c:pt idx="15">
                  <c:v>83.219872617050896</c:v>
                </c:pt>
                <c:pt idx="16">
                  <c:v>58.8995648908503</c:v>
                </c:pt>
                <c:pt idx="17">
                  <c:v>0</c:v>
                </c:pt>
                <c:pt idx="18">
                  <c:v>94.569400592250744</c:v>
                </c:pt>
                <c:pt idx="19">
                  <c:v>86.557845095731963</c:v>
                </c:pt>
                <c:pt idx="20">
                  <c:v>119.4472766637715</c:v>
                </c:pt>
                <c:pt idx="21">
                  <c:v>194.55400504875769</c:v>
                </c:pt>
                <c:pt idx="22">
                  <c:v>142.8708162272176</c:v>
                </c:pt>
                <c:pt idx="23">
                  <c:v>200</c:v>
                </c:pt>
                <c:pt idx="24">
                  <c:v>200</c:v>
                </c:pt>
              </c:numCache>
            </c:numRef>
          </c:yVal>
          <c:smooth val="0"/>
          <c:extLst>
            <c:ext xmlns:c16="http://schemas.microsoft.com/office/drawing/2014/chart" uri="{C3380CC4-5D6E-409C-BE32-E72D297353CC}">
              <c16:uniqueId val="{00000019-39DB-4C40-B94C-C1B7DC416116}"/>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94.752820366182789</c:v>
                </c:pt>
                <c:pt idx="1">
                  <c:v>89.985072803428039</c:v>
                </c:pt>
                <c:pt idx="2">
                  <c:v>91.564500775552531</c:v>
                </c:pt>
                <c:pt idx="3">
                  <c:v>85.225422216636431</c:v>
                </c:pt>
                <c:pt idx="4">
                  <c:v>88.889024642707142</c:v>
                </c:pt>
                <c:pt idx="5">
                  <c:v>84.750101689805632</c:v>
                </c:pt>
                <c:pt idx="6">
                  <c:v>85.741861699170201</c:v>
                </c:pt>
                <c:pt idx="7">
                  <c:v>99.555174432261069</c:v>
                </c:pt>
                <c:pt idx="8">
                  <c:v>85.970317050278467</c:v>
                </c:pt>
                <c:pt idx="9">
                  <c:v>95.219256450570413</c:v>
                </c:pt>
                <c:pt idx="10">
                  <c:v>94.071003042527551</c:v>
                </c:pt>
                <c:pt idx="11">
                  <c:v>96.655635762318042</c:v>
                </c:pt>
                <c:pt idx="12">
                  <c:v>99.543018713909731</c:v>
                </c:pt>
                <c:pt idx="13">
                  <c:v>75.526248069654244</c:v>
                </c:pt>
                <c:pt idx="14">
                  <c:v>94.759939077800553</c:v>
                </c:pt>
                <c:pt idx="15">
                  <c:v>86.311737885221504</c:v>
                </c:pt>
                <c:pt idx="16">
                  <c:v>100.49612728585369</c:v>
                </c:pt>
                <c:pt idx="17">
                  <c:v>101.13315188263701</c:v>
                </c:pt>
                <c:pt idx="18">
                  <c:v>98.117785747634485</c:v>
                </c:pt>
                <c:pt idx="19">
                  <c:v>108.48353167290546</c:v>
                </c:pt>
                <c:pt idx="20">
                  <c:v>108.47472975687636</c:v>
                </c:pt>
                <c:pt idx="21">
                  <c:v>46.803216488599631</c:v>
                </c:pt>
                <c:pt idx="22">
                  <c:v>99.360672633892349</c:v>
                </c:pt>
                <c:pt idx="23">
                  <c:v>101.9114055726118</c:v>
                </c:pt>
                <c:pt idx="24">
                  <c:v>99.71103601563604</c:v>
                </c:pt>
                <c:pt idx="25">
                  <c:v>86.629180905708139</c:v>
                </c:pt>
                <c:pt idx="26">
                  <c:v>98.218710691986033</c:v>
                </c:pt>
                <c:pt idx="27">
                  <c:v>100.00000000000003</c:v>
                </c:pt>
                <c:pt idx="28">
                  <c:v>90.110132856871843</c:v>
                </c:pt>
                <c:pt idx="29">
                  <c:v>92.343223580436089</c:v>
                </c:pt>
                <c:pt idx="30">
                  <c:v>83.646379184066006</c:v>
                </c:pt>
                <c:pt idx="31">
                  <c:v>84.440161215410768</c:v>
                </c:pt>
                <c:pt idx="32">
                  <c:v>100.2456545845114</c:v>
                </c:pt>
                <c:pt idx="33">
                  <c:v>81.362143874899701</c:v>
                </c:pt>
                <c:pt idx="34">
                  <c:v>98.220948630607836</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CBE9-480D-B421-380D571BF3D5}"/>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AC20-4075-AC9A-5C933AB1653A}"/>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CD9E-4281-88E3-EE969A1B61B6}"/>
              </c:ext>
            </c:extLst>
          </c:dPt>
          <c:dPt>
            <c:idx val="1"/>
            <c:invertIfNegative val="0"/>
            <c:bubble3D val="0"/>
            <c:spPr>
              <a:solidFill>
                <a:srgbClr val="89756E"/>
              </a:solidFill>
            </c:spPr>
            <c:extLst>
              <c:ext xmlns:c16="http://schemas.microsoft.com/office/drawing/2014/chart" uri="{C3380CC4-5D6E-409C-BE32-E72D297353CC}">
                <c16:uniqueId val="{00000003-CD9E-4281-88E3-EE969A1B61B6}"/>
              </c:ext>
            </c:extLst>
          </c:dPt>
          <c:dPt>
            <c:idx val="2"/>
            <c:invertIfNegative val="0"/>
            <c:bubble3D val="0"/>
            <c:spPr>
              <a:solidFill>
                <a:srgbClr val="30499F"/>
              </a:solidFill>
            </c:spPr>
            <c:extLst>
              <c:ext xmlns:c16="http://schemas.microsoft.com/office/drawing/2014/chart" uri="{C3380CC4-5D6E-409C-BE32-E72D297353CC}">
                <c16:uniqueId val="{00000005-CD9E-4281-88E3-EE969A1B61B6}"/>
              </c:ext>
            </c:extLst>
          </c:dPt>
          <c:dPt>
            <c:idx val="3"/>
            <c:invertIfNegative val="0"/>
            <c:bubble3D val="0"/>
            <c:spPr>
              <a:solidFill>
                <a:srgbClr val="C1C630"/>
              </a:solidFill>
            </c:spPr>
            <c:extLst>
              <c:ext xmlns:c16="http://schemas.microsoft.com/office/drawing/2014/chart" uri="{C3380CC4-5D6E-409C-BE32-E72D297353CC}">
                <c16:uniqueId val="{00000007-CD9E-4281-88E3-EE969A1B61B6}"/>
              </c:ext>
            </c:extLst>
          </c:dPt>
          <c:dPt>
            <c:idx val="4"/>
            <c:invertIfNegative val="0"/>
            <c:bubble3D val="0"/>
            <c:spPr>
              <a:solidFill>
                <a:srgbClr val="AB347D"/>
              </a:solidFill>
            </c:spPr>
            <c:extLst>
              <c:ext xmlns:c16="http://schemas.microsoft.com/office/drawing/2014/chart" uri="{C3380CC4-5D6E-409C-BE32-E72D297353CC}">
                <c16:uniqueId val="{00000009-CD9E-4281-88E3-EE969A1B61B6}"/>
              </c:ext>
            </c:extLst>
          </c:dPt>
          <c:val>
            <c:numRef>
              <c:f>'Wellbeing Acorn Group'!$K$13:$K$17</c:f>
              <c:numCache>
                <c:formatCode>0</c:formatCode>
                <c:ptCount val="5"/>
                <c:pt idx="0">
                  <c:v>44.026300718412678</c:v>
                </c:pt>
                <c:pt idx="1">
                  <c:v>42.109793526148422</c:v>
                </c:pt>
                <c:pt idx="2">
                  <c:v>58.543499669548574</c:v>
                </c:pt>
                <c:pt idx="3">
                  <c:v>172.33126837606838</c:v>
                </c:pt>
                <c:pt idx="4">
                  <c:v>158.25307483844071</c:v>
                </c:pt>
              </c:numCache>
            </c:numRef>
          </c:val>
          <c:extLst>
            <c:ext xmlns:c16="http://schemas.microsoft.com/office/drawing/2014/chart" uri="{C3380CC4-5D6E-409C-BE32-E72D297353CC}">
              <c16:uniqueId val="{0000000A-CD9E-4281-88E3-EE969A1B61B6}"/>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BAEA-4675-B052-153031FACECF}"/>
              </c:ext>
            </c:extLst>
          </c:dPt>
          <c:dPt>
            <c:idx val="1"/>
            <c:invertIfNegative val="0"/>
            <c:bubble3D val="0"/>
            <c:spPr>
              <a:solidFill>
                <a:srgbClr val="89756E"/>
              </a:solidFill>
            </c:spPr>
            <c:extLst>
              <c:ext xmlns:c16="http://schemas.microsoft.com/office/drawing/2014/chart" uri="{C3380CC4-5D6E-409C-BE32-E72D297353CC}">
                <c16:uniqueId val="{00000003-BAEA-4675-B052-153031FACECF}"/>
              </c:ext>
            </c:extLst>
          </c:dPt>
          <c:dPt>
            <c:idx val="2"/>
            <c:invertIfNegative val="0"/>
            <c:bubble3D val="0"/>
            <c:spPr>
              <a:solidFill>
                <a:srgbClr val="30499F"/>
              </a:solidFill>
            </c:spPr>
            <c:extLst>
              <c:ext xmlns:c16="http://schemas.microsoft.com/office/drawing/2014/chart" uri="{C3380CC4-5D6E-409C-BE32-E72D297353CC}">
                <c16:uniqueId val="{00000005-BAEA-4675-B052-153031FACECF}"/>
              </c:ext>
            </c:extLst>
          </c:dPt>
          <c:dPt>
            <c:idx val="3"/>
            <c:invertIfNegative val="0"/>
            <c:bubble3D val="0"/>
            <c:spPr>
              <a:solidFill>
                <a:srgbClr val="C1C630"/>
              </a:solidFill>
            </c:spPr>
            <c:extLst>
              <c:ext xmlns:c16="http://schemas.microsoft.com/office/drawing/2014/chart" uri="{C3380CC4-5D6E-409C-BE32-E72D297353CC}">
                <c16:uniqueId val="{00000007-BAEA-4675-B052-153031FACECF}"/>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8.5470085470085472E-2</c:v>
                </c:pt>
                <c:pt idx="1">
                  <c:v>7.2649572649572655E-2</c:v>
                </c:pt>
                <c:pt idx="2">
                  <c:v>0.12820512820512819</c:v>
                </c:pt>
                <c:pt idx="3">
                  <c:v>0.70940170940170943</c:v>
                </c:pt>
              </c:numCache>
            </c:numRef>
          </c:val>
          <c:extLst>
            <c:ext xmlns:c16="http://schemas.microsoft.com/office/drawing/2014/chart" uri="{C3380CC4-5D6E-409C-BE32-E72D297353CC}">
              <c16:uniqueId val="{00000008-BAEA-4675-B052-153031FACECF}"/>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0.19413415180335644</c:v>
                </c:pt>
                <c:pt idx="1">
                  <c:v>0.17252417208946966</c:v>
                </c:pt>
                <c:pt idx="2">
                  <c:v>0.2189912269146666</c:v>
                </c:pt>
                <c:pt idx="3">
                  <c:v>0.41165002502832154</c:v>
                </c:pt>
              </c:numCache>
            </c:numRef>
          </c:val>
          <c:extLst>
            <c:ext xmlns:c16="http://schemas.microsoft.com/office/drawing/2014/chart" uri="{C3380CC4-5D6E-409C-BE32-E72D297353CC}">
              <c16:uniqueId val="{00000009-BAEA-4675-B052-153031FACECF}"/>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46.72939192204587</c:v>
                </c:pt>
                <c:pt idx="1">
                  <c:v>68.322668322668321</c:v>
                </c:pt>
                <c:pt idx="2">
                  <c:v>7.7334637286961483</c:v>
                </c:pt>
                <c:pt idx="3">
                  <c:v>34.949507505392241</c:v>
                </c:pt>
                <c:pt idx="4">
                  <c:v>87.613102775139822</c:v>
                </c:pt>
              </c:numCache>
            </c:numRef>
          </c:val>
          <c:extLst>
            <c:ext xmlns:c16="http://schemas.microsoft.com/office/drawing/2014/chart" uri="{C3380CC4-5D6E-409C-BE32-E72D297353CC}">
              <c16:uniqueId val="{00000000-CE84-41DB-8BE1-AE9E1BBB01EF}"/>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52.729590153401617</c:v>
                </c:pt>
                <c:pt idx="2">
                  <c:v>0</c:v>
                </c:pt>
                <c:pt idx="3">
                  <c:v>34.325491698855018</c:v>
                </c:pt>
                <c:pt idx="4">
                  <c:v>0</c:v>
                </c:pt>
                <c:pt idx="5">
                  <c:v>48.876655882305606</c:v>
                </c:pt>
                <c:pt idx="6">
                  <c:v>23.951185191495274</c:v>
                </c:pt>
                <c:pt idx="7">
                  <c:v>131.81058544187036</c:v>
                </c:pt>
              </c:numCache>
            </c:numRef>
          </c:val>
          <c:extLst>
            <c:ext xmlns:c16="http://schemas.microsoft.com/office/drawing/2014/chart" uri="{C3380CC4-5D6E-409C-BE32-E72D297353CC}">
              <c16:uniqueId val="{00000000-E50F-4B7A-A92B-4C80172951E0}"/>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21.25942355300154</c:v>
                </c:pt>
                <c:pt idx="1">
                  <c:v>57.96643301110246</c:v>
                </c:pt>
                <c:pt idx="2">
                  <c:v>83.219872617050896</c:v>
                </c:pt>
                <c:pt idx="3">
                  <c:v>58.8995648908503</c:v>
                </c:pt>
                <c:pt idx="4">
                  <c:v>0</c:v>
                </c:pt>
              </c:numCache>
            </c:numRef>
          </c:val>
          <c:extLst>
            <c:ext xmlns:c16="http://schemas.microsoft.com/office/drawing/2014/chart" uri="{C3380CC4-5D6E-409C-BE32-E72D297353CC}">
              <c16:uniqueId val="{00000000-E469-4AED-8AE6-512B45735D2D}"/>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94.569400592250744</c:v>
                </c:pt>
                <c:pt idx="1">
                  <c:v>86.557845095731963</c:v>
                </c:pt>
                <c:pt idx="2">
                  <c:v>119.4472766637715</c:v>
                </c:pt>
                <c:pt idx="3">
                  <c:v>194.55400504875769</c:v>
                </c:pt>
                <c:pt idx="4">
                  <c:v>142.8708162272176</c:v>
                </c:pt>
                <c:pt idx="5">
                  <c:v>231.74742314124916</c:v>
                </c:pt>
                <c:pt idx="6">
                  <c:v>435.76933651164825</c:v>
                </c:pt>
              </c:numCache>
            </c:numRef>
          </c:val>
          <c:extLst>
            <c:ext xmlns:c16="http://schemas.microsoft.com/office/drawing/2014/chart" uri="{C3380CC4-5D6E-409C-BE32-E72D297353CC}">
              <c16:uniqueId val="{00000000-32C9-4F7A-8B6B-4FD7203AF095}"/>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191.39752414088699</c:v>
                </c:pt>
                <c:pt idx="2">
                  <c:v>0</c:v>
                </c:pt>
              </c:numCache>
            </c:numRef>
          </c:val>
          <c:extLst>
            <c:ext xmlns:c16="http://schemas.microsoft.com/office/drawing/2014/chart" uri="{C3380CC4-5D6E-409C-BE32-E72D297353CC}">
              <c16:uniqueId val="{00000000-BB51-4E4C-918A-9EB464DCCBF3}"/>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435.76933651164825</c:v>
                </c:pt>
                <c:pt idx="1">
                  <c:v>231.74742314124916</c:v>
                </c:pt>
                <c:pt idx="2">
                  <c:v>194.55400504875769</c:v>
                </c:pt>
                <c:pt idx="3">
                  <c:v>191.39752414088699</c:v>
                </c:pt>
                <c:pt idx="4">
                  <c:v>142.8708162272176</c:v>
                </c:pt>
                <c:pt idx="5">
                  <c:v>131.81058544187036</c:v>
                </c:pt>
                <c:pt idx="6">
                  <c:v>119.4472766637715</c:v>
                </c:pt>
                <c:pt idx="7">
                  <c:v>94.569400592250744</c:v>
                </c:pt>
                <c:pt idx="8">
                  <c:v>87.613102775139822</c:v>
                </c:pt>
                <c:pt idx="9">
                  <c:v>86.557845095731963</c:v>
                </c:pt>
                <c:pt idx="10">
                  <c:v>83.219872617050896</c:v>
                </c:pt>
                <c:pt idx="11">
                  <c:v>68.322668322668321</c:v>
                </c:pt>
                <c:pt idx="12">
                  <c:v>58.8995648908503</c:v>
                </c:pt>
                <c:pt idx="13">
                  <c:v>57.96643301110246</c:v>
                </c:pt>
                <c:pt idx="14">
                  <c:v>52.729590153401617</c:v>
                </c:pt>
                <c:pt idx="15">
                  <c:v>48.876655882305606</c:v>
                </c:pt>
                <c:pt idx="16">
                  <c:v>46.72939192204587</c:v>
                </c:pt>
                <c:pt idx="17">
                  <c:v>34.949507505392241</c:v>
                </c:pt>
                <c:pt idx="18">
                  <c:v>34.325491698855018</c:v>
                </c:pt>
                <c:pt idx="19">
                  <c:v>23.951185191495274</c:v>
                </c:pt>
                <c:pt idx="20">
                  <c:v>21.25942355300154</c:v>
                </c:pt>
                <c:pt idx="21">
                  <c:v>7.7334637286961483</c:v>
                </c:pt>
                <c:pt idx="22">
                  <c:v>0</c:v>
                </c:pt>
                <c:pt idx="23">
                  <c:v>0</c:v>
                </c:pt>
                <c:pt idx="24">
                  <c:v>0</c:v>
                </c:pt>
                <c:pt idx="25">
                  <c:v>0</c:v>
                </c:pt>
                <c:pt idx="26">
                  <c:v>0</c:v>
                </c:pt>
              </c:numCache>
            </c:numRef>
          </c:val>
          <c:extLst>
            <c:ext xmlns:c16="http://schemas.microsoft.com/office/drawing/2014/chart" uri="{C3380CC4-5D6E-409C-BE32-E72D297353CC}">
              <c16:uniqueId val="{00000000-406F-4C54-A5DF-C5B38EC42E3D}"/>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4BBFAC49-E965-49D9-ACF5-99B6DD6B4A46}"/>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568B6C3F-BE04-404F-95DB-DE5470BBEE87}"/>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6F7B394B-E894-421F-BD59-540E89606528}"/>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500CF196-3FF1-4607-B863-4A7F27777699}"/>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5C88C534-5782-43F8-8ABE-A04DE1AE2F9F}"/>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574B2E22-C0E1-40AC-B340-B55768B3CC97}"/>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54C5B41A-7ED9-4C02-9135-3A3925A022F8}"/>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4661CC6-8931-40E7-BFA6-100FEC6D93B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432E446C-310B-4FAF-A09F-FDED3B47D872}"/>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075149C1-FD15-43A5-80CD-0E2E938C5197}"/>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B906FCB5-A1D6-4AA1-B3CA-29D11D776EE7}"/>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27AC95FC-6409-4ABF-AC1F-E9B40CA0AC13}"/>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2E4FC27E-5975-4A28-925D-3E82A0E5A311}"/>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35D72814-2E1E-4198-A3C0-522EF2060F39}"/>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D931BA59-34D4-4795-9462-94FEB4D23E6D}"/>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23EB35D3-4D02-44FC-B868-3403A24D2548}"/>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F69270EC-6144-42E3-805A-54312871C4F1}"/>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9FED1C9A-FEB0-42D7-97BB-815671E59F3B}"/>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00072707-1D8B-4112-8781-DEE954044557}"/>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420F999D-8390-4105-A04D-185A17E3A09F}"/>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A70748A7-FB0F-45DA-8F20-71569E1D80DB}"/>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78AB7AA7-DC43-42CF-BB98-44602C4E8499}"/>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BF66F76C-194C-4A7C-94B6-091210E86A4D}"/>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E83C66B6-23BD-4DFE-8194-427DA8725A2C}"/>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9C04E7D0-C478-4FE9-8235-F21D10BAA573}"/>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A873C570-A78E-4903-80EB-FC18E570ABE1}"/>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18655E56-6D9D-401A-A52D-18280F9DB843}"/>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C0DDFCAC-CA72-4C1E-8939-6C2FC280FE72}"/>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7DE5FB04-EEA0-43AB-A6BE-765345EC62A5}"/>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CF7AF0D3-2FD1-4D53-9ED3-A4F9C4728E21}"/>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BE5C5906-14CF-4F2B-8FEC-3491D6F5F693}"/>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96720270-BB5B-4AA5-A5E2-2B1AEB5DE990}"/>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330D5392-FEA7-4023-AB05-AA348E0942D2}"/>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0E6FEC48-4AB4-4420-A82F-686ADDE19B79}"/>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86338776-7074-4371-AA81-C41E8C6A6C97}"/>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A27A8768-3CCA-43AB-9091-33FA31584AAD}"/>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DEA63065-6602-4E15-A009-A91F41DC8271}"/>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0C3B9895-DED2-4AD7-BBDC-0426BA8CBE5B}"/>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0F8B13AE-CDC9-495C-AFC9-19F5E1B1049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AC732227-3CAB-4228-98ED-2B95B1BB51B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3A1E3419-6ECB-4F8D-829F-9794828841B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BFFCB955-2963-4B57-B5CD-658AFD16B481}"/>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7269303E-55B6-448F-908D-1ACDFFAFEAD1}"/>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30675FF7-C277-468D-B6E6-71E94DD10910}"/>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1744EFE4-C8EA-4709-BE21-5E23955EC106}"/>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824F23DC-2CF5-43AE-9E2D-096DE994B9BC}"/>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2EFD0870-EF23-4021-93B0-16EEFB3D11A3}"/>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F498B4C8-74B9-4228-B2C6-2C9F80BA327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3B8CFC8E-7709-4E03-B5D5-EF68F534A6AC}"/>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F4072A6-2466-4139-AE80-BDC0538F1AF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9F415DEA-75C5-4AC0-BA0A-9581F1BE6DB7}"/>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2B55E110-C6E9-4DA2-93A4-24ECE386F6C6}"/>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32A6A343-8B27-42F4-96F1-5859FB5E88C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4D9D9C3-2EC7-4AA5-BD54-C4359085CEC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DEB05CEC-D337-46FE-850A-028D62ADB69C}"/>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A1346240-12A5-4469-B2A5-2B9A0594E550}"/>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525E1173-1494-4AE7-A663-047848B99EA2}"/>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CAC03440-0438-474F-892E-723B26D98A6B}"/>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63A40D03-F80C-46FF-95DA-68AC7C611F2B}"/>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B932B42A-4914-4B58-8E03-00A018F066B3}"/>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5EA25FBA-FBBF-429C-90D1-8A54E3FF9AB9}"/>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1116B87-985A-48E3-9461-D0BAB82AE730}"/>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4B653F9A-D4CD-410A-BC73-F4C5284A04F6}"/>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B50D647A-3C75-47D5-81DD-00A4F316F51F}"/>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6EE449E-3576-4927-BC4F-C36FF85CA737}"/>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E7B82B7-DAC9-48B0-912E-2D6B25F511A2}"/>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F4099E44-43FA-4A33-BBC8-C8DF45C2F44C}"/>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1EE21BC-BC4C-4123-A769-0AFFE44F7FC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6BA462FC-5951-44EB-97CF-83578902D2A3}"/>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9C70EB2D-BA87-4AC2-8F09-C2767235A8B1}"/>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E1B58678-EB8F-4DE9-90EE-2A68EE6ACAD6}"/>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Davenham, Moulton &amp; Kingsmead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F64DCBDA-2FD6-49A0-A551-ED5A61538695}"/>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3A1C96B4-13C4-49A5-8139-E1BE66EBE8A3}"/>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4E3462B7-507D-4197-ACB6-46804FFBAD28}"/>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7772ABFB-CE67-449C-B355-F12BD34FF863}"/>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BF91A3A8-B9AE-4484-8270-6D0A605C587B}"/>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9DFC54CC-AAE9-4643-9BF7-97FCCF755D35}"/>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C0FB5D3C-382A-4B59-BA36-4FA0A473160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DE841EDB-8386-4794-A73E-0349C5F34272}"/>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7C2AE1B3-51DC-4F9D-9592-773BBA0124AE}"/>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47942785-908F-470F-819B-67AA8A82C5C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23BCCDA3-185C-4383-8323-B0B257D8E2BE}"/>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556B6B07-D338-4A18-8D13-F78224368BB6}"/>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0B807A47-72B8-426D-BD1C-D2AD40F99E7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7F3A9178-1E58-44E5-989A-6B768AF4F138}"/>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79BE3DC9-BC30-4AD4-8845-26C8B28948DD}"/>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70DEC1E1-C311-4514-8D03-D224227FD57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CCBBA77C-61B8-41F6-99CF-F54724B74DA4}"/>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4E30F21D-7E9A-4D2C-A42B-654EA9CFBD01}"/>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53D3CCAF-17D3-4FC3-9A18-E44F1289E805}"/>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D32B674E-0CED-40B7-A64D-661DB0A65809}"/>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3BE2FE8B-A81D-4A78-A830-D21E60E90D15}"/>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8C8A94E7-69D1-46CB-8592-67EF22477EF5}"/>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B3492F80-2EE5-46FF-BBF8-F34049F1D39E}"/>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0%</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C2057C60-FCF3-43D9-BD6D-D67DD9CCE380}"/>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16%</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01C817C7-25D6-475F-B8E3-6B13DD7C69D6}"/>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92</a:t>
          </a:fld>
          <a:endParaRPr lang="en-GB" sz="1050" b="1">
            <a:solidFill>
              <a:srgbClr val="7030A0"/>
            </a:solidFill>
            <a:latin typeface="+mn-lt"/>
          </a:endParaRPr>
        </a:p>
      </xdr:txBody>
    </xdr:sp>
    <xdr:clientData/>
  </xdr:oneCellAnchor>
  <xdr:oneCellAnchor>
    <xdr:from>
      <xdr:col>3</xdr:col>
      <xdr:colOff>332298</xdr:colOff>
      <xdr:row>18</xdr:row>
      <xdr:rowOff>114300</xdr:rowOff>
    </xdr:from>
    <xdr:ext cx="616514" cy="233205"/>
    <xdr:sp macro="" textlink="'Data - Overview'!L28">
      <xdr:nvSpPr>
        <xdr:cNvPr id="38" name="TextBox 37">
          <a:extLst>
            <a:ext uri="{FF2B5EF4-FFF2-40B4-BE49-F238E27FC236}">
              <a16:creationId xmlns:a16="http://schemas.microsoft.com/office/drawing/2014/main" id="{48813F57-4B17-4CAC-97F6-C984FF65277A}"/>
            </a:ext>
          </a:extLst>
        </xdr:cNvPr>
        <xdr:cNvSpPr txBox="1"/>
      </xdr:nvSpPr>
      <xdr:spPr>
        <a:xfrm>
          <a:off x="2256348"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95</a:t>
          </a:fld>
          <a:endParaRPr lang="en-GB" sz="800" b="1">
            <a:solidFill>
              <a:srgbClr val="0070C0"/>
            </a:solidFill>
            <a:latin typeface="+mn-lt"/>
          </a:endParaRPr>
        </a:p>
      </xdr:txBody>
    </xdr:sp>
    <xdr:clientData/>
  </xdr:oneCellAnchor>
  <xdr:oneCellAnchor>
    <xdr:from>
      <xdr:col>6</xdr:col>
      <xdr:colOff>37024</xdr:colOff>
      <xdr:row>18</xdr:row>
      <xdr:rowOff>114300</xdr:rowOff>
    </xdr:from>
    <xdr:ext cx="616514" cy="233205"/>
    <xdr:sp macro="" textlink="'Data - Overview'!L29">
      <xdr:nvSpPr>
        <xdr:cNvPr id="39" name="TextBox 38">
          <a:extLst>
            <a:ext uri="{FF2B5EF4-FFF2-40B4-BE49-F238E27FC236}">
              <a16:creationId xmlns:a16="http://schemas.microsoft.com/office/drawing/2014/main" id="{0DDCE28A-2972-45F9-92D4-4C50797E22B6}"/>
            </a:ext>
          </a:extLst>
        </xdr:cNvPr>
        <xdr:cNvSpPr txBox="1"/>
      </xdr:nvSpPr>
      <xdr:spPr>
        <a:xfrm>
          <a:off x="388512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86</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211A72DC-5CA5-47DC-B88E-AFF9FEEC1EC4}"/>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86</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9706575D-BD3A-4B8A-9287-806C474BE451}"/>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91</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2638C2BE-C92B-4D57-8BE1-298649E8A15B}"/>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A3C085B6-C9CD-412C-8A0A-54A06D9BA374}"/>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96A95CCD-2695-4C9E-9A12-BE3C75D2605B}"/>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6688C274-2DBC-474F-A744-77C7977542CD}"/>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08FE135E-36E0-46F9-96A1-6EC0CE95CBBB}"/>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B6225902-7898-4420-8A96-CBDD8C490BF4}"/>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2546C19E-469C-4B84-BE70-9DCEF88F419A}"/>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3C22249A-0EF7-42A3-9612-2ADE38984F2D}"/>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C71064DB-8CCD-4BDA-90A2-4828E96614BF}"/>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996AB214-F79A-434C-BE72-1F07791C06DC}"/>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A5362EED-9A96-4054-8480-A3B1D3D726B0}"/>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007B4970-AED2-4945-95CE-BBFA100675B9}"/>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5CA817A7-0456-487A-ADA3-4B5A46C644E6}"/>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60F251DC-0EE7-40DF-8D5F-936BC5C09317}"/>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04A8AB49-0B9A-419F-8E16-3C39537D996B}"/>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EC95D0FB-951C-41E4-84EE-F83A27F5383F}"/>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992BBE19-AE0B-4C27-9EE0-313808AE32E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028A67FA-D14E-4C85-8BAE-B668FF83D2CF}"/>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9D9C2D72-D077-4806-A99D-08724E59481D}"/>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C9409F18-2598-4A27-8FE4-0A701FBA83ED}"/>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07026E2D-2D51-473E-B0DD-9C763ACEE25A}"/>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29C8E21E-F356-4046-84B1-0174E0F4E86E}"/>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0</xdr:col>
      <xdr:colOff>601379</xdr:colOff>
      <xdr:row>31</xdr:row>
      <xdr:rowOff>152400</xdr:rowOff>
    </xdr:from>
    <xdr:ext cx="616514" cy="233205"/>
    <xdr:sp macro="" textlink="'Data - Overview'!L40">
      <xdr:nvSpPr>
        <xdr:cNvPr id="64" name="TextBox 63">
          <a:extLst>
            <a:ext uri="{FF2B5EF4-FFF2-40B4-BE49-F238E27FC236}">
              <a16:creationId xmlns:a16="http://schemas.microsoft.com/office/drawing/2014/main" id="{DEB25942-9EC3-42A1-9CA7-99F7ED635F3A}"/>
            </a:ext>
          </a:extLst>
        </xdr:cNvPr>
        <xdr:cNvSpPr txBox="1"/>
      </xdr:nvSpPr>
      <xdr:spPr>
        <a:xfrm>
          <a:off x="601379" y="60960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97</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4A405DB3-A906-41D6-AE8C-139DFE0D8DE7}"/>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B063DC56-022D-4C76-8E4D-2B829258539A}"/>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315629</xdr:colOff>
      <xdr:row>31</xdr:row>
      <xdr:rowOff>123825</xdr:rowOff>
    </xdr:from>
    <xdr:ext cx="616514" cy="233205"/>
    <xdr:sp macro="" textlink="'Data - Overview'!L41">
      <xdr:nvSpPr>
        <xdr:cNvPr id="67" name="TextBox 66">
          <a:extLst>
            <a:ext uri="{FF2B5EF4-FFF2-40B4-BE49-F238E27FC236}">
              <a16:creationId xmlns:a16="http://schemas.microsoft.com/office/drawing/2014/main" id="{45635A8D-B45D-435B-B45B-EA9B5FDC96B0}"/>
            </a:ext>
          </a:extLst>
        </xdr:cNvPr>
        <xdr:cNvSpPr txBox="1"/>
      </xdr:nvSpPr>
      <xdr:spPr>
        <a:xfrm>
          <a:off x="223967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85</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B3F8C836-4376-47FE-8697-ABA463451878}"/>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F07F869F-6E7C-40B5-8D7B-C3D04403DB23}"/>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19%</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538ADB60-2F9B-4DA1-BA5F-08702DE0EF1A}"/>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87</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3EA2B97D-B548-4892-8BB8-42B1DC641DF1}"/>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781D3C12-6918-4370-A3AF-8EF050FF7842}"/>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6%</a:t>
          </a:fld>
          <a:endParaRPr lang="en-GB" sz="6600" b="1">
            <a:solidFill>
              <a:srgbClr val="808080"/>
            </a:solidFill>
            <a:latin typeface="+mn-lt"/>
          </a:endParaRPr>
        </a:p>
      </xdr:txBody>
    </xdr:sp>
    <xdr:clientData/>
  </xdr:oneCellAnchor>
  <xdr:oneCellAnchor>
    <xdr:from>
      <xdr:col>8</xdr:col>
      <xdr:colOff>363255</xdr:colOff>
      <xdr:row>31</xdr:row>
      <xdr:rowOff>133350</xdr:rowOff>
    </xdr:from>
    <xdr:ext cx="616514" cy="233205"/>
    <xdr:sp macro="" textlink="'Data - Overview'!L43">
      <xdr:nvSpPr>
        <xdr:cNvPr id="73" name="TextBox 72">
          <a:extLst>
            <a:ext uri="{FF2B5EF4-FFF2-40B4-BE49-F238E27FC236}">
              <a16:creationId xmlns:a16="http://schemas.microsoft.com/office/drawing/2014/main" id="{67FD2E4D-8DAC-454F-8231-1B4F9559F3E0}"/>
            </a:ext>
          </a:extLst>
        </xdr:cNvPr>
        <xdr:cNvSpPr txBox="1"/>
      </xdr:nvSpPr>
      <xdr:spPr>
        <a:xfrm>
          <a:off x="5494055" y="607695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88</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95D23575-A7FA-4AC8-8695-3F5842B1B4EE}"/>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4A628EE8-7CEF-4738-8819-72EDC9820062}"/>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43133</xdr:colOff>
      <xdr:row>31</xdr:row>
      <xdr:rowOff>116599</xdr:rowOff>
    </xdr:from>
    <xdr:ext cx="616514" cy="233205"/>
    <xdr:sp macro="" textlink="'Data - Overview'!L44">
      <xdr:nvSpPr>
        <xdr:cNvPr id="76" name="TextBox 75">
          <a:extLst>
            <a:ext uri="{FF2B5EF4-FFF2-40B4-BE49-F238E27FC236}">
              <a16:creationId xmlns:a16="http://schemas.microsoft.com/office/drawing/2014/main" id="{9D6C3F9F-8C0E-4B59-9257-5D4E8699FD56}"/>
            </a:ext>
          </a:extLst>
        </xdr:cNvPr>
        <xdr:cNvSpPr txBox="1"/>
      </xdr:nvSpPr>
      <xdr:spPr>
        <a:xfrm>
          <a:off x="7097983" y="6060199"/>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95</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92CC07E5-B11D-4A49-A60B-D7F02E2A1948}"/>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01531E8F-0769-481D-BDF1-ACAF15BDA4D6}"/>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4%</a:t>
          </a:fld>
          <a:endParaRPr lang="en-GB" sz="4000" b="1">
            <a:solidFill>
              <a:srgbClr val="92D050"/>
            </a:solidFill>
            <a:latin typeface="+mn-lt"/>
          </a:endParaRPr>
        </a:p>
      </xdr:txBody>
    </xdr:sp>
    <xdr:clientData/>
  </xdr:oneCellAnchor>
  <xdr:oneCellAnchor>
    <xdr:from>
      <xdr:col>0</xdr:col>
      <xdr:colOff>591855</xdr:colOff>
      <xdr:row>46</xdr:row>
      <xdr:rowOff>32302</xdr:rowOff>
    </xdr:from>
    <xdr:ext cx="616514" cy="233205"/>
    <xdr:sp macro="" textlink="'Data - Overview'!L61">
      <xdr:nvSpPr>
        <xdr:cNvPr id="79" name="TextBox 78">
          <a:extLst>
            <a:ext uri="{FF2B5EF4-FFF2-40B4-BE49-F238E27FC236}">
              <a16:creationId xmlns:a16="http://schemas.microsoft.com/office/drawing/2014/main" id="{133BAC63-E621-4BE6-B1F7-596360D83E64}"/>
            </a:ext>
          </a:extLst>
        </xdr:cNvPr>
        <xdr:cNvSpPr txBox="1"/>
      </xdr:nvSpPr>
      <xdr:spPr>
        <a:xfrm>
          <a:off x="591855"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92</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A6D2AA36-194E-4941-BC1A-0F0D726F7A9A}"/>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10FD8768-A7B6-4174-B33A-1B0FFDCC74CA}"/>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7%</a:t>
          </a:fld>
          <a:endParaRPr lang="en-GB" sz="4000" b="1">
            <a:solidFill>
              <a:srgbClr val="0070C0"/>
            </a:solidFill>
            <a:latin typeface="+mn-lt"/>
          </a:endParaRPr>
        </a:p>
      </xdr:txBody>
    </xdr:sp>
    <xdr:clientData/>
  </xdr:oneCellAnchor>
  <xdr:oneCellAnchor>
    <xdr:from>
      <xdr:col>3</xdr:col>
      <xdr:colOff>340477</xdr:colOff>
      <xdr:row>46</xdr:row>
      <xdr:rowOff>32302</xdr:rowOff>
    </xdr:from>
    <xdr:ext cx="616514" cy="233205"/>
    <xdr:sp macro="" textlink="'Data - Overview'!L63">
      <xdr:nvSpPr>
        <xdr:cNvPr id="82" name="TextBox 81">
          <a:extLst>
            <a:ext uri="{FF2B5EF4-FFF2-40B4-BE49-F238E27FC236}">
              <a16:creationId xmlns:a16="http://schemas.microsoft.com/office/drawing/2014/main" id="{D6CE89DA-DBA2-40A3-809A-206DE173A0EB}"/>
            </a:ext>
          </a:extLst>
        </xdr:cNvPr>
        <xdr:cNvSpPr txBox="1"/>
      </xdr:nvSpPr>
      <xdr:spPr>
        <a:xfrm>
          <a:off x="2264527"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82</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6908CAB2-C4D0-4549-9A1D-4F1FA50B3FBD}"/>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7A5A9FF0-8090-47CA-B110-6E9CB089EFDD}"/>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17%</a:t>
          </a:fld>
          <a:endParaRPr lang="en-GB" sz="4000" b="1">
            <a:solidFill>
              <a:srgbClr val="7030A0"/>
            </a:solidFill>
            <a:latin typeface="+mn-lt"/>
          </a:endParaRPr>
        </a:p>
      </xdr:txBody>
    </xdr:sp>
    <xdr:clientData/>
  </xdr:oneCellAnchor>
  <xdr:oneCellAnchor>
    <xdr:from>
      <xdr:col>6</xdr:col>
      <xdr:colOff>36919</xdr:colOff>
      <xdr:row>46</xdr:row>
      <xdr:rowOff>32302</xdr:rowOff>
    </xdr:from>
    <xdr:ext cx="616514" cy="233205"/>
    <xdr:sp macro="" textlink="'Data - Overview'!L62">
      <xdr:nvSpPr>
        <xdr:cNvPr id="85" name="TextBox 84">
          <a:extLst>
            <a:ext uri="{FF2B5EF4-FFF2-40B4-BE49-F238E27FC236}">
              <a16:creationId xmlns:a16="http://schemas.microsoft.com/office/drawing/2014/main" id="{61E83529-2648-401B-B9FA-2EAFE9A11CF1}"/>
            </a:ext>
          </a:extLst>
        </xdr:cNvPr>
        <xdr:cNvSpPr txBox="1"/>
      </xdr:nvSpPr>
      <xdr:spPr>
        <a:xfrm>
          <a:off x="3885019"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80</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B46BE9B6-2A29-408E-9CD4-3E3406A6755E}"/>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08F1D892-A877-40BE-A8C9-E40413A823E5}"/>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14%</a:t>
          </a:fld>
          <a:endParaRPr lang="en-GB" sz="4000" b="1">
            <a:solidFill>
              <a:srgbClr val="FF0000"/>
            </a:solidFill>
            <a:latin typeface="+mn-lt"/>
          </a:endParaRPr>
        </a:p>
      </xdr:txBody>
    </xdr:sp>
    <xdr:clientData/>
  </xdr:oneCellAnchor>
  <xdr:oneCellAnchor>
    <xdr:from>
      <xdr:col>8</xdr:col>
      <xdr:colOff>378163</xdr:colOff>
      <xdr:row>46</xdr:row>
      <xdr:rowOff>32302</xdr:rowOff>
    </xdr:from>
    <xdr:ext cx="616514" cy="233205"/>
    <xdr:sp macro="" textlink="'Data - Overview'!L64">
      <xdr:nvSpPr>
        <xdr:cNvPr id="88" name="TextBox 87">
          <a:extLst>
            <a:ext uri="{FF2B5EF4-FFF2-40B4-BE49-F238E27FC236}">
              <a16:creationId xmlns:a16="http://schemas.microsoft.com/office/drawing/2014/main" id="{B47E3585-ABDB-453B-B8AD-3B0EB4A97E70}"/>
            </a:ext>
          </a:extLst>
        </xdr:cNvPr>
        <xdr:cNvSpPr txBox="1"/>
      </xdr:nvSpPr>
      <xdr:spPr>
        <a:xfrm>
          <a:off x="5508963"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94</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1D3AD70F-F8C0-4299-85A6-F13A9015DDAE}"/>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161876</xdr:colOff>
      <xdr:row>44</xdr:row>
      <xdr:rowOff>41827</xdr:rowOff>
    </xdr:from>
    <xdr:ext cx="501611" cy="405432"/>
    <xdr:sp macro="" textlink="'Data - Overview'!D65">
      <xdr:nvSpPr>
        <xdr:cNvPr id="90" name="TextBox 89">
          <a:extLst>
            <a:ext uri="{FF2B5EF4-FFF2-40B4-BE49-F238E27FC236}">
              <a16:creationId xmlns:a16="http://schemas.microsoft.com/office/drawing/2014/main" id="{5038A542-8D26-4DFC-80FB-4342241120EF}"/>
            </a:ext>
          </a:extLst>
        </xdr:cNvPr>
        <xdr:cNvSpPr txBox="1"/>
      </xdr:nvSpPr>
      <xdr:spPr>
        <a:xfrm>
          <a:off x="7216726" y="8506377"/>
          <a:ext cx="501611"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8%</a:t>
          </a:fld>
          <a:endParaRPr lang="en-GB" sz="4000" b="1">
            <a:solidFill>
              <a:schemeClr val="tx1">
                <a:lumMod val="50000"/>
                <a:lumOff val="50000"/>
              </a:schemeClr>
            </a:solidFill>
            <a:latin typeface="+mn-lt"/>
          </a:endParaRPr>
        </a:p>
      </xdr:txBody>
    </xdr:sp>
    <xdr:clientData/>
  </xdr:oneCellAnchor>
  <xdr:oneCellAnchor>
    <xdr:from>
      <xdr:col>11</xdr:col>
      <xdr:colOff>104424</xdr:colOff>
      <xdr:row>46</xdr:row>
      <xdr:rowOff>32302</xdr:rowOff>
    </xdr:from>
    <xdr:ext cx="616514" cy="233205"/>
    <xdr:sp macro="" textlink="'Data - Overview'!L65">
      <xdr:nvSpPr>
        <xdr:cNvPr id="91" name="TextBox 90">
          <a:extLst>
            <a:ext uri="{FF2B5EF4-FFF2-40B4-BE49-F238E27FC236}">
              <a16:creationId xmlns:a16="http://schemas.microsoft.com/office/drawing/2014/main" id="{23149B79-8939-4E1C-AF5E-8BC1E0043FE1}"/>
            </a:ext>
          </a:extLst>
        </xdr:cNvPr>
        <xdr:cNvSpPr txBox="1"/>
      </xdr:nvSpPr>
      <xdr:spPr>
        <a:xfrm>
          <a:off x="7159274" y="8877852"/>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86</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F54E3751-9683-42BF-A399-8C994F82A2CB}"/>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3ED818A0-84DC-4A31-B758-97B5A80336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1184395E-A37C-436D-A244-52E4B4D0AB37}"/>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165544A0-9AEA-44A5-8219-25A00653D4DC}"/>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32%</a:t>
          </a:fld>
          <a:endParaRPr lang="en-GB" sz="4000" b="1">
            <a:solidFill>
              <a:srgbClr val="92D050"/>
            </a:solidFill>
          </a:endParaRPr>
        </a:p>
      </xdr:txBody>
    </xdr:sp>
    <xdr:clientData/>
  </xdr:twoCellAnchor>
  <xdr:oneCellAnchor>
    <xdr:from>
      <xdr:col>5</xdr:col>
      <xdr:colOff>356696</xdr:colOff>
      <xdr:row>79</xdr:row>
      <xdr:rowOff>47020</xdr:rowOff>
    </xdr:from>
    <xdr:ext cx="616514" cy="233205"/>
    <xdr:sp macro="" textlink="'Data - Overview'!L74">
      <xdr:nvSpPr>
        <xdr:cNvPr id="96" name="TextBox 95">
          <a:extLst>
            <a:ext uri="{FF2B5EF4-FFF2-40B4-BE49-F238E27FC236}">
              <a16:creationId xmlns:a16="http://schemas.microsoft.com/office/drawing/2014/main" id="{BFCD3D33-9C2E-44FB-BCF8-377A7CE0C626}"/>
            </a:ext>
          </a:extLst>
        </xdr:cNvPr>
        <xdr:cNvSpPr txBox="1"/>
      </xdr:nvSpPr>
      <xdr:spPr>
        <a:xfrm>
          <a:off x="3563446"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86</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852ED246-9D22-4794-B805-D4CEED2746B0}"/>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E416790C-F2C0-4ABE-A8D2-A2041F5E0245}"/>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33%</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E969717A-7B94-4986-B831-0E96AF530363}"/>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85</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36F52E02-1717-4E4F-B13E-6CC90ACACA6A}"/>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BD4CB0E5-A947-4D43-A67D-07F3E22B5C41}"/>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10%</a:t>
          </a:fld>
          <a:endParaRPr lang="en-GB" sz="4000" b="1">
            <a:solidFill>
              <a:schemeClr val="tx1">
                <a:lumMod val="50000"/>
                <a:lumOff val="50000"/>
              </a:schemeClr>
            </a:solidFill>
          </a:endParaRPr>
        </a:p>
      </xdr:txBody>
    </xdr:sp>
    <xdr:clientData/>
  </xdr:twoCellAnchor>
  <xdr:oneCellAnchor>
    <xdr:from>
      <xdr:col>1</xdr:col>
      <xdr:colOff>225578</xdr:colOff>
      <xdr:row>79</xdr:row>
      <xdr:rowOff>47020</xdr:rowOff>
    </xdr:from>
    <xdr:ext cx="616514" cy="233205"/>
    <xdr:sp macro="" textlink="'Data - Overview'!L76">
      <xdr:nvSpPr>
        <xdr:cNvPr id="102" name="TextBox 101">
          <a:extLst>
            <a:ext uri="{FF2B5EF4-FFF2-40B4-BE49-F238E27FC236}">
              <a16:creationId xmlns:a16="http://schemas.microsoft.com/office/drawing/2014/main" id="{2FC46516-B84A-4288-A0DD-7E3CB27571FD}"/>
            </a:ext>
          </a:extLst>
        </xdr:cNvPr>
        <xdr:cNvSpPr txBox="1"/>
      </xdr:nvSpPr>
      <xdr:spPr>
        <a:xfrm>
          <a:off x="866928" y="1522352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72</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87892390-86EE-405B-8BD7-75AEDBC23480}"/>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A84BC5AD-0E0F-4E8C-ABA6-DB82E1E20A24}"/>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D4E76846-BC2D-4776-8D4E-1F5978738D80}"/>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213CFA44-2441-4BE7-9383-2C0BBED08C84}"/>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DFDF48F1-B2C4-43A0-A705-E9CFF2BD56AE}"/>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A0DFFB67-5ADF-4FB0-9334-25A1598D4F0C}"/>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42.9</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E8B485BC-8010-4F2B-A5E8-179361EB02B2}"/>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43.0</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0C11BA27-E60E-4A56-9D36-E3D41BF0AB42}"/>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34E96A8C-A644-4953-A2CC-45335B4C4069}"/>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438B836F-37F3-41BD-81E4-65DD1906B0EB}"/>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48B27D31-B86A-4C80-AA27-A2EB93C4157C}"/>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683F93EF-B50E-4C60-BD32-99CA21EC4EB7}"/>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7CEDF15D-1A94-4801-A229-6D2F9A1B0589}"/>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58EF7F68-D151-4293-AEA5-3EEE42E66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E8BE8BA7-5118-4CFC-977E-86A03E690DCD}"/>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70FB06EB-C4E3-4683-B2A5-CD70F445884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8CDA46B8-612E-4FA0-A21E-D57022C23E8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30105D25-DE26-41E3-B4D3-2A4CCF397682}"/>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BA58F581-C4D0-4C73-BF13-8B51BA1DB189}"/>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9DED4383-8B46-4C34-92F4-AD61A27777FF}"/>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0042A950-1BE0-4CAC-A091-5627460628C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A3CCE510-1281-4D09-A019-F76C8473235D}"/>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E94116CA-57CB-4F24-886A-D8E4B12D74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BFC510A0-C743-4AA5-B2D2-B9D8FB8AB5F1}"/>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DE5994D6-EDF0-48CB-902B-BE660F7D3CBA}"/>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36FCFD6C-DEB1-41E1-8D41-71A38A6D59D1}"/>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E3951D05-BCDC-41F3-B1B6-7CBA152154D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9CCFA785-867E-48AE-B312-A602FF61090E}"/>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D801F2A4-13F9-465A-BD1A-8011725CFDB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2B46A8C3-4D9E-4184-961B-CA0BFE75167F}"/>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BBA615BA-598E-408C-BB68-803120FFA3C9}"/>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6D7A8806-D5FB-4B19-B476-F4CEBA16B1C1}"/>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BE9D5672-BF6E-4010-B1F0-4E65B606FC32}"/>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BB2B4123-3DA9-4E16-B54F-AAEFCC58BAEF}"/>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97</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9FB47DB7-E069-4F24-85A2-ABF12761177E}"/>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104</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D56B868B-37FD-4EEA-B431-F28D70F46EA9}"/>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94</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C5CFC3E3-DFB8-493D-AC37-CCE1E09FC763}"/>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91</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38785492-ECD3-4B6E-AAD9-D0F937BCC16D}"/>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104</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3540B613-4D8B-4E2F-88DD-6BA0CB0BA6D3}"/>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104</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5F118CE1-EA7F-4D36-B57B-3819715DA9B2}"/>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99</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EB36360C-12DF-4ED5-9826-D5FBCEE1C531}"/>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95</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15402525-1A00-441F-8764-30A15633BCF7}"/>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363DC3AE-14E4-471C-8EA0-247DFFC01067}"/>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4FAE1E9C-9487-4097-9716-1CFD5F9A1847}"/>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32%</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39CB5FEB-3863-4075-809D-6CD877F0CD0F}"/>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21%</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0889A5D0-6A29-47E4-B84F-7CCDD2A8128B}"/>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2%</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93B864C8-0F5A-4E8D-97C2-E697913F2D20}"/>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13%</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01A7D073-1560-46A1-9A10-90252AEE2F68}"/>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31%</a:t>
            </a:fld>
            <a:endParaRPr lang="en-GB" sz="4800" b="1">
              <a:solidFill>
                <a:srgbClr val="92D050"/>
              </a:solidFill>
            </a:endParaRPr>
          </a:p>
        </xdr:txBody>
      </xdr:sp>
      <xdr:pic>
        <xdr:nvPicPr>
          <xdr:cNvPr id="151" name="Picture 150">
            <a:extLst>
              <a:ext uri="{FF2B5EF4-FFF2-40B4-BE49-F238E27FC236}">
                <a16:creationId xmlns:a16="http://schemas.microsoft.com/office/drawing/2014/main" id="{5A8DD64F-77B8-408F-82D1-2AAEFD485215}"/>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849A8E01-EB55-4D3D-BF4C-093F63FBCEA3}"/>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3BBFE4FD-95B0-4EB4-ACEF-A98DE9B06A78}"/>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97317162-D598-4EE1-AAAA-8BB2AAD6C818}"/>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340280C3-C27E-4A19-86B4-98CF8DC317A3}"/>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5F6DB3D2-225B-460F-BEDC-EEB9CAAA45EF}"/>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CA487338-1CBA-4300-9F59-9CC8AE7A63F9}"/>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075DAFE3-A1ED-49E5-8DF9-564B4DFE3372}"/>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5C181882-1E0E-4905-8EB9-C73D0D096A63}"/>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107</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C6257798-46F3-4EA9-9CD5-2D3C7F6BAFB8}"/>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111</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BF5E9393-4C8D-4552-A3F4-0C19560C70E5}"/>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78</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3EEC2EC6-F2A9-4056-B9BD-D1ABE1D47DBC}"/>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79</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59F230A6-ECB8-4608-8E1E-0F762365E2DE}"/>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100</a:t>
            </a:fld>
            <a:endParaRPr lang="en-GB" sz="500" b="1">
              <a:solidFill>
                <a:schemeClr val="bg1"/>
              </a:solidFill>
            </a:endParaRPr>
          </a:p>
        </xdr:txBody>
      </xdr:sp>
      <xdr:pic>
        <xdr:nvPicPr>
          <xdr:cNvPr id="164" name="Picture 163">
            <a:extLst>
              <a:ext uri="{FF2B5EF4-FFF2-40B4-BE49-F238E27FC236}">
                <a16:creationId xmlns:a16="http://schemas.microsoft.com/office/drawing/2014/main" id="{9C81D9CE-CE34-4097-A911-77955AD2613C}"/>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B5BE174D-9E33-4205-AE8B-D7B4CFF29D6E}"/>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4FF24D2C-41D5-45E1-B8C6-19E9D023F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F859BF21-67DA-4F5C-AEAD-666FAA994F71}"/>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66231534-68AD-46CF-9FFC-C78A4DAEF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318B3137-70AF-4F9A-BD00-E1AEB1FE4169}"/>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9B066021-C1D6-4988-89E5-F1E5C6005AB3}"/>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93450EC0-A885-41D1-9EFD-4200E4B8BD46}"/>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45E569CD-D48A-4520-8998-8DCCBACAE8FF}"/>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ECAB65E9-EAA7-4969-8AC4-DA81DE8A3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61D6D995-23F7-4CF7-B635-9B5DF6D8B4E2}"/>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53385586-4C2E-4FFB-8A50-39969A3F75E4}"/>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280F1D8C-B09B-4303-A209-869D03AF9E4E}"/>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32%</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FFA5C95A-607D-4CED-8908-101B5CDCF775}"/>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43%</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979AF1B7-CE65-47AA-AEA6-1E503A3DCFC6}"/>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108</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5C211E91-3D84-45A6-9FAB-8D809ED57311}"/>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103</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5D6190D8-5D2F-4535-9B38-0571B2758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9B6B74B3-0773-41A2-A378-2F1BCA1180F4}"/>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695EABD9-F6ED-4F05-8F80-ECD07A8E1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36CA7D52-0FC7-4EDE-9119-AADEC9525FE5}"/>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15%</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622ADD04-4942-476E-88A1-E34817BFCDF3}"/>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EB74666E-CA4C-403E-B03A-B0B219C92900}"/>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7AF0F912-6A1F-4515-8709-9C7268C3066A}"/>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39%</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CE67E273-ACF4-4977-A5F6-7AA8A4D15DF7}"/>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37%</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234AFE2A-1401-4EDB-AAFF-D7156A6E703C}"/>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9%</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8AD3EEB9-48B6-4B36-8DCE-2DF4E9DC017C}"/>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892E789A-3524-477F-A3B9-AD3AFF78A749}"/>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81</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6B9EB140-4B18-4ADB-8BE3-2C7E922D2846}"/>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100</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20C611B6-7583-45C7-BF32-011C6687AEF9}"/>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108</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1591CDDF-63B3-4C8C-97B5-83611E5A2CF7}"/>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110</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008069FD-E6B1-409B-87A2-10762F265009}"/>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B24848FC-6B3C-4474-AC87-875F03BB94FC}"/>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FA91F502-0930-4BBD-ACC4-1A9D1F06FD81}"/>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720F8514-2D0F-4185-AB70-447ACA332D67}"/>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8AFA5AB7-200F-40C7-BD8A-B5E0FD96DCD7}"/>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9DEC6356-AEA4-41D8-AB59-8265DA7DCAE1}"/>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AE27C37A-12D3-4479-AAF4-5932DF849D28}"/>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26726FD1-51C7-4457-9FB9-90B3688E976B}"/>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97FFDA42-5478-4021-A71F-7B5E31A84D90}"/>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C65F244B-EC41-4C95-990A-0C6F4D547F94}"/>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82A3B9C6-EDC0-4FD3-92E9-09FF1FE3B268}"/>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98BD3DD8-1734-4B07-A5CF-019E93125BEA}"/>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85C318E3-A656-4000-8160-554AC251EC46}"/>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88F0D370-02EF-4F1C-819E-8D8D8775C56F}"/>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76E3C728-62D2-4117-B185-FE49EFD07179}"/>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DC4A2D2F-7E9D-4770-B7E1-C9A5AF3A5D80}"/>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075807AD-8A96-494F-86AB-9188EAC45D21}"/>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0527584D-3166-4C60-B896-44A45659189A}"/>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87866E7E-D7E2-4DB3-9D16-4374B72C8762}"/>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1884827-C438-4207-A98B-D9FDB8717750}"/>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7335411-6449-4036-A9D0-1FCD4A4BA281}"/>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F72435A-FBFA-4B8D-A94A-32A1FC68A4BD}"/>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314AFED9-380D-4F6C-9694-690FDF501893}"/>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1F3614E9-8FEA-49F7-82D4-9B134325BF23}"/>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E538682B-52E4-40AB-ADBD-0DAC8E41B717}"/>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6A72E3E-E971-4E81-9107-46CF8BEDA8A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59AE440B-A95F-4CF3-8F9A-4BE5E8A74086}"/>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BBA04379-38EC-4D25-B032-67BD9FCCFB3B}"/>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6176A08B-300A-492B-8198-D1C391C73DA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751117A-E9D3-4ED9-86D5-9293354E06E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0902ECF6-7DFA-4765-B509-081150B7DB3B}"/>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E5471E8F-2CE2-4A55-B5B1-EBEB954782F3}"/>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Davenham, Moulton &amp; Kingsmead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A004410E-C454-41EB-BD5F-78BE700FDF96}"/>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593CC967-D313-4AC2-8EB7-E19B8C3DDEF3}"/>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F9FBDB07-69A3-4CF4-B05E-9778C92B1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753CF103-F60D-4107-9A78-B03BB5B632B0}"/>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02F37828-AA76-43D6-A214-5B23370D53F9}"/>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437710E6-BFA7-423F-ADBA-023C2D1EC334}"/>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B2925EF6-8CFE-4C49-9E9B-795C599E2A25}"/>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D4A75CEF-6663-494F-9548-B757B572A76C}"/>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08767927-CD31-479A-B242-49E812283DC5}"/>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D3BCE5BF-CDC5-4A4D-874A-59FBF39F9235}"/>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EA595E09-28E0-408A-AF3C-D1C930D57F0B}"/>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88733A24-B47E-46F8-81B6-9F789F7AFA0E}"/>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E640B975-A2D9-430F-B715-547D169418AA}"/>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2742AE87-B785-40E2-AA79-ABD5DB6C010F}"/>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E50DEBF-2E29-4DA2-A740-1ED151C7E7B7}"/>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5450773-926B-4B59-8489-32407A79E4FB}"/>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6FB28C37-AAB7-47B6-BBD4-7FB85B1E3CE6}"/>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709A5981-3C69-4699-B6FC-A62B579AF82B}"/>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C7C89EB-4E9F-4F7A-BA1B-2BCEE00B8FC8}"/>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B167854-64B6-44DB-9C21-9455A1EE5C9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CB82C07A-C37C-4EEF-B2A1-C3EB444EAF09}"/>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4187B049-B91C-4E74-9869-9E3D7094A8E8}"/>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0EB06602-6C67-4A9B-B129-0965AAD22AF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A04A1A6-870C-4905-A465-3256F0D409B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3EBBAB04-B55D-4CC2-9EB3-F7BF312A9DDD}"/>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0EE80330-B56C-4FBF-ABB0-F3B264A9DD5B}"/>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Davenham, Moulton &amp; Kingsmead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BB86D206-3782-428C-A7D9-B338CC171982}"/>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A6013250-D4D5-49E1-BC8D-8631E90772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B9519DC7-6380-4743-958B-70B99D2A6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E6FC22DA-DFAB-44FE-A246-2E9B01D066D5}"/>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70AB8F6-B248-43A3-A251-B5E942EDAFDD}"/>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22B0859F-810A-4264-BA1B-ADB60ABBE2C1}"/>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FDE2AF03-EF61-4A5A-AA9B-3ACB5D69B16C}"/>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30D7F487-4621-4508-9FA0-B3968FAD2269}"/>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E505C65E-1754-48CD-8D3A-5BE4D42DB1A5}"/>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AF338CDF-04E7-4716-B078-6D06551925CA}"/>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81C7C84-C739-4DCA-AFB5-CB2BFA3A2B1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18A5B659-30B8-4B05-B1BB-BFCE9EE21952}"/>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CC36DE27-478B-4FDA-B56A-F6F6067B0EC9}"/>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E3BEC515-87E7-4331-9D3A-E10DA04923E8}"/>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42634AE-AB16-4372-A784-4C78C5BC654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F11FBCE7-51F5-435E-937A-87BEBACF3B11}"/>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E6099645-51FB-45F6-B0BF-3671027E9D9F}"/>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Davenham, Moulton &amp; Kingsmead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5601D8FD-C3A0-47AD-ADCD-733C0A416C54}"/>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81455D4D-F3F5-4849-B37D-F413729BF07A}"/>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1902D123-FC6D-4DEE-B33B-2BCC3575FC37}"/>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6B25E11E-DCDB-4BAC-9117-9C8F9BA0B0E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728ED7B7-C9C1-4B43-879D-F895DC3C94AF}"/>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20F60E93-64DA-4FCB-B689-0EBA5F7409C3}"/>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98E7D4ED-066E-4025-8285-6969C0F97CD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586E4140-BEBF-44F9-BBE8-C385AC8D1F0F}"/>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190E6C68-8EE4-4989-8036-392D8B65660B}"/>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BE255426-6D68-40D9-8A2F-74570BDD75F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FB46A601-4506-46C9-92CA-87EA218AFDF7}"/>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19D3E5BC-3331-4197-BDE0-EEB0305B392F}"/>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79FD2E68-A2C8-47F5-A664-62D61F0DF24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A74092B5-5691-4AC9-A538-E3D214E35C14}"/>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FB407341-03B9-4832-B871-450E4F8AB1D7}"/>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6FD94B97-2B54-4BEF-B0EA-3896E39CDD1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0DED24C8-4177-4D86-B3CF-AC350E5F5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C0DF3E31-393E-49BB-94AB-A5BB616D80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BF5B8F96-9DC2-440B-877C-B0EA7341130C}"/>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BF5566BB-A5F6-4D7E-92C6-86347E5067A6}"/>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237A028-09DB-43DB-9506-92EDF6A10DBD}"/>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F5CF689-1B42-4323-942C-1A7A8F280321}"/>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605AD1E-1800-4BE8-A1F2-D25E444FF5CF}"/>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D07C15F5-4FEF-47DC-9DD0-20528FC48795}"/>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5DDD65F-E25A-4BDC-B4D2-D61C62EE7875}"/>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F18BECB7-768F-4AC7-B587-2A623FE0DC85}"/>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AADDBDA-1678-4A11-AF10-3BEDB13255B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E72E0572-3549-4E55-B54C-A78949AB29F9}"/>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8DB34AFD-786F-4B8B-938F-CFECD76226BB}"/>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0A31C68B-999C-424F-9747-B8A219DAABD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C348BBB-644A-4D1D-BBC9-2ADF29E7D3E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C640BC43-B58B-4B9C-9DF5-4BA7C1CC7248}"/>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C9B0F1CA-A718-467C-9206-C7C901D226D9}"/>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Davenham, Moulton &amp; Kingsmead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A5C1FB1A-12FD-4BA3-B5EE-C25276820103}"/>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30981627-4B3B-403A-BD29-2E23562DC4CD}"/>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D42615C5-9105-458F-AD54-9D2DE81619FB}"/>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D17691C5-E9D8-4E67-8A88-5D2EE2AD2466}"/>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B0431A82-1204-4BAA-A545-CF2A83C8E860}"/>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7A005D03-1758-4B75-9D17-9740C89756A1}"/>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F890792F-D98E-42F7-BEF0-726E735D71C2}"/>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ACB3E297-4D6F-4AC9-B24F-C7495EF9C4B7}"/>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A0D4325C-24B2-448C-BBE6-062D4438C0B4}"/>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DBF47590-75E5-42E0-857E-4E7089DEBBD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1586A0FC-3D93-481E-BD94-648FD3616A52}"/>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B38498CF-32F8-436A-A7AB-7ED5754B952C}"/>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E161CAA8-0198-4D68-9B65-5B3BDEC869F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FD25CE60-3F27-468D-B530-2957629C366D}"/>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339AABDD-6E13-4360-AF22-2F0017DD27BF}"/>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4BC42CBE-9311-4AB6-B059-53E506230CB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9F3DD7CF-E2AF-4802-A284-DD6A5E673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0CCE7ADB-60F8-4017-A867-4F170EA12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72F5F3EE-561C-4916-97E7-D5DFE6C70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B359C351-B950-4036-A327-772D20650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12419F3C-C36E-4F96-A7F5-B6522CA2B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EF7D4EED-3E30-4724-9EA1-8995E6F2230A}"/>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DC407332-D2D9-44CC-95A9-D6FB42816555}"/>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E78027D4-01FE-476E-99D4-040A1B98D458}"/>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5BA0CA2F-CA36-405F-B7D7-100BD35416B6}"/>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800A2424-6222-4111-917E-BAFD7F7C271A}"/>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24BBD401-1ADF-46E4-BBAA-FF51DBAF8A0C}"/>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66D5712E-BDAD-4A96-9F95-BE01936ABDA6}"/>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14465C94-2F9D-4564-8BBA-26087550AC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99860043-6125-49FB-A678-FE6C2A547BF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F99A7616-F119-42BB-BD6C-EC045F23F4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3FFD438A-F68E-4301-B0D6-629124D7F454}"/>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93425913-7EBE-4EEE-81D0-5A60C9164CA6}"/>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B5C46C9-C19E-4D0F-8B67-13091765C15A}"/>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5AA9944C-0A3C-4264-A6EC-EDF2DB41DEEF}"/>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801D3602-3C1C-4027-BACF-A121392E7C3D}"/>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AC170748-5747-42F4-80D4-6026C0B8FA97}"/>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43FC6748-D208-4465-A461-9A7B77E103CB}"/>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CA03B4C-62F6-4104-9C06-AF7DD66E264C}"/>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090ED2D2-126B-4062-978A-68AB9A96AB6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63A20348-6741-4F07-B075-1B565A030051}"/>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A6F501C9-9AAA-485C-84B9-031E7570A52E}"/>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9E8F66DC-96D9-4BBF-9A7F-A1D140CC4496}"/>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A0B0D49-3779-4447-8DD8-68F13A5FCE8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4D70871F-9C07-4E41-8775-2FF7DD34BD0F}"/>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A7C20379-BFBD-45F6-8D86-EF2E7F283E0D}"/>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Davenham, Moulton &amp; Kingsmead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B0B518EA-C4DA-4B55-AB8B-628C31FADC05}"/>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D7A9443E-A835-4C7B-AFE7-9F6D421B897F}"/>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9A0C6A79-4BDE-42D1-8361-AFD3DDAF2CF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2A83DB67-903E-476B-96E1-44C11A2613A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66A500C6-0834-44A2-905A-91219053457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553F5A6F-0151-4B6D-8712-D8B7D29D22F9}"/>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2AD796B9-8AAD-41FD-9D4C-ACBAD03B23E9}"/>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A5B048DA-7040-4CCF-97F6-4B40B261752E}"/>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0CE75ECC-05AA-4844-908D-510AB1534FF2}"/>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02424C9E-673B-4545-A861-2C58202423A7}"/>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2C4EEAD0-0D6E-4760-8629-120119B15173}"/>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B7292284-5F40-4CEF-8C29-45CA1B3713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2141EAED-76D4-4335-93A3-3B8A0462E94F}"/>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987A99280CFB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0.31669527896995703</v>
          </cell>
          <cell r="C89">
            <v>9.8107296137339053E-2</v>
          </cell>
          <cell r="D89">
            <v>0.32421888412017175</v>
          </cell>
          <cell r="E89">
            <v>0.4319613733905579</v>
          </cell>
        </row>
        <row r="90">
          <cell r="A90">
            <v>0.68330472103004292</v>
          </cell>
          <cell r="C90">
            <v>0.90189270386266096</v>
          </cell>
          <cell r="D90">
            <v>0.67578111587982825</v>
          </cell>
          <cell r="E90">
            <v>0.56803862660944215</v>
          </cell>
        </row>
        <row r="96">
          <cell r="C96" t="str">
            <v>0-4</v>
          </cell>
          <cell r="E96">
            <v>5.0648068669527903E-2</v>
          </cell>
        </row>
        <row r="97">
          <cell r="C97" t="str">
            <v>5-17</v>
          </cell>
          <cell r="E97">
            <v>0.15948927038626609</v>
          </cell>
        </row>
        <row r="98">
          <cell r="C98" t="str">
            <v>18-24</v>
          </cell>
          <cell r="E98">
            <v>6.8828326180257526E-2</v>
          </cell>
        </row>
        <row r="99">
          <cell r="C99" t="str">
            <v>25-34</v>
          </cell>
          <cell r="E99">
            <v>0.1085236051502146</v>
          </cell>
        </row>
        <row r="100">
          <cell r="C100" t="str">
            <v>35-49</v>
          </cell>
          <cell r="E100">
            <v>0.19250214592274678</v>
          </cell>
        </row>
        <row r="101">
          <cell r="C101" t="str">
            <v>50-64</v>
          </cell>
          <cell r="E101">
            <v>0.21737339055793992</v>
          </cell>
        </row>
        <row r="102">
          <cell r="C102" t="str">
            <v>65-74</v>
          </cell>
          <cell r="E102">
            <v>0.11234763948497854</v>
          </cell>
        </row>
        <row r="103">
          <cell r="C103" t="str">
            <v>75 plus</v>
          </cell>
          <cell r="E103">
            <v>9.0609442060085851E-2</v>
          </cell>
        </row>
        <row r="115">
          <cell r="C115" t="str">
            <v>Couple - no children</v>
          </cell>
          <cell r="D115">
            <v>0.32233047210300425</v>
          </cell>
        </row>
        <row r="116">
          <cell r="C116" t="str">
            <v>Couple with children</v>
          </cell>
          <cell r="D116">
            <v>0.20654077253218886</v>
          </cell>
        </row>
        <row r="117">
          <cell r="C117" t="str">
            <v>Lone parent</v>
          </cell>
          <cell r="D117">
            <v>2.3952789699570813E-2</v>
          </cell>
        </row>
        <row r="118">
          <cell r="C118" t="str">
            <v>Single person - no children</v>
          </cell>
          <cell r="D118">
            <v>0.13278969957081546</v>
          </cell>
        </row>
        <row r="119">
          <cell r="C119" t="str">
            <v>Other: two or more adults</v>
          </cell>
          <cell r="D119">
            <v>0.31459227467811163</v>
          </cell>
        </row>
        <row r="128">
          <cell r="D128">
            <v>0.72790987124463524</v>
          </cell>
          <cell r="L128" t="str">
            <v>0 
Index: 100</v>
          </cell>
        </row>
        <row r="129">
          <cell r="D129">
            <v>0.12502575107296135</v>
          </cell>
          <cell r="L129" t="str">
            <v>1 
Index: 99</v>
          </cell>
        </row>
        <row r="130">
          <cell r="D130">
            <v>0.11063948497854079</v>
          </cell>
          <cell r="L130" t="str">
            <v>2 
Index: 104</v>
          </cell>
        </row>
        <row r="131">
          <cell r="D131">
            <v>3.6725321888412016E-2</v>
          </cell>
          <cell r="L131" t="str">
            <v>3+ 
Index: 92</v>
          </cell>
        </row>
        <row r="137">
          <cell r="D137">
            <v>0.15439055793991416</v>
          </cell>
        </row>
        <row r="138">
          <cell r="D138">
            <v>0.38924463519313313</v>
          </cell>
        </row>
        <row r="139">
          <cell r="D139">
            <v>0.36882403433476391</v>
          </cell>
        </row>
        <row r="140">
          <cell r="D140">
            <v>8.7768240343347639E-2</v>
          </cell>
        </row>
        <row r="146">
          <cell r="D146">
            <v>0.12199570815450644</v>
          </cell>
          <cell r="L146" t="str">
            <v>&lt;20k 
Index: 73</v>
          </cell>
        </row>
        <row r="147">
          <cell r="D147">
            <v>0.27020171673819748</v>
          </cell>
          <cell r="L147" t="str">
            <v>20k - 40k 
Index: 86</v>
          </cell>
        </row>
        <row r="148">
          <cell r="D148">
            <v>0.20725321888412013</v>
          </cell>
          <cell r="L148" t="str">
            <v>40k - 60k 
Index: 98</v>
          </cell>
        </row>
        <row r="149">
          <cell r="D149">
            <v>0.15577682403433479</v>
          </cell>
          <cell r="L149" t="str">
            <v>60k - 80k 
Index: 112</v>
          </cell>
        </row>
        <row r="150">
          <cell r="D150">
            <v>9.9386266094420611E-2</v>
          </cell>
          <cell r="L150" t="str">
            <v>80k - 100k 
Index: 136</v>
          </cell>
        </row>
        <row r="151">
          <cell r="D151">
            <v>0.14544635193133049</v>
          </cell>
          <cell r="L151" t="str">
            <v>100k+ 
Index: 158</v>
          </cell>
        </row>
      </sheetData>
      <sheetData sheetId="4"/>
      <sheetData sheetId="5"/>
      <sheetData sheetId="6">
        <row r="48">
          <cell r="F48" t="str">
            <v>Capped Index</v>
          </cell>
        </row>
        <row r="49">
          <cell r="E49">
            <v>8.5470085470085479E-3</v>
          </cell>
          <cell r="F49">
            <v>46.72939192204587</v>
          </cell>
          <cell r="G49">
            <v>1.1000000000000001</v>
          </cell>
        </row>
        <row r="50">
          <cell r="E50">
            <v>2.564102564102564E-2</v>
          </cell>
          <cell r="F50">
            <v>68.322668322668321</v>
          </cell>
          <cell r="G50">
            <v>1.2</v>
          </cell>
        </row>
        <row r="51">
          <cell r="E51">
            <v>4.2735042735042739E-3</v>
          </cell>
          <cell r="F51">
            <v>7.7334637286961483</v>
          </cell>
          <cell r="G51">
            <v>1.3</v>
          </cell>
        </row>
        <row r="52">
          <cell r="E52">
            <v>1.7094017094017096E-2</v>
          </cell>
          <cell r="F52">
            <v>34.949507505392241</v>
          </cell>
          <cell r="G52">
            <v>1.4</v>
          </cell>
        </row>
        <row r="53">
          <cell r="E53">
            <v>2.9914529914529916E-2</v>
          </cell>
          <cell r="F53">
            <v>87.613102775139822</v>
          </cell>
          <cell r="G53">
            <v>1.5</v>
          </cell>
        </row>
        <row r="54">
          <cell r="E54">
            <v>0</v>
          </cell>
          <cell r="F54">
            <v>0</v>
          </cell>
          <cell r="G54">
            <v>2.6</v>
          </cell>
        </row>
        <row r="55">
          <cell r="E55">
            <v>8.5470085470085479E-3</v>
          </cell>
          <cell r="F55">
            <v>52.729590153401617</v>
          </cell>
          <cell r="G55">
            <v>2.7</v>
          </cell>
        </row>
        <row r="56">
          <cell r="E56">
            <v>0</v>
          </cell>
          <cell r="F56">
            <v>0</v>
          </cell>
          <cell r="G56">
            <v>2.8</v>
          </cell>
        </row>
        <row r="57">
          <cell r="E57">
            <v>1.7094017094017096E-2</v>
          </cell>
          <cell r="F57">
            <v>34.325491698855018</v>
          </cell>
          <cell r="G57">
            <v>2.9</v>
          </cell>
        </row>
        <row r="58">
          <cell r="E58">
            <v>0</v>
          </cell>
          <cell r="F58">
            <v>0</v>
          </cell>
          <cell r="G58">
            <v>2.1</v>
          </cell>
        </row>
        <row r="59">
          <cell r="E59">
            <v>8.5470085470085479E-3</v>
          </cell>
          <cell r="F59">
            <v>48.876655882305606</v>
          </cell>
          <cell r="G59">
            <v>2.11</v>
          </cell>
        </row>
        <row r="60">
          <cell r="E60">
            <v>4.2735042735042739E-3</v>
          </cell>
          <cell r="F60">
            <v>23.951185191495274</v>
          </cell>
          <cell r="G60">
            <v>2.12</v>
          </cell>
        </row>
        <row r="61">
          <cell r="E61">
            <v>3.4188034188034191E-2</v>
          </cell>
          <cell r="F61">
            <v>131.81058544187036</v>
          </cell>
          <cell r="G61">
            <v>2.13</v>
          </cell>
        </row>
        <row r="62">
          <cell r="E62">
            <v>8.5470085470085479E-3</v>
          </cell>
          <cell r="F62">
            <v>21.25942355300154</v>
          </cell>
          <cell r="G62">
            <v>3.14</v>
          </cell>
        </row>
        <row r="63">
          <cell r="E63">
            <v>2.564102564102564E-2</v>
          </cell>
          <cell r="F63">
            <v>57.96643301110246</v>
          </cell>
          <cell r="G63">
            <v>3.15</v>
          </cell>
        </row>
        <row r="64">
          <cell r="E64">
            <v>5.128205128205128E-2</v>
          </cell>
          <cell r="F64">
            <v>83.219872617050896</v>
          </cell>
          <cell r="G64">
            <v>3.16</v>
          </cell>
        </row>
        <row r="65">
          <cell r="E65">
            <v>4.2735042735042736E-2</v>
          </cell>
          <cell r="F65">
            <v>58.8995648908503</v>
          </cell>
          <cell r="G65">
            <v>3.17</v>
          </cell>
        </row>
        <row r="66">
          <cell r="E66">
            <v>0</v>
          </cell>
          <cell r="F66">
            <v>0</v>
          </cell>
          <cell r="G66">
            <v>3.18</v>
          </cell>
        </row>
        <row r="67">
          <cell r="E67">
            <v>0.1</v>
          </cell>
          <cell r="F67">
            <v>94.569400592250744</v>
          </cell>
          <cell r="G67">
            <v>4.1900000000000004</v>
          </cell>
        </row>
        <row r="68">
          <cell r="E68">
            <v>6.4102564102564097E-2</v>
          </cell>
          <cell r="F68">
            <v>86.557845095731963</v>
          </cell>
          <cell r="G68">
            <v>4.2</v>
          </cell>
        </row>
        <row r="69">
          <cell r="E69">
            <v>2.1367521367521368E-2</v>
          </cell>
          <cell r="F69">
            <v>119.4472766637715</v>
          </cell>
          <cell r="G69">
            <v>4.21</v>
          </cell>
        </row>
        <row r="70">
          <cell r="E70">
            <v>8.5470085470085479E-3</v>
          </cell>
          <cell r="F70">
            <v>194.55400504875769</v>
          </cell>
          <cell r="G70">
            <v>4.22</v>
          </cell>
        </row>
        <row r="71">
          <cell r="E71">
            <v>5.9829059829059832E-2</v>
          </cell>
          <cell r="F71">
            <v>142.8708162272176</v>
          </cell>
          <cell r="G71">
            <v>4.2300000000000004</v>
          </cell>
        </row>
        <row r="72">
          <cell r="E72">
            <v>0.1</v>
          </cell>
          <cell r="F72">
            <v>200</v>
          </cell>
          <cell r="G72">
            <v>4.24</v>
          </cell>
        </row>
        <row r="73">
          <cell r="E73">
            <v>0.1</v>
          </cell>
          <cell r="F73">
            <v>200</v>
          </cell>
          <cell r="G73">
            <v>4.25</v>
          </cell>
        </row>
      </sheetData>
      <sheetData sheetId="7">
        <row r="19">
          <cell r="A19">
            <v>94.752820366182789</v>
          </cell>
        </row>
        <row r="20">
          <cell r="A20">
            <v>89.985072803428039</v>
          </cell>
        </row>
        <row r="21">
          <cell r="A21">
            <v>91.564500775552531</v>
          </cell>
        </row>
        <row r="22">
          <cell r="A22">
            <v>85.225422216636431</v>
          </cell>
        </row>
        <row r="23">
          <cell r="A23">
            <v>88.889024642707142</v>
          </cell>
        </row>
        <row r="24">
          <cell r="A24">
            <v>84.750101689805632</v>
          </cell>
        </row>
        <row r="25">
          <cell r="A25">
            <v>85.741861699170201</v>
          </cell>
        </row>
        <row r="26">
          <cell r="A26">
            <v>99.555174432261069</v>
          </cell>
        </row>
        <row r="27">
          <cell r="A27">
            <v>85.970317050278467</v>
          </cell>
        </row>
        <row r="28">
          <cell r="A28">
            <v>95.219256450570413</v>
          </cell>
        </row>
        <row r="29">
          <cell r="A29">
            <v>94.071003042527551</v>
          </cell>
        </row>
        <row r="30">
          <cell r="A30">
            <v>96.655635762318042</v>
          </cell>
        </row>
        <row r="31">
          <cell r="A31">
            <v>99.543018713909731</v>
          </cell>
        </row>
        <row r="32">
          <cell r="A32">
            <v>75.526248069654244</v>
          </cell>
        </row>
        <row r="33">
          <cell r="A33">
            <v>94.759939077800553</v>
          </cell>
        </row>
        <row r="34">
          <cell r="A34">
            <v>86.311737885221504</v>
          </cell>
        </row>
        <row r="35">
          <cell r="A35">
            <v>100.49612728585369</v>
          </cell>
        </row>
        <row r="36">
          <cell r="A36">
            <v>101.13315188263701</v>
          </cell>
        </row>
        <row r="37">
          <cell r="A37">
            <v>98.117785747634485</v>
          </cell>
        </row>
        <row r="38">
          <cell r="A38">
            <v>108.48353167290546</v>
          </cell>
        </row>
        <row r="39">
          <cell r="A39">
            <v>108.47472975687636</v>
          </cell>
        </row>
        <row r="40">
          <cell r="A40">
            <v>46.803216488599631</v>
          </cell>
        </row>
        <row r="41">
          <cell r="A41">
            <v>99.360672633892349</v>
          </cell>
        </row>
        <row r="42">
          <cell r="A42">
            <v>101.9114055726118</v>
          </cell>
        </row>
        <row r="43">
          <cell r="A43">
            <v>99.71103601563604</v>
          </cell>
        </row>
        <row r="44">
          <cell r="A44">
            <v>86.629180905708139</v>
          </cell>
        </row>
        <row r="45">
          <cell r="A45">
            <v>98.218710691986033</v>
          </cell>
        </row>
        <row r="46">
          <cell r="A46">
            <v>100.00000000000003</v>
          </cell>
        </row>
        <row r="47">
          <cell r="A47">
            <v>90.110132856871843</v>
          </cell>
        </row>
        <row r="48">
          <cell r="A48">
            <v>92.343223580436089</v>
          </cell>
        </row>
        <row r="49">
          <cell r="A49">
            <v>83.646379184066006</v>
          </cell>
        </row>
        <row r="50">
          <cell r="A50">
            <v>84.440161215410768</v>
          </cell>
        </row>
        <row r="51">
          <cell r="A51">
            <v>100.2456545845114</v>
          </cell>
        </row>
        <row r="52">
          <cell r="A52">
            <v>81.362143874899701</v>
          </cell>
        </row>
        <row r="53">
          <cell r="A53">
            <v>98.220948630607836</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44.026300718412678</v>
          </cell>
        </row>
        <row r="14">
          <cell r="K14">
            <v>42.109793526148422</v>
          </cell>
        </row>
        <row r="15">
          <cell r="K15">
            <v>58.543499669548574</v>
          </cell>
        </row>
        <row r="16">
          <cell r="K16">
            <v>172.33126837606838</v>
          </cell>
        </row>
        <row r="17">
          <cell r="K17">
            <v>158.25307483844071</v>
          </cell>
        </row>
        <row r="24">
          <cell r="A24" t="str">
            <v>Health Challenges</v>
          </cell>
          <cell r="B24">
            <v>8.5470085470085472E-2</v>
          </cell>
          <cell r="C24">
            <v>0.19413415180335644</v>
          </cell>
        </row>
        <row r="25">
          <cell r="A25" t="str">
            <v>At Risk</v>
          </cell>
          <cell r="B25">
            <v>7.2649572649572655E-2</v>
          </cell>
          <cell r="C25">
            <v>0.17252417208946966</v>
          </cell>
        </row>
        <row r="26">
          <cell r="A26" t="str">
            <v>Caution</v>
          </cell>
          <cell r="B26">
            <v>0.12820512820512819</v>
          </cell>
          <cell r="C26">
            <v>0.2189912269146666</v>
          </cell>
        </row>
        <row r="27">
          <cell r="A27" t="str">
            <v>Healthy</v>
          </cell>
          <cell r="B27">
            <v>0.70940170940170943</v>
          </cell>
          <cell r="C27">
            <v>0.41165002502832154</v>
          </cell>
        </row>
      </sheetData>
      <sheetData sheetId="9">
        <row r="14">
          <cell r="K14">
            <v>46.72939192204587</v>
          </cell>
        </row>
        <row r="15">
          <cell r="K15">
            <v>68.322668322668321</v>
          </cell>
        </row>
        <row r="16">
          <cell r="K16">
            <v>7.7334637286961483</v>
          </cell>
        </row>
        <row r="17">
          <cell r="K17">
            <v>34.949507505392241</v>
          </cell>
        </row>
        <row r="18">
          <cell r="K18">
            <v>87.613102775139822</v>
          </cell>
        </row>
        <row r="21">
          <cell r="K21">
            <v>0</v>
          </cell>
        </row>
        <row r="22">
          <cell r="K22">
            <v>52.729590153401617</v>
          </cell>
        </row>
        <row r="23">
          <cell r="K23">
            <v>0</v>
          </cell>
        </row>
        <row r="24">
          <cell r="K24">
            <v>34.325491698855018</v>
          </cell>
        </row>
        <row r="25">
          <cell r="K25">
            <v>0</v>
          </cell>
        </row>
        <row r="26">
          <cell r="K26">
            <v>48.876655882305606</v>
          </cell>
        </row>
        <row r="27">
          <cell r="K27">
            <v>23.951185191495274</v>
          </cell>
        </row>
        <row r="28">
          <cell r="K28">
            <v>131.81058544187036</v>
          </cell>
        </row>
        <row r="31">
          <cell r="K31">
            <v>21.25942355300154</v>
          </cell>
        </row>
        <row r="32">
          <cell r="K32">
            <v>57.96643301110246</v>
          </cell>
        </row>
        <row r="33">
          <cell r="K33">
            <v>83.219872617050896</v>
          </cell>
        </row>
        <row r="34">
          <cell r="K34">
            <v>58.8995648908503</v>
          </cell>
        </row>
        <row r="35">
          <cell r="K35">
            <v>0</v>
          </cell>
        </row>
        <row r="38">
          <cell r="K38">
            <v>94.569400592250744</v>
          </cell>
        </row>
        <row r="39">
          <cell r="K39">
            <v>86.557845095731963</v>
          </cell>
        </row>
        <row r="40">
          <cell r="K40">
            <v>119.4472766637715</v>
          </cell>
        </row>
        <row r="41">
          <cell r="K41">
            <v>194.55400504875769</v>
          </cell>
        </row>
        <row r="42">
          <cell r="K42">
            <v>142.8708162272176</v>
          </cell>
        </row>
        <row r="43">
          <cell r="K43">
            <v>231.74742314124916</v>
          </cell>
        </row>
        <row r="44">
          <cell r="K44">
            <v>435.76933651164825</v>
          </cell>
        </row>
        <row r="47">
          <cell r="K47">
            <v>0</v>
          </cell>
        </row>
        <row r="48">
          <cell r="K48">
            <v>191.39752414088699</v>
          </cell>
        </row>
        <row r="49">
          <cell r="K49">
            <v>0</v>
          </cell>
        </row>
      </sheetData>
      <sheetData sheetId="10">
        <row r="13">
          <cell r="V13">
            <v>435.76933651164825</v>
          </cell>
        </row>
        <row r="14">
          <cell r="V14">
            <v>231.74742314124916</v>
          </cell>
        </row>
        <row r="15">
          <cell r="V15">
            <v>194.55400504875769</v>
          </cell>
        </row>
        <row r="16">
          <cell r="V16">
            <v>191.39752414088699</v>
          </cell>
        </row>
        <row r="17">
          <cell r="V17">
            <v>142.8708162272176</v>
          </cell>
        </row>
        <row r="18">
          <cell r="V18">
            <v>131.81058544187036</v>
          </cell>
        </row>
        <row r="19">
          <cell r="V19">
            <v>119.4472766637715</v>
          </cell>
        </row>
        <row r="20">
          <cell r="V20">
            <v>94.569400592250744</v>
          </cell>
        </row>
        <row r="21">
          <cell r="V21">
            <v>87.613102775139822</v>
          </cell>
        </row>
        <row r="22">
          <cell r="V22">
            <v>86.557845095731963</v>
          </cell>
        </row>
        <row r="23">
          <cell r="V23">
            <v>83.219872617050896</v>
          </cell>
        </row>
        <row r="24">
          <cell r="V24">
            <v>68.322668322668321</v>
          </cell>
        </row>
        <row r="25">
          <cell r="V25">
            <v>58.8995648908503</v>
          </cell>
        </row>
        <row r="26">
          <cell r="V26">
            <v>57.96643301110246</v>
          </cell>
        </row>
        <row r="27">
          <cell r="V27">
            <v>52.729590153401617</v>
          </cell>
        </row>
        <row r="28">
          <cell r="V28">
            <v>48.876655882305606</v>
          </cell>
        </row>
        <row r="29">
          <cell r="V29">
            <v>46.72939192204587</v>
          </cell>
        </row>
        <row r="30">
          <cell r="V30">
            <v>34.949507505392241</v>
          </cell>
        </row>
        <row r="31">
          <cell r="V31">
            <v>34.325491698855018</v>
          </cell>
        </row>
        <row r="32">
          <cell r="V32">
            <v>23.951185191495274</v>
          </cell>
        </row>
        <row r="33">
          <cell r="V33">
            <v>21.25942355300154</v>
          </cell>
        </row>
        <row r="34">
          <cell r="V34">
            <v>7.7334637286961483</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AFEBA-B0AE-44AE-9EFF-A2EB7BC2F5CE}">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61ACC-A5CE-4B7B-BE05-EB1DBCC5FB8D}">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D90BE-0870-4BBF-899B-8F96699F76D6}">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Asthma are about 5% below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High blood pressure are 3%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17% Does not enjoy general happiness. This is 6% below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10% are likely to be current cigarette smokers.  This is 28% below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2% smoke 20+ cigarettes per day, which is 34%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6% are likely to say they never eat fruit and 33% never do moderate intensity sports, which are 26% below and 15% below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11%, 17% below the base average, with white bread being eaten by about 25%, which is 16% below.</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27.0%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Couple with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1A7FB-3626-4233-8C02-09C07BC60E5E}">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Asthma are about 5% below the base average.</v>
      </c>
    </row>
    <row r="5" spans="1:2">
      <c r="A5" s="1" t="s">
        <v>49</v>
      </c>
      <c r="B5" s="1" t="str">
        <f>"• Incidents of "&amp;A55&amp;" are "&amp;TEXT(B55,"0%")&amp;" "&amp;C55&amp;" in this profile than in the base."</f>
        <v>• Incidents of High blood pressure are 3% below in this profile than in the base.</v>
      </c>
    </row>
    <row r="6" spans="1:2">
      <c r="A6" s="55" t="s">
        <v>50</v>
      </c>
      <c r="B6" s="54" t="str">
        <f>"• Approximately "&amp;TEXT(B68,"0%")&amp;" "&amp;A68&amp;". This is "&amp;TEXT(C68,"0%")&amp;" "&amp;D68&amp;" the base."</f>
        <v>• Approximately 17% Does not enjoy general happiness. This is 6% below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10% are likely to be current cigarette smokers.  This is 28% below the base average.</v>
      </c>
    </row>
    <row r="10" spans="1:2">
      <c r="A10" s="1" t="s">
        <v>51</v>
      </c>
      <c r="B10" s="48" t="str">
        <f>"• Circa "&amp;TEXT(D81,"0%")&amp;" smoke 20+ cigarettes per day, which is "&amp;TEXT(ABS(I81/100),"0%")&amp;" "&amp;J81&amp;" the base."</f>
        <v>• Circa 2% smoke 20+ cigarettes per day, which is 34%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6% are likely to say they never eat fruit and 33% never do moderate intensity sports, which are 26% below and 15% below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11%, 17% below the base average, with white bread being eaten by about 25%, which is 16% below.</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27.0% of the profile are likely to be living in households with an income of 20k - 40k.</v>
      </c>
    </row>
    <row r="18" spans="1:14" ht="15" thickBot="1">
      <c r="A18" s="58" t="s">
        <v>54</v>
      </c>
      <c r="B18" s="59" t="str">
        <f>IF(B122&gt;0,"• Households containing "&amp;A122&amp;" occur more in this profile than in the base.","")</f>
        <v>• Households containing Couple with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1.7270386266094419E-2</v>
      </c>
      <c r="E27" s="63">
        <f>RANK('Data - Overview'!$D27,'Data - Overview'!$D$27:$D$31)</f>
        <v>3</v>
      </c>
      <c r="F27" s="62">
        <f>INDEX('Data - Knowledge'!$G:$G,MATCH('Data - Overview'!$A27,'Data - Knowledge'!$A:$A,0))</f>
        <v>1.8861443157352491E-2</v>
      </c>
      <c r="G27" s="64">
        <f>INDEX('Data - Knowledge'!$J:$J,MATCH('Data - Overview'!$A27,'Data - Knowledge'!$A:$A,0))</f>
        <v>91.564500775552531</v>
      </c>
      <c r="H27" s="64">
        <f>RANK('Data - Overview'!$G27,'Data - Overview'!$G$27:$G$31)</f>
        <v>2</v>
      </c>
      <c r="I27" s="65">
        <f>G27-100</f>
        <v>-8.4354992244474687</v>
      </c>
      <c r="J27" s="65" t="str">
        <f>IF(I27&gt;0,"above","below")</f>
        <v>below</v>
      </c>
      <c r="K27" s="66" t="str">
        <f>"" &amp;TEXT('Data - Overview'!$C27,"0")&amp;" "</f>
        <v xml:space="preserve">Coronary heart disease </v>
      </c>
      <c r="L27" s="67" t="str">
        <f>"Index: "&amp;TEXT('Data - Overview'!$G27,"0")&amp;""</f>
        <v>Index: 92</v>
      </c>
      <c r="M27" s="61" t="str">
        <f>'Data - Overview'!$K27&amp;CHAR(10)&amp;'Data - Overview'!$L27</f>
        <v>Coronary heart disease 
Index: 92</v>
      </c>
      <c r="N27" s="61">
        <v>1</v>
      </c>
    </row>
    <row r="28" spans="1:14">
      <c r="A28" s="1" t="s">
        <v>71</v>
      </c>
      <c r="B28" s="1" t="str">
        <f>INDEX('Data - Knowledge'!$D:$D,MATCH('Data - Overview'!$A28,'Data - Knowledge'!$A:$A,0))</f>
        <v>Asthma</v>
      </c>
      <c r="C28" s="1" t="s">
        <v>72</v>
      </c>
      <c r="D28" s="68">
        <f>INDEX('Data - Knowledge'!$E:$E,MATCH('Data - Overview'!$A28,'Data - Knowledge'!$A:$A,0))</f>
        <v>0.12361802575107296</v>
      </c>
      <c r="E28" s="69">
        <f>RANK('Data - Overview'!$D28,'Data - Overview'!$D$27:$D$31)</f>
        <v>2</v>
      </c>
      <c r="F28" s="68">
        <f>INDEX('Data - Knowledge'!$G:$G,MATCH('Data - Overview'!$A28,'Data - Knowledge'!$A:$A,0))</f>
        <v>0.13046368991797541</v>
      </c>
      <c r="G28" s="70">
        <f>INDEX('Data - Knowledge'!$J:$J,MATCH('Data - Overview'!$A28,'Data - Knowledge'!$A:$A,0))</f>
        <v>94.752820366182789</v>
      </c>
      <c r="H28" s="70">
        <f>RANK('Data - Overview'!$G28,'Data - Overview'!$G$27:$G$31)</f>
        <v>1</v>
      </c>
      <c r="I28" s="71">
        <f>G28-100</f>
        <v>-5.2471796338172112</v>
      </c>
      <c r="J28" s="71" t="str">
        <f>IF(I28&gt;0,"above","below")</f>
        <v>below</v>
      </c>
      <c r="K28" s="1" t="str">
        <f>"" &amp;TEXT('Data - Overview'!$C28,"0")&amp;" "</f>
        <v xml:space="preserve">Asthma </v>
      </c>
      <c r="L28" s="1" t="str">
        <f>"Index: "&amp;TEXT('Data - Overview'!$G28,"0")&amp;""</f>
        <v>Index: 95</v>
      </c>
      <c r="M28" s="1" t="str">
        <f>'Data - Overview'!$K28&amp;CHAR(10)&amp;'Data - Overview'!$L28</f>
        <v>Asthma 
Index: 95</v>
      </c>
      <c r="N28" s="1">
        <v>2</v>
      </c>
    </row>
    <row r="29" spans="1:14">
      <c r="A29" s="72" t="s">
        <v>73</v>
      </c>
      <c r="B29" s="72" t="str">
        <f>INDEX('Data - Knowledge'!$D:$D,MATCH('Data - Overview'!$A29,'Data - Knowledge'!$A:$A,0))</f>
        <v>Chronic bronchitis</v>
      </c>
      <c r="C29" s="72" t="s">
        <v>74</v>
      </c>
      <c r="D29" s="73">
        <f>INDEX('Data - Knowledge'!$E:$E,MATCH('Data - Overview'!$A29,'Data - Knowledge'!$A:$A,0))</f>
        <v>7.8412017167381973E-3</v>
      </c>
      <c r="E29" s="74">
        <f>RANK('Data - Overview'!$D29,'Data - Overview'!$D$27:$D$31)</f>
        <v>4</v>
      </c>
      <c r="F29" s="73">
        <f>INDEX('Data - Knowledge'!$G:$G,MATCH('Data - Overview'!$A29,'Data - Knowledge'!$A:$A,0))</f>
        <v>9.1208244726518652E-3</v>
      </c>
      <c r="G29" s="75">
        <f>INDEX('Data - Knowledge'!$J:$J,MATCH('Data - Overview'!$A29,'Data - Knowledge'!$A:$A,0))</f>
        <v>85.970317050278467</v>
      </c>
      <c r="H29" s="75">
        <f>RANK('Data - Overview'!$G29,'Data - Overview'!$G$27:$G$31)</f>
        <v>4</v>
      </c>
      <c r="I29" s="75">
        <f>G29-100</f>
        <v>-14.029682949721533</v>
      </c>
      <c r="J29" s="75" t="str">
        <f>IF(I29&gt;0,"above","below")</f>
        <v>below</v>
      </c>
      <c r="K29" s="55" t="str">
        <f>"" &amp;TEXT('Data - Overview'!$C29,"0")&amp;" "</f>
        <v xml:space="preserve">Chronic bronchitis </v>
      </c>
      <c r="L29" s="72" t="str">
        <f>"Index: "&amp;TEXT('Data - Overview'!$G29,"0")&amp;""</f>
        <v>Index: 86</v>
      </c>
      <c r="M29" s="72" t="str">
        <f>'Data - Overview'!$K29&amp;CHAR(10)&amp;'Data - Overview'!$L29</f>
        <v>Chronic bronchitis 
Index: 86</v>
      </c>
      <c r="N29" s="72">
        <v>3</v>
      </c>
    </row>
    <row r="30" spans="1:14">
      <c r="A30" s="1" t="s">
        <v>75</v>
      </c>
      <c r="B30" s="1" t="str">
        <f>INDEX('Data - Knowledge'!$D:$D,MATCH('Data - Overview'!$A30,'Data - Knowledge'!$A:$A,0))</f>
        <v>Emphysema</v>
      </c>
      <c r="C30" s="1" t="s">
        <v>76</v>
      </c>
      <c r="D30" s="68">
        <f>INDEX('Data - Knowledge'!$E:$E,MATCH('Data - Overview'!$A30,'Data - Knowledge'!$A:$A,0))</f>
        <v>4.4291845493562229E-3</v>
      </c>
      <c r="E30" s="69">
        <f>RANK('Data - Overview'!$D30,'Data - Overview'!$D$27:$D$31)</f>
        <v>5</v>
      </c>
      <c r="F30" s="68">
        <f>INDEX('Data - Knowledge'!$G:$G,MATCH('Data - Overview'!$A30,'Data - Knowledge'!$A:$A,0))</f>
        <v>5.1657200597022817E-3</v>
      </c>
      <c r="G30" s="70">
        <f>INDEX('Data - Knowledge'!$J:$J,MATCH('Data - Overview'!$A30,'Data - Knowledge'!$A:$A,0))</f>
        <v>85.741861699170201</v>
      </c>
      <c r="H30" s="70">
        <f>RANK('Data - Overview'!$G30,'Data - Overview'!$G$27:$G$31)</f>
        <v>5</v>
      </c>
      <c r="I30" s="71">
        <f>G30-100</f>
        <v>-14.258138300829799</v>
      </c>
      <c r="J30" s="71" t="str">
        <f>IF(I30&gt;0,"above","below")</f>
        <v>below</v>
      </c>
      <c r="K30" s="1" t="str">
        <f>"" &amp;TEXT('Data - Overview'!$C30,"0")&amp;" "</f>
        <v xml:space="preserve">Emphysema </v>
      </c>
      <c r="L30" s="1" t="str">
        <f>"Index: "&amp;TEXT('Data - Overview'!$G30,"0")&amp;""</f>
        <v>Index: 86</v>
      </c>
      <c r="M30" s="1" t="str">
        <f>'Data - Overview'!$K30&amp;CHAR(10)&amp;'Data - Overview'!$L30</f>
        <v>Emphysema 
Index: 86</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0.15895708154506438</v>
      </c>
      <c r="E31" s="79">
        <f>RANK('Data - Overview'!$D31,'Data - Overview'!$D$27:$D$31)</f>
        <v>1</v>
      </c>
      <c r="F31" s="78">
        <f>INDEX('Data - Knowledge'!$G:$G,MATCH('Data - Overview'!$A31,'Data - Knowledge'!$A:$A,0))</f>
        <v>0.17390801622000024</v>
      </c>
      <c r="G31" s="80">
        <f>INDEX('Data - Knowledge'!$J:$J,MATCH('Data - Overview'!$A31,'Data - Knowledge'!$A:$A,0))</f>
        <v>91.402964049671894</v>
      </c>
      <c r="H31" s="81">
        <f>RANK('Data - Overview'!$G31,'Data - Overview'!$G$27:$G$31)</f>
        <v>3</v>
      </c>
      <c r="I31" s="80">
        <f>G31-100</f>
        <v>-8.597035950328106</v>
      </c>
      <c r="J31" s="80" t="str">
        <f>IF(I31&gt;0,"above","below")</f>
        <v>below</v>
      </c>
      <c r="K31" s="77" t="str">
        <f>"" &amp;TEXT('Data - Overview'!$C31,"0")&amp;" "</f>
        <v xml:space="preserve">Cholesterol (taking medication for) </v>
      </c>
      <c r="L31" s="57" t="str">
        <f>"Index: "&amp;TEXT('Data - Overview'!$G31,"0")&amp;""</f>
        <v>Index: 91</v>
      </c>
      <c r="M31" s="57" t="str">
        <f>'Data - Overview'!$K31&amp;CHAR(10)&amp;'Data - Overview'!$L31</f>
        <v>Cholesterol (taking medication for) 
Index: 91</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Asthma</v>
      </c>
      <c r="B34" s="82">
        <f>ABS(INDEX(I27:I31,MATCH(1,H27:H31,0))/100)</f>
        <v>5.2471796338172109E-2</v>
      </c>
      <c r="C34" s="82" t="str">
        <f>INDEX('Data - Overview'!$J$27:$J$31,MATCH(1,'Data - Overview'!$H$27:$H$31,0))</f>
        <v>below</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0.17063090128755368</v>
      </c>
      <c r="E40" s="63">
        <f>RANK('Data - Overview'!$D40,'Data - Overview'!$D$40:$D$44)</f>
        <v>2</v>
      </c>
      <c r="F40" s="62">
        <f>INDEX('Data - Knowledge'!$G:$G,MATCH('Data - Overview'!$A40,'Data - Knowledge'!$A:$A,0))</f>
        <v>0.17653487035887408</v>
      </c>
      <c r="G40" s="64">
        <f>INDEX('Data - Knowledge'!$J:$J,MATCH('Data - Overview'!$A40,'Data - Knowledge'!$A:$A,0))</f>
        <v>96.655635762318042</v>
      </c>
      <c r="H40" s="64">
        <f>RANK('Data - Overview'!$G40,'Data - Overview'!$G$40:$G$44)</f>
        <v>1</v>
      </c>
      <c r="I40" s="64">
        <f>'Data - Overview'!$G40-100</f>
        <v>-3.3443642376819582</v>
      </c>
      <c r="J40" s="64" t="str">
        <f>IF(I27&gt;0,"above","below")</f>
        <v>below</v>
      </c>
      <c r="K40" s="61" t="str">
        <f>"" &amp;TEXT('Data - Overview'!$C40,"0")&amp;" "</f>
        <v xml:space="preserve">High blood pressure </v>
      </c>
      <c r="L40" s="61" t="str">
        <f>"Index: "&amp;TEXT('Data - Overview'!$G40,"0")&amp;""</f>
        <v>Index: 97</v>
      </c>
      <c r="M40" s="72" t="str">
        <f>'Data - Overview'!$K40&amp;CHAR(10)&amp;'Data - Overview'!$L40</f>
        <v>High blood pressure 
Index: 97</v>
      </c>
      <c r="N40" s="61">
        <v>1</v>
      </c>
    </row>
    <row r="41" spans="1:14">
      <c r="A41" s="1" t="s">
        <v>85</v>
      </c>
      <c r="B41" s="1" t="str">
        <f>INDEX('Data - Knowledge'!$D:$D,MATCH('Data - Overview'!$A41,'Data - Knowledge'!$A:$A,0))</f>
        <v>Stroke</v>
      </c>
      <c r="C41" s="1" t="s">
        <v>86</v>
      </c>
      <c r="D41" s="68">
        <f>INDEX('Data - Knowledge'!$E:$E,MATCH('Data - Overview'!$A41,'Data - Knowledge'!$A:$A,0))</f>
        <v>1.690557939914163E-2</v>
      </c>
      <c r="E41" s="69">
        <f>RANK('Data - Overview'!$D41,'Data - Overview'!$D$40:$D$44)</f>
        <v>4</v>
      </c>
      <c r="F41" s="68">
        <f>INDEX('Data - Knowledge'!$G:$G,MATCH('Data - Overview'!$A41,'Data - Knowledge'!$A:$A,0))</f>
        <v>1.9947562376996131E-2</v>
      </c>
      <c r="G41" s="70">
        <f>INDEX('Data - Knowledge'!$J:$J,MATCH('Data - Overview'!$A41,'Data - Knowledge'!$A:$A,0))</f>
        <v>84.750101689805632</v>
      </c>
      <c r="H41" s="70">
        <f>RANK('Data - Overview'!$G41,'Data - Overview'!$G$40:$G$44)</f>
        <v>5</v>
      </c>
      <c r="I41" s="70">
        <f>'Data - Overview'!$G41-100</f>
        <v>-15.249898310194368</v>
      </c>
      <c r="J41" s="70" t="str">
        <f>IF(I28&gt;0,"above","below")</f>
        <v>below</v>
      </c>
      <c r="K41" s="1" t="str">
        <f>"" &amp;TEXT('Data - Overview'!$C41,"0")&amp;" "</f>
        <v xml:space="preserve">Stroke </v>
      </c>
      <c r="L41" s="1" t="str">
        <f>"Index: "&amp;TEXT('Data - Overview'!$G41,"0")&amp;""</f>
        <v>Index: 85</v>
      </c>
      <c r="M41" s="1" t="str">
        <f>'Data - Overview'!$K41&amp;CHAR(10)&amp;'Data - Overview'!$L41</f>
        <v>Stroke 
Index: 85</v>
      </c>
      <c r="N41" s="1">
        <v>2</v>
      </c>
    </row>
    <row r="42" spans="1:14">
      <c r="A42" s="55" t="s">
        <v>87</v>
      </c>
      <c r="B42" s="72" t="str">
        <f>INDEX('Data - Knowledge'!$D:$D,MATCH('Data - Overview'!$A42,'Data - Knowledge'!$A:$A,0))</f>
        <v>BMI &gt; 30</v>
      </c>
      <c r="C42" s="72" t="s">
        <v>88</v>
      </c>
      <c r="D42" s="84">
        <f>INDEX('Data - Knowledge'!$E:$E,MATCH('Data - Overview'!$A42,'Data - Knowledge'!$A:$A,0))</f>
        <v>0.18976824034334763</v>
      </c>
      <c r="E42" s="85">
        <f>RANK('Data - Overview'!$D42,'Data - Overview'!$D$40:$D$44)</f>
        <v>1</v>
      </c>
      <c r="F42" s="84">
        <f>INDEX('Data - Knowledge'!$G:$G,MATCH('Data - Overview'!$A42,'Data - Knowledge'!$A:$A,0))</f>
        <v>0.21804121702835863</v>
      </c>
      <c r="G42" s="75">
        <f>INDEX('Data - Knowledge'!$J:$J,MATCH('Data - Overview'!$A42,'Data - Knowledge'!$A:$A,0))</f>
        <v>87.033196259708191</v>
      </c>
      <c r="H42" s="75">
        <f>RANK('Data - Overview'!$G42,'Data - Overview'!$G$40:$G$44)</f>
        <v>4</v>
      </c>
      <c r="I42" s="75">
        <f>'Data - Overview'!$G42-100</f>
        <v>-12.966803740291809</v>
      </c>
      <c r="J42" s="75" t="str">
        <f>IF(I29&gt;0,"above","below")</f>
        <v>below</v>
      </c>
      <c r="K42" s="72" t="str">
        <f>"" &amp;TEXT('Data - Overview'!$C42,"0")&amp;" "</f>
        <v xml:space="preserve">BMI &gt; 30 </v>
      </c>
      <c r="L42" s="72" t="str">
        <f>"Index: "&amp;TEXT('Data - Overview'!$G42,"0")&amp;""</f>
        <v>Index: 87</v>
      </c>
      <c r="M42" s="72" t="str">
        <f>'Data - Overview'!$K42&amp;CHAR(10)&amp;'Data - Overview'!$L42</f>
        <v>BMI &gt; 30 
Index: 87</v>
      </c>
      <c r="N42" s="72">
        <v>3</v>
      </c>
    </row>
    <row r="43" spans="1:14">
      <c r="A43" s="86"/>
      <c r="B43" s="1" t="s">
        <v>89</v>
      </c>
      <c r="C43" s="1" t="s">
        <v>89</v>
      </c>
      <c r="D43" s="68">
        <f>SUM(D49:D51)</f>
        <v>6.046781115879829E-2</v>
      </c>
      <c r="E43" s="69">
        <f>RANK('Data - Overview'!$D43,'Data - Overview'!$D$40:$D$44)</f>
        <v>3</v>
      </c>
      <c r="F43" s="68">
        <f>SUM(E49:E51)</f>
        <v>6.8436117238373256E-2</v>
      </c>
      <c r="G43" s="70">
        <f>D43/F43*100</f>
        <v>88.356577782137819</v>
      </c>
      <c r="H43" s="70">
        <f>RANK('Data - Overview'!$G43,'Data - Overview'!$G$40:$G$44)</f>
        <v>3</v>
      </c>
      <c r="I43" s="70">
        <f>'Data - Overview'!$G43-100</f>
        <v>-11.643422217862181</v>
      </c>
      <c r="J43" s="70" t="str">
        <f>IF(I30&gt;0,"above","below")</f>
        <v>below</v>
      </c>
      <c r="K43" s="1" t="str">
        <f>"" &amp;TEXT('Data - Overview'!$C43,"0")&amp;" "</f>
        <v xml:space="preserve">Diabetes </v>
      </c>
      <c r="L43" s="1" t="str">
        <f>"Index: "&amp;TEXT('Data - Overview'!$G43,"0")&amp;""</f>
        <v>Index: 88</v>
      </c>
      <c r="M43" s="1" t="str">
        <f>'Data - Overview'!$K43&amp;CHAR(10)&amp;'Data - Overview'!$L43</f>
        <v>Diabetes 
Index: 88</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1.3755364806866953E-2</v>
      </c>
      <c r="E44" s="89">
        <f>RANK('Data - Overview'!$D44,'Data - Overview'!$D$40:$D$44)</f>
        <v>5</v>
      </c>
      <c r="F44" s="88">
        <f>INDEX('Data - Knowledge'!$G:$G,MATCH('Data - Overview'!$A44,'Data - Knowledge'!$A:$A,0))</f>
        <v>1.4445990569152939E-2</v>
      </c>
      <c r="G44" s="80">
        <f>INDEX('Data - Knowledge'!$J:$J,MATCH('Data - Overview'!$A44,'Data - Knowledge'!$A:$A,0))</f>
        <v>95.219256450570413</v>
      </c>
      <c r="H44" s="80">
        <f>RANK('Data - Overview'!$G44,'Data - Overview'!$G$40:$G$44)</f>
        <v>2</v>
      </c>
      <c r="I44" s="80">
        <f>'Data - Overview'!$G44-100</f>
        <v>-4.7807435494295873</v>
      </c>
      <c r="J44" s="80" t="str">
        <f>IF(I31&gt;0,"above","below")</f>
        <v>below</v>
      </c>
      <c r="K44" s="57" t="str">
        <f>"" &amp;TEXT('Data - Overview'!$C44,"0")&amp;" "</f>
        <v xml:space="preserve">Any kind of liver condition </v>
      </c>
      <c r="L44" s="57" t="str">
        <f>"Index: "&amp;TEXT('Data - Overview'!$G44,"0")&amp;""</f>
        <v>Index: 95</v>
      </c>
      <c r="M44" s="58" t="str">
        <f>'Data - Overview'!$K44&amp;CHAR(10)&amp;'Data - Overview'!$L44</f>
        <v>Any kind of liver condition 
Index: 95</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7.9914163090128755E-3</v>
      </c>
      <c r="E49" s="84">
        <f>INDEX('Data - Knowledge'!$G:$G,MATCH('Data - Overview'!$A49,'Data - Knowledge'!$A:$A,0))</f>
        <v>8.0145755458399942E-3</v>
      </c>
      <c r="F49" s="75">
        <f>INDEX('Data - Knowledge'!$J:$J,MATCH('Data - Overview'!$A49,'Data - Knowledge'!$A:$A,0))</f>
        <v>99.71103601563604</v>
      </c>
    </row>
    <row r="50" spans="1:14">
      <c r="A50" s="1" t="s">
        <v>95</v>
      </c>
      <c r="B50" s="1" t="str">
        <f>INDEX('Data - Knowledge'!$D:$D,MATCH('Data - Overview'!$A50,'Data - Knowledge'!$A:$A,0))</f>
        <v>Type 2 diabetes</v>
      </c>
      <c r="C50" s="1" t="s">
        <v>96</v>
      </c>
      <c r="D50" s="68">
        <f>INDEX('Data - Knowledge'!$E:$E,MATCH('Data - Overview'!$A50,'Data - Knowledge'!$A:$A,0))</f>
        <v>5.1476394849785417E-2</v>
      </c>
      <c r="E50" s="68">
        <f>INDEX('Data - Knowledge'!$G:$G,MATCH('Data - Overview'!$A50,'Data - Knowledge'!$A:$A,0))</f>
        <v>5.9421541692533254E-2</v>
      </c>
      <c r="F50" s="70">
        <f>INDEX('Data - Knowledge'!$J:$J,MATCH('Data - Overview'!$A50,'Data - Knowledge'!$A:$A,0))</f>
        <v>86.629180905708139</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9.999999999999998E-4</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High blood pressure</v>
      </c>
      <c r="B55" s="95">
        <f>ABS(INDEX('Data - Overview'!$I$40:$I$44,MATCH(1,'Data - Overview'!$H$40:$H$44,0))/100)</f>
        <v>3.3443642376819585E-2</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4.4630901287553655E-2</v>
      </c>
      <c r="E61" s="63">
        <f>RANK('Data - Overview'!$D61,'Data - Overview'!$D$61:$D$65)</f>
        <v>5</v>
      </c>
      <c r="F61" s="62">
        <f>INDEX('Data - Knowledge'!$G:$G,MATCH('Data - Overview'!$A61,'Data - Knowledge'!$A:$A,0))</f>
        <v>4.8331539182924078E-2</v>
      </c>
      <c r="G61" s="64">
        <f>INDEX('Data - Knowledge'!$J:$J,MATCH('Data - Overview'!$A61,'Data - Knowledge'!$A:$A,0))</f>
        <v>92.343223580436089</v>
      </c>
      <c r="H61" s="64">
        <f>RANK('Data - Overview'!$G61,'Data - Overview'!$G$61:$G$65)</f>
        <v>2</v>
      </c>
      <c r="I61" s="64">
        <f>'Data - Overview'!$G61-100</f>
        <v>-7.6567764195639114</v>
      </c>
      <c r="J61" s="64" t="str">
        <f>IF(I61&gt;0,"above","below")</f>
        <v>below</v>
      </c>
      <c r="K61" s="61" t="str">
        <f>"" &amp;TEXT('Data - Overview'!$C61,"0")&amp;" "</f>
        <v xml:space="preserve">Has Depression </v>
      </c>
      <c r="L61" s="61" t="str">
        <f>"Index: "&amp;TEXT('Data - Overview'!$G61,"0")&amp;""</f>
        <v>Index: 92</v>
      </c>
      <c r="M61" s="61" t="str">
        <f>'Data - Overview'!$K61&amp;CHAR(10)&amp;'Data - Overview'!$L61</f>
        <v>Has Depression 
Index: 92</v>
      </c>
      <c r="N61" s="61">
        <v>1</v>
      </c>
    </row>
    <row r="62" spans="1:14">
      <c r="A62" s="86" t="s">
        <v>104</v>
      </c>
      <c r="B62" s="1" t="str">
        <f>INDEX('Data - Knowledge'!$D:$D,MATCH('Data - Overview'!$A62,'Data - Knowledge'!$A:$A,0))</f>
        <v>Poor general health</v>
      </c>
      <c r="C62" s="48" t="s">
        <v>105</v>
      </c>
      <c r="D62" s="68">
        <f>INDEX('Data - Knowledge'!$E:$E,MATCH('Data - Overview'!$A62,'Data - Knowledge'!$A:$A,0))</f>
        <v>0.17481545064377679</v>
      </c>
      <c r="E62" s="69">
        <f>RANK('Data - Overview'!$D62,'Data - Overview'!$D$61:$D$65)</f>
        <v>1</v>
      </c>
      <c r="F62" s="68">
        <f>INDEX('Data - Knowledge'!$G:$G,MATCH('Data - Overview'!$A62,'Data - Knowledge'!$A:$A,0))</f>
        <v>0.21753300136047227</v>
      </c>
      <c r="G62" s="70">
        <f>INDEX('Data - Knowledge'!$J:$J,MATCH('Data - Overview'!$A62,'Data - Knowledge'!$A:$A,0))</f>
        <v>80.362726368166761</v>
      </c>
      <c r="H62" s="70">
        <f>RANK('Data - Overview'!$G62,'Data - Overview'!$G$61:$G$65)</f>
        <v>5</v>
      </c>
      <c r="I62" s="70">
        <f>'Data - Overview'!$G62-100</f>
        <v>-19.637273631833239</v>
      </c>
      <c r="J62" s="70" t="str">
        <f>IF(I62&gt;0,"above","below")</f>
        <v>below</v>
      </c>
      <c r="K62" s="1" t="str">
        <f>"" &amp;TEXT('Data - Overview'!$C62,"0")&amp;" "</f>
        <v xml:space="preserve">Poor general health </v>
      </c>
      <c r="L62" s="1" t="str">
        <f>"Index: "&amp;TEXT('Data - Overview'!$G62,"0")&amp;""</f>
        <v>Index: 80</v>
      </c>
      <c r="M62" s="1" t="str">
        <f>'Data - Overview'!$K62&amp;CHAR(10)&amp;'Data - Overview'!$L62</f>
        <v>Poor general health 
Index: 80</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7.1523605150214609E-2</v>
      </c>
      <c r="E63" s="85">
        <f>RANK('Data - Overview'!$D63,'Data - Overview'!$D$61:$D$65)</f>
        <v>4</v>
      </c>
      <c r="F63" s="84">
        <f>INDEX('Data - Knowledge'!$G:$G,MATCH('Data - Overview'!$A63,'Data - Knowledge'!$A:$A,0))</f>
        <v>8.6933284021714755E-2</v>
      </c>
      <c r="G63" s="75">
        <f>INDEX('Data - Knowledge'!$J:$J,MATCH('Data - Overview'!$A63,'Data - Knowledge'!$A:$A,0))</f>
        <v>82.274132347685139</v>
      </c>
      <c r="H63" s="75">
        <f>RANK('Data - Overview'!$G63,'Data - Overview'!$G$61:$G$65)</f>
        <v>4</v>
      </c>
      <c r="I63" s="75">
        <f>'Data - Overview'!$G63-100</f>
        <v>-17.725867652314861</v>
      </c>
      <c r="J63" s="75" t="str">
        <f>IF(I63&gt;0,"above","below")</f>
        <v>below</v>
      </c>
      <c r="K63" s="72" t="str">
        <f>"" &amp;TEXT('Data - Overview'!$C63,"0")&amp;" "</f>
        <v xml:space="preserve">Feels downhearted / depressed in the past 4 weeks </v>
      </c>
      <c r="L63" s="72" t="str">
        <f>"Index: "&amp;TEXT('Data - Overview'!$G63,"0")&amp;""</f>
        <v>Index: 82</v>
      </c>
      <c r="M63" s="72" t="str">
        <f>'Data - Overview'!$K63&amp;CHAR(10)&amp;'Data - Overview'!$L63</f>
        <v>Feels downhearted / depressed in the past 4 weeks 
Index: 82</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0.14054077253218886</v>
      </c>
      <c r="E64" s="69">
        <f>RANK('Data - Overview'!$D64,'Data - Overview'!$D$61:$D$65)</f>
        <v>2</v>
      </c>
      <c r="F64" s="68">
        <f>INDEX('Data - Knowledge'!$G:$G,MATCH('Data - Overview'!$A64,'Data - Knowledge'!$A:$A,0))</f>
        <v>0.14972517137988878</v>
      </c>
      <c r="G64" s="70">
        <f>INDEX('Data - Knowledge'!$J:$J,MATCH('Data - Overview'!$A64,'Data - Knowledge'!$A:$A,0))</f>
        <v>93.865828462205002</v>
      </c>
      <c r="H64" s="70">
        <f>RANK('Data - Overview'!$G64,'Data - Overview'!$G$61:$G$65)</f>
        <v>1</v>
      </c>
      <c r="I64" s="70">
        <f>'Data - Overview'!$G64-100</f>
        <v>-6.1341715377949981</v>
      </c>
      <c r="J64" s="70" t="str">
        <f>IF(I64&gt;0,"above","below")</f>
        <v>below</v>
      </c>
      <c r="K64" s="1" t="str">
        <f>"" &amp;TEXT('Data - Overview'!$C64,"0")&amp;" "</f>
        <v xml:space="preserve">Does not enjoy general happiness </v>
      </c>
      <c r="L64" s="1" t="str">
        <f>"Index: "&amp;TEXT('Data - Overview'!$G64,"0")&amp;""</f>
        <v>Index: 94</v>
      </c>
      <c r="M64" s="1" t="str">
        <f>'Data - Overview'!$K64&amp;CHAR(10)&amp;'Data - Overview'!$L64</f>
        <v>Does not enjoy general happiness 
Index: 94</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8.3261802575107305E-2</v>
      </c>
      <c r="E65" s="89">
        <f>RANK('Data - Overview'!$D65,'Data - Overview'!$D$61:$D$65)</f>
        <v>3</v>
      </c>
      <c r="F65" s="88">
        <f>INDEX('Data - Knowledge'!$G:$G,MATCH('Data - Overview'!$A65,'Data - Knowledge'!$A:$A,0))</f>
        <v>9.6739951657002457E-2</v>
      </c>
      <c r="G65" s="80">
        <f>INDEX('Data - Knowledge'!$J:$J,MATCH('Data - Overview'!$A65,'Data - Knowledge'!$A:$A,0))</f>
        <v>86.067649558392617</v>
      </c>
      <c r="H65" s="80">
        <f>RANK('Data - Overview'!$G65,'Data - Overview'!$G$61:$G$65)</f>
        <v>3</v>
      </c>
      <c r="I65" s="80">
        <f>'Data - Overview'!$G65-100</f>
        <v>-13.932350441607383</v>
      </c>
      <c r="J65" s="80" t="str">
        <f>IF(I65&gt;0,"above","below")</f>
        <v>below</v>
      </c>
      <c r="K65" s="57" t="str">
        <f>"" &amp;TEXT('Data - Overview'!$C65,"0")&amp;" "</f>
        <v xml:space="preserve">Does not feel a sense of self-worth </v>
      </c>
      <c r="L65" s="57" t="str">
        <f>"Index: "&amp;TEXT('Data - Overview'!$G65,"0")&amp;""</f>
        <v>Index: 86</v>
      </c>
      <c r="M65" s="57" t="str">
        <f>'Data - Overview'!$K65&amp;CHAR(10)&amp;'Data - Overview'!$L65</f>
        <v>Does not feel a sense of self-worth 
Index: 86</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Does not enjoy general happiness</v>
      </c>
      <c r="B68" s="102">
        <f>INDEX('Data - Overview'!$D$61:$D$65,MATCH(1,'Data - Overview'!$E$61:$E$65,0))</f>
        <v>0.17481545064377679</v>
      </c>
      <c r="C68" s="102">
        <f>ABS(INDEX('Data - Overview'!$I$61:$I$65,MATCH(1,'Data - Overview'!$H$61:$H$65,0))/100)</f>
        <v>6.1341715377949982E-2</v>
      </c>
      <c r="D68" s="101" t="str">
        <f>INDEX('Data - Overview'!$J$61:$J$65,MATCH(1,'Data - Overview'!$H$61:$H$65,0))</f>
        <v>below</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0.31669527896995703</v>
      </c>
      <c r="E74" s="63">
        <f>RANK('Data - Overview'!$D74,'Data - Overview'!$D$74:$D$83)</f>
        <v>5</v>
      </c>
      <c r="F74" s="62">
        <f>INDEX('Data - Knowledge'!$G:$G,MATCH('Data - Overview'!$A74,'Data - Knowledge'!$A:$A,0))</f>
        <v>0.37014716216037724</v>
      </c>
      <c r="G74" s="64">
        <f>INDEX('Data - Knowledge'!$J:$J,MATCH('Data - Overview'!$A74,'Data - Knowledge'!$A:$A,0))</f>
        <v>85.559288668202569</v>
      </c>
      <c r="H74" s="64">
        <f>RANK('Data - Overview'!$G74,'Data - Overview'!$G$74:$G$83)</f>
        <v>4</v>
      </c>
      <c r="I74" s="64">
        <f>'Data - Overview'!$G74-100</f>
        <v>-14.440711331797431</v>
      </c>
      <c r="J74" s="64" t="str">
        <f t="shared" ref="J74:J83" si="0">IF(I74&gt;0,"above","below")</f>
        <v>below</v>
      </c>
      <c r="K74" s="61" t="str">
        <f>"" &amp;TEXT('Data - Overview'!$C74,"0")&amp;" "</f>
        <v xml:space="preserve">Eats fruit 3 or less days per week </v>
      </c>
      <c r="L74" s="61" t="str">
        <f>"Index: "&amp;TEXT('Data - Overview'!$G74,"0")&amp;""</f>
        <v>Index: 86</v>
      </c>
      <c r="M74" s="61" t="str">
        <f>'Data - Overview'!$K74&amp;CHAR(10)&amp;'Data - Overview'!$L74</f>
        <v>Eats fruit 3 or less days per week 
Index: 86</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0.32881545064377682</v>
      </c>
      <c r="E75" s="69">
        <f>RANK('Data - Overview'!$D75,'Data - Overview'!$D$74:$D$83)</f>
        <v>3</v>
      </c>
      <c r="F75" s="68">
        <f>INDEX('Data - Knowledge'!$G:$G,MATCH('Data - Overview'!$A75,'Data - Knowledge'!$A:$A,0))</f>
        <v>0.38837125705002062</v>
      </c>
      <c r="G75" s="70">
        <f>INDEX('Data - Knowledge'!$J:$J,MATCH('Data - Overview'!$A75,'Data - Knowledge'!$A:$A,0))</f>
        <v>84.665238396214974</v>
      </c>
      <c r="H75" s="70">
        <f>RANK('Data - Overview'!$G75,'Data - Overview'!$G$74:$G$83)</f>
        <v>5</v>
      </c>
      <c r="I75" s="70">
        <f>'Data - Overview'!$G75-100</f>
        <v>-15.334761603785026</v>
      </c>
      <c r="J75" s="70" t="str">
        <f t="shared" si="0"/>
        <v>below</v>
      </c>
      <c r="K75" s="1" t="str">
        <f>"" &amp;TEXT('Data - Overview'!$C75,"0")&amp;" "</f>
        <v xml:space="preserve">Never does moderate intensity sports </v>
      </c>
      <c r="L75" s="1" t="str">
        <f>"Index: "&amp;TEXT('Data - Overview'!$G75,"0")&amp;""</f>
        <v>Index: 85</v>
      </c>
      <c r="M75" s="1" t="str">
        <f>'Data - Overview'!$K75&amp;CHAR(10)&amp;'Data - Overview'!$L75</f>
        <v>Never does moderate intensity sports 
Index: 85</v>
      </c>
      <c r="N75" s="1">
        <v>2</v>
      </c>
    </row>
    <row r="76" spans="1:14">
      <c r="A76" s="56" t="s">
        <v>118</v>
      </c>
      <c r="B76" s="72" t="str">
        <f>INDEX('Data - Knowledge'!$D:$D,MATCH('Data - Overview'!$A76,'Data - Knowledge'!$A:$A,0))</f>
        <v>Current cigarette smoker</v>
      </c>
      <c r="C76" s="72" t="s">
        <v>119</v>
      </c>
      <c r="D76" s="103">
        <f>INDEX('Data - Knowledge'!$E:$E,MATCH('Data - Overview'!$A76,'Data - Knowledge'!$A:$A,0))</f>
        <v>9.8107296137339053E-2</v>
      </c>
      <c r="E76" s="104">
        <f>RANK('Data - Overview'!$D76,'Data - Overview'!$D$74:$D$83)</f>
        <v>8</v>
      </c>
      <c r="F76" s="84">
        <f>INDEX('Data - Knowledge'!$G:$G,MATCH('Data - Overview'!$A76,'Data - Knowledge'!$A:$A,0))</f>
        <v>0.13619121240539428</v>
      </c>
      <c r="G76" s="75">
        <f>INDEX('Data - Knowledge'!$J:$J,MATCH('Data - Overview'!$A76,'Data - Knowledge'!$A:$A,0))</f>
        <v>72.036436422423094</v>
      </c>
      <c r="H76" s="75">
        <f>RANK('Data - Overview'!$G76,'Data - Overview'!$G$74:$G$83)</f>
        <v>9</v>
      </c>
      <c r="I76" s="75">
        <f>'Data - Overview'!$G76-100</f>
        <v>-27.963563577576906</v>
      </c>
      <c r="J76" s="75" t="str">
        <f t="shared" si="0"/>
        <v>below</v>
      </c>
      <c r="K76" s="72" t="str">
        <f>"" &amp;TEXT('Data - Overview'!$C76,"0")&amp;" "</f>
        <v xml:space="preserve">Current cigarette smoker </v>
      </c>
      <c r="L76" s="72" t="str">
        <f>"Index: "&amp;TEXT('Data - Overview'!$G76,"0")&amp;""</f>
        <v>Index: 72</v>
      </c>
      <c r="M76" s="72" t="str">
        <f>'Data - Overview'!$K76&amp;CHAR(10)&amp;'Data - Overview'!$L76</f>
        <v>Current cigarette smoker 
Index: 72</v>
      </c>
      <c r="N76" s="72">
        <v>3</v>
      </c>
    </row>
    <row r="77" spans="1:14">
      <c r="A77" s="86" t="s">
        <v>120</v>
      </c>
      <c r="B77" s="1" t="str">
        <f>INDEX('Data - Knowledge'!$D:$D,MATCH('Data - Overview'!$A77,'Data - Knowledge'!$A:$A,0))</f>
        <v>Never eats fruit</v>
      </c>
      <c r="C77" s="1" t="s">
        <v>121</v>
      </c>
      <c r="D77" s="105">
        <f>INDEX('Data - Knowledge'!$E:$E,MATCH('Data - Overview'!$A77,'Data - Knowledge'!$A:$A,0))</f>
        <v>5.7927038626609452E-2</v>
      </c>
      <c r="E77" s="106">
        <f>RANK('Data - Overview'!$D77,'Data - Overview'!$D$74:$D$83)</f>
        <v>9</v>
      </c>
      <c r="F77" s="68">
        <f>INDEX('Data - Knowledge'!$G:$G,MATCH('Data - Overview'!$A77,'Data - Knowledge'!$A:$A,0))</f>
        <v>7.860336287627627E-2</v>
      </c>
      <c r="G77" s="70">
        <f>INDEX('Data - Knowledge'!$J:$J,MATCH('Data - Overview'!$A77,'Data - Knowledge'!$A:$A,0))</f>
        <v>73.695369392513285</v>
      </c>
      <c r="H77" s="70">
        <f>RANK('Data - Overview'!$G77,'Data - Overview'!$G$74:$G$83)</f>
        <v>8</v>
      </c>
      <c r="I77" s="70">
        <f>'Data - Overview'!$G77-100</f>
        <v>-26.304630607486715</v>
      </c>
      <c r="J77" s="70" t="str">
        <f t="shared" si="0"/>
        <v>below</v>
      </c>
      <c r="K77" s="1" t="str">
        <f>"" &amp;TEXT('Data - Overview'!$C77,"0")&amp;" "</f>
        <v xml:space="preserve">Never eats fruit </v>
      </c>
      <c r="L77" s="1" t="str">
        <f>"Index: "&amp;TEXT('Data - Overview'!$G77,"0")&amp;""</f>
        <v>Index: 74</v>
      </c>
      <c r="M77" s="1" t="str">
        <f>'Data - Overview'!$K77&amp;CHAR(10)&amp;'Data - Overview'!$L77</f>
        <v>Never eats fruit 
Index: 74</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0.11147210300429185</v>
      </c>
      <c r="E78" s="104">
        <f>RANK('Data - Overview'!$D78,'Data - Overview'!$D$74:$D$83)</f>
        <v>7</v>
      </c>
      <c r="F78" s="84">
        <f>INDEX('Data - Knowledge'!$G:$G,MATCH('Data - Overview'!$A78,'Data - Knowledge'!$A:$A,0))</f>
        <v>0.13392666657861022</v>
      </c>
      <c r="G78" s="75">
        <f>INDEX('Data - Knowledge'!$J:$J,MATCH('Data - Overview'!$A78,'Data - Knowledge'!$A:$A,0))</f>
        <v>83.23368739926164</v>
      </c>
      <c r="H78" s="75">
        <f>RANK('Data - Overview'!$G78,'Data - Overview'!$G$74:$G$83)</f>
        <v>7</v>
      </c>
      <c r="I78" s="75">
        <f>'Data - Overview'!$G78-100</f>
        <v>-16.76631260073836</v>
      </c>
      <c r="J78" s="75" t="str">
        <f t="shared" si="0"/>
        <v>below</v>
      </c>
      <c r="K78" s="72" t="str">
        <f>"" &amp;TEXT('Data - Overview'!$C78,"0")&amp;" "</f>
        <v xml:space="preserve">Drinks whole fat milk </v>
      </c>
      <c r="L78" s="72" t="str">
        <f>"Index: "&amp;TEXT('Data - Overview'!$G78,"0")&amp;""</f>
        <v>Index: 83</v>
      </c>
      <c r="M78" s="72" t="str">
        <f>'Data - Overview'!$K78&amp;CHAR(10)&amp;'Data - Overview'!$L78</f>
        <v>Drinks whole fat milk 
Index: 83</v>
      </c>
      <c r="N78" s="72">
        <v>5</v>
      </c>
    </row>
    <row r="79" spans="1:14">
      <c r="A79" s="86" t="s">
        <v>124</v>
      </c>
      <c r="B79" s="1" t="str">
        <f>INDEX('Data - Knowledge'!$D:$D,MATCH('Data - Overview'!$A79,'Data - Knowledge'!$A:$A,0))</f>
        <v>Usually eats white bread</v>
      </c>
      <c r="C79" s="1" t="s">
        <v>125</v>
      </c>
      <c r="D79" s="105">
        <f>INDEX('Data - Knowledge'!$E:$E,MATCH('Data - Overview'!$A79,'Data - Knowledge'!$A:$A,0))</f>
        <v>0.25120171673819741</v>
      </c>
      <c r="E79" s="106">
        <f>RANK('Data - Overview'!$D79,'Data - Overview'!$D$74:$D$83)</f>
        <v>6</v>
      </c>
      <c r="F79" s="68">
        <f>INDEX('Data - Knowledge'!$G:$G,MATCH('Data - Overview'!$A79,'Data - Knowledge'!$A:$A,0))</f>
        <v>0.30027916099803198</v>
      </c>
      <c r="G79" s="70">
        <f>INDEX('Data - Knowledge'!$J:$J,MATCH('Data - Overview'!$A79,'Data - Knowledge'!$A:$A,0))</f>
        <v>83.656060548218932</v>
      </c>
      <c r="H79" s="70">
        <f>RANK('Data - Overview'!$G79,'Data - Overview'!$G$74:$G$83)</f>
        <v>6</v>
      </c>
      <c r="I79" s="70">
        <f>'Data - Overview'!$G79-100</f>
        <v>-16.343939451781068</v>
      </c>
      <c r="J79" s="70" t="str">
        <f t="shared" si="0"/>
        <v>below</v>
      </c>
      <c r="K79" s="1" t="str">
        <f>"" &amp;TEXT('Data - Overview'!$C79,"0")&amp;" "</f>
        <v xml:space="preserve">Eats white bread </v>
      </c>
      <c r="L79" s="1" t="str">
        <f>"Index: "&amp;TEXT('Data - Overview'!$G79,"0")&amp;""</f>
        <v>Index: 84</v>
      </c>
      <c r="M79" s="1" t="str">
        <f>'Data - Overview'!$K79&amp;CHAR(10)&amp;'Data - Overview'!$L79</f>
        <v>Eats white bread 
Index: 84</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0.36240772532188842</v>
      </c>
      <c r="E80" s="104">
        <f>RANK('Data - Overview'!$D80,'Data - Overview'!$D$74:$D$83)</f>
        <v>2</v>
      </c>
      <c r="F80" s="84">
        <f>INDEX('Data - Knowledge'!$G:$G,MATCH('Data - Overview'!$A80,'Data - Knowledge'!$A:$A,0))</f>
        <v>0.40960850757505707</v>
      </c>
      <c r="G80" s="75">
        <f>INDEX('Data - Knowledge'!$J:$J,MATCH('Data - Overview'!$A80,'Data - Knowledge'!$A:$A,0))</f>
        <v>88.476610866164805</v>
      </c>
      <c r="H80" s="75">
        <f>RANK('Data - Overview'!$G80,'Data - Overview'!$G$74:$G$83)</f>
        <v>3</v>
      </c>
      <c r="I80" s="75">
        <f>'Data - Overview'!$G80-100</f>
        <v>-11.523389133835195</v>
      </c>
      <c r="J80" s="75" t="str">
        <f t="shared" si="0"/>
        <v>below</v>
      </c>
      <c r="K80" s="72" t="str">
        <f>"" &amp;TEXT('Data - Overview'!$C80,"0")&amp;" "</f>
        <v xml:space="preserve">Never does mild intensity sports </v>
      </c>
      <c r="L80" s="72" t="str">
        <f>"Index: "&amp;TEXT('Data - Overview'!$G80,"0")&amp;""</f>
        <v>Index: 88</v>
      </c>
      <c r="M80" s="72" t="str">
        <f>'Data - Overview'!$K80&amp;CHAR(10)&amp;'Data - Overview'!$L80</f>
        <v>Never does mild intensity sports 
Index: 88</v>
      </c>
      <c r="N80" s="72">
        <v>7</v>
      </c>
    </row>
    <row r="81" spans="1:14">
      <c r="A81" s="86" t="s">
        <v>128</v>
      </c>
      <c r="B81" s="1" t="str">
        <f>INDEX('Data - Knowledge'!$D:$D,MATCH('Data - Overview'!$A81,'Data - Knowledge'!$A:$A,0))</f>
        <v>Smokes 20+ per day</v>
      </c>
      <c r="C81" s="1" t="s">
        <v>129</v>
      </c>
      <c r="D81" s="105">
        <f>INDEX('Data - Knowledge'!$E:$E,MATCH('Data - Overview'!$A81,'Data - Knowledge'!$A:$A,0))</f>
        <v>2.0502145922746778E-2</v>
      </c>
      <c r="E81" s="106">
        <f>RANK('Data - Overview'!$D81,'Data - Overview'!$D$74:$D$83)</f>
        <v>10</v>
      </c>
      <c r="F81" s="68">
        <f>INDEX('Data - Knowledge'!$G:$G,MATCH('Data - Overview'!$A81,'Data - Knowledge'!$A:$A,0))</f>
        <v>3.100067363193279E-2</v>
      </c>
      <c r="G81" s="70">
        <f>INDEX('Data - Knowledge'!$J:$J,MATCH('Data - Overview'!$A81,'Data - Knowledge'!$A:$A,0))</f>
        <v>66.134517482317477</v>
      </c>
      <c r="H81" s="70">
        <f>RANK('Data - Overview'!$G81,'Data - Overview'!$G$74:$G$83)</f>
        <v>10</v>
      </c>
      <c r="I81" s="70">
        <f>'Data - Overview'!$G81-100</f>
        <v>-33.865482517682523</v>
      </c>
      <c r="J81" s="70" t="str">
        <f t="shared" si="0"/>
        <v>below</v>
      </c>
      <c r="K81" s="1" t="str">
        <f>"" &amp;TEXT('Data - Overview'!$C81,"0")&amp;" "</f>
        <v xml:space="preserve">Smokes 20+ per day </v>
      </c>
      <c r="L81" s="1" t="str">
        <f>"Index: "&amp;TEXT('Data - Overview'!$G81,"0")&amp;""</f>
        <v>Index: 66</v>
      </c>
      <c r="M81" s="1" t="str">
        <f>'Data - Overview'!$K81&amp;CHAR(10)&amp;'Data - Overview'!$L81</f>
        <v>Smokes 20+ per day 
Index: 66</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0.32421888412017175</v>
      </c>
      <c r="E82" s="104">
        <f>RANK('Data - Overview'!$D82,'Data - Overview'!$D$74:$D$83)</f>
        <v>4</v>
      </c>
      <c r="F82" s="84">
        <f>INDEX('Data - Knowledge'!$G:$G,MATCH('Data - Overview'!$A82,'Data - Knowledge'!$A:$A,0))</f>
        <v>0.29959698318561867</v>
      </c>
      <c r="G82" s="75">
        <f>INDEX('Data - Knowledge'!$J:$J,MATCH('Data - Overview'!$A82,'Data - Knowledge'!$A:$A,0))</f>
        <v>108.21834074320378</v>
      </c>
      <c r="H82" s="75">
        <f>RANK('Data - Overview'!$G82,'Data - Overview'!$G$74:$G$83)</f>
        <v>1</v>
      </c>
      <c r="I82" s="75">
        <f>'Data - Overview'!$G82-100</f>
        <v>8.2183407432037825</v>
      </c>
      <c r="J82" s="75" t="str">
        <f t="shared" si="0"/>
        <v>above</v>
      </c>
      <c r="K82" s="72" t="str">
        <f>"" &amp;TEXT('Data - Overview'!$C82,"0")&amp;" "</f>
        <v xml:space="preserve">&gt; 3 units per day (Women) </v>
      </c>
      <c r="L82" s="72" t="str">
        <f>"Index: "&amp;TEXT('Data - Overview'!$G82,"0")&amp;""</f>
        <v>Index: 108</v>
      </c>
      <c r="M82" s="72" t="str">
        <f>'Data - Overview'!$K82&amp;CHAR(10)&amp;'Data - Overview'!$L82</f>
        <v>&gt; 3 units per day (Women) 
Index: 108</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0.4319613733905579</v>
      </c>
      <c r="E83" s="110">
        <f>RANK('Data - Overview'!$D83,'Data - Overview'!$D$74:$D$83)</f>
        <v>1</v>
      </c>
      <c r="F83" s="111">
        <f>INDEX('Data - Knowledge'!$G:$G,MATCH('Data - Overview'!$A83,'Data - Knowledge'!$A:$A,0))</f>
        <v>0.41974617945026349</v>
      </c>
      <c r="G83" s="112">
        <f>INDEX('Data - Knowledge'!$J:$J,MATCH('Data - Overview'!$A83,'Data - Knowledge'!$A:$A,0))</f>
        <v>102.91013820692602</v>
      </c>
      <c r="H83" s="112">
        <f>RANK('Data - Overview'!$G83,'Data - Overview'!$G$74:$G$83)</f>
        <v>2</v>
      </c>
      <c r="I83" s="112">
        <f>'Data - Overview'!$G83-100</f>
        <v>2.9101382069260211</v>
      </c>
      <c r="J83" s="112" t="str">
        <f t="shared" si="0"/>
        <v>above</v>
      </c>
      <c r="K83" s="108" t="str">
        <f>"" &amp;TEXT('Data - Overview'!$C83,"0")&amp;" "</f>
        <v xml:space="preserve">&gt; 4 units per day (Men) </v>
      </c>
      <c r="L83" s="108" t="str">
        <f>"Index: "&amp;TEXT('Data - Overview'!$G83,"0")&amp;""</f>
        <v>Index: 103</v>
      </c>
      <c r="M83" s="108" t="str">
        <f>'Data - Overview'!$K83&amp;CHAR(10)&amp;'Data - Overview'!$L83</f>
        <v>&gt; 4 units per day (Men) 
Index: 103</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0.31669527896995703</v>
      </c>
      <c r="B89" s="62">
        <f>D75</f>
        <v>0.32881545064377682</v>
      </c>
      <c r="C89" s="62">
        <f>D76</f>
        <v>9.8107296137339053E-2</v>
      </c>
      <c r="D89" s="62">
        <f>D82</f>
        <v>0.32421888412017175</v>
      </c>
      <c r="E89" s="62">
        <f>D83</f>
        <v>0.4319613733905579</v>
      </c>
      <c r="F89" s="68"/>
      <c r="G89" s="69"/>
      <c r="H89" s="68"/>
      <c r="I89" s="70"/>
      <c r="J89" s="70"/>
    </row>
    <row r="90" spans="1:14" ht="15" thickBot="1">
      <c r="A90" s="113">
        <f>1-A89</f>
        <v>0.68330472103004292</v>
      </c>
      <c r="B90" s="113">
        <f>1-B89</f>
        <v>0.67118454935622318</v>
      </c>
      <c r="C90" s="113">
        <f>1-C89</f>
        <v>0.90189270386266096</v>
      </c>
      <c r="D90" s="113">
        <f>1-D89</f>
        <v>0.67578111587982825</v>
      </c>
      <c r="E90" s="113">
        <f>1-E89</f>
        <v>0.56803862660944215</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5.0648068669527903E-2</v>
      </c>
      <c r="F96" s="63">
        <f>RANK('Data - Overview'!$E96,'Data - Overview'!$E$96:$E$103)</f>
        <v>8</v>
      </c>
      <c r="G96" s="62">
        <f>INDEX('Data - Knowledge'!$G:$G,MATCH('Data - Overview'!$A96,'Data - Knowledge'!$A:$A,0))</f>
        <v>5.244063453486375E-2</v>
      </c>
      <c r="H96" s="64">
        <f>INDEX('Data - Knowledge'!$J:$J,MATCH('Data - Overview'!$A96,'Data - Knowledge'!$A:$A,0))</f>
        <v>96.581723540846724</v>
      </c>
      <c r="I96" s="64">
        <f>RANK('Data - Overview'!$H96,'Data - Overview'!$H$96:$H$103)</f>
        <v>5</v>
      </c>
      <c r="J96" s="64">
        <f>'Data - Overview'!$H96-100</f>
        <v>-3.4182764591532759</v>
      </c>
      <c r="K96" s="61" t="str">
        <f>"" &amp;TEXT('Data - Overview'!$B96,"0")&amp;" "</f>
        <v xml:space="preserve">Age 0-4 </v>
      </c>
      <c r="L96" s="61" t="str">
        <f>"Index: "&amp;TEXT('Data - Overview'!$H96,"0")&amp;""</f>
        <v>Index: 97</v>
      </c>
      <c r="M96" s="61" t="str">
        <f>'Data - Overview'!$K96&amp;CHAR(10)&amp;'Data - Overview'!$L96</f>
        <v>Age 0-4 
Index: 97</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0.15948927038626609</v>
      </c>
      <c r="F97" s="69">
        <f>RANK('Data - Overview'!$E97,'Data - Overview'!$E$96:$E$103)</f>
        <v>3</v>
      </c>
      <c r="G97" s="68">
        <f>INDEX('Data - Knowledge'!$G:$G,MATCH('Data - Overview'!$A97,'Data - Knowledge'!$A:$A,0))</f>
        <v>0.15387029283176373</v>
      </c>
      <c r="H97" s="70">
        <f>INDEX('Data - Knowledge'!$J:$J,MATCH('Data - Overview'!$A97,'Data - Knowledge'!$A:$A,0))</f>
        <v>103.65176243646066</v>
      </c>
      <c r="I97" s="70">
        <f>RANK('Data - Overview'!$H97,'Data - Overview'!$H$96:$H$103)</f>
        <v>3</v>
      </c>
      <c r="J97" s="70">
        <f>'Data - Overview'!$H97-100</f>
        <v>3.6517624364606576</v>
      </c>
      <c r="K97" s="1" t="str">
        <f>"" &amp;TEXT('Data - Overview'!$B97,"0")&amp;" "</f>
        <v xml:space="preserve">Age 5-17 </v>
      </c>
      <c r="L97" s="1" t="str">
        <f>"Index: "&amp;TEXT('Data - Overview'!$H97,"0")&amp;""</f>
        <v>Index: 104</v>
      </c>
      <c r="M97" s="1" t="str">
        <f>'Data - Overview'!$K97&amp;CHAR(10)&amp;'Data - Overview'!$L97</f>
        <v>Age 5-17 
Index: 104</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6.8828326180257526E-2</v>
      </c>
      <c r="F98" s="85">
        <f>RANK('Data - Overview'!$E98,'Data - Overview'!$E$96:$E$103)</f>
        <v>7</v>
      </c>
      <c r="G98" s="84">
        <f>INDEX('Data - Knowledge'!$G:$G,MATCH('Data - Overview'!$A98,'Data - Knowledge'!$A:$A,0))</f>
        <v>7.2868919150959596E-2</v>
      </c>
      <c r="H98" s="75">
        <f>INDEX('Data - Knowledge'!$J:$J,MATCH('Data - Overview'!$A98,'Data - Knowledge'!$A:$A,0))</f>
        <v>94.454984350280625</v>
      </c>
      <c r="I98" s="75">
        <f>RANK('Data - Overview'!$H98,'Data - Overview'!$H$96:$H$103)</f>
        <v>7</v>
      </c>
      <c r="J98" s="75">
        <f>'Data - Overview'!$H98-100</f>
        <v>-5.5450156497193746</v>
      </c>
      <c r="K98" s="72" t="str">
        <f>"" &amp;TEXT('Data - Overview'!$B98,"0")&amp;" "</f>
        <v xml:space="preserve">Age 18-24 </v>
      </c>
      <c r="L98" s="72" t="str">
        <f>"Index: "&amp;TEXT('Data - Overview'!$H98,"0")&amp;""</f>
        <v>Index: 94</v>
      </c>
      <c r="M98" s="72" t="str">
        <f>'Data - Overview'!$K98&amp;CHAR(10)&amp;'Data - Overview'!$L98</f>
        <v>Age 18-24 
Index: 94</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0.1085236051502146</v>
      </c>
      <c r="F99" s="69">
        <f>RANK('Data - Overview'!$E99,'Data - Overview'!$E$96:$E$103)</f>
        <v>5</v>
      </c>
      <c r="G99" s="68">
        <f>INDEX('Data - Knowledge'!$G:$G,MATCH('Data - Overview'!$A99,'Data - Knowledge'!$A:$A,0))</f>
        <v>0.11896888745063336</v>
      </c>
      <c r="H99" s="70">
        <f>INDEX('Data - Knowledge'!$J:$J,MATCH('Data - Overview'!$A99,'Data - Knowledge'!$A:$A,0))</f>
        <v>91.220156358314213</v>
      </c>
      <c r="I99" s="70">
        <f>RANK('Data - Overview'!$H99,'Data - Overview'!$H$96:$H$103)</f>
        <v>8</v>
      </c>
      <c r="J99" s="70">
        <f>'Data - Overview'!$H99-100</f>
        <v>-8.7798436416857868</v>
      </c>
      <c r="K99" s="1" t="str">
        <f>"" &amp;TEXT('Data - Overview'!$B99,"0")&amp;" "</f>
        <v xml:space="preserve">Age 25-34 </v>
      </c>
      <c r="L99" s="1" t="str">
        <f>"Index: "&amp;TEXT('Data - Overview'!$H99,"0")&amp;""</f>
        <v>Index: 91</v>
      </c>
      <c r="M99" s="1" t="str">
        <f>'Data - Overview'!$K99&amp;CHAR(10)&amp;'Data - Overview'!$L99</f>
        <v>Age 25-34 
Index: 91</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0.19250214592274678</v>
      </c>
      <c r="F100" s="85">
        <f>RANK('Data - Overview'!$E100,'Data - Overview'!$E$96:$E$103)</f>
        <v>2</v>
      </c>
      <c r="G100" s="84">
        <f>INDEX('Data - Knowledge'!$G:$G,MATCH('Data - Overview'!$A100,'Data - Knowledge'!$A:$A,0))</f>
        <v>0.18424111400229828</v>
      </c>
      <c r="H100" s="75">
        <f>INDEX('Data - Knowledge'!$J:$J,MATCH('Data - Overview'!$A100,'Data - Knowledge'!$A:$A,0))</f>
        <v>104.48381565926998</v>
      </c>
      <c r="I100" s="75">
        <f>RANK('Data - Overview'!$H100,'Data - Overview'!$H$96:$H$103)</f>
        <v>1</v>
      </c>
      <c r="J100" s="75">
        <f>'Data - Overview'!$H100-100</f>
        <v>4.4838156592699789</v>
      </c>
      <c r="K100" s="72" t="str">
        <f>"" &amp;TEXT('Data - Overview'!$B100,"0")&amp;" "</f>
        <v xml:space="preserve">Age 35-49 </v>
      </c>
      <c r="L100" s="72" t="str">
        <f>"Index: "&amp;TEXT('Data - Overview'!$H100,"0")&amp;""</f>
        <v>Index: 104</v>
      </c>
      <c r="M100" s="72" t="str">
        <f>'Data - Overview'!$K100&amp;CHAR(10)&amp;'Data - Overview'!$L100</f>
        <v>Age 35-49 
Index: 104</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0.21737339055793992</v>
      </c>
      <c r="F101" s="69">
        <f>RANK('Data - Overview'!$E101,'Data - Overview'!$E$96:$E$103)</f>
        <v>1</v>
      </c>
      <c r="G101" s="68">
        <f>INDEX('Data - Knowledge'!$G:$G,MATCH('Data - Overview'!$A101,'Data - Knowledge'!$A:$A,0))</f>
        <v>0.20902672073333423</v>
      </c>
      <c r="H101" s="70">
        <f>INDEX('Data - Knowledge'!$J:$J,MATCH('Data - Overview'!$A101,'Data - Knowledge'!$A:$A,0))</f>
        <v>103.9931114047634</v>
      </c>
      <c r="I101" s="70">
        <f>RANK('Data - Overview'!$H101,'Data - Overview'!$H$96:$H$103)</f>
        <v>2</v>
      </c>
      <c r="J101" s="70">
        <f>'Data - Overview'!$H101-100</f>
        <v>3.9931114047633969</v>
      </c>
      <c r="K101" s="1" t="str">
        <f>"" &amp;TEXT('Data - Overview'!$B101,"0")&amp;" "</f>
        <v xml:space="preserve">Age 50-64 </v>
      </c>
      <c r="L101" s="1" t="str">
        <f>"Index: "&amp;TEXT('Data - Overview'!$H101,"0")&amp;""</f>
        <v>Index: 104</v>
      </c>
      <c r="M101" s="1" t="str">
        <f>'Data - Overview'!$K101&amp;CHAR(10)&amp;'Data - Overview'!$L101</f>
        <v>Age 50-64 
Index: 104</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0.11234763948497854</v>
      </c>
      <c r="F102" s="85">
        <f>RANK('Data - Overview'!$E102,'Data - Overview'!$E$96:$E$103)</f>
        <v>4</v>
      </c>
      <c r="G102" s="84">
        <f>INDEX('Data - Knowledge'!$G:$G,MATCH('Data - Overview'!$A102,'Data - Knowledge'!$A:$A,0))</f>
        <v>0.11312736266494076</v>
      </c>
      <c r="H102" s="75">
        <f>INDEX('Data - Knowledge'!$J:$J,MATCH('Data - Overview'!$A102,'Data - Knowledge'!$A:$A,0))</f>
        <v>99.310756335519287</v>
      </c>
      <c r="I102" s="75">
        <f>RANK('Data - Overview'!$H102,'Data - Overview'!$H$96:$H$103)</f>
        <v>4</v>
      </c>
      <c r="J102" s="75">
        <f>'Data - Overview'!$H102-100</f>
        <v>-0.68924366448071339</v>
      </c>
      <c r="K102" s="72" t="str">
        <f>"" &amp;TEXT('Data - Overview'!$B102,"0")&amp;" "</f>
        <v xml:space="preserve">Aged 65-74 </v>
      </c>
      <c r="L102" s="72" t="str">
        <f>"Index: "&amp;TEXT('Data - Overview'!$H102,"0")&amp;""</f>
        <v>Index: 99</v>
      </c>
      <c r="M102" s="72" t="str">
        <f>'Data - Overview'!$K102&amp;CHAR(10)&amp;'Data - Overview'!$L102</f>
        <v>Aged 65-74 
Index: 99</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9.0609442060085851E-2</v>
      </c>
      <c r="F103" s="115">
        <f>RANK('Data - Overview'!$E103,'Data - Overview'!$E$96:$E$103)</f>
        <v>6</v>
      </c>
      <c r="G103" s="111">
        <f>INDEX('Data - Knowledge'!$G:$G,MATCH('Data - Overview'!$A103,'Data - Knowledge'!$A:$A,0))</f>
        <v>9.553313344516505E-2</v>
      </c>
      <c r="H103" s="112">
        <f>INDEX('Data - Knowledge'!$J:$J,MATCH('Data - Overview'!$A103,'Data - Knowledge'!$A:$A,0))</f>
        <v>94.846090348428334</v>
      </c>
      <c r="I103" s="112">
        <f>RANK('Data - Overview'!$H103,'Data - Overview'!$H$96:$H$103)</f>
        <v>6</v>
      </c>
      <c r="J103" s="112">
        <f>'Data - Overview'!$H103-100</f>
        <v>-5.1539096515716665</v>
      </c>
      <c r="K103" s="108" t="str">
        <f>"" &amp;TEXT('Data - Overview'!$B103,"0")&amp;" "</f>
        <v xml:space="preserve">Aged 75 plus </v>
      </c>
      <c r="L103" s="108" t="str">
        <f>"Index: "&amp;TEXT('Data - Overview'!$H103,"0")&amp;""</f>
        <v>Index: 95</v>
      </c>
      <c r="M103" s="108" t="str">
        <f>'Data - Overview'!$K103&amp;CHAR(10)&amp;'Data - Overview'!$L103</f>
        <v>Aged 75 plus 
Index: 95</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42.9409034334764</v>
      </c>
      <c r="B106" s="116">
        <f>SUMPRODUCT('Data - Overview'!$D$96:$D$103,'Data - Overview'!$G$96:$G$103)</f>
        <v>42.950267557357783</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0.32233047210300425</v>
      </c>
      <c r="E115" s="63">
        <f>RANK('Data - Overview'!$D115,'Data - Overview'!$D$115:$D$119)</f>
        <v>1</v>
      </c>
      <c r="F115" s="62">
        <f>INDEX('Data - Knowledge'!$G:$G,MATCH('Data - Overview'!$A115,'Data - Knowledge'!$A:$A,0))</f>
        <v>0.30240027605700776</v>
      </c>
      <c r="G115" s="64">
        <f>INDEX('Data - Knowledge'!$J:$J,MATCH('Data - Overview'!$A115,'Data - Knowledge'!$A:$A,0))</f>
        <v>106.59066727909973</v>
      </c>
      <c r="H115" s="64">
        <f>RANK('Data - Overview'!$G115,'Data - Overview'!$G$115:$G$119)</f>
        <v>2</v>
      </c>
      <c r="I115" s="64">
        <f>'Data - Overview'!$G115-100</f>
        <v>6.5906672790997334</v>
      </c>
      <c r="J115" s="61" t="str">
        <f>"" &amp;TEXT('Data - Overview'!$B115,"0")&amp;" "</f>
        <v xml:space="preserve">Couple, no children </v>
      </c>
      <c r="K115" s="61" t="str">
        <f>"Index: "&amp;TEXT('Data - Overview'!$G115,"0")&amp;""</f>
        <v>Index: 107</v>
      </c>
      <c r="L115" s="61" t="str">
        <f>'Data - Overview'!$J115&amp;CHAR(10)&amp;'Data - Overview'!$K115</f>
        <v>Couple, no children 
Index: 107</v>
      </c>
      <c r="M115" s="61">
        <v>1</v>
      </c>
    </row>
    <row r="116" spans="1:13">
      <c r="A116" s="86" t="s">
        <v>159</v>
      </c>
      <c r="B116" s="1" t="str">
        <f>INDEX('Data - Knowledge'!$D:$D,MATCH('Data - Overview'!$A116,'Data - Knowledge'!$A:$A,0))</f>
        <v>Couple with children</v>
      </c>
      <c r="C116" s="1" t="s">
        <v>160</v>
      </c>
      <c r="D116" s="68">
        <f>INDEX('Data - Knowledge'!$E:$E,MATCH('Data - Overview'!$A116,'Data - Knowledge'!$A:$A,0))</f>
        <v>0.20654077253218886</v>
      </c>
      <c r="E116" s="69">
        <f>RANK('Data - Overview'!$D116,'Data - Overview'!$D$115:$D$119)</f>
        <v>3</v>
      </c>
      <c r="F116" s="68">
        <f>INDEX('Data - Knowledge'!$G:$G,MATCH('Data - Overview'!$A116,'Data - Knowledge'!$A:$A,0))</f>
        <v>0.18597672007291077</v>
      </c>
      <c r="G116" s="70">
        <f>INDEX('Data - Knowledge'!$J:$J,MATCH('Data - Overview'!$A116,'Data - Knowledge'!$A:$A,0))</f>
        <v>111.05732612727878</v>
      </c>
      <c r="H116" s="70">
        <f>RANK('Data - Overview'!$G116,'Data - Overview'!$G$115:$G$119)</f>
        <v>1</v>
      </c>
      <c r="I116" s="70">
        <f>'Data - Overview'!$G116-100</f>
        <v>11.057326127278785</v>
      </c>
      <c r="J116" s="1" t="str">
        <f>"" &amp;TEXT('Data - Overview'!$B116,"0")&amp;" "</f>
        <v xml:space="preserve">Couple with children </v>
      </c>
      <c r="K116" s="1" t="str">
        <f>"Index: "&amp;TEXT('Data - Overview'!$G116,"0")&amp;""</f>
        <v>Index: 111</v>
      </c>
      <c r="L116" s="1" t="str">
        <f>'Data - Overview'!$J116&amp;CHAR(10)&amp;'Data - Overview'!$K116</f>
        <v>Couple with children 
Index: 111</v>
      </c>
      <c r="M116" s="1">
        <v>2</v>
      </c>
    </row>
    <row r="117" spans="1:13">
      <c r="A117" s="56" t="s">
        <v>161</v>
      </c>
      <c r="B117" s="72" t="str">
        <f>INDEX('Data - Knowledge'!$D:$D,MATCH('Data - Overview'!$A117,'Data - Knowledge'!$A:$A,0))</f>
        <v>Single parent</v>
      </c>
      <c r="C117" s="72" t="s">
        <v>162</v>
      </c>
      <c r="D117" s="84">
        <f>INDEX('Data - Knowledge'!$E:$E,MATCH('Data - Overview'!$A117,'Data - Knowledge'!$A:$A,0))</f>
        <v>2.3952789699570813E-2</v>
      </c>
      <c r="E117" s="85">
        <f>RANK('Data - Overview'!$D117,'Data - Overview'!$D$115:$D$119)</f>
        <v>5</v>
      </c>
      <c r="F117" s="84">
        <f>INDEX('Data - Knowledge'!$G:$G,MATCH('Data - Overview'!$A117,'Data - Knowledge'!$A:$A,0))</f>
        <v>3.0785626543739845E-2</v>
      </c>
      <c r="G117" s="75">
        <f>INDEX('Data - Knowledge'!$J:$J,MATCH('Data - Overview'!$A117,'Data - Knowledge'!$A:$A,0))</f>
        <v>77.805107086383245</v>
      </c>
      <c r="H117" s="75">
        <f>RANK('Data - Overview'!$G117,'Data - Overview'!$G$115:$G$119)</f>
        <v>5</v>
      </c>
      <c r="I117" s="75">
        <f>'Data - Overview'!$G117-100</f>
        <v>-22.194892913616755</v>
      </c>
      <c r="J117" s="72" t="str">
        <f>"" &amp;TEXT('Data - Overview'!$B117,"0")&amp;" "</f>
        <v xml:space="preserve">Single parent </v>
      </c>
      <c r="K117" s="72" t="str">
        <f>"Index: "&amp;TEXT('Data - Overview'!$G117,"0")&amp;""</f>
        <v>Index: 78</v>
      </c>
      <c r="L117" s="72" t="str">
        <f>'Data - Overview'!$J117&amp;CHAR(10)&amp;'Data - Overview'!$K117</f>
        <v>Single parent 
Index: 78</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0.13278969957081546</v>
      </c>
      <c r="E118" s="69">
        <f>RANK('Data - Overview'!$D118,'Data - Overview'!$D$115:$D$119)</f>
        <v>4</v>
      </c>
      <c r="F118" s="68">
        <f>INDEX('Data - Knowledge'!$G:$G,MATCH('Data - Overview'!$A118,'Data - Knowledge'!$A:$A,0))</f>
        <v>0.16796368331374079</v>
      </c>
      <c r="G118" s="70">
        <f>INDEX('Data - Knowledge'!$J:$J,MATCH('Data - Overview'!$A118,'Data - Knowledge'!$A:$A,0))</f>
        <v>79.058577991991555</v>
      </c>
      <c r="H118" s="70">
        <f>RANK('Data - Overview'!$G118,'Data - Overview'!$G$115:$G$119)</f>
        <v>4</v>
      </c>
      <c r="I118" s="70">
        <f>'Data - Overview'!$G118-100</f>
        <v>-20.941422008008445</v>
      </c>
      <c r="J118" s="1" t="str">
        <f>"" &amp;TEXT('Data - Overview'!$B118,"0")&amp;" "</f>
        <v xml:space="preserve">Single person, no children </v>
      </c>
      <c r="K118" s="1" t="str">
        <f>"Index: "&amp;TEXT('Data - Overview'!$G118,"0")&amp;""</f>
        <v>Index: 79</v>
      </c>
      <c r="L118" s="1" t="str">
        <f>'Data - Overview'!$J118&amp;CHAR(10)&amp;'Data - Overview'!$K118</f>
        <v>Single person, no children 
Index: 79</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0.31459227467811163</v>
      </c>
      <c r="E119" s="89">
        <f>RANK('Data - Overview'!$D119,'Data - Overview'!$D$115:$D$119)</f>
        <v>2</v>
      </c>
      <c r="F119" s="88">
        <f>INDEX('Data - Knowledge'!$G:$G,MATCH('Data - Overview'!$A119,'Data - Knowledge'!$A:$A,0))</f>
        <v>0.31305189607576378</v>
      </c>
      <c r="G119" s="80">
        <f>INDEX('Data - Knowledge'!$J:$J,MATCH('Data - Overview'!$A119,'Data - Knowledge'!$A:$A,0))</f>
        <v>100.49205215545958</v>
      </c>
      <c r="H119" s="80">
        <f>RANK('Data - Overview'!$G119,'Data - Overview'!$G$115:$G$119)</f>
        <v>3</v>
      </c>
      <c r="I119" s="80">
        <f>'Data - Overview'!$G119-100</f>
        <v>0.49205215545957515</v>
      </c>
      <c r="J119" s="57" t="str">
        <f>"" &amp;TEXT('Data - Overview'!$B119,"0")&amp;" "</f>
        <v xml:space="preserve">Other: two or more adults, may include a couple, may have children </v>
      </c>
      <c r="K119" s="57" t="str">
        <f>"Index: "&amp;TEXT('Data - Overview'!$G119,"0")&amp;""</f>
        <v>Index: 100</v>
      </c>
      <c r="L119" s="57" t="str">
        <f>'Data - Overview'!$J119&amp;CHAR(10)&amp;'Data - Overview'!$K119</f>
        <v>Other: two or more adults, may include a couple, may have children 
Index: 100</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Couple with children</v>
      </c>
      <c r="B122" s="118">
        <f>INDEX('Data - Overview'!$I$115:$I$119,MATCH(1,'Data - Overview'!$H$115:$H$119,0))</f>
        <v>11.057326127278785</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0.72790987124463524</v>
      </c>
      <c r="E128" s="63">
        <f>RANK('Data - Overview'!$D128,'Data - Overview'!$D$128:$D$131)</f>
        <v>1</v>
      </c>
      <c r="F128" s="62">
        <f>INDEX('Data - Knowledge'!$G:$G,MATCH('Data - Overview'!$A128,'Data - Knowledge'!$A:$A,0))</f>
        <v>0.72843787396478632</v>
      </c>
      <c r="G128" s="64">
        <f>INDEX('Data - Knowledge'!$J:$J,MATCH('Data - Overview'!$A128,'Data - Knowledge'!$A:$A,0))</f>
        <v>99.927515751305293</v>
      </c>
      <c r="H128" s="64">
        <f>RANK('Data - Overview'!$G128,'Data - Overview'!$G$128:$G$131)</f>
        <v>2</v>
      </c>
      <c r="I128" s="64">
        <f>'Data - Overview'!$G128 - 100</f>
        <v>-7.2484248694706821E-2</v>
      </c>
      <c r="J128" s="61" t="str">
        <f>"" &amp;TEXT('Data - Overview'!$C128,"0")&amp;" "</f>
        <v xml:space="preserve">0 </v>
      </c>
      <c r="K128" s="61" t="str">
        <f>"Index: "&amp;TEXT('Data - Overview'!$G128,"0")&amp;""</f>
        <v>Index: 100</v>
      </c>
      <c r="L128" s="61" t="str">
        <f>'Data - Overview'!$J128&amp;CHAR(10)&amp;'Data - Overview'!$K128</f>
        <v>0 
Index: 100</v>
      </c>
      <c r="M128" s="61">
        <v>1</v>
      </c>
    </row>
    <row r="129" spans="1:13">
      <c r="A129" s="86" t="s">
        <v>170</v>
      </c>
      <c r="B129" s="1" t="str">
        <f>INDEX('Data - Knowledge'!$D:$D,MATCH('Data - Overview'!$A129,'Data - Knowledge'!$A:$A,0))</f>
        <v>Children at home : 1</v>
      </c>
      <c r="C129" s="1">
        <v>1</v>
      </c>
      <c r="D129" s="68">
        <f>INDEX('Data - Knowledge'!$E:$E,MATCH('Data - Overview'!$A129,'Data - Knowledge'!$A:$A,0))</f>
        <v>0.12502575107296135</v>
      </c>
      <c r="E129" s="69">
        <f>RANK('Data - Overview'!$D129,'Data - Overview'!$D$128:$D$131)</f>
        <v>2</v>
      </c>
      <c r="F129" s="68">
        <f>INDEX('Data - Knowledge'!$G:$G,MATCH('Data - Overview'!$A129,'Data - Knowledge'!$A:$A,0))</f>
        <v>0.12590590946915162</v>
      </c>
      <c r="G129" s="70">
        <f>INDEX('Data - Knowledge'!$J:$J,MATCH('Data - Overview'!$A129,'Data - Knowledge'!$A:$A,0))</f>
        <v>99.300939566775526</v>
      </c>
      <c r="H129" s="70">
        <f>RANK('Data - Overview'!$G129,'Data - Overview'!$G$128:$G$131)</f>
        <v>3</v>
      </c>
      <c r="I129" s="70">
        <f>'Data - Overview'!$G129 - 100</f>
        <v>-0.69906043322447431</v>
      </c>
      <c r="J129" s="1" t="str">
        <f>"" &amp;TEXT('Data - Overview'!$C129,"0")&amp;" "</f>
        <v xml:space="preserve">1 </v>
      </c>
      <c r="K129" s="1" t="str">
        <f>"Index: "&amp;TEXT('Data - Overview'!$G129,"0")&amp;""</f>
        <v>Index: 99</v>
      </c>
      <c r="L129" s="1" t="str">
        <f>'Data - Overview'!$J129&amp;CHAR(10)&amp;'Data - Overview'!$K129</f>
        <v>1 
Index: 99</v>
      </c>
      <c r="M129" s="1">
        <v>2</v>
      </c>
    </row>
    <row r="130" spans="1:13">
      <c r="A130" s="56" t="s">
        <v>171</v>
      </c>
      <c r="B130" s="72" t="str">
        <f>INDEX('Data - Knowledge'!$D:$D,MATCH('Data - Overview'!$A130,'Data - Knowledge'!$A:$A,0))</f>
        <v>Children at home : 2</v>
      </c>
      <c r="C130" s="72">
        <v>2</v>
      </c>
      <c r="D130" s="84">
        <f>INDEX('Data - Knowledge'!$E:$E,MATCH('Data - Overview'!$A130,'Data - Knowledge'!$A:$A,0))</f>
        <v>0.11063948497854079</v>
      </c>
      <c r="E130" s="85">
        <f>RANK('Data - Overview'!$D130,'Data - Overview'!$D$128:$D$131)</f>
        <v>3</v>
      </c>
      <c r="F130" s="84">
        <f>INDEX('Data - Knowledge'!$G:$G,MATCH('Data - Overview'!$A130,'Data - Knowledge'!$A:$A,0))</f>
        <v>0.10607782430094176</v>
      </c>
      <c r="G130" s="75">
        <f>INDEX('Data - Knowledge'!$J:$J,MATCH('Data - Overview'!$A130,'Data - Knowledge'!$A:$A,0))</f>
        <v>104.30029622841587</v>
      </c>
      <c r="H130" s="75">
        <f>RANK('Data - Overview'!$G130,'Data - Overview'!$G$128:$G$131)</f>
        <v>1</v>
      </c>
      <c r="I130" s="75">
        <f>'Data - Overview'!$G130 - 100</f>
        <v>4.3002962284158741</v>
      </c>
      <c r="J130" s="72" t="str">
        <f>"" &amp;TEXT('Data - Overview'!$C130,"0")&amp;" "</f>
        <v xml:space="preserve">2 </v>
      </c>
      <c r="K130" s="72" t="str">
        <f>"Index: "&amp;TEXT('Data - Overview'!$G130,"0")&amp;""</f>
        <v>Index: 104</v>
      </c>
      <c r="L130" s="72" t="str">
        <f>'Data - Overview'!$J130&amp;CHAR(10)&amp;'Data - Overview'!$K130</f>
        <v>2 
Index: 104</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3.6725321888412016E-2</v>
      </c>
      <c r="E131" s="115">
        <f>RANK('Data - Overview'!$D131,'Data - Overview'!$D$128:$D$131)</f>
        <v>4</v>
      </c>
      <c r="F131" s="111">
        <f>INDEX('Data - Knowledge'!$G:$G,MATCH('Data - Overview'!$A131,'Data - Knowledge'!$A:$A,0))</f>
        <v>3.9780798848221485E-2</v>
      </c>
      <c r="G131" s="112">
        <f>INDEX('Data - Knowledge'!$J:$J,MATCH('Data - Overview'!$A131,'Data - Knowledge'!$A:$A,0))</f>
        <v>92.319216686755723</v>
      </c>
      <c r="H131" s="112">
        <f>RANK('Data - Overview'!$G131,'Data - Overview'!$G$128:$G$131)</f>
        <v>4</v>
      </c>
      <c r="I131" s="112">
        <f>'Data - Overview'!$G131 - 100</f>
        <v>-7.6807833132442767</v>
      </c>
      <c r="J131" s="108" t="str">
        <f>"" &amp;TEXT('Data - Overview'!$C131,"0")&amp;" "</f>
        <v xml:space="preserve">3+ </v>
      </c>
      <c r="K131" s="108" t="str">
        <f>"Index: "&amp;TEXT('Data - Overview'!$G131,"0")&amp;""</f>
        <v>Index: 92</v>
      </c>
      <c r="L131" s="108" t="str">
        <f>'Data - Overview'!$J131&amp;CHAR(10)&amp;'Data - Overview'!$K131</f>
        <v>3+ 
Index: 92</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0.15439055793991416</v>
      </c>
      <c r="E137" s="63">
        <f>RANK('Data - Overview'!$D137,'Data - Overview'!$D$137:$D$140)</f>
        <v>3</v>
      </c>
      <c r="F137" s="62">
        <f>INDEX('Data - Knowledge'!$G:$G,MATCH('Data - Overview'!$A137,'Data - Knowledge'!$A:$A,0))</f>
        <v>0.19068982551612093</v>
      </c>
      <c r="G137" s="64">
        <f>INDEX('Data - Knowledge'!$J:$J,MATCH('Data - Overview'!$A137,'Data - Knowledge'!$A:$A,0))</f>
        <v>80.964234731475997</v>
      </c>
      <c r="H137" s="64">
        <f>RANK('Data - Overview'!$G137,'Data - Overview'!$G$137:$G$140)</f>
        <v>4</v>
      </c>
      <c r="I137" s="61">
        <v>1</v>
      </c>
      <c r="J137" s="61" t="str">
        <f>"" &amp;TEXT('Data - Overview'!$C137,"0")&amp;" "</f>
        <v xml:space="preserve">1 person </v>
      </c>
      <c r="K137" s="61" t="str">
        <f>"Index: "&amp;TEXT('Data - Overview'!$G137,"0")&amp;""</f>
        <v>Index: 81</v>
      </c>
      <c r="L137" s="61" t="str">
        <f>'Data - Overview'!$J137&amp;CHAR(10)&amp;'Data - Overview'!$K137</f>
        <v>1 person 
Index: 81</v>
      </c>
    </row>
    <row r="138" spans="1:13">
      <c r="A138" s="1" t="s">
        <v>177</v>
      </c>
      <c r="B138" s="1" t="str">
        <f>INDEX('Data - Knowledge'!$D:$D,MATCH('Data - Overview'!$A138,'Data - Knowledge'!$A:$A,0))</f>
        <v>Household size : 2 persons</v>
      </c>
      <c r="C138" s="1" t="s">
        <v>178</v>
      </c>
      <c r="D138" s="68">
        <f>INDEX('Data - Knowledge'!$E:$E,MATCH('Data - Overview'!$A138,'Data - Knowledge'!$A:$A,0))</f>
        <v>0.38924463519313313</v>
      </c>
      <c r="E138" s="69">
        <f>RANK('Data - Overview'!$D138,'Data - Overview'!$D$137:$D$140)</f>
        <v>1</v>
      </c>
      <c r="F138" s="68">
        <f>INDEX('Data - Knowledge'!$G:$G,MATCH('Data - Overview'!$A138,'Data - Knowledge'!$A:$A,0))</f>
        <v>0.38833122878389625</v>
      </c>
      <c r="G138" s="70">
        <f>INDEX('Data - Knowledge'!$J:$J,MATCH('Data - Overview'!$A138,'Data - Knowledge'!$A:$A,0))</f>
        <v>100.23521322560056</v>
      </c>
      <c r="H138" s="70">
        <f>RANK('Data - Overview'!$G138,'Data - Overview'!$G$137:$G$140)</f>
        <v>3</v>
      </c>
      <c r="I138" s="1">
        <v>2</v>
      </c>
      <c r="J138" s="1" t="str">
        <f>"" &amp;TEXT('Data - Overview'!$C138,"0")&amp;" "</f>
        <v xml:space="preserve">2 people </v>
      </c>
      <c r="K138" s="1" t="str">
        <f>"Index: "&amp;TEXT('Data - Overview'!$G138,"0")&amp;""</f>
        <v>Index: 100</v>
      </c>
      <c r="L138" s="1" t="str">
        <f>'Data - Overview'!$J138&amp;CHAR(10)&amp;'Data - Overview'!$K138</f>
        <v>2 people 
Index: 100</v>
      </c>
    </row>
    <row r="139" spans="1:13">
      <c r="A139" s="72" t="s">
        <v>179</v>
      </c>
      <c r="B139" s="72" t="str">
        <f>INDEX('Data - Knowledge'!$D:$D,MATCH('Data - Overview'!$A139,'Data - Knowledge'!$A:$A,0))</f>
        <v>Household size : 3-4 persons</v>
      </c>
      <c r="C139" s="72" t="s">
        <v>180</v>
      </c>
      <c r="D139" s="84">
        <f>INDEX('Data - Knowledge'!$E:$E,MATCH('Data - Overview'!$A139,'Data - Knowledge'!$A:$A,0))</f>
        <v>0.36882403433476391</v>
      </c>
      <c r="E139" s="85">
        <f>RANK('Data - Overview'!$D139,'Data - Overview'!$D$137:$D$140)</f>
        <v>2</v>
      </c>
      <c r="F139" s="84">
        <f>INDEX('Data - Knowledge'!$G:$G,MATCH('Data - Overview'!$A139,'Data - Knowledge'!$A:$A,0))</f>
        <v>0.34146339272741671</v>
      </c>
      <c r="G139" s="75">
        <f>INDEX('Data - Knowledge'!$J:$J,MATCH('Data - Overview'!$A139,'Data - Knowledge'!$A:$A,0))</f>
        <v>108.01275984192796</v>
      </c>
      <c r="H139" s="75">
        <f>RANK('Data - Overview'!$G139,'Data - Overview'!$G$137:$G$140)</f>
        <v>2</v>
      </c>
      <c r="I139" s="72">
        <v>3</v>
      </c>
      <c r="J139" s="72" t="str">
        <f>"" &amp;TEXT('Data - Overview'!$C139,"0")&amp;" "</f>
        <v xml:space="preserve">3-4 people </v>
      </c>
      <c r="K139" s="72" t="str">
        <f>"Index: "&amp;TEXT('Data - Overview'!$G139,"0")&amp;""</f>
        <v>Index: 108</v>
      </c>
      <c r="L139" s="72" t="str">
        <f>'Data - Overview'!$J139&amp;CHAR(10)&amp;'Data - Overview'!$K139</f>
        <v>3-4 people 
Index: 108</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8.7768240343347639E-2</v>
      </c>
      <c r="E140" s="115">
        <f>RANK('Data - Overview'!$D140,'Data - Overview'!$D$137:$D$140)</f>
        <v>4</v>
      </c>
      <c r="F140" s="111">
        <f>INDEX('Data - Knowledge'!$G:$G,MATCH('Data - Overview'!$A140,'Data - Knowledge'!$A:$A,0))</f>
        <v>7.9690340646422483E-2</v>
      </c>
      <c r="G140" s="112">
        <f>INDEX('Data - Knowledge'!$J:$J,MATCH('Data - Overview'!$A140,'Data - Knowledge'!$A:$A,0))</f>
        <v>110.13661082560297</v>
      </c>
      <c r="H140" s="112">
        <f>RANK('Data - Overview'!$G140,'Data - Overview'!$G$137:$G$140)</f>
        <v>1</v>
      </c>
      <c r="I140" s="108">
        <v>4</v>
      </c>
      <c r="J140" s="108" t="str">
        <f>"" &amp;TEXT('Data - Overview'!$C140,"0")&amp;" "</f>
        <v xml:space="preserve">5+ people </v>
      </c>
      <c r="K140" s="108" t="str">
        <f>"Index: "&amp;TEXT('Data - Overview'!$G140,"0")&amp;""</f>
        <v>Index: 110</v>
      </c>
      <c r="L140" s="108" t="str">
        <f>'Data - Overview'!$J140&amp;CHAR(10)&amp;'Data - Overview'!$K140</f>
        <v>5+ people 
Index: 110</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0.12199570815450644</v>
      </c>
      <c r="E146" s="63">
        <f>RANK('Data - Overview'!$D146,'Data - Overview'!$D$146:$D$151)</f>
        <v>5</v>
      </c>
      <c r="F146" s="62">
        <f>INDEX('Data - Knowledge'!$G:$G,MATCH('Data - Overview'!$A146,'Data - Knowledge'!$A:$A,0))</f>
        <v>0.16826898387245903</v>
      </c>
      <c r="G146" s="64">
        <f>INDEX('Data - Knowledge'!$J:$J,MATCH('Data - Overview'!$A146,'Data - Knowledge'!$A:$A,0))</f>
        <v>72.500412938235954</v>
      </c>
      <c r="H146" s="64">
        <f>RANK('Data - Overview'!$G146,'Data - Overview'!$G$146:$G$151)</f>
        <v>6</v>
      </c>
      <c r="I146" s="64">
        <f xml:space="preserve"> 'Data - Overview'!$G146 - 100</f>
        <v>-27.499587061764046</v>
      </c>
      <c r="J146" s="61" t="str">
        <f>"" &amp;TEXT('Data - Overview'!$C146,"0")&amp;" "</f>
        <v xml:space="preserve">&lt;20k </v>
      </c>
      <c r="K146" s="61" t="str">
        <f>"Index: "&amp;TEXT('Data - Overview'!$G146,"0")&amp;""</f>
        <v>Index: 73</v>
      </c>
      <c r="L146" s="61" t="str">
        <f>'Data - Overview'!$J146&amp;CHAR(10)&amp;'Data - Overview'!$K146</f>
        <v>&lt;20k 
Index: 73</v>
      </c>
      <c r="M146" s="61">
        <v>1</v>
      </c>
    </row>
    <row r="147" spans="1:13">
      <c r="A147" s="86" t="s">
        <v>186</v>
      </c>
      <c r="B147" s="1" t="str">
        <f>INDEX('Data - Knowledge'!$D:$D,MATCH('Data - Overview'!$A147,'Data - Knowledge'!$A:$A,0))</f>
        <v>£20,000-£40,000</v>
      </c>
      <c r="C147" s="1" t="s">
        <v>187</v>
      </c>
      <c r="D147" s="68">
        <f>INDEX('Data - Knowledge'!$E:$E,MATCH('Data - Overview'!$A147,'Data - Knowledge'!$A:$A,0))</f>
        <v>0.27020171673819748</v>
      </c>
      <c r="E147" s="69">
        <f>RANK('Data - Overview'!$D147,'Data - Overview'!$D$146:$D$151)</f>
        <v>1</v>
      </c>
      <c r="F147" s="68">
        <f>INDEX('Data - Knowledge'!$G:$G,MATCH('Data - Overview'!$A147,'Data - Knowledge'!$A:$A,0))</f>
        <v>0.31505410189013194</v>
      </c>
      <c r="G147" s="70">
        <f>INDEX('Data - Knowledge'!$J:$J,MATCH('Data - Overview'!$A147,'Data - Knowledge'!$A:$A,0))</f>
        <v>85.763592702698503</v>
      </c>
      <c r="H147" s="70">
        <f>RANK('Data - Overview'!$G147,'Data - Overview'!$G$146:$G$151)</f>
        <v>5</v>
      </c>
      <c r="I147" s="70">
        <f xml:space="preserve"> 'Data - Overview'!$G147 - 100</f>
        <v>-14.236407297301497</v>
      </c>
      <c r="J147" s="1" t="str">
        <f>"" &amp;TEXT('Data - Overview'!$C147,"0")&amp;" "</f>
        <v xml:space="preserve">20k - 40k </v>
      </c>
      <c r="K147" s="1" t="str">
        <f>"Index: "&amp;TEXT('Data - Overview'!$G147,"0")&amp;""</f>
        <v>Index: 86</v>
      </c>
      <c r="L147" s="1" t="str">
        <f>'Data - Overview'!$J147&amp;CHAR(10)&amp;'Data - Overview'!$K147</f>
        <v>20k - 40k 
Index: 86</v>
      </c>
      <c r="M147" s="1">
        <v>2</v>
      </c>
    </row>
    <row r="148" spans="1:13">
      <c r="A148" s="56" t="s">
        <v>188</v>
      </c>
      <c r="B148" s="72" t="str">
        <f>INDEX('Data - Knowledge'!$D:$D,MATCH('Data - Overview'!$A148,'Data - Knowledge'!$A:$A,0))</f>
        <v>£40,000-£60,000</v>
      </c>
      <c r="C148" s="72" t="s">
        <v>189</v>
      </c>
      <c r="D148" s="84">
        <f>INDEX('Data - Knowledge'!$E:$E,MATCH('Data - Overview'!$A148,'Data - Knowledge'!$A:$A,0))</f>
        <v>0.20725321888412013</v>
      </c>
      <c r="E148" s="85">
        <f>RANK('Data - Overview'!$D148,'Data - Overview'!$D$146:$D$151)</f>
        <v>2</v>
      </c>
      <c r="F148" s="84">
        <f>INDEX('Data - Knowledge'!$G:$G,MATCH('Data - Overview'!$A148,'Data - Knowledge'!$A:$A,0))</f>
        <v>0.2116378633980108</v>
      </c>
      <c r="G148" s="75">
        <f>INDEX('Data - Knowledge'!$J:$J,MATCH('Data - Overview'!$A148,'Data - Knowledge'!$A:$A,0))</f>
        <v>97.928232480005335</v>
      </c>
      <c r="H148" s="75">
        <f>RANK('Data - Overview'!$G148,'Data - Overview'!$G$146:$G$151)</f>
        <v>4</v>
      </c>
      <c r="I148" s="75">
        <f xml:space="preserve"> 'Data - Overview'!$G148 - 100</f>
        <v>-2.0717675199946655</v>
      </c>
      <c r="J148" s="72" t="str">
        <f>"" &amp;TEXT('Data - Overview'!$C148,"0")&amp;" "</f>
        <v xml:space="preserve">40k - 60k </v>
      </c>
      <c r="K148" s="72" t="str">
        <f>"Index: "&amp;TEXT('Data - Overview'!$G148,"0")&amp;""</f>
        <v>Index: 98</v>
      </c>
      <c r="L148" s="72" t="str">
        <f>'Data - Overview'!$J148&amp;CHAR(10)&amp;'Data - Overview'!$K148</f>
        <v>40k - 60k 
Index: 98</v>
      </c>
      <c r="M148" s="72">
        <v>3</v>
      </c>
    </row>
    <row r="149" spans="1:13">
      <c r="A149" s="86" t="s">
        <v>190</v>
      </c>
      <c r="B149" s="1" t="str">
        <f>INDEX('Data - Knowledge'!$D:$D,MATCH('Data - Overview'!$A149,'Data - Knowledge'!$A:$A,0))</f>
        <v>£60,000-£80,000</v>
      </c>
      <c r="C149" s="1" t="s">
        <v>191</v>
      </c>
      <c r="D149" s="68">
        <f>INDEX('Data - Knowledge'!$E:$E,MATCH('Data - Overview'!$A149,'Data - Knowledge'!$A:$A,0))</f>
        <v>0.15577682403433479</v>
      </c>
      <c r="E149" s="69">
        <f>RANK('Data - Overview'!$D149,'Data - Overview'!$D$146:$D$151)</f>
        <v>3</v>
      </c>
      <c r="F149" s="68">
        <f>INDEX('Data - Knowledge'!$G:$G,MATCH('Data - Overview'!$A149,'Data - Knowledge'!$A:$A,0))</f>
        <v>0.13969867519053217</v>
      </c>
      <c r="G149" s="70">
        <f>INDEX('Data - Knowledge'!$J:$J,MATCH('Data - Overview'!$A149,'Data - Knowledge'!$A:$A,0))</f>
        <v>111.50916343470971</v>
      </c>
      <c r="H149" s="70">
        <f>RANK('Data - Overview'!$G149,'Data - Overview'!$G$146:$G$151)</f>
        <v>3</v>
      </c>
      <c r="I149" s="70">
        <f xml:space="preserve"> 'Data - Overview'!$G149 - 100</f>
        <v>11.509163434709706</v>
      </c>
      <c r="J149" s="1" t="str">
        <f>"" &amp;TEXT('Data - Overview'!$C149,"0")&amp;" "</f>
        <v xml:space="preserve">60k - 80k </v>
      </c>
      <c r="K149" s="1" t="str">
        <f>"Index: "&amp;TEXT('Data - Overview'!$G149,"0")&amp;""</f>
        <v>Index: 112</v>
      </c>
      <c r="L149" s="1" t="str">
        <f>'Data - Overview'!$J149&amp;CHAR(10)&amp;'Data - Overview'!$K149</f>
        <v>60k - 80k 
Index: 112</v>
      </c>
      <c r="M149" s="1">
        <v>4</v>
      </c>
    </row>
    <row r="150" spans="1:13">
      <c r="A150" s="56" t="s">
        <v>192</v>
      </c>
      <c r="B150" s="72" t="str">
        <f>INDEX('Data - Knowledge'!$D:$D,MATCH('Data - Overview'!$A150,'Data - Knowledge'!$A:$A,0))</f>
        <v>£80,000-£100,000</v>
      </c>
      <c r="C150" s="72" t="s">
        <v>193</v>
      </c>
      <c r="D150" s="84">
        <f>INDEX('Data - Knowledge'!$E:$E,MATCH('Data - Overview'!$A150,'Data - Knowledge'!$A:$A,0))</f>
        <v>9.9386266094420611E-2</v>
      </c>
      <c r="E150" s="85">
        <f>RANK('Data - Overview'!$D150,'Data - Overview'!$D$146:$D$151)</f>
        <v>6</v>
      </c>
      <c r="F150" s="84">
        <f>INDEX('Data - Knowledge'!$G:$G,MATCH('Data - Overview'!$A150,'Data - Knowledge'!$A:$A,0))</f>
        <v>7.3082163283097121E-2</v>
      </c>
      <c r="G150" s="75">
        <f>INDEX('Data - Knowledge'!$J:$J,MATCH('Data - Overview'!$A150,'Data - Knowledge'!$A:$A,0))</f>
        <v>135.99250710386025</v>
      </c>
      <c r="H150" s="75">
        <f>RANK('Data - Overview'!$G150,'Data - Overview'!$G$146:$G$151)</f>
        <v>2</v>
      </c>
      <c r="I150" s="75">
        <f xml:space="preserve"> 'Data - Overview'!$G150 - 100</f>
        <v>35.992507103860248</v>
      </c>
      <c r="J150" s="72" t="str">
        <f>"" &amp;TEXT('Data - Overview'!$C150,"0")&amp;" "</f>
        <v xml:space="preserve">80k - 100k </v>
      </c>
      <c r="K150" s="72" t="str">
        <f>"Index: "&amp;TEXT('Data - Overview'!$G150,"0")&amp;""</f>
        <v>Index: 136</v>
      </c>
      <c r="L150" s="72" t="str">
        <f>'Data - Overview'!$J150&amp;CHAR(10)&amp;'Data - Overview'!$K150</f>
        <v>80k - 100k 
Index: 136</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0.14544635193133049</v>
      </c>
      <c r="E151" s="115">
        <f>RANK('Data - Overview'!$D151,'Data - Overview'!$D$146:$D$151)</f>
        <v>4</v>
      </c>
      <c r="F151" s="111">
        <f>INDEX('Data - Knowledge'!$G:$G,MATCH('Data - Overview'!$A151,'Data - Knowledge'!$A:$A,0))</f>
        <v>9.2183650556736968E-2</v>
      </c>
      <c r="G151" s="112">
        <f>INDEX('Data - Knowledge'!$J:$J,MATCH('Data - Overview'!$A151,'Data - Knowledge'!$A:$A,0))</f>
        <v>157.7789022813883</v>
      </c>
      <c r="H151" s="112">
        <f>RANK('Data - Overview'!$G151,'Data - Overview'!$G$146:$G$151)</f>
        <v>1</v>
      </c>
      <c r="I151" s="112">
        <f xml:space="preserve"> 'Data - Overview'!$G151 - 100</f>
        <v>57.778902281388298</v>
      </c>
      <c r="J151" s="108" t="str">
        <f>"" &amp;TEXT('Data - Overview'!$C151,"0")&amp;" "</f>
        <v xml:space="preserve">100k+ </v>
      </c>
      <c r="K151" s="108" t="str">
        <f>"Index: "&amp;TEXT('Data - Overview'!$G151,"0")&amp;""</f>
        <v>Index: 158</v>
      </c>
      <c r="L151" s="108" t="str">
        <f>'Data - Overview'!$J151&amp;CHAR(10)&amp;'Data - Overview'!$K151</f>
        <v>100k+ 
Index: 158</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0.27020171673819748</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F526B-97DB-48C5-9511-7545EC2D41F0}">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233</v>
      </c>
      <c r="K2" s="123">
        <f>'Input Sheet'!B8</f>
        <v>2</v>
      </c>
      <c r="L2" s="123">
        <f>'Input Sheet'!B9</f>
        <v>6</v>
      </c>
      <c r="M2" s="123">
        <f>'Input Sheet'!B10</f>
        <v>1</v>
      </c>
      <c r="N2" s="123">
        <f>'Input Sheet'!B11</f>
        <v>4</v>
      </c>
      <c r="O2" s="123">
        <f>'Input Sheet'!B12</f>
        <v>7</v>
      </c>
      <c r="P2" s="123">
        <f>'Input Sheet'!B13</f>
        <v>0</v>
      </c>
      <c r="Q2" s="123">
        <f>'Input Sheet'!B14</f>
        <v>2</v>
      </c>
      <c r="R2" s="123">
        <f>'Input Sheet'!B15</f>
        <v>0</v>
      </c>
      <c r="S2" s="123">
        <f>'Input Sheet'!B16</f>
        <v>4</v>
      </c>
      <c r="T2" s="123">
        <f>'Input Sheet'!B17</f>
        <v>0</v>
      </c>
      <c r="U2" s="123">
        <f>'Input Sheet'!B18</f>
        <v>2</v>
      </c>
      <c r="V2" s="123">
        <f>'Input Sheet'!B19</f>
        <v>1</v>
      </c>
      <c r="W2" s="123">
        <f>'Input Sheet'!B20</f>
        <v>8</v>
      </c>
      <c r="X2" s="123">
        <f>'Input Sheet'!B21</f>
        <v>2</v>
      </c>
      <c r="Y2" s="123">
        <f>'Input Sheet'!B22</f>
        <v>6</v>
      </c>
      <c r="Z2" s="123">
        <f>'Input Sheet'!B23</f>
        <v>12</v>
      </c>
      <c r="AA2" s="123">
        <f>'Input Sheet'!B24</f>
        <v>10</v>
      </c>
      <c r="AB2" s="123">
        <f>'Input Sheet'!B25</f>
        <v>0</v>
      </c>
      <c r="AC2" s="123">
        <f>'Input Sheet'!B26</f>
        <v>31</v>
      </c>
      <c r="AD2" s="123">
        <f>'Input Sheet'!B27</f>
        <v>15</v>
      </c>
      <c r="AE2" s="123">
        <f>'Input Sheet'!B28</f>
        <v>5</v>
      </c>
      <c r="AF2" s="123">
        <f>'Input Sheet'!B29</f>
        <v>2</v>
      </c>
      <c r="AG2" s="123">
        <f>'Input Sheet'!B30</f>
        <v>14</v>
      </c>
      <c r="AH2" s="123">
        <f>'Input Sheet'!B31</f>
        <v>42</v>
      </c>
      <c r="AI2" s="123">
        <f>'Input Sheet'!B32</f>
        <v>57</v>
      </c>
      <c r="AJ2" s="123">
        <f>'Input Sheet'!B32</f>
        <v>57</v>
      </c>
      <c r="AK2" s="123">
        <f>'Input Sheet'!B32</f>
        <v>57</v>
      </c>
      <c r="AL2" s="123">
        <f>'Input Sheet'!B32</f>
        <v>57</v>
      </c>
    </row>
    <row r="3" spans="1:38">
      <c r="I3" s="124" t="s">
        <v>199</v>
      </c>
      <c r="J3" s="125">
        <f>SUM(K3:AI3)</f>
        <v>151418</v>
      </c>
      <c r="K3" s="123">
        <f>'Input Sheet'!C8</f>
        <v>2777</v>
      </c>
      <c r="L3" s="123">
        <f>'Input Sheet'!C9</f>
        <v>5698</v>
      </c>
      <c r="M3" s="123">
        <f>'Input Sheet'!C10</f>
        <v>8390</v>
      </c>
      <c r="N3" s="123">
        <f>'Input Sheet'!C11</f>
        <v>7426</v>
      </c>
      <c r="O3" s="123">
        <f>'Input Sheet'!C12</f>
        <v>5184</v>
      </c>
      <c r="P3" s="123">
        <f>'Input Sheet'!C13</f>
        <v>1632</v>
      </c>
      <c r="Q3" s="123">
        <f>'Input Sheet'!C14</f>
        <v>2461</v>
      </c>
      <c r="R3" s="123">
        <f>'Input Sheet'!C15</f>
        <v>0</v>
      </c>
      <c r="S3" s="123">
        <f>'Input Sheet'!C16</f>
        <v>7561</v>
      </c>
      <c r="T3" s="123">
        <f>'Input Sheet'!C17</f>
        <v>5238</v>
      </c>
      <c r="U3" s="123">
        <f>'Input Sheet'!C18</f>
        <v>2655</v>
      </c>
      <c r="V3" s="123">
        <f>'Input Sheet'!C19</f>
        <v>2709</v>
      </c>
      <c r="W3" s="123">
        <f>'Input Sheet'!C20</f>
        <v>3938</v>
      </c>
      <c r="X3" s="123">
        <f>'Input Sheet'!C21</f>
        <v>6104</v>
      </c>
      <c r="Y3" s="123">
        <f>'Input Sheet'!C22</f>
        <v>6716</v>
      </c>
      <c r="Z3" s="123">
        <f>'Input Sheet'!C23</f>
        <v>9356</v>
      </c>
      <c r="AA3" s="123">
        <f>'Input Sheet'!C24</f>
        <v>11016</v>
      </c>
      <c r="AB3" s="123">
        <f>'Input Sheet'!C25</f>
        <v>57</v>
      </c>
      <c r="AC3" s="123">
        <f>'Input Sheet'!C26</f>
        <v>21269</v>
      </c>
      <c r="AD3" s="123">
        <f>'Input Sheet'!C27</f>
        <v>11244</v>
      </c>
      <c r="AE3" s="123">
        <f>'Input Sheet'!C28</f>
        <v>2716</v>
      </c>
      <c r="AF3" s="123">
        <f>'Input Sheet'!C29</f>
        <v>667</v>
      </c>
      <c r="AG3" s="123">
        <f>'Input Sheet'!C30</f>
        <v>6358</v>
      </c>
      <c r="AH3" s="123">
        <f>'Input Sheet'!C31</f>
        <v>11759</v>
      </c>
      <c r="AI3" s="123">
        <f>'Input Sheet'!C32</f>
        <v>8487</v>
      </c>
      <c r="AJ3" s="123">
        <f>'Input Sheet'!C32</f>
        <v>8487</v>
      </c>
      <c r="AK3" s="123">
        <f>'Input Sheet'!C32</f>
        <v>8487</v>
      </c>
      <c r="AL3" s="123">
        <f>'Input Sheet'!C32</f>
        <v>8487</v>
      </c>
    </row>
    <row r="4" spans="1:38">
      <c r="I4" s="124" t="s">
        <v>200</v>
      </c>
      <c r="J4" s="126">
        <f t="shared" ref="J4:AL5" si="0">J2/$J2</f>
        <v>1</v>
      </c>
      <c r="K4" s="126">
        <f t="shared" si="0"/>
        <v>8.5836909871244635E-3</v>
      </c>
      <c r="L4" s="126">
        <f t="shared" si="0"/>
        <v>2.575107296137339E-2</v>
      </c>
      <c r="M4" s="126">
        <f t="shared" si="0"/>
        <v>4.2918454935622317E-3</v>
      </c>
      <c r="N4" s="126">
        <f t="shared" si="0"/>
        <v>1.7167381974248927E-2</v>
      </c>
      <c r="O4" s="126">
        <f t="shared" si="0"/>
        <v>3.0042918454935622E-2</v>
      </c>
      <c r="P4" s="126">
        <f t="shared" si="0"/>
        <v>0</v>
      </c>
      <c r="Q4" s="126">
        <f t="shared" si="0"/>
        <v>8.5836909871244635E-3</v>
      </c>
      <c r="R4" s="126">
        <f t="shared" si="0"/>
        <v>0</v>
      </c>
      <c r="S4" s="126">
        <f t="shared" si="0"/>
        <v>1.7167381974248927E-2</v>
      </c>
      <c r="T4" s="126">
        <f t="shared" si="0"/>
        <v>0</v>
      </c>
      <c r="U4" s="126">
        <f t="shared" si="0"/>
        <v>8.5836909871244635E-3</v>
      </c>
      <c r="V4" s="126">
        <f t="shared" si="0"/>
        <v>4.2918454935622317E-3</v>
      </c>
      <c r="W4" s="126">
        <f t="shared" si="0"/>
        <v>3.4334763948497854E-2</v>
      </c>
      <c r="X4" s="126">
        <f t="shared" si="0"/>
        <v>8.5836909871244635E-3</v>
      </c>
      <c r="Y4" s="126">
        <f t="shared" si="0"/>
        <v>2.575107296137339E-2</v>
      </c>
      <c r="Z4" s="126">
        <f t="shared" si="0"/>
        <v>5.1502145922746781E-2</v>
      </c>
      <c r="AA4" s="126">
        <f t="shared" si="0"/>
        <v>4.2918454935622317E-2</v>
      </c>
      <c r="AB4" s="126">
        <f t="shared" si="0"/>
        <v>0</v>
      </c>
      <c r="AC4" s="126">
        <f t="shared" si="0"/>
        <v>0.13304721030042918</v>
      </c>
      <c r="AD4" s="126">
        <f t="shared" si="0"/>
        <v>6.4377682403433473E-2</v>
      </c>
      <c r="AE4" s="126">
        <f t="shared" si="0"/>
        <v>2.1459227467811159E-2</v>
      </c>
      <c r="AF4" s="126">
        <f t="shared" si="0"/>
        <v>8.5836909871244635E-3</v>
      </c>
      <c r="AG4" s="126">
        <f t="shared" si="0"/>
        <v>6.0085836909871244E-2</v>
      </c>
      <c r="AH4" s="126">
        <f t="shared" si="0"/>
        <v>0.18025751072961374</v>
      </c>
      <c r="AI4" s="126">
        <f t="shared" si="0"/>
        <v>0.24463519313304721</v>
      </c>
      <c r="AJ4" s="126">
        <f t="shared" si="0"/>
        <v>0.24463519313304721</v>
      </c>
      <c r="AK4" s="126">
        <f t="shared" si="0"/>
        <v>0.24463519313304721</v>
      </c>
      <c r="AL4" s="126">
        <f t="shared" si="0"/>
        <v>0.24463519313304721</v>
      </c>
    </row>
    <row r="5" spans="1:38">
      <c r="I5" s="124" t="s">
        <v>201</v>
      </c>
      <c r="J5" s="126">
        <f t="shared" si="0"/>
        <v>1</v>
      </c>
      <c r="K5" s="126">
        <f t="shared" si="0"/>
        <v>1.8339959582084033E-2</v>
      </c>
      <c r="L5" s="126">
        <f t="shared" si="0"/>
        <v>3.7630928951643793E-2</v>
      </c>
      <c r="M5" s="126">
        <f t="shared" si="0"/>
        <v>5.5409528589731735E-2</v>
      </c>
      <c r="N5" s="126">
        <f t="shared" si="0"/>
        <v>4.9043046401352548E-2</v>
      </c>
      <c r="O5" s="126">
        <f t="shared" si="0"/>
        <v>3.423635234912626E-2</v>
      </c>
      <c r="P5" s="126">
        <f t="shared" si="0"/>
        <v>1.0778110924724934E-2</v>
      </c>
      <c r="Q5" s="126">
        <f t="shared" si="0"/>
        <v>1.6253021437345624E-2</v>
      </c>
      <c r="R5" s="126">
        <f t="shared" si="0"/>
        <v>0</v>
      </c>
      <c r="S5" s="126">
        <f t="shared" si="0"/>
        <v>4.9934618077111047E-2</v>
      </c>
      <c r="T5" s="126">
        <f t="shared" si="0"/>
        <v>3.4592981019429661E-2</v>
      </c>
      <c r="U5" s="126">
        <f t="shared" si="0"/>
        <v>1.7534242956583762E-2</v>
      </c>
      <c r="V5" s="126">
        <f t="shared" si="0"/>
        <v>1.7890871626887159E-2</v>
      </c>
      <c r="W5" s="126">
        <f t="shared" si="0"/>
        <v>2.6007475993607101E-2</v>
      </c>
      <c r="X5" s="126">
        <f t="shared" si="0"/>
        <v>4.031224821355453E-2</v>
      </c>
      <c r="Y5" s="126">
        <f t="shared" si="0"/>
        <v>4.435403981032638E-2</v>
      </c>
      <c r="Z5" s="126">
        <f t="shared" si="0"/>
        <v>6.178921924738142E-2</v>
      </c>
      <c r="AA5" s="126">
        <f t="shared" si="0"/>
        <v>7.2752248741893302E-2</v>
      </c>
      <c r="AB5" s="126">
        <f t="shared" si="0"/>
        <v>3.7644137420914288E-4</v>
      </c>
      <c r="AC5" s="126">
        <f t="shared" si="0"/>
        <v>0.14046546645709229</v>
      </c>
      <c r="AD5" s="126">
        <f t="shared" si="0"/>
        <v>7.425801423872988E-2</v>
      </c>
      <c r="AE5" s="126">
        <f t="shared" si="0"/>
        <v>1.7937101269333896E-2</v>
      </c>
      <c r="AF5" s="126">
        <f t="shared" si="0"/>
        <v>4.4050245017104965E-3</v>
      </c>
      <c r="AG5" s="126">
        <f t="shared" si="0"/>
        <v>4.1989723810907556E-2</v>
      </c>
      <c r="AH5" s="126">
        <f t="shared" si="0"/>
        <v>7.7659195075882662E-2</v>
      </c>
      <c r="AI5" s="126">
        <f t="shared" si="0"/>
        <v>5.6050139349350804E-2</v>
      </c>
      <c r="AJ5" s="126">
        <f t="shared" si="0"/>
        <v>5.6050139349350804E-2</v>
      </c>
      <c r="AK5" s="126">
        <f t="shared" si="0"/>
        <v>5.6050139349350804E-2</v>
      </c>
      <c r="AL5" s="126">
        <f t="shared" si="0"/>
        <v>5.6050139349350804E-2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0.12361802575107296</v>
      </c>
      <c r="F9" s="128">
        <f t="shared" ref="F9:F72" si="2">SUMPRODUCT($K$2:$AI$2,$K9:$AI9)</f>
        <v>28.803000000000001</v>
      </c>
      <c r="G9" s="122">
        <f t="shared" ref="G9:G72" si="3">SUMPRODUCT($K$3:$AI$3,$K9:$AI9)/$J$3</f>
        <v>0.13046368991797541</v>
      </c>
      <c r="H9" s="128">
        <f t="shared" ref="H9:H72" si="4">SUMPRODUCT($K$3:$AI$3,$K9:$AI9)</f>
        <v>19754.550999999999</v>
      </c>
      <c r="I9" s="122">
        <f t="shared" ref="I9:I72" si="5">CORREL($K$4:$AI$4,$K9:$AI9)</f>
        <v>-0.50221815195886521</v>
      </c>
      <c r="J9" s="128">
        <f>$E9/$G9*100</f>
        <v>94.752820366182789</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6.4806866952789701E-3</v>
      </c>
      <c r="F10" s="128">
        <f t="shared" si="2"/>
        <v>1.51</v>
      </c>
      <c r="G10" s="122">
        <f t="shared" si="3"/>
        <v>7.201957495145888E-3</v>
      </c>
      <c r="H10" s="128">
        <f t="shared" si="4"/>
        <v>1090.5060000000001</v>
      </c>
      <c r="I10" s="122">
        <f t="shared" si="5"/>
        <v>-0.25918151959402747</v>
      </c>
      <c r="J10" s="128">
        <f t="shared" ref="J10:J73" si="6">$E10/$G10*100</f>
        <v>89.985072803428039</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1.7270386266094419E-2</v>
      </c>
      <c r="F11" s="128">
        <f t="shared" si="2"/>
        <v>4.024</v>
      </c>
      <c r="G11" s="122">
        <f t="shared" si="3"/>
        <v>1.8861443157352491E-2</v>
      </c>
      <c r="H11" s="128">
        <f t="shared" si="4"/>
        <v>2855.9619999999995</v>
      </c>
      <c r="I11" s="122">
        <f t="shared" si="5"/>
        <v>-0.22056069752276705</v>
      </c>
      <c r="J11" s="128">
        <f t="shared" si="6"/>
        <v>91.564500775552531</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1.7592274678111589E-2</v>
      </c>
      <c r="F12" s="128">
        <f t="shared" si="2"/>
        <v>4.0990000000000002</v>
      </c>
      <c r="G12" s="122">
        <f t="shared" si="3"/>
        <v>2.0642050482769552E-2</v>
      </c>
      <c r="H12" s="128">
        <f t="shared" si="4"/>
        <v>3125.578</v>
      </c>
      <c r="I12" s="122">
        <f t="shared" si="5"/>
        <v>-0.37289844850952941</v>
      </c>
      <c r="J12" s="128">
        <f t="shared" si="6"/>
        <v>85.225422216636431</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1.7326180257510728E-2</v>
      </c>
      <c r="F13" s="128">
        <f t="shared" si="2"/>
        <v>4.0369999999999999</v>
      </c>
      <c r="G13" s="122">
        <f t="shared" si="3"/>
        <v>1.9491923021041097E-2</v>
      </c>
      <c r="H13" s="128">
        <f t="shared" si="4"/>
        <v>2951.4280000000008</v>
      </c>
      <c r="I13" s="122">
        <f t="shared" si="5"/>
        <v>-0.36802577010704984</v>
      </c>
      <c r="J13" s="128">
        <f t="shared" si="6"/>
        <v>88.889024642707142</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1.690557939914163E-2</v>
      </c>
      <c r="F14" s="128">
        <f t="shared" si="2"/>
        <v>3.9390000000000001</v>
      </c>
      <c r="G14" s="122">
        <f t="shared" si="3"/>
        <v>1.9947562376996131E-2</v>
      </c>
      <c r="H14" s="128">
        <f t="shared" si="4"/>
        <v>3020.42</v>
      </c>
      <c r="I14" s="122">
        <f t="shared" si="5"/>
        <v>-0.22443302188913364</v>
      </c>
      <c r="J14" s="128">
        <f t="shared" si="6"/>
        <v>84.750101689805632</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4.4291845493562229E-3</v>
      </c>
      <c r="F15" s="128">
        <f t="shared" si="2"/>
        <v>1.032</v>
      </c>
      <c r="G15" s="122">
        <f t="shared" si="3"/>
        <v>5.1657200597022817E-3</v>
      </c>
      <c r="H15" s="128">
        <f t="shared" si="4"/>
        <v>782.18300000000011</v>
      </c>
      <c r="I15" s="122">
        <f t="shared" si="5"/>
        <v>-0.28331129194072191</v>
      </c>
      <c r="J15" s="128">
        <f t="shared" si="6"/>
        <v>85.741861699170201</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3.8957081545064387E-2</v>
      </c>
      <c r="F16" s="128">
        <f t="shared" si="2"/>
        <v>9.0770000000000017</v>
      </c>
      <c r="G16" s="122">
        <f t="shared" si="3"/>
        <v>3.9131146891386755E-2</v>
      </c>
      <c r="H16" s="128">
        <f t="shared" si="4"/>
        <v>5925.16</v>
      </c>
      <c r="I16" s="122">
        <f t="shared" si="5"/>
        <v>-1.3722213530557541E-2</v>
      </c>
      <c r="J16" s="128">
        <f t="shared" si="6"/>
        <v>99.555174432261069</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7.8412017167381973E-3</v>
      </c>
      <c r="F17" s="128">
        <f t="shared" si="2"/>
        <v>1.8270000000000002</v>
      </c>
      <c r="G17" s="122">
        <f t="shared" si="3"/>
        <v>9.1208244726518652E-3</v>
      </c>
      <c r="H17" s="128">
        <f t="shared" si="4"/>
        <v>1381.0570000000002</v>
      </c>
      <c r="I17" s="122">
        <f t="shared" si="5"/>
        <v>-0.28821131860909205</v>
      </c>
      <c r="J17" s="128">
        <f t="shared" si="6"/>
        <v>85.970317050278467</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1.3755364806866953E-2</v>
      </c>
      <c r="F18" s="128">
        <f t="shared" si="2"/>
        <v>3.2050000000000001</v>
      </c>
      <c r="G18" s="122">
        <f t="shared" si="3"/>
        <v>1.4445990569152939E-2</v>
      </c>
      <c r="H18" s="128">
        <f t="shared" si="4"/>
        <v>2187.3829999999998</v>
      </c>
      <c r="I18" s="122">
        <f t="shared" si="5"/>
        <v>-0.35971289038809839</v>
      </c>
      <c r="J18" s="128">
        <f t="shared" si="6"/>
        <v>95.219256450570413</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1.0407725321888411E-2</v>
      </c>
      <c r="F19" s="128">
        <f t="shared" si="2"/>
        <v>2.4249999999999998</v>
      </c>
      <c r="G19" s="122">
        <f t="shared" si="3"/>
        <v>1.1063691238822334E-2</v>
      </c>
      <c r="H19" s="128">
        <f t="shared" si="4"/>
        <v>1675.2420000000002</v>
      </c>
      <c r="I19" s="122">
        <f t="shared" si="5"/>
        <v>-0.39573651379521446</v>
      </c>
      <c r="J19" s="128">
        <f t="shared" si="6"/>
        <v>94.071003042527551</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0.17063090128755368</v>
      </c>
      <c r="F20" s="128">
        <f t="shared" si="2"/>
        <v>39.757000000000005</v>
      </c>
      <c r="G20" s="122">
        <f t="shared" si="3"/>
        <v>0.17653487035887408</v>
      </c>
      <c r="H20" s="128">
        <f t="shared" si="4"/>
        <v>26730.556999999993</v>
      </c>
      <c r="I20" s="122">
        <f t="shared" si="5"/>
        <v>-6.4043162909632897E-2</v>
      </c>
      <c r="J20" s="128">
        <f t="shared" si="6"/>
        <v>96.655635762318042</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3.0386266094420602E-3</v>
      </c>
      <c r="F21" s="128">
        <f t="shared" si="2"/>
        <v>0.70800000000000007</v>
      </c>
      <c r="G21" s="122">
        <f t="shared" si="3"/>
        <v>3.0525763119312104E-3</v>
      </c>
      <c r="H21" s="128">
        <f t="shared" si="4"/>
        <v>462.21500000000003</v>
      </c>
      <c r="I21" s="122">
        <f t="shared" si="5"/>
        <v>-0.10331692070864987</v>
      </c>
      <c r="J21" s="128">
        <f t="shared" si="6"/>
        <v>99.543018713909731</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2.0944206008583693E-2</v>
      </c>
      <c r="F22" s="128">
        <f t="shared" si="2"/>
        <v>4.8800000000000008</v>
      </c>
      <c r="G22" s="122">
        <f t="shared" si="3"/>
        <v>2.7731029336010248E-2</v>
      </c>
      <c r="H22" s="128">
        <f t="shared" si="4"/>
        <v>4198.9769999999999</v>
      </c>
      <c r="I22" s="122">
        <f t="shared" si="5"/>
        <v>-0.37758420521801916</v>
      </c>
      <c r="J22" s="128">
        <f t="shared" si="6"/>
        <v>75.526248069654244</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8.6111587982832624E-2</v>
      </c>
      <c r="F23" s="128">
        <f t="shared" si="2"/>
        <v>20.064</v>
      </c>
      <c r="G23" s="122">
        <f t="shared" si="3"/>
        <v>9.0873410030511539E-2</v>
      </c>
      <c r="H23" s="128">
        <f t="shared" si="4"/>
        <v>13759.869999999997</v>
      </c>
      <c r="I23" s="122">
        <f t="shared" si="5"/>
        <v>-0.12772894601286819</v>
      </c>
      <c r="J23" s="128">
        <f t="shared" si="6"/>
        <v>94.759939077800553</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2.1862660944206011E-2</v>
      </c>
      <c r="F24" s="128">
        <f t="shared" si="2"/>
        <v>5.0940000000000003</v>
      </c>
      <c r="G24" s="122">
        <f t="shared" si="3"/>
        <v>2.5329881520030646E-2</v>
      </c>
      <c r="H24" s="128">
        <f t="shared" si="4"/>
        <v>3835.4</v>
      </c>
      <c r="I24" s="122">
        <f t="shared" si="5"/>
        <v>-0.31529246118693816</v>
      </c>
      <c r="J24" s="128">
        <f t="shared" si="6"/>
        <v>86.311737885221504</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1.0991416309012875E-2</v>
      </c>
      <c r="F25" s="128">
        <f t="shared" si="2"/>
        <v>2.5609999999999999</v>
      </c>
      <c r="G25" s="122">
        <f t="shared" si="3"/>
        <v>1.0937154103210979E-2</v>
      </c>
      <c r="H25" s="128">
        <f t="shared" si="4"/>
        <v>1656.0820000000001</v>
      </c>
      <c r="I25" s="122">
        <f t="shared" si="5"/>
        <v>0.1985713020489317</v>
      </c>
      <c r="J25" s="128">
        <f t="shared" si="6"/>
        <v>100.49612728585369</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5.1244635193133043E-3</v>
      </c>
      <c r="F26" s="128">
        <f t="shared" si="2"/>
        <v>1.194</v>
      </c>
      <c r="G26" s="122">
        <f t="shared" si="3"/>
        <v>5.067046190017039E-3</v>
      </c>
      <c r="H26" s="128">
        <f t="shared" si="4"/>
        <v>767.24199999999996</v>
      </c>
      <c r="I26" s="122">
        <f t="shared" si="5"/>
        <v>0.24807424342687495</v>
      </c>
      <c r="J26" s="128">
        <f t="shared" si="6"/>
        <v>101.13315188263701</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1.0171673819742489E-3</v>
      </c>
      <c r="F27" s="128">
        <f t="shared" si="2"/>
        <v>0.23700000000000002</v>
      </c>
      <c r="G27" s="122">
        <f t="shared" si="3"/>
        <v>1.0366799191641682E-3</v>
      </c>
      <c r="H27" s="128">
        <f t="shared" si="4"/>
        <v>156.97200000000001</v>
      </c>
      <c r="I27" s="122">
        <f t="shared" si="5"/>
        <v>-0.1086122463466864</v>
      </c>
      <c r="J27" s="128">
        <f t="shared" si="6"/>
        <v>98.117785747634485</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1.2467811158798282E-2</v>
      </c>
      <c r="F28" s="128">
        <f t="shared" si="2"/>
        <v>2.9049999999999998</v>
      </c>
      <c r="G28" s="122">
        <f t="shared" si="3"/>
        <v>1.1492814592716848E-2</v>
      </c>
      <c r="H28" s="128">
        <f t="shared" si="4"/>
        <v>1740.2189999999998</v>
      </c>
      <c r="I28" s="122">
        <f t="shared" si="5"/>
        <v>0.61378872918891336</v>
      </c>
      <c r="J28" s="128">
        <f t="shared" si="6"/>
        <v>108.48353167290546</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8.133047210300429E-3</v>
      </c>
      <c r="F29" s="128">
        <f t="shared" si="2"/>
        <v>1.895</v>
      </c>
      <c r="G29" s="122">
        <f t="shared" si="3"/>
        <v>7.4976422882352149E-3</v>
      </c>
      <c r="H29" s="128">
        <f t="shared" si="4"/>
        <v>1135.2779999999998</v>
      </c>
      <c r="I29" s="122">
        <f t="shared" si="5"/>
        <v>0.66516439981888309</v>
      </c>
      <c r="J29" s="128">
        <f t="shared" si="6"/>
        <v>108.47472975687636</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8.5836909871244631E-6</v>
      </c>
      <c r="F30" s="128">
        <f t="shared" si="2"/>
        <v>2E-3</v>
      </c>
      <c r="G30" s="122">
        <f t="shared" si="3"/>
        <v>1.8339959582084035E-5</v>
      </c>
      <c r="H30" s="128">
        <f t="shared" si="4"/>
        <v>2.7770000000000001</v>
      </c>
      <c r="I30" s="122">
        <f t="shared" si="5"/>
        <v>-0.10861224634668641</v>
      </c>
      <c r="J30" s="128">
        <f t="shared" si="6"/>
        <v>46.803216488599631</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9.5278969957081541E-3</v>
      </c>
      <c r="F31" s="128">
        <f t="shared" si="2"/>
        <v>2.2199999999999998</v>
      </c>
      <c r="G31" s="122">
        <f t="shared" si="3"/>
        <v>9.5892033972182957E-3</v>
      </c>
      <c r="H31" s="128">
        <f t="shared" si="4"/>
        <v>1451.9779999999998</v>
      </c>
      <c r="I31" s="122">
        <f t="shared" si="5"/>
        <v>0.25437793276783766</v>
      </c>
      <c r="J31" s="128">
        <f t="shared" si="6"/>
        <v>99.360672633892349</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1.6502145922746781E-2</v>
      </c>
      <c r="F32" s="128">
        <f t="shared" si="2"/>
        <v>3.8450000000000002</v>
      </c>
      <c r="G32" s="122">
        <f t="shared" si="3"/>
        <v>1.6192638920075549E-2</v>
      </c>
      <c r="H32" s="128">
        <f t="shared" si="4"/>
        <v>2451.8569999999995</v>
      </c>
      <c r="I32" s="122">
        <f t="shared" si="5"/>
        <v>0.32821881937363934</v>
      </c>
      <c r="J32" s="128">
        <f t="shared" si="6"/>
        <v>101.9114055726118</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7.9914163090128755E-3</v>
      </c>
      <c r="F33" s="128">
        <f t="shared" si="2"/>
        <v>1.8620000000000001</v>
      </c>
      <c r="G33" s="122">
        <f t="shared" si="3"/>
        <v>8.0145755458399942E-3</v>
      </c>
      <c r="H33" s="128">
        <f t="shared" si="4"/>
        <v>1213.5510000000002</v>
      </c>
      <c r="I33" s="122">
        <f t="shared" si="5"/>
        <v>-5.9350954287806391E-3</v>
      </c>
      <c r="J33" s="128">
        <f t="shared" si="6"/>
        <v>99.71103601563604</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5.1476394849785417E-2</v>
      </c>
      <c r="F34" s="128">
        <f t="shared" si="2"/>
        <v>11.994000000000002</v>
      </c>
      <c r="G34" s="122">
        <f t="shared" si="3"/>
        <v>5.9421541692533254E-2</v>
      </c>
      <c r="H34" s="128">
        <f t="shared" si="4"/>
        <v>8997.491</v>
      </c>
      <c r="I34" s="122">
        <f t="shared" si="5"/>
        <v>-0.44745386936095888</v>
      </c>
      <c r="J34" s="128">
        <f t="shared" si="6"/>
        <v>86.629180905708139</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1.0257510729613734E-3</v>
      </c>
      <c r="F35" s="128">
        <f t="shared" si="2"/>
        <v>0.23900000000000002</v>
      </c>
      <c r="G35" s="122">
        <f t="shared" si="3"/>
        <v>1.0443540398103266E-3</v>
      </c>
      <c r="H35" s="128">
        <f t="shared" si="4"/>
        <v>158.13400000000004</v>
      </c>
      <c r="I35" s="122">
        <f t="shared" si="5"/>
        <v>-4.9261292058879615E-2</v>
      </c>
      <c r="J35" s="128">
        <f t="shared" si="6"/>
        <v>98.218710691986033</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0.23300000000000001</v>
      </c>
      <c r="G36" s="122">
        <f t="shared" si="3"/>
        <v>9.999999999999998E-4</v>
      </c>
      <c r="H36" s="128">
        <f t="shared" si="4"/>
        <v>151.41799999999998</v>
      </c>
      <c r="I36" s="122">
        <f t="shared" si="5"/>
        <v>-0.1382877234905899</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4.0347639484978548E-2</v>
      </c>
      <c r="F37" s="128">
        <f t="shared" si="2"/>
        <v>9.4010000000000016</v>
      </c>
      <c r="G37" s="122">
        <f t="shared" si="3"/>
        <v>4.4775918318826026E-2</v>
      </c>
      <c r="H37" s="128">
        <f t="shared" si="4"/>
        <v>6779.8799999999992</v>
      </c>
      <c r="I37" s="122">
        <f t="shared" si="5"/>
        <v>-0.61257631073686547</v>
      </c>
      <c r="J37" s="128">
        <f t="shared" si="6"/>
        <v>90.110132856871843</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4.4630901287553655E-2</v>
      </c>
      <c r="F38" s="128">
        <f t="shared" si="2"/>
        <v>10.399000000000001</v>
      </c>
      <c r="G38" s="122">
        <f t="shared" si="3"/>
        <v>4.8331539182924078E-2</v>
      </c>
      <c r="H38" s="128">
        <f t="shared" si="4"/>
        <v>7318.2649999999985</v>
      </c>
      <c r="I38" s="122">
        <f t="shared" si="5"/>
        <v>-0.45072254648598647</v>
      </c>
      <c r="J38" s="128">
        <f t="shared" si="6"/>
        <v>92.343223580436089</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2.266094420600859E-3</v>
      </c>
      <c r="F39" s="128">
        <f t="shared" si="2"/>
        <v>0.52800000000000014</v>
      </c>
      <c r="G39" s="122">
        <f t="shared" si="3"/>
        <v>2.7091362981944023E-3</v>
      </c>
      <c r="H39" s="128">
        <f t="shared" si="4"/>
        <v>410.21200000000005</v>
      </c>
      <c r="I39" s="122">
        <f t="shared" si="5"/>
        <v>-0.34125019951364249</v>
      </c>
      <c r="J39" s="128">
        <f t="shared" si="6"/>
        <v>83.646379184066006</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2.463519313304722E-3</v>
      </c>
      <c r="F40" s="128">
        <f t="shared" si="2"/>
        <v>0.57400000000000018</v>
      </c>
      <c r="G40" s="122">
        <f t="shared" si="3"/>
        <v>2.9174734839979401E-3</v>
      </c>
      <c r="H40" s="128">
        <f t="shared" si="4"/>
        <v>441.7580000000001</v>
      </c>
      <c r="I40" s="122">
        <f t="shared" si="5"/>
        <v>-0.44890783184679078</v>
      </c>
      <c r="J40" s="128">
        <f t="shared" si="6"/>
        <v>84.440161215410768</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3.0343347639484983E-3</v>
      </c>
      <c r="F41" s="128">
        <f t="shared" si="2"/>
        <v>0.70700000000000007</v>
      </c>
      <c r="G41" s="122">
        <f t="shared" si="3"/>
        <v>3.0268990476693663E-3</v>
      </c>
      <c r="H41" s="128">
        <f t="shared" si="4"/>
        <v>458.32700000000011</v>
      </c>
      <c r="I41" s="122">
        <f t="shared" si="5"/>
        <v>-1.115401969792694E-2</v>
      </c>
      <c r="J41" s="128">
        <f t="shared" si="6"/>
        <v>100.2456545845114</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5.2489270386266102E-3</v>
      </c>
      <c r="F42" s="128">
        <f t="shared" si="2"/>
        <v>1.2230000000000001</v>
      </c>
      <c r="G42" s="122">
        <f t="shared" si="3"/>
        <v>6.4513135822689511E-3</v>
      </c>
      <c r="H42" s="128">
        <f t="shared" si="4"/>
        <v>976.84500000000003</v>
      </c>
      <c r="I42" s="122">
        <f t="shared" si="5"/>
        <v>-0.60271069322987025</v>
      </c>
      <c r="J42" s="128">
        <f t="shared" si="6"/>
        <v>81.362143874899701</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5.6437768240343343E-3</v>
      </c>
      <c r="F43" s="128">
        <f t="shared" si="2"/>
        <v>1.3149999999999999</v>
      </c>
      <c r="G43" s="122">
        <f t="shared" si="3"/>
        <v>5.7460011359283577E-3</v>
      </c>
      <c r="H43" s="128">
        <f t="shared" si="4"/>
        <v>870.048</v>
      </c>
      <c r="I43" s="122">
        <f t="shared" si="5"/>
        <v>-0.13455973064812618</v>
      </c>
      <c r="J43" s="128">
        <f t="shared" si="6"/>
        <v>98.220948630607836</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0.13208583690987125</v>
      </c>
      <c r="F44" s="128">
        <f t="shared" si="2"/>
        <v>30.776000000000003</v>
      </c>
      <c r="G44" s="122">
        <f t="shared" si="3"/>
        <v>0.19053073610799245</v>
      </c>
      <c r="H44" s="128">
        <f t="shared" si="4"/>
        <v>28849.782999999999</v>
      </c>
      <c r="I44" s="122">
        <f t="shared" si="5"/>
        <v>-0.60068955753507114</v>
      </c>
      <c r="J44" s="128">
        <f t="shared" si="6"/>
        <v>69.325212093341861</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0.18976824034334763</v>
      </c>
      <c r="F45" s="128">
        <f t="shared" si="2"/>
        <v>44.216000000000001</v>
      </c>
      <c r="G45" s="122">
        <f t="shared" si="3"/>
        <v>0.21804121702835863</v>
      </c>
      <c r="H45" s="128">
        <f t="shared" si="4"/>
        <v>33015.365000000005</v>
      </c>
      <c r="I45" s="122">
        <f t="shared" si="5"/>
        <v>-0.31295028471357356</v>
      </c>
      <c r="J45" s="128">
        <f t="shared" si="6"/>
        <v>87.033196259708191</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0.28144635193133044</v>
      </c>
      <c r="F46" s="128">
        <f t="shared" si="2"/>
        <v>65.576999999999998</v>
      </c>
      <c r="G46" s="122">
        <f t="shared" si="3"/>
        <v>0.27894050245017105</v>
      </c>
      <c r="H46" s="128">
        <f t="shared" si="4"/>
        <v>42236.612999999998</v>
      </c>
      <c r="I46" s="122">
        <f t="shared" si="5"/>
        <v>0.2533316461383151</v>
      </c>
      <c r="J46" s="128">
        <f t="shared" si="6"/>
        <v>100.89834551065493</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0.32421888412017175</v>
      </c>
      <c r="F47" s="128">
        <f t="shared" si="2"/>
        <v>75.543000000000021</v>
      </c>
      <c r="G47" s="122">
        <f t="shared" si="3"/>
        <v>0.29959698318561867</v>
      </c>
      <c r="H47" s="128">
        <f t="shared" si="4"/>
        <v>45364.376000000004</v>
      </c>
      <c r="I47" s="122">
        <f t="shared" si="5"/>
        <v>0.45546779918390551</v>
      </c>
      <c r="J47" s="128">
        <f t="shared" si="6"/>
        <v>108.21834074320378</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0.4319613733905579</v>
      </c>
      <c r="F48" s="128">
        <f t="shared" si="2"/>
        <v>100.64699999999999</v>
      </c>
      <c r="G48" s="122">
        <f t="shared" si="3"/>
        <v>0.41974617945026349</v>
      </c>
      <c r="H48" s="128">
        <f t="shared" si="4"/>
        <v>63557.126999999993</v>
      </c>
      <c r="I48" s="122">
        <f t="shared" si="5"/>
        <v>0.20217695580893127</v>
      </c>
      <c r="J48" s="128">
        <f t="shared" si="6"/>
        <v>102.91013820692602</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3.3763948497854079E-2</v>
      </c>
      <c r="F49" s="128">
        <f t="shared" si="2"/>
        <v>7.867</v>
      </c>
      <c r="G49" s="122">
        <f t="shared" si="3"/>
        <v>4.0206303081535888E-2</v>
      </c>
      <c r="H49" s="128">
        <f t="shared" si="4"/>
        <v>6087.9580000000014</v>
      </c>
      <c r="I49" s="122">
        <f t="shared" si="5"/>
        <v>-0.2921240502716258</v>
      </c>
      <c r="J49" s="128">
        <f t="shared" si="6"/>
        <v>83.976754663026071</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1.0982832618025754E-2</v>
      </c>
      <c r="F50" s="128">
        <f t="shared" si="2"/>
        <v>2.5590000000000006</v>
      </c>
      <c r="G50" s="122">
        <f t="shared" si="3"/>
        <v>1.4796417863133841E-2</v>
      </c>
      <c r="H50" s="128">
        <f t="shared" si="4"/>
        <v>2240.444</v>
      </c>
      <c r="I50" s="122">
        <f t="shared" si="5"/>
        <v>-0.26428811772663241</v>
      </c>
      <c r="J50" s="128">
        <f t="shared" si="6"/>
        <v>74.226293955850878</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0.18388412017167383</v>
      </c>
      <c r="F51" s="128">
        <f t="shared" si="2"/>
        <v>42.844999999999999</v>
      </c>
      <c r="G51" s="122">
        <f t="shared" si="3"/>
        <v>0.20451532842858841</v>
      </c>
      <c r="H51" s="128">
        <f t="shared" si="4"/>
        <v>30967.302</v>
      </c>
      <c r="I51" s="122">
        <f t="shared" si="5"/>
        <v>-0.1088802466627825</v>
      </c>
      <c r="J51" s="128">
        <f t="shared" si="6"/>
        <v>89.912145747002782</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0.14908583690987126</v>
      </c>
      <c r="F52" s="128">
        <f t="shared" si="2"/>
        <v>34.737000000000002</v>
      </c>
      <c r="G52" s="122">
        <f t="shared" si="3"/>
        <v>0.16380633081932131</v>
      </c>
      <c r="H52" s="128">
        <f t="shared" si="4"/>
        <v>24803.226999999992</v>
      </c>
      <c r="I52" s="122">
        <f t="shared" si="5"/>
        <v>-0.18990375078572863</v>
      </c>
      <c r="J52" s="128">
        <f t="shared" si="6"/>
        <v>91.013476807751232</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5.5579399141630917E-2</v>
      </c>
      <c r="F53" s="128">
        <f t="shared" si="2"/>
        <v>12.950000000000003</v>
      </c>
      <c r="G53" s="122">
        <f t="shared" si="3"/>
        <v>7.1362182831631649E-2</v>
      </c>
      <c r="H53" s="128">
        <f t="shared" si="4"/>
        <v>10805.519</v>
      </c>
      <c r="I53" s="122">
        <f t="shared" si="5"/>
        <v>-0.24342247530262334</v>
      </c>
      <c r="J53" s="128">
        <f t="shared" si="6"/>
        <v>77.883546909939909</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2.6351931330472107E-2</v>
      </c>
      <c r="F54" s="128">
        <f t="shared" si="2"/>
        <v>6.1400000000000006</v>
      </c>
      <c r="G54" s="122">
        <f t="shared" si="3"/>
        <v>3.4544955025162132E-2</v>
      </c>
      <c r="H54" s="128">
        <f t="shared" si="4"/>
        <v>5230.7280000000001</v>
      </c>
      <c r="I54" s="122">
        <f t="shared" si="5"/>
        <v>-0.40483460553109646</v>
      </c>
      <c r="J54" s="128">
        <f t="shared" si="6"/>
        <v>76.283009519849358</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0.15895708154506438</v>
      </c>
      <c r="F55" s="128">
        <f t="shared" si="2"/>
        <v>37.036999999999999</v>
      </c>
      <c r="G55" s="122">
        <f t="shared" si="3"/>
        <v>0.17390801622000024</v>
      </c>
      <c r="H55" s="128">
        <f t="shared" si="4"/>
        <v>26332.803999999996</v>
      </c>
      <c r="I55" s="122">
        <f t="shared" si="5"/>
        <v>-0.21984693350554035</v>
      </c>
      <c r="J55" s="128">
        <f t="shared" si="6"/>
        <v>91.402964049671894</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0.17481545064377679</v>
      </c>
      <c r="F56" s="128">
        <f t="shared" si="2"/>
        <v>40.731999999999992</v>
      </c>
      <c r="G56" s="122">
        <f t="shared" si="3"/>
        <v>0.21753300136047227</v>
      </c>
      <c r="H56" s="128">
        <f t="shared" si="4"/>
        <v>32938.411999999989</v>
      </c>
      <c r="I56" s="122">
        <f t="shared" si="5"/>
        <v>-0.52277413178748033</v>
      </c>
      <c r="J56" s="128">
        <f t="shared" si="6"/>
        <v>80.362726368166761</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0.22288841201716741</v>
      </c>
      <c r="F57" s="128">
        <f t="shared" si="2"/>
        <v>51.933000000000007</v>
      </c>
      <c r="G57" s="122">
        <f t="shared" si="3"/>
        <v>0.26363936255927295</v>
      </c>
      <c r="H57" s="128">
        <f t="shared" si="4"/>
        <v>39919.744999999995</v>
      </c>
      <c r="I57" s="122">
        <f t="shared" si="5"/>
        <v>-0.44135533642384178</v>
      </c>
      <c r="J57" s="128">
        <f t="shared" si="6"/>
        <v>84.542918725596721</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0.25685836909871246</v>
      </c>
      <c r="F58" s="128">
        <f t="shared" si="2"/>
        <v>59.847999999999999</v>
      </c>
      <c r="G58" s="122">
        <f t="shared" si="3"/>
        <v>0.30413530095497232</v>
      </c>
      <c r="H58" s="128">
        <f t="shared" si="4"/>
        <v>46051.559000000001</v>
      </c>
      <c r="I58" s="122">
        <f t="shared" si="5"/>
        <v>-0.49535319332877065</v>
      </c>
      <c r="J58" s="128">
        <f t="shared" si="6"/>
        <v>84.455296143587333</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9.6605150214592275E-2</v>
      </c>
      <c r="F59" s="128">
        <f t="shared" si="2"/>
        <v>22.509</v>
      </c>
      <c r="G59" s="122">
        <f t="shared" si="3"/>
        <v>0.11783931897132441</v>
      </c>
      <c r="H59" s="128">
        <f t="shared" si="4"/>
        <v>17842.993999999999</v>
      </c>
      <c r="I59" s="122">
        <f t="shared" si="5"/>
        <v>-0.42611641254679095</v>
      </c>
      <c r="J59" s="128">
        <f t="shared" si="6"/>
        <v>81.980404382768583</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8.0493562231759672E-2</v>
      </c>
      <c r="F60" s="128">
        <f t="shared" si="2"/>
        <v>18.755000000000003</v>
      </c>
      <c r="G60" s="122">
        <f t="shared" si="3"/>
        <v>0.10279933033060798</v>
      </c>
      <c r="H60" s="128">
        <f t="shared" si="4"/>
        <v>15565.668999999998</v>
      </c>
      <c r="I60" s="122">
        <f t="shared" si="5"/>
        <v>-0.39620000592763543</v>
      </c>
      <c r="J60" s="128">
        <f t="shared" si="6"/>
        <v>78.301640655525873</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6.7652360515021465E-2</v>
      </c>
      <c r="F61" s="128">
        <f t="shared" si="2"/>
        <v>15.763000000000002</v>
      </c>
      <c r="G61" s="122">
        <f t="shared" si="3"/>
        <v>8.6698034579772557E-2</v>
      </c>
      <c r="H61" s="128">
        <f t="shared" si="4"/>
        <v>13127.643</v>
      </c>
      <c r="I61" s="122">
        <f t="shared" si="5"/>
        <v>-0.57969375838607828</v>
      </c>
      <c r="J61" s="128">
        <f t="shared" si="6"/>
        <v>78.032173212384876</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4.5038626609442065E-2</v>
      </c>
      <c r="F62" s="128">
        <f t="shared" si="2"/>
        <v>10.494000000000002</v>
      </c>
      <c r="G62" s="122">
        <f t="shared" si="3"/>
        <v>5.9826843572098436E-2</v>
      </c>
      <c r="H62" s="128">
        <f t="shared" si="4"/>
        <v>9058.8610000000008</v>
      </c>
      <c r="I62" s="122">
        <f t="shared" si="5"/>
        <v>-0.55299108218717852</v>
      </c>
      <c r="J62" s="128">
        <f t="shared" si="6"/>
        <v>75.28163600201502</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7.9343347639484973E-2</v>
      </c>
      <c r="F63" s="128">
        <f t="shared" si="2"/>
        <v>18.486999999999998</v>
      </c>
      <c r="G63" s="122">
        <f t="shared" si="3"/>
        <v>0.10331892509477078</v>
      </c>
      <c r="H63" s="128">
        <f t="shared" si="4"/>
        <v>15644.345000000001</v>
      </c>
      <c r="I63" s="122">
        <f t="shared" si="5"/>
        <v>-0.46980491676592556</v>
      </c>
      <c r="J63" s="128">
        <f t="shared" si="6"/>
        <v>76.794592633156157</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0.1461030042918455</v>
      </c>
      <c r="F64" s="128">
        <f t="shared" si="2"/>
        <v>34.042000000000002</v>
      </c>
      <c r="G64" s="122">
        <f t="shared" si="3"/>
        <v>0.1630484684779881</v>
      </c>
      <c r="H64" s="128">
        <f t="shared" si="4"/>
        <v>24688.473000000002</v>
      </c>
      <c r="I64" s="122">
        <f t="shared" si="5"/>
        <v>-0.54348610012576815</v>
      </c>
      <c r="J64" s="128">
        <f t="shared" si="6"/>
        <v>89.607100057839389</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0.20875965665236051</v>
      </c>
      <c r="F65" s="128">
        <f t="shared" si="2"/>
        <v>48.640999999999998</v>
      </c>
      <c r="G65" s="122">
        <f t="shared" si="3"/>
        <v>0.2385151699269572</v>
      </c>
      <c r="H65" s="128">
        <f t="shared" si="4"/>
        <v>36115.490000000005</v>
      </c>
      <c r="I65" s="122">
        <f t="shared" si="5"/>
        <v>-0.47764209018389187</v>
      </c>
      <c r="J65" s="128">
        <f t="shared" si="6"/>
        <v>87.524687304497647</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7.1523605150214609E-2</v>
      </c>
      <c r="F66" s="128">
        <f t="shared" si="2"/>
        <v>16.665000000000003</v>
      </c>
      <c r="G66" s="122">
        <f t="shared" si="3"/>
        <v>8.6933284021714755E-2</v>
      </c>
      <c r="H66" s="128">
        <f t="shared" si="4"/>
        <v>13163.264000000005</v>
      </c>
      <c r="I66" s="122">
        <f t="shared" si="5"/>
        <v>-0.59162688802403851</v>
      </c>
      <c r="J66" s="128">
        <f t="shared" si="6"/>
        <v>82.274132347685139</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6.5124463519313308E-2</v>
      </c>
      <c r="F67" s="128">
        <f t="shared" si="2"/>
        <v>15.173999999999999</v>
      </c>
      <c r="G67" s="122">
        <f t="shared" si="3"/>
        <v>8.5643120368780468E-2</v>
      </c>
      <c r="H67" s="128">
        <f t="shared" si="4"/>
        <v>12967.91</v>
      </c>
      <c r="I67" s="122">
        <f t="shared" si="5"/>
        <v>-0.52925192798754628</v>
      </c>
      <c r="J67" s="128">
        <f t="shared" si="6"/>
        <v>76.041675313657962</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0.10575107296137337</v>
      </c>
      <c r="F68" s="128">
        <f t="shared" si="2"/>
        <v>24.639999999999997</v>
      </c>
      <c r="G68" s="122">
        <f t="shared" si="3"/>
        <v>0.13351336697090171</v>
      </c>
      <c r="H68" s="128">
        <f t="shared" si="4"/>
        <v>20216.326999999997</v>
      </c>
      <c r="I68" s="122">
        <f t="shared" si="5"/>
        <v>-0.41521947599155334</v>
      </c>
      <c r="J68" s="128">
        <f t="shared" si="6"/>
        <v>79.206356157897702</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0.11102575107296138</v>
      </c>
      <c r="F69" s="128">
        <f t="shared" si="2"/>
        <v>25.869</v>
      </c>
      <c r="G69" s="122">
        <f t="shared" si="3"/>
        <v>0.13635804858074999</v>
      </c>
      <c r="H69" s="128">
        <f t="shared" si="4"/>
        <v>20647.063000000002</v>
      </c>
      <c r="I69" s="122">
        <f t="shared" si="5"/>
        <v>-0.38715329391002778</v>
      </c>
      <c r="J69" s="128">
        <f t="shared" si="6"/>
        <v>81.422220564569713</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4.7261802575107301E-2</v>
      </c>
      <c r="F70" s="128">
        <f t="shared" si="2"/>
        <v>11.012</v>
      </c>
      <c r="G70" s="122">
        <f t="shared" si="3"/>
        <v>5.8459846253417685E-2</v>
      </c>
      <c r="H70" s="128">
        <f t="shared" si="4"/>
        <v>8851.8729999999996</v>
      </c>
      <c r="I70" s="122">
        <f t="shared" si="5"/>
        <v>-0.32276757129628808</v>
      </c>
      <c r="J70" s="128">
        <f t="shared" si="6"/>
        <v>80.844897145695583</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4.0506437768240346E-2</v>
      </c>
      <c r="F71" s="128">
        <f t="shared" si="2"/>
        <v>9.4380000000000006</v>
      </c>
      <c r="G71" s="122">
        <f t="shared" si="3"/>
        <v>4.6186285646356427E-2</v>
      </c>
      <c r="H71" s="128">
        <f t="shared" si="4"/>
        <v>6993.4349999999977</v>
      </c>
      <c r="I71" s="122">
        <f t="shared" si="5"/>
        <v>-0.29459466856221994</v>
      </c>
      <c r="J71" s="128">
        <f t="shared" si="6"/>
        <v>87.702306434411966</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2.8648068669527901E-2</v>
      </c>
      <c r="F72" s="128">
        <f t="shared" si="2"/>
        <v>6.6750000000000007</v>
      </c>
      <c r="G72" s="122">
        <f t="shared" si="3"/>
        <v>3.345690076477037E-2</v>
      </c>
      <c r="H72" s="128">
        <f t="shared" si="4"/>
        <v>5065.9769999999999</v>
      </c>
      <c r="I72" s="122">
        <f t="shared" si="5"/>
        <v>-0.29606179679064798</v>
      </c>
      <c r="J72" s="128">
        <f t="shared" si="6"/>
        <v>85.626785550004982</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2.7729613733905575E-2</v>
      </c>
      <c r="F73" s="128">
        <f t="shared" ref="F73:F136" si="8">SUMPRODUCT($K$2:$AI$2,$K73:$AI73)</f>
        <v>6.4609999999999994</v>
      </c>
      <c r="G73" s="122">
        <f t="shared" ref="G73:G136" si="9">SUMPRODUCT($K$3:$AI$3,$K73:$AI73)/$J$3</f>
        <v>3.2252149678373768E-2</v>
      </c>
      <c r="H73" s="128">
        <f t="shared" ref="H73:H136" si="10">SUMPRODUCT($K$3:$AI$3,$K73:$AI73)</f>
        <v>4883.5559999999996</v>
      </c>
      <c r="I73" s="122">
        <f t="shared" ref="I73:I136" si="11">CORREL($K$4:$AI$4,$K73:$AI73)</f>
        <v>-0.32352509434622057</v>
      </c>
      <c r="J73" s="128">
        <f t="shared" si="6"/>
        <v>85.977567419325496</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1.2145922746781116E-2</v>
      </c>
      <c r="F74" s="128">
        <f t="shared" si="8"/>
        <v>2.83</v>
      </c>
      <c r="G74" s="122">
        <f t="shared" si="9"/>
        <v>1.5540827378515107E-2</v>
      </c>
      <c r="H74" s="128">
        <f t="shared" si="10"/>
        <v>2353.1610000000005</v>
      </c>
      <c r="I74" s="122">
        <f t="shared" si="11"/>
        <v>-0.57908983428229077</v>
      </c>
      <c r="J74" s="128">
        <f t="shared" ref="J74:J137" si="12">$E74/$G74*100</f>
        <v>78.154929920736521</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4.3008583690987125E-2</v>
      </c>
      <c r="F75" s="128">
        <f t="shared" si="8"/>
        <v>10.021000000000001</v>
      </c>
      <c r="G75" s="122">
        <f t="shared" si="9"/>
        <v>5.614545166360671E-2</v>
      </c>
      <c r="H75" s="128">
        <f t="shared" si="10"/>
        <v>8501.4320000000007</v>
      </c>
      <c r="I75" s="122">
        <f t="shared" si="11"/>
        <v>-0.51966924898091205</v>
      </c>
      <c r="J75" s="128">
        <f t="shared" si="12"/>
        <v>76.602079806341891</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7.7081545064377694E-3</v>
      </c>
      <c r="F76" s="128">
        <f t="shared" si="8"/>
        <v>1.7960000000000003</v>
      </c>
      <c r="G76" s="122">
        <f t="shared" si="9"/>
        <v>9.9364012204625606E-3</v>
      </c>
      <c r="H76" s="128">
        <f t="shared" si="10"/>
        <v>1504.55</v>
      </c>
      <c r="I76" s="122">
        <f t="shared" si="11"/>
        <v>-0.61064975366613317</v>
      </c>
      <c r="J76" s="128">
        <f t="shared" si="12"/>
        <v>77.574912037206744</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4.0888412017167385E-2</v>
      </c>
      <c r="F77" s="128">
        <f t="shared" si="8"/>
        <v>9.527000000000001</v>
      </c>
      <c r="G77" s="122">
        <f t="shared" si="9"/>
        <v>5.4027539658428977E-2</v>
      </c>
      <c r="H77" s="128">
        <f t="shared" si="10"/>
        <v>8180.7419999999993</v>
      </c>
      <c r="I77" s="122">
        <f t="shared" si="11"/>
        <v>-0.37385150942180106</v>
      </c>
      <c r="J77" s="128">
        <f t="shared" si="12"/>
        <v>75.680684842712935</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2.7974248927038627E-2</v>
      </c>
      <c r="F78" s="128">
        <f t="shared" si="8"/>
        <v>6.5179999999999998</v>
      </c>
      <c r="G78" s="122">
        <f t="shared" si="9"/>
        <v>3.7934168989155852E-2</v>
      </c>
      <c r="H78" s="128">
        <f t="shared" si="10"/>
        <v>5743.9160000000011</v>
      </c>
      <c r="I78" s="122">
        <f t="shared" si="11"/>
        <v>-0.47241524571307841</v>
      </c>
      <c r="J78" s="128">
        <f t="shared" si="12"/>
        <v>73.744198627457891</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7.1476394849785421E-2</v>
      </c>
      <c r="F79" s="128">
        <f t="shared" si="8"/>
        <v>16.654000000000003</v>
      </c>
      <c r="G79" s="122">
        <f t="shared" si="9"/>
        <v>8.5584395514403833E-2</v>
      </c>
      <c r="H79" s="128">
        <f t="shared" si="10"/>
        <v>12959.018</v>
      </c>
      <c r="I79" s="122">
        <f t="shared" si="11"/>
        <v>-0.60512618369731019</v>
      </c>
      <c r="J79" s="128">
        <f t="shared" si="12"/>
        <v>83.51568579783445</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5.7927038626609452E-2</v>
      </c>
      <c r="F80" s="128">
        <f t="shared" si="8"/>
        <v>13.497000000000002</v>
      </c>
      <c r="G80" s="122">
        <f t="shared" si="9"/>
        <v>7.860336287627627E-2</v>
      </c>
      <c r="H80" s="128">
        <f t="shared" si="10"/>
        <v>11901.964</v>
      </c>
      <c r="I80" s="122">
        <f t="shared" si="11"/>
        <v>-0.52785279319903822</v>
      </c>
      <c r="J80" s="128">
        <f t="shared" si="12"/>
        <v>73.695369392513285</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0.31669527896995703</v>
      </c>
      <c r="F81" s="128">
        <f t="shared" si="8"/>
        <v>73.789999999999992</v>
      </c>
      <c r="G81" s="122">
        <f t="shared" si="9"/>
        <v>0.37014716216037724</v>
      </c>
      <c r="H81" s="128">
        <f t="shared" si="10"/>
        <v>56046.942999999999</v>
      </c>
      <c r="I81" s="122">
        <f t="shared" si="11"/>
        <v>-0.56357067770429592</v>
      </c>
      <c r="J81" s="128">
        <f t="shared" si="12"/>
        <v>85.559288668202569</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0.18121030042918457</v>
      </c>
      <c r="F82" s="128">
        <f t="shared" si="8"/>
        <v>42.222000000000001</v>
      </c>
      <c r="G82" s="122">
        <f t="shared" si="9"/>
        <v>0.23334947628419345</v>
      </c>
      <c r="H82" s="128">
        <f t="shared" si="10"/>
        <v>35333.311000000002</v>
      </c>
      <c r="I82" s="122">
        <f t="shared" si="11"/>
        <v>-0.60282532140443001</v>
      </c>
      <c r="J82" s="128">
        <f t="shared" si="12"/>
        <v>77.656184755474129</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9.8107296137339053E-2</v>
      </c>
      <c r="F83" s="128">
        <f t="shared" si="8"/>
        <v>22.858999999999998</v>
      </c>
      <c r="G83" s="122">
        <f t="shared" si="9"/>
        <v>0.13619121240539428</v>
      </c>
      <c r="H83" s="128">
        <f t="shared" si="10"/>
        <v>20621.800999999992</v>
      </c>
      <c r="I83" s="122">
        <f t="shared" si="11"/>
        <v>-0.55921756721285976</v>
      </c>
      <c r="J83" s="128">
        <f t="shared" si="12"/>
        <v>72.036436422423094</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2.0502145922746778E-2</v>
      </c>
      <c r="F84" s="128">
        <f t="shared" si="8"/>
        <v>4.7769999999999992</v>
      </c>
      <c r="G84" s="122">
        <f t="shared" si="9"/>
        <v>3.100067363193279E-2</v>
      </c>
      <c r="H84" s="128">
        <f t="shared" si="10"/>
        <v>4694.0599999999995</v>
      </c>
      <c r="I84" s="122">
        <f t="shared" si="11"/>
        <v>-0.50258060892112799</v>
      </c>
      <c r="J84" s="128">
        <f t="shared" si="12"/>
        <v>66.134517482317477</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0.11147210300429185</v>
      </c>
      <c r="F85" s="128">
        <f t="shared" si="8"/>
        <v>25.972999999999999</v>
      </c>
      <c r="G85" s="122">
        <f t="shared" si="9"/>
        <v>0.13392666657861022</v>
      </c>
      <c r="H85" s="128">
        <f t="shared" si="10"/>
        <v>20278.907999999999</v>
      </c>
      <c r="I85" s="122">
        <f t="shared" si="11"/>
        <v>-0.59755583988868</v>
      </c>
      <c r="J85" s="128">
        <f t="shared" si="12"/>
        <v>83.23368739926164</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0.25120171673819741</v>
      </c>
      <c r="F86" s="128">
        <f t="shared" si="8"/>
        <v>58.529999999999994</v>
      </c>
      <c r="G86" s="122">
        <f t="shared" si="9"/>
        <v>0.30027916099803198</v>
      </c>
      <c r="H86" s="128">
        <f t="shared" si="10"/>
        <v>45467.670000000006</v>
      </c>
      <c r="I86" s="122">
        <f t="shared" si="11"/>
        <v>-0.49319161076904466</v>
      </c>
      <c r="J86" s="128">
        <f t="shared" si="12"/>
        <v>83.656060548218932</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0.32881545064377682</v>
      </c>
      <c r="F87" s="128">
        <f t="shared" si="8"/>
        <v>76.614000000000004</v>
      </c>
      <c r="G87" s="122">
        <f t="shared" si="9"/>
        <v>0.38837125705002062</v>
      </c>
      <c r="H87" s="128">
        <f t="shared" si="10"/>
        <v>58806.399000000019</v>
      </c>
      <c r="I87" s="122">
        <f t="shared" si="11"/>
        <v>-0.58363863124919135</v>
      </c>
      <c r="J87" s="128">
        <f t="shared" si="12"/>
        <v>84.665238396214974</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0.36240772532188842</v>
      </c>
      <c r="F88" s="128">
        <f t="shared" si="8"/>
        <v>84.441000000000003</v>
      </c>
      <c r="G88" s="122">
        <f t="shared" si="9"/>
        <v>0.40960850757505707</v>
      </c>
      <c r="H88" s="128">
        <f t="shared" si="10"/>
        <v>62022.100999999988</v>
      </c>
      <c r="I88" s="122">
        <f t="shared" si="11"/>
        <v>-0.62269093281461352</v>
      </c>
      <c r="J88" s="128">
        <f t="shared" si="12"/>
        <v>88.476610866164805</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4.0557939914163095E-3</v>
      </c>
      <c r="F89" s="128">
        <f t="shared" si="8"/>
        <v>0.94500000000000006</v>
      </c>
      <c r="G89" s="122">
        <f t="shared" si="9"/>
        <v>3.9851404720706914E-3</v>
      </c>
      <c r="H89" s="128">
        <f t="shared" si="10"/>
        <v>603.42199999999991</v>
      </c>
      <c r="I89" s="122">
        <f t="shared" si="11"/>
        <v>0.2325731710044277</v>
      </c>
      <c r="J89" s="128">
        <f t="shared" si="12"/>
        <v>101.7729241877616</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2.5832618025751073E-2</v>
      </c>
      <c r="F90" s="128">
        <f t="shared" si="8"/>
        <v>6.0190000000000001</v>
      </c>
      <c r="G90" s="122">
        <f t="shared" si="9"/>
        <v>2.3528635961378438E-2</v>
      </c>
      <c r="H90" s="128">
        <f t="shared" si="10"/>
        <v>3562.6590000000001</v>
      </c>
      <c r="I90" s="122">
        <f t="shared" si="11"/>
        <v>0.59976032489966091</v>
      </c>
      <c r="J90" s="128">
        <f t="shared" si="12"/>
        <v>109.79224664002858</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2.50343347639485E-2</v>
      </c>
      <c r="F91" s="128">
        <f t="shared" si="8"/>
        <v>5.8330000000000002</v>
      </c>
      <c r="G91" s="122">
        <f t="shared" si="9"/>
        <v>2.4751376982921451E-2</v>
      </c>
      <c r="H91" s="128">
        <f t="shared" si="10"/>
        <v>3747.8040000000001</v>
      </c>
      <c r="I91" s="122">
        <f t="shared" si="11"/>
        <v>1.8639531892888705E-2</v>
      </c>
      <c r="J91" s="128">
        <f t="shared" si="12"/>
        <v>101.14320015901454</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1.330901287553648E-2</v>
      </c>
      <c r="F92" s="128">
        <f t="shared" si="8"/>
        <v>3.101</v>
      </c>
      <c r="G92" s="122">
        <f t="shared" si="9"/>
        <v>1.2989499266929957E-2</v>
      </c>
      <c r="H92" s="128">
        <f t="shared" si="10"/>
        <v>1966.8440000000003</v>
      </c>
      <c r="I92" s="122">
        <f t="shared" si="11"/>
        <v>-1.8619324072141997E-2</v>
      </c>
      <c r="J92" s="128">
        <f t="shared" si="12"/>
        <v>102.45978387650381</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0.93213733905579399</v>
      </c>
      <c r="F93" s="128">
        <f t="shared" si="8"/>
        <v>217.18799999999999</v>
      </c>
      <c r="G93" s="122">
        <f t="shared" si="9"/>
        <v>0.93519087558942804</v>
      </c>
      <c r="H93" s="128">
        <f t="shared" si="10"/>
        <v>141604.73200000002</v>
      </c>
      <c r="I93" s="122">
        <f t="shared" si="11"/>
        <v>-0.24820961795270585</v>
      </c>
      <c r="J93" s="128">
        <f t="shared" si="12"/>
        <v>99.673485208919573</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0.95132188841201726</v>
      </c>
      <c r="F94" s="128">
        <f t="shared" si="8"/>
        <v>221.65800000000002</v>
      </c>
      <c r="G94" s="122">
        <f t="shared" si="9"/>
        <v>0.95288240499808485</v>
      </c>
      <c r="H94" s="128">
        <f t="shared" si="10"/>
        <v>144283.54800000001</v>
      </c>
      <c r="I94" s="122">
        <f t="shared" si="11"/>
        <v>-0.18989098121650533</v>
      </c>
      <c r="J94" s="128">
        <f t="shared" si="12"/>
        <v>99.836231986456852</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1.5909871244635193E-2</v>
      </c>
      <c r="F95" s="128">
        <f t="shared" si="8"/>
        <v>3.7070000000000003</v>
      </c>
      <c r="G95" s="122">
        <f t="shared" si="9"/>
        <v>1.5396161618829996E-2</v>
      </c>
      <c r="H95" s="128">
        <f t="shared" si="10"/>
        <v>2331.2560000000003</v>
      </c>
      <c r="I95" s="122">
        <f t="shared" si="11"/>
        <v>0.16104866583958374</v>
      </c>
      <c r="J95" s="128">
        <f t="shared" si="12"/>
        <v>103.33660842568004</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1.4566523605150213E-2</v>
      </c>
      <c r="F96" s="128">
        <f t="shared" si="8"/>
        <v>3.3939999999999997</v>
      </c>
      <c r="G96" s="122">
        <f t="shared" si="9"/>
        <v>1.4301496519568347E-2</v>
      </c>
      <c r="H96" s="128">
        <f t="shared" si="10"/>
        <v>2165.5039999999999</v>
      </c>
      <c r="I96" s="122">
        <f t="shared" si="11"/>
        <v>4.6682986209925934E-2</v>
      </c>
      <c r="J96" s="128">
        <f t="shared" si="12"/>
        <v>101.85314232828178</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1.2364806866952788E-2</v>
      </c>
      <c r="F97" s="128">
        <f t="shared" si="8"/>
        <v>2.8809999999999998</v>
      </c>
      <c r="G97" s="122">
        <f t="shared" si="9"/>
        <v>1.1988845447701065E-2</v>
      </c>
      <c r="H97" s="128">
        <f t="shared" si="10"/>
        <v>1815.327</v>
      </c>
      <c r="I97" s="122">
        <f t="shared" si="11"/>
        <v>0.118437109810621</v>
      </c>
      <c r="J97" s="128">
        <f t="shared" si="12"/>
        <v>103.13592681540335</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4.2231759656652362E-3</v>
      </c>
      <c r="F98" s="128">
        <f t="shared" si="8"/>
        <v>0.9840000000000001</v>
      </c>
      <c r="G98" s="122">
        <f t="shared" si="9"/>
        <v>3.9721235256046181E-3</v>
      </c>
      <c r="H98" s="128">
        <f t="shared" si="10"/>
        <v>601.45100000000002</v>
      </c>
      <c r="I98" s="122">
        <f t="shared" si="11"/>
        <v>0.24762983989154708</v>
      </c>
      <c r="J98" s="128">
        <f t="shared" si="12"/>
        <v>106.32035832829251</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1.8497854077253219E-3</v>
      </c>
      <c r="F99" s="128">
        <f t="shared" si="8"/>
        <v>0.43099999999999999</v>
      </c>
      <c r="G99" s="122">
        <f t="shared" si="9"/>
        <v>1.8095999154657968E-3</v>
      </c>
      <c r="H99" s="128">
        <f t="shared" si="10"/>
        <v>274.00600000000003</v>
      </c>
      <c r="I99" s="122">
        <f t="shared" si="11"/>
        <v>-0.17533867456364233</v>
      </c>
      <c r="J99" s="128">
        <f t="shared" si="12"/>
        <v>102.22068380508192</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0.96410300429184548</v>
      </c>
      <c r="F100" s="128">
        <f t="shared" si="8"/>
        <v>224.636</v>
      </c>
      <c r="G100" s="122">
        <f t="shared" si="9"/>
        <v>0.96669773078497934</v>
      </c>
      <c r="H100" s="128">
        <f t="shared" si="10"/>
        <v>146375.43700000001</v>
      </c>
      <c r="I100" s="122">
        <f t="shared" si="11"/>
        <v>-0.55290122572427791</v>
      </c>
      <c r="J100" s="128">
        <f t="shared" si="12"/>
        <v>99.731588643429745</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2.5931330472103005E-2</v>
      </c>
      <c r="F101" s="128">
        <f t="shared" si="8"/>
        <v>6.0419999999999998</v>
      </c>
      <c r="G101" s="122">
        <f t="shared" si="9"/>
        <v>2.4247163481224163E-2</v>
      </c>
      <c r="H101" s="128">
        <f t="shared" si="10"/>
        <v>3671.4570000000003</v>
      </c>
      <c r="I101" s="122">
        <f t="shared" si="11"/>
        <v>0.44881205717795897</v>
      </c>
      <c r="J101" s="128">
        <f t="shared" si="12"/>
        <v>106.94583097187009</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6.7896995708154502E-3</v>
      </c>
      <c r="F102" s="128">
        <f t="shared" si="8"/>
        <v>1.5819999999999999</v>
      </c>
      <c r="G102" s="122">
        <f t="shared" si="9"/>
        <v>5.876381936097427E-3</v>
      </c>
      <c r="H102" s="128">
        <f t="shared" si="10"/>
        <v>889.79000000000019</v>
      </c>
      <c r="I102" s="122">
        <f t="shared" si="11"/>
        <v>0.76730970699901635</v>
      </c>
      <c r="J102" s="128">
        <f t="shared" si="12"/>
        <v>115.54217620042186</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1.9141630901287553E-3</v>
      </c>
      <c r="F103" s="128">
        <f t="shared" si="8"/>
        <v>0.44600000000000001</v>
      </c>
      <c r="G103" s="122">
        <f t="shared" si="9"/>
        <v>1.8053401841260619E-3</v>
      </c>
      <c r="H103" s="128">
        <f t="shared" si="10"/>
        <v>273.36100000000005</v>
      </c>
      <c r="I103" s="122">
        <f t="shared" si="11"/>
        <v>0.19335480649066006</v>
      </c>
      <c r="J103" s="128">
        <f t="shared" si="12"/>
        <v>106.02783380991283</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0.23300000000000001</v>
      </c>
      <c r="G104" s="122">
        <f t="shared" si="9"/>
        <v>1.0003764413742092E-3</v>
      </c>
      <c r="H104" s="128">
        <f t="shared" si="10"/>
        <v>151.47499999999999</v>
      </c>
      <c r="I104" s="122">
        <f t="shared" si="11"/>
        <v>-0.13828772349058976</v>
      </c>
      <c r="J104" s="128">
        <f t="shared" si="12"/>
        <v>99.962370028057435</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0.15933905579399144</v>
      </c>
      <c r="F107" s="128">
        <f t="shared" si="8"/>
        <v>37.126000000000005</v>
      </c>
      <c r="G107" s="122">
        <f t="shared" si="9"/>
        <v>0.1726624641720271</v>
      </c>
      <c r="H107" s="128">
        <f t="shared" si="10"/>
        <v>26144.204999999998</v>
      </c>
      <c r="I107" s="122">
        <f t="shared" si="11"/>
        <v>-0.52210896593144429</v>
      </c>
      <c r="J107" s="128">
        <f t="shared" si="12"/>
        <v>92.283552512744578</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0.13727896995708155</v>
      </c>
      <c r="F108" s="128">
        <f t="shared" si="8"/>
        <v>31.986000000000004</v>
      </c>
      <c r="G108" s="122">
        <f t="shared" si="9"/>
        <v>0.14815356826797341</v>
      </c>
      <c r="H108" s="128">
        <f t="shared" si="10"/>
        <v>22433.116999999998</v>
      </c>
      <c r="I108" s="122">
        <f t="shared" si="11"/>
        <v>-0.52227196908926743</v>
      </c>
      <c r="J108" s="128">
        <f t="shared" si="12"/>
        <v>92.659914683106123</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0.13672961373390558</v>
      </c>
      <c r="F109" s="128">
        <f t="shared" si="8"/>
        <v>31.858000000000001</v>
      </c>
      <c r="G109" s="122">
        <f t="shared" si="9"/>
        <v>0.14999097861548827</v>
      </c>
      <c r="H109" s="128">
        <f t="shared" si="10"/>
        <v>22711.334000000003</v>
      </c>
      <c r="I109" s="122">
        <f t="shared" si="11"/>
        <v>-0.46255900093647656</v>
      </c>
      <c r="J109" s="128">
        <f t="shared" si="12"/>
        <v>91.158558331978696</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9.5343347639484988E-2</v>
      </c>
      <c r="F110" s="128">
        <f t="shared" si="8"/>
        <v>22.215000000000003</v>
      </c>
      <c r="G110" s="122">
        <f t="shared" si="9"/>
        <v>0.10072059464528656</v>
      </c>
      <c r="H110" s="128">
        <f t="shared" si="10"/>
        <v>15250.911</v>
      </c>
      <c r="I110" s="122">
        <f t="shared" si="11"/>
        <v>-0.39063994172182293</v>
      </c>
      <c r="J110" s="128">
        <f t="shared" si="12"/>
        <v>94.661223928692124</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0.20896137339055795</v>
      </c>
      <c r="F111" s="128">
        <f t="shared" si="8"/>
        <v>48.688000000000002</v>
      </c>
      <c r="G111" s="122">
        <f t="shared" si="9"/>
        <v>0.21536804078775315</v>
      </c>
      <c r="H111" s="128">
        <f t="shared" si="10"/>
        <v>32610.598000000005</v>
      </c>
      <c r="I111" s="122">
        <f t="shared" si="11"/>
        <v>-0.4608437309940962</v>
      </c>
      <c r="J111" s="128">
        <f t="shared" si="12"/>
        <v>97.02524693368548</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0.13042060085836912</v>
      </c>
      <c r="F112" s="128">
        <f t="shared" si="8"/>
        <v>30.388000000000005</v>
      </c>
      <c r="G112" s="122">
        <f t="shared" si="9"/>
        <v>0.1416263390085723</v>
      </c>
      <c r="H112" s="128">
        <f t="shared" si="10"/>
        <v>21444.777000000002</v>
      </c>
      <c r="I112" s="122">
        <f t="shared" si="11"/>
        <v>-0.56510604468408032</v>
      </c>
      <c r="J112" s="128">
        <f t="shared" si="12"/>
        <v>92.087814859406265</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0.16121030042918455</v>
      </c>
      <c r="F113" s="128">
        <f t="shared" si="8"/>
        <v>37.561999999999998</v>
      </c>
      <c r="G113" s="122">
        <f t="shared" si="9"/>
        <v>0.1740647016867215</v>
      </c>
      <c r="H113" s="128">
        <f t="shared" si="10"/>
        <v>26356.528999999995</v>
      </c>
      <c r="I113" s="122">
        <f t="shared" si="11"/>
        <v>-0.48565661836884821</v>
      </c>
      <c r="J113" s="128">
        <f t="shared" si="12"/>
        <v>92.615159114412478</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9.9527896995708159E-2</v>
      </c>
      <c r="F114" s="128">
        <f t="shared" si="8"/>
        <v>23.19</v>
      </c>
      <c r="G114" s="122">
        <f t="shared" si="9"/>
        <v>0.11057459483020511</v>
      </c>
      <c r="H114" s="128">
        <f t="shared" si="10"/>
        <v>16742.983999999997</v>
      </c>
      <c r="I114" s="122">
        <f t="shared" si="11"/>
        <v>-0.46818896437716706</v>
      </c>
      <c r="J114" s="128">
        <f t="shared" si="12"/>
        <v>90.009732478369088</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0.19023175965665234</v>
      </c>
      <c r="F115" s="128">
        <f t="shared" si="8"/>
        <v>44.323999999999998</v>
      </c>
      <c r="G115" s="122">
        <f t="shared" si="9"/>
        <v>0.20138220026681111</v>
      </c>
      <c r="H115" s="128">
        <f t="shared" si="10"/>
        <v>30492.890000000003</v>
      </c>
      <c r="I115" s="122">
        <f t="shared" si="11"/>
        <v>-0.53961503671471744</v>
      </c>
      <c r="J115" s="128">
        <f t="shared" si="12"/>
        <v>94.463045594205667</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0.15803433476394849</v>
      </c>
      <c r="F116" s="128">
        <f t="shared" si="8"/>
        <v>36.821999999999996</v>
      </c>
      <c r="G116" s="122">
        <f t="shared" si="9"/>
        <v>0.17066140749448547</v>
      </c>
      <c r="H116" s="128">
        <f t="shared" si="10"/>
        <v>25841.208999999999</v>
      </c>
      <c r="I116" s="122">
        <f t="shared" si="11"/>
        <v>-0.5928161023229076</v>
      </c>
      <c r="J116" s="128">
        <f t="shared" si="12"/>
        <v>92.601096571323552</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8.3261802575107305E-2</v>
      </c>
      <c r="F117" s="128">
        <f t="shared" si="8"/>
        <v>19.400000000000002</v>
      </c>
      <c r="G117" s="122">
        <f t="shared" si="9"/>
        <v>9.6739951657002457E-2</v>
      </c>
      <c r="H117" s="128">
        <f t="shared" si="10"/>
        <v>14648.169999999998</v>
      </c>
      <c r="I117" s="122">
        <f t="shared" si="11"/>
        <v>-0.59365649056911762</v>
      </c>
      <c r="J117" s="128">
        <f t="shared" si="12"/>
        <v>86.067649558392617</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0.14054077253218886</v>
      </c>
      <c r="F118" s="128">
        <f t="shared" si="8"/>
        <v>32.746000000000002</v>
      </c>
      <c r="G118" s="122">
        <f t="shared" si="9"/>
        <v>0.14972517137988878</v>
      </c>
      <c r="H118" s="128">
        <f t="shared" si="10"/>
        <v>22671.085999999999</v>
      </c>
      <c r="I118" s="122">
        <f t="shared" si="11"/>
        <v>-0.46799657861287314</v>
      </c>
      <c r="J118" s="128">
        <f t="shared" si="12"/>
        <v>93.865828462205002</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7.0609442060085847E-2</v>
      </c>
      <c r="F119" s="128">
        <f t="shared" si="8"/>
        <v>16.452000000000002</v>
      </c>
      <c r="G119" s="122">
        <f t="shared" si="9"/>
        <v>8.0834583735090934E-2</v>
      </c>
      <c r="H119" s="128">
        <f t="shared" si="10"/>
        <v>12239.811</v>
      </c>
      <c r="I119" s="122">
        <f t="shared" si="11"/>
        <v>-0.66625408891982418</v>
      </c>
      <c r="J119" s="128">
        <f t="shared" si="12"/>
        <v>87.350535869010386</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0.34290987124463523</v>
      </c>
      <c r="F120" s="128">
        <f t="shared" si="8"/>
        <v>79.89800000000001</v>
      </c>
      <c r="G120" s="122">
        <f t="shared" si="9"/>
        <v>0.36752873502489797</v>
      </c>
      <c r="H120" s="128">
        <f t="shared" si="10"/>
        <v>55650.466</v>
      </c>
      <c r="I120" s="122">
        <f t="shared" si="11"/>
        <v>-0.74274998913918988</v>
      </c>
      <c r="J120" s="128">
        <f t="shared" si="12"/>
        <v>93.301513205873562</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0.14264377682403431</v>
      </c>
      <c r="F121" s="128">
        <f t="shared" si="8"/>
        <v>33.235999999999997</v>
      </c>
      <c r="G121" s="122">
        <f t="shared" si="9"/>
        <v>0.1485307889418695</v>
      </c>
      <c r="H121" s="128">
        <f t="shared" si="10"/>
        <v>22490.234999999997</v>
      </c>
      <c r="I121" s="122">
        <f t="shared" si="11"/>
        <v>-0.50852337213609122</v>
      </c>
      <c r="J121" s="128">
        <f t="shared" si="12"/>
        <v>96.03650383885109</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0.25360085836909874</v>
      </c>
      <c r="F122" s="128">
        <f t="shared" si="8"/>
        <v>59.089000000000006</v>
      </c>
      <c r="G122" s="122">
        <f t="shared" si="9"/>
        <v>0.26497111307770543</v>
      </c>
      <c r="H122" s="128">
        <f t="shared" si="10"/>
        <v>40121.396000000001</v>
      </c>
      <c r="I122" s="122">
        <f t="shared" si="11"/>
        <v>-0.61224274449144123</v>
      </c>
      <c r="J122" s="128">
        <f t="shared" si="12"/>
        <v>95.708870081520075</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0.66975107296137348</v>
      </c>
      <c r="F123" s="128">
        <f t="shared" si="8"/>
        <v>156.05200000000002</v>
      </c>
      <c r="G123" s="122">
        <f t="shared" si="9"/>
        <v>0.63796299647333876</v>
      </c>
      <c r="H123" s="128">
        <f t="shared" si="10"/>
        <v>96599.081000000006</v>
      </c>
      <c r="I123" s="122">
        <f t="shared" si="11"/>
        <v>0.63881189441040587</v>
      </c>
      <c r="J123" s="128">
        <f t="shared" si="12"/>
        <v>104.98274612536453</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0.42170815450643773</v>
      </c>
      <c r="F124" s="128">
        <f t="shared" si="8"/>
        <v>98.257999999999996</v>
      </c>
      <c r="G124" s="122">
        <f t="shared" si="9"/>
        <v>0.39407756673579108</v>
      </c>
      <c r="H124" s="128">
        <f t="shared" si="10"/>
        <v>59670.437000000013</v>
      </c>
      <c r="I124" s="122">
        <f t="shared" si="11"/>
        <v>0.71230099466877883</v>
      </c>
      <c r="J124" s="128">
        <f t="shared" si="12"/>
        <v>107.01145919051301</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0.65775536480686703</v>
      </c>
      <c r="F125" s="128">
        <f t="shared" si="8"/>
        <v>153.25700000000001</v>
      </c>
      <c r="G125" s="122">
        <f t="shared" si="9"/>
        <v>0.64516404918833958</v>
      </c>
      <c r="H125" s="128">
        <f t="shared" si="10"/>
        <v>97689.45</v>
      </c>
      <c r="I125" s="122">
        <f t="shared" si="11"/>
        <v>0.52389458671038869</v>
      </c>
      <c r="J125" s="128">
        <f t="shared" si="12"/>
        <v>101.95164557516311</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0.50140343347639482</v>
      </c>
      <c r="F126" s="128">
        <f t="shared" si="8"/>
        <v>116.827</v>
      </c>
      <c r="G126" s="122">
        <f t="shared" si="9"/>
        <v>0.4855498355545575</v>
      </c>
      <c r="H126" s="128">
        <f t="shared" si="10"/>
        <v>73520.984999999986</v>
      </c>
      <c r="I126" s="122">
        <f t="shared" si="11"/>
        <v>0.55186535627726097</v>
      </c>
      <c r="J126" s="128">
        <f t="shared" si="12"/>
        <v>103.26508151397695</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7.4137339055793991E-2</v>
      </c>
      <c r="F127" s="128">
        <f t="shared" si="8"/>
        <v>17.274000000000001</v>
      </c>
      <c r="G127" s="122">
        <f t="shared" si="9"/>
        <v>6.5168500442483734E-2</v>
      </c>
      <c r="H127" s="128">
        <f t="shared" si="10"/>
        <v>9867.6840000000011</v>
      </c>
      <c r="I127" s="122">
        <f t="shared" si="11"/>
        <v>3.8624187323670192E-2</v>
      </c>
      <c r="J127" s="128">
        <f t="shared" si="12"/>
        <v>113.76253642850959</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4.9510729613733914E-2</v>
      </c>
      <c r="F128" s="128">
        <f t="shared" si="8"/>
        <v>11.536000000000001</v>
      </c>
      <c r="G128" s="122">
        <f t="shared" si="9"/>
        <v>4.3300723824116025E-2</v>
      </c>
      <c r="H128" s="128">
        <f t="shared" si="10"/>
        <v>6556.509</v>
      </c>
      <c r="I128" s="122">
        <f t="shared" si="11"/>
        <v>0.64496991746490528</v>
      </c>
      <c r="J128" s="128">
        <f t="shared" si="12"/>
        <v>114.34157501579516</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6.9939914163090144E-2</v>
      </c>
      <c r="F129" s="128">
        <f t="shared" si="8"/>
        <v>16.296000000000003</v>
      </c>
      <c r="G129" s="122">
        <f t="shared" si="9"/>
        <v>6.3325866145372403E-2</v>
      </c>
      <c r="H129" s="128">
        <f t="shared" si="10"/>
        <v>9588.6759999999995</v>
      </c>
      <c r="I129" s="122">
        <f t="shared" si="11"/>
        <v>0.63461445612074818</v>
      </c>
      <c r="J129" s="128">
        <f t="shared" si="12"/>
        <v>110.4444651456237</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8.2051502145922731E-2</v>
      </c>
      <c r="F130" s="128">
        <f t="shared" si="8"/>
        <v>19.117999999999995</v>
      </c>
      <c r="G130" s="122">
        <f t="shared" si="9"/>
        <v>0.10636096104822415</v>
      </c>
      <c r="H130" s="128">
        <f t="shared" si="10"/>
        <v>16104.964000000004</v>
      </c>
      <c r="I130" s="122">
        <f t="shared" si="11"/>
        <v>-0.54836051270812658</v>
      </c>
      <c r="J130" s="128">
        <f t="shared" si="12"/>
        <v>77.144378291881466</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0.11350214592274677</v>
      </c>
      <c r="F131" s="128">
        <f t="shared" si="8"/>
        <v>26.445999999999998</v>
      </c>
      <c r="G131" s="122">
        <f t="shared" si="9"/>
        <v>0.10809993527850059</v>
      </c>
      <c r="H131" s="128">
        <f t="shared" si="10"/>
        <v>16368.276000000003</v>
      </c>
      <c r="I131" s="122">
        <f t="shared" si="11"/>
        <v>0.21429285208371851</v>
      </c>
      <c r="J131" s="128">
        <f t="shared" si="12"/>
        <v>104.9974226444524</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0.92571244635193151</v>
      </c>
      <c r="F132" s="128">
        <f t="shared" si="8"/>
        <v>215.69100000000003</v>
      </c>
      <c r="G132" s="122">
        <f t="shared" si="9"/>
        <v>0.93482229325443489</v>
      </c>
      <c r="H132" s="128">
        <f t="shared" si="10"/>
        <v>141548.92200000002</v>
      </c>
      <c r="I132" s="122">
        <f t="shared" si="11"/>
        <v>-4.1006441527768639E-2</v>
      </c>
      <c r="J132" s="128">
        <f t="shared" si="12"/>
        <v>99.02549960904453</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0.95048927038626607</v>
      </c>
      <c r="F133" s="128">
        <f t="shared" si="8"/>
        <v>221.464</v>
      </c>
      <c r="G133" s="122">
        <f t="shared" si="9"/>
        <v>0.95671005428680866</v>
      </c>
      <c r="H133" s="128">
        <f t="shared" si="10"/>
        <v>144863.12299999999</v>
      </c>
      <c r="I133" s="122">
        <f t="shared" si="11"/>
        <v>-0.64398571762172518</v>
      </c>
      <c r="J133" s="128">
        <f t="shared" si="12"/>
        <v>99.349773332822352</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0.92930472103004302</v>
      </c>
      <c r="F134" s="128">
        <f t="shared" si="8"/>
        <v>216.52800000000002</v>
      </c>
      <c r="G134" s="122">
        <f t="shared" si="9"/>
        <v>0.93638569390693316</v>
      </c>
      <c r="H134" s="128">
        <f t="shared" si="10"/>
        <v>141785.649</v>
      </c>
      <c r="I134" s="122">
        <f t="shared" si="11"/>
        <v>-0.6391725722271312</v>
      </c>
      <c r="J134" s="128">
        <f t="shared" si="12"/>
        <v>99.243797409233608</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0.9182403433476396</v>
      </c>
      <c r="F135" s="128">
        <f t="shared" si="8"/>
        <v>213.95000000000002</v>
      </c>
      <c r="G135" s="122">
        <f t="shared" si="9"/>
        <v>0.89352425074958064</v>
      </c>
      <c r="H135" s="128">
        <f t="shared" si="10"/>
        <v>135295.655</v>
      </c>
      <c r="I135" s="122">
        <f t="shared" si="11"/>
        <v>0.54791317904377357</v>
      </c>
      <c r="J135" s="128">
        <f t="shared" si="12"/>
        <v>102.76613562276845</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0.88649785407725323</v>
      </c>
      <c r="F136" s="128">
        <f t="shared" si="8"/>
        <v>206.554</v>
      </c>
      <c r="G136" s="122">
        <f t="shared" si="9"/>
        <v>0.89189968828012534</v>
      </c>
      <c r="H136" s="128">
        <f t="shared" si="10"/>
        <v>135049.66700000002</v>
      </c>
      <c r="I136" s="122">
        <f t="shared" si="11"/>
        <v>-0.20767760867436924</v>
      </c>
      <c r="J136" s="128">
        <f t="shared" si="12"/>
        <v>99.394345095770959</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0.15016738197424892</v>
      </c>
      <c r="F137" s="128">
        <f t="shared" ref="F137:F200" si="14">SUMPRODUCT($K$2:$AI$2,$K137:$AI137)</f>
        <v>34.988999999999997</v>
      </c>
      <c r="G137" s="122">
        <f t="shared" ref="G137:G200" si="15">SUMPRODUCT($K$3:$AI$3,$K137:$AI137)/$J$3</f>
        <v>0.18855193570117157</v>
      </c>
      <c r="H137" s="128">
        <f t="shared" ref="H137:H200" si="16">SUMPRODUCT($K$3:$AI$3,$K137:$AI137)</f>
        <v>28550.156999999996</v>
      </c>
      <c r="I137" s="122">
        <f t="shared" ref="I137:I200" si="17">CORREL($K$4:$AI$4,$K137:$AI137)</f>
        <v>-0.69814767767620178</v>
      </c>
      <c r="J137" s="128">
        <f t="shared" si="12"/>
        <v>79.642450455795483</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0.10948068669527898</v>
      </c>
      <c r="F138" s="128">
        <f t="shared" si="14"/>
        <v>25.509000000000004</v>
      </c>
      <c r="G138" s="122">
        <f t="shared" si="15"/>
        <v>0.1076300505884373</v>
      </c>
      <c r="H138" s="128">
        <f t="shared" si="16"/>
        <v>16297.127</v>
      </c>
      <c r="I138" s="122">
        <f t="shared" si="17"/>
        <v>-1.7275727238852748E-2</v>
      </c>
      <c r="J138" s="128">
        <f t="shared" ref="J138:J201" si="18">$E138/$G138*100</f>
        <v>101.71944182570188</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0.10855364806866953</v>
      </c>
      <c r="F139" s="128">
        <f t="shared" si="14"/>
        <v>25.292999999999999</v>
      </c>
      <c r="G139" s="122">
        <f t="shared" si="15"/>
        <v>0.11453001624641719</v>
      </c>
      <c r="H139" s="128">
        <f t="shared" si="16"/>
        <v>17341.905999999999</v>
      </c>
      <c r="I139" s="122">
        <f t="shared" si="17"/>
        <v>-0.3673291002325475</v>
      </c>
      <c r="J139" s="128">
        <f t="shared" si="18"/>
        <v>94.781832419468799</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3.971244635193133E-2</v>
      </c>
      <c r="F140" s="128">
        <f t="shared" si="14"/>
        <v>9.2530000000000001</v>
      </c>
      <c r="G140" s="122">
        <f t="shared" si="15"/>
        <v>6.3700167747559724E-2</v>
      </c>
      <c r="H140" s="128">
        <f t="shared" si="16"/>
        <v>9645.351999999999</v>
      </c>
      <c r="I140" s="122">
        <f t="shared" si="17"/>
        <v>-0.63548405721661894</v>
      </c>
      <c r="J140" s="128">
        <f t="shared" si="18"/>
        <v>62.342765735420947</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0.84984120171673805</v>
      </c>
      <c r="F141" s="128">
        <f t="shared" si="14"/>
        <v>198.01299999999998</v>
      </c>
      <c r="G141" s="122">
        <f t="shared" si="15"/>
        <v>0.81146559854178513</v>
      </c>
      <c r="H141" s="128">
        <f t="shared" si="16"/>
        <v>122870.49800000002</v>
      </c>
      <c r="I141" s="122">
        <f t="shared" si="17"/>
        <v>0.69840149660688022</v>
      </c>
      <c r="J141" s="128">
        <f t="shared" si="18"/>
        <v>104.72917191362325</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0.89051931330472101</v>
      </c>
      <c r="F142" s="128">
        <f t="shared" si="14"/>
        <v>207.49099999999999</v>
      </c>
      <c r="G142" s="122">
        <f t="shared" si="15"/>
        <v>0.89237032585293685</v>
      </c>
      <c r="H142" s="128">
        <f t="shared" si="16"/>
        <v>135120.93</v>
      </c>
      <c r="I142" s="122">
        <f t="shared" si="17"/>
        <v>1.5847800157137819E-2</v>
      </c>
      <c r="J142" s="128">
        <f t="shared" si="18"/>
        <v>99.79257349840195</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0.8915021459227469</v>
      </c>
      <c r="F143" s="128">
        <f t="shared" si="14"/>
        <v>207.72000000000003</v>
      </c>
      <c r="G143" s="122">
        <f t="shared" si="15"/>
        <v>0.88547150272754882</v>
      </c>
      <c r="H143" s="128">
        <f t="shared" si="16"/>
        <v>134076.32399999999</v>
      </c>
      <c r="I143" s="122">
        <f t="shared" si="17"/>
        <v>0.36834024917507979</v>
      </c>
      <c r="J143" s="128">
        <f t="shared" si="18"/>
        <v>100.68106575724025</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0.960665236051502</v>
      </c>
      <c r="F144" s="128">
        <f t="shared" si="14"/>
        <v>223.83499999999998</v>
      </c>
      <c r="G144" s="122">
        <f t="shared" si="15"/>
        <v>0.93639698054392495</v>
      </c>
      <c r="H144" s="128">
        <f t="shared" si="16"/>
        <v>141787.35800000004</v>
      </c>
      <c r="I144" s="122">
        <f t="shared" si="17"/>
        <v>0.6350154730516685</v>
      </c>
      <c r="J144" s="128">
        <f t="shared" si="18"/>
        <v>102.59166315268129</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5.3716738197424896E-2</v>
      </c>
      <c r="F145" s="128">
        <f t="shared" si="14"/>
        <v>12.516</v>
      </c>
      <c r="G145" s="122">
        <f t="shared" si="15"/>
        <v>6.5280706388936585E-2</v>
      </c>
      <c r="H145" s="128">
        <f t="shared" si="16"/>
        <v>9884.6740000000009</v>
      </c>
      <c r="I145" s="122">
        <f t="shared" si="17"/>
        <v>-0.53354210172965899</v>
      </c>
      <c r="J145" s="128">
        <f t="shared" si="18"/>
        <v>82.28577962589037</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9.2201716738197437E-2</v>
      </c>
      <c r="F146" s="128">
        <f t="shared" si="14"/>
        <v>21.483000000000004</v>
      </c>
      <c r="G146" s="122">
        <f t="shared" si="15"/>
        <v>0.10651749461754875</v>
      </c>
      <c r="H146" s="128">
        <f t="shared" si="16"/>
        <v>16128.665999999997</v>
      </c>
      <c r="I146" s="122">
        <f t="shared" si="17"/>
        <v>-0.50178024434080604</v>
      </c>
      <c r="J146" s="128">
        <f t="shared" si="18"/>
        <v>86.560162787575749</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8.452789699570816E-2</v>
      </c>
      <c r="F147" s="128">
        <f t="shared" si="14"/>
        <v>19.695</v>
      </c>
      <c r="G147" s="122">
        <f t="shared" si="15"/>
        <v>9.8011035676075511E-2</v>
      </c>
      <c r="H147" s="128">
        <f t="shared" si="16"/>
        <v>14840.635000000002</v>
      </c>
      <c r="I147" s="122">
        <f t="shared" si="17"/>
        <v>-0.51781016739564345</v>
      </c>
      <c r="J147" s="128">
        <f t="shared" si="18"/>
        <v>86.243244357779417</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4.0437768240343348E-2</v>
      </c>
      <c r="F148" s="128">
        <f t="shared" si="14"/>
        <v>9.4220000000000006</v>
      </c>
      <c r="G148" s="122">
        <f t="shared" si="15"/>
        <v>4.2904198972381097E-2</v>
      </c>
      <c r="H148" s="128">
        <f t="shared" si="16"/>
        <v>6496.4680000000008</v>
      </c>
      <c r="I148" s="122">
        <f t="shared" si="17"/>
        <v>-0.33273742373328141</v>
      </c>
      <c r="J148" s="128">
        <f t="shared" si="18"/>
        <v>94.25130688577714</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7.5918454935622312E-2</v>
      </c>
      <c r="F149" s="128">
        <f t="shared" si="14"/>
        <v>17.689</v>
      </c>
      <c r="G149" s="122">
        <f t="shared" si="15"/>
        <v>8.5142552404601834E-2</v>
      </c>
      <c r="H149" s="128">
        <f t="shared" si="16"/>
        <v>12892.115000000002</v>
      </c>
      <c r="I149" s="122">
        <f t="shared" si="17"/>
        <v>-0.62363807874724342</v>
      </c>
      <c r="J149" s="128">
        <f t="shared" si="18"/>
        <v>89.166289700658581</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0.35821888412017167</v>
      </c>
      <c r="F150" s="128">
        <f t="shared" si="14"/>
        <v>83.465000000000003</v>
      </c>
      <c r="G150" s="122">
        <f t="shared" si="15"/>
        <v>0.3868898809916918</v>
      </c>
      <c r="H150" s="128">
        <f t="shared" si="16"/>
        <v>58582.09199999999</v>
      </c>
      <c r="I150" s="122">
        <f t="shared" si="17"/>
        <v>-0.66464339294599817</v>
      </c>
      <c r="J150" s="128">
        <f t="shared" si="18"/>
        <v>92.589365015691413</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0.37553218884120176</v>
      </c>
      <c r="F151" s="128">
        <f t="shared" si="14"/>
        <v>87.499000000000009</v>
      </c>
      <c r="G151" s="122">
        <f t="shared" si="15"/>
        <v>0.4040486798134964</v>
      </c>
      <c r="H151" s="128">
        <f t="shared" si="16"/>
        <v>61180.243000000002</v>
      </c>
      <c r="I151" s="122">
        <f t="shared" si="17"/>
        <v>-0.69310107534079979</v>
      </c>
      <c r="J151" s="128">
        <f t="shared" si="18"/>
        <v>92.942313043701191</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0.40251931330472107</v>
      </c>
      <c r="F152" s="128">
        <f t="shared" si="14"/>
        <v>93.787000000000006</v>
      </c>
      <c r="G152" s="122">
        <f t="shared" si="15"/>
        <v>0.44650475504893739</v>
      </c>
      <c r="H152" s="128">
        <f t="shared" si="16"/>
        <v>67608.857000000004</v>
      </c>
      <c r="I152" s="122">
        <f t="shared" si="17"/>
        <v>-0.68333919994333403</v>
      </c>
      <c r="J152" s="128">
        <f t="shared" si="18"/>
        <v>90.148942145219607</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0.36974678111587983</v>
      </c>
      <c r="F153" s="128">
        <f t="shared" si="14"/>
        <v>86.150999999999996</v>
      </c>
      <c r="G153" s="122">
        <f t="shared" si="15"/>
        <v>0.37669096804871283</v>
      </c>
      <c r="H153" s="128">
        <f t="shared" si="16"/>
        <v>57037.792999999998</v>
      </c>
      <c r="I153" s="122">
        <f t="shared" si="17"/>
        <v>-0.6167410725783542</v>
      </c>
      <c r="J153" s="128">
        <f t="shared" si="18"/>
        <v>98.156529483888505</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0.44107725321888414</v>
      </c>
      <c r="F154" s="128">
        <f t="shared" si="14"/>
        <v>102.771</v>
      </c>
      <c r="G154" s="122">
        <f t="shared" si="15"/>
        <v>0.46507040114121173</v>
      </c>
      <c r="H154" s="128">
        <f t="shared" si="16"/>
        <v>70420.03</v>
      </c>
      <c r="I154" s="122">
        <f t="shared" si="17"/>
        <v>-0.60679017396904</v>
      </c>
      <c r="J154" s="128">
        <f t="shared" si="18"/>
        <v>94.840964322078534</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0.58857939914163082</v>
      </c>
      <c r="F155" s="128">
        <f t="shared" si="14"/>
        <v>137.13899999999998</v>
      </c>
      <c r="G155" s="122">
        <f t="shared" si="15"/>
        <v>0.54827043019984423</v>
      </c>
      <c r="H155" s="128">
        <f t="shared" si="16"/>
        <v>83018.012000000017</v>
      </c>
      <c r="I155" s="122">
        <f t="shared" si="17"/>
        <v>0.64999094267288393</v>
      </c>
      <c r="J155" s="128">
        <f t="shared" si="18"/>
        <v>107.35202314797351</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0.53224034334763948</v>
      </c>
      <c r="F156" s="128">
        <f t="shared" si="14"/>
        <v>124.012</v>
      </c>
      <c r="G156" s="122">
        <f t="shared" si="15"/>
        <v>0.48945253536567634</v>
      </c>
      <c r="H156" s="128">
        <f t="shared" si="16"/>
        <v>74111.923999999985</v>
      </c>
      <c r="I156" s="122">
        <f t="shared" si="17"/>
        <v>0.6402932626334783</v>
      </c>
      <c r="J156" s="128">
        <f t="shared" si="18"/>
        <v>108.7419728963087</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0.51292274678111582</v>
      </c>
      <c r="F157" s="128">
        <f t="shared" si="14"/>
        <v>119.51099999999998</v>
      </c>
      <c r="G157" s="122">
        <f t="shared" si="15"/>
        <v>0.45547487088721278</v>
      </c>
      <c r="H157" s="128">
        <f t="shared" si="16"/>
        <v>68967.093999999983</v>
      </c>
      <c r="I157" s="122">
        <f t="shared" si="17"/>
        <v>0.65251741163377497</v>
      </c>
      <c r="J157" s="128">
        <f t="shared" si="18"/>
        <v>112.61274321940114</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0.58984120171673815</v>
      </c>
      <c r="F158" s="128">
        <f t="shared" si="14"/>
        <v>137.43299999999999</v>
      </c>
      <c r="G158" s="122">
        <f t="shared" si="15"/>
        <v>0.58035025558388043</v>
      </c>
      <c r="H158" s="128">
        <f t="shared" si="16"/>
        <v>87875.475000000006</v>
      </c>
      <c r="I158" s="122">
        <f t="shared" si="17"/>
        <v>0.58454529418440893</v>
      </c>
      <c r="J158" s="128">
        <f t="shared" si="18"/>
        <v>101.63538243354593</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0.48282403433476395</v>
      </c>
      <c r="F159" s="128">
        <f t="shared" si="14"/>
        <v>112.498</v>
      </c>
      <c r="G159" s="122">
        <f t="shared" si="15"/>
        <v>0.44972781967797754</v>
      </c>
      <c r="H159" s="128">
        <f t="shared" si="16"/>
        <v>68096.887000000002</v>
      </c>
      <c r="I159" s="122">
        <f t="shared" si="17"/>
        <v>0.62520069943550549</v>
      </c>
      <c r="J159" s="128">
        <f t="shared" si="18"/>
        <v>107.35916552382385</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5.0648068669527903E-2</v>
      </c>
      <c r="F160" s="128">
        <f t="shared" si="14"/>
        <v>11.801000000000002</v>
      </c>
      <c r="G160" s="122">
        <f t="shared" si="15"/>
        <v>5.244063453486375E-2</v>
      </c>
      <c r="H160" s="128">
        <f t="shared" si="16"/>
        <v>7940.4559999999992</v>
      </c>
      <c r="I160" s="122">
        <f t="shared" si="17"/>
        <v>-0.32897739050436747</v>
      </c>
      <c r="J160" s="128">
        <f t="shared" si="18"/>
        <v>96.581723540846724</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0.15948927038626609</v>
      </c>
      <c r="F161" s="128">
        <f t="shared" si="14"/>
        <v>37.161000000000001</v>
      </c>
      <c r="G161" s="122">
        <f t="shared" si="15"/>
        <v>0.15387029283176373</v>
      </c>
      <c r="H161" s="128">
        <f t="shared" si="16"/>
        <v>23298.732</v>
      </c>
      <c r="I161" s="122">
        <f t="shared" si="17"/>
        <v>5.3679498863441553E-2</v>
      </c>
      <c r="J161" s="128">
        <f t="shared" si="18"/>
        <v>103.65176243646066</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6.8828326180257526E-2</v>
      </c>
      <c r="F162" s="128">
        <f t="shared" si="14"/>
        <v>16.037000000000003</v>
      </c>
      <c r="G162" s="122">
        <f t="shared" si="15"/>
        <v>7.2868919150959596E-2</v>
      </c>
      <c r="H162" s="128">
        <f t="shared" si="16"/>
        <v>11033.665999999999</v>
      </c>
      <c r="I162" s="122">
        <f t="shared" si="17"/>
        <v>-0.2660833453458305</v>
      </c>
      <c r="J162" s="128">
        <f t="shared" si="18"/>
        <v>94.454984350280625</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0.1085236051502146</v>
      </c>
      <c r="F163" s="128">
        <f t="shared" si="14"/>
        <v>25.286000000000001</v>
      </c>
      <c r="G163" s="122">
        <f t="shared" si="15"/>
        <v>0.11896888745063336</v>
      </c>
      <c r="H163" s="128">
        <f t="shared" si="16"/>
        <v>18014.031000000003</v>
      </c>
      <c r="I163" s="122">
        <f t="shared" si="17"/>
        <v>-0.50718222091950071</v>
      </c>
      <c r="J163" s="128">
        <f t="shared" si="18"/>
        <v>91.220156358314213</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0.19250214592274678</v>
      </c>
      <c r="F164" s="128">
        <f t="shared" si="14"/>
        <v>44.853000000000002</v>
      </c>
      <c r="G164" s="122">
        <f t="shared" si="15"/>
        <v>0.18424111400229828</v>
      </c>
      <c r="H164" s="128">
        <f t="shared" si="16"/>
        <v>27897.421000000002</v>
      </c>
      <c r="I164" s="122">
        <f t="shared" si="17"/>
        <v>5.477149636924681E-2</v>
      </c>
      <c r="J164" s="128">
        <f t="shared" si="18"/>
        <v>104.48381565926998</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0.21737339055793992</v>
      </c>
      <c r="F165" s="128">
        <f t="shared" si="14"/>
        <v>50.648000000000003</v>
      </c>
      <c r="G165" s="122">
        <f t="shared" si="15"/>
        <v>0.20902672073333423</v>
      </c>
      <c r="H165" s="128">
        <f t="shared" si="16"/>
        <v>31650.408000000003</v>
      </c>
      <c r="I165" s="122">
        <f t="shared" si="17"/>
        <v>0.54425460921683944</v>
      </c>
      <c r="J165" s="128">
        <f t="shared" si="18"/>
        <v>103.9931114047634</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0.11234763948497854</v>
      </c>
      <c r="F166" s="128">
        <f t="shared" si="14"/>
        <v>26.177</v>
      </c>
      <c r="G166" s="122">
        <f t="shared" si="15"/>
        <v>0.11312736266494076</v>
      </c>
      <c r="H166" s="128">
        <f t="shared" si="16"/>
        <v>17129.519</v>
      </c>
      <c r="I166" s="122">
        <f t="shared" si="17"/>
        <v>0.2587225332637601</v>
      </c>
      <c r="J166" s="128">
        <f t="shared" si="18"/>
        <v>99.310756335519287</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9.0609442060085851E-2</v>
      </c>
      <c r="F167" s="128">
        <f t="shared" si="14"/>
        <v>21.112000000000002</v>
      </c>
      <c r="G167" s="122">
        <f t="shared" si="15"/>
        <v>9.553313344516505E-2</v>
      </c>
      <c r="H167" s="128">
        <f t="shared" si="16"/>
        <v>14465.436000000002</v>
      </c>
      <c r="I167" s="122">
        <f t="shared" si="17"/>
        <v>9.2284266468099466E-2</v>
      </c>
      <c r="J167" s="128">
        <f t="shared" si="18"/>
        <v>94.846090348428334</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0.84696995708154499</v>
      </c>
      <c r="F168" s="128">
        <f t="shared" si="14"/>
        <v>197.34399999999999</v>
      </c>
      <c r="G168" s="122">
        <f t="shared" si="15"/>
        <v>0.83793161315035203</v>
      </c>
      <c r="H168" s="128">
        <f t="shared" si="16"/>
        <v>126877.929</v>
      </c>
      <c r="I168" s="122">
        <f t="shared" si="17"/>
        <v>-1.2136062944038671E-2</v>
      </c>
      <c r="J168" s="128">
        <f t="shared" si="18"/>
        <v>101.07864935387884</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4.2442060085836918E-2</v>
      </c>
      <c r="F169" s="128">
        <f t="shared" si="14"/>
        <v>9.8890000000000011</v>
      </c>
      <c r="G169" s="122">
        <f t="shared" si="15"/>
        <v>4.9673585703152862E-2</v>
      </c>
      <c r="H169" s="128">
        <f t="shared" si="16"/>
        <v>7521.4750000000004</v>
      </c>
      <c r="I169" s="122">
        <f t="shared" si="17"/>
        <v>-0.11883380716933681</v>
      </c>
      <c r="J169" s="128">
        <f t="shared" si="18"/>
        <v>85.441909387151512</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8.3665236051502154E-2</v>
      </c>
      <c r="F170" s="128">
        <f t="shared" si="14"/>
        <v>19.494000000000003</v>
      </c>
      <c r="G170" s="122">
        <f t="shared" si="15"/>
        <v>8.4365914224200561E-2</v>
      </c>
      <c r="H170" s="128">
        <f t="shared" si="16"/>
        <v>12774.518</v>
      </c>
      <c r="I170" s="122">
        <f t="shared" si="17"/>
        <v>5.8421958159325126E-2</v>
      </c>
      <c r="J170" s="128">
        <f t="shared" si="18"/>
        <v>99.16947717672285</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2.7000000000000003E-2</v>
      </c>
      <c r="F171" s="128">
        <f t="shared" si="14"/>
        <v>6.2910000000000004</v>
      </c>
      <c r="G171" s="122">
        <f t="shared" si="15"/>
        <v>2.8239575215628251E-2</v>
      </c>
      <c r="H171" s="128">
        <f t="shared" si="16"/>
        <v>4275.9799999999987</v>
      </c>
      <c r="I171" s="122">
        <f t="shared" si="17"/>
        <v>0.10792974158076753</v>
      </c>
      <c r="J171" s="128">
        <f t="shared" si="18"/>
        <v>95.610503323214843</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0.93510300429184556</v>
      </c>
      <c r="F172" s="128">
        <f t="shared" si="14"/>
        <v>217.87900000000002</v>
      </c>
      <c r="G172" s="122">
        <f t="shared" si="15"/>
        <v>0.93819355030445528</v>
      </c>
      <c r="H172" s="128">
        <f t="shared" si="16"/>
        <v>142059.391</v>
      </c>
      <c r="I172" s="122">
        <f t="shared" si="17"/>
        <v>0.2145076884429519</v>
      </c>
      <c r="J172" s="128">
        <f t="shared" si="18"/>
        <v>99.670585455249949</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1.2008583690987125E-2</v>
      </c>
      <c r="F173" s="128">
        <f t="shared" si="14"/>
        <v>2.798</v>
      </c>
      <c r="G173" s="122">
        <f t="shared" si="15"/>
        <v>1.1796847138385132E-2</v>
      </c>
      <c r="H173" s="128">
        <f t="shared" si="16"/>
        <v>1786.2549999999999</v>
      </c>
      <c r="I173" s="122">
        <f t="shared" si="17"/>
        <v>-0.19924729798863244</v>
      </c>
      <c r="J173" s="128">
        <f t="shared" si="18"/>
        <v>101.7948571352852</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3.6879828326180267E-2</v>
      </c>
      <c r="F174" s="128">
        <f t="shared" si="14"/>
        <v>8.5930000000000017</v>
      </c>
      <c r="G174" s="122">
        <f t="shared" si="15"/>
        <v>3.2166241794238472E-2</v>
      </c>
      <c r="H174" s="128">
        <f t="shared" si="16"/>
        <v>4870.5480000000007</v>
      </c>
      <c r="I174" s="122">
        <f t="shared" si="17"/>
        <v>-0.17128220733976959</v>
      </c>
      <c r="J174" s="128">
        <f t="shared" si="18"/>
        <v>114.65383044153477</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1.0901287553648071E-2</v>
      </c>
      <c r="F175" s="128">
        <f t="shared" si="14"/>
        <v>2.5400000000000005</v>
      </c>
      <c r="G175" s="122">
        <f t="shared" si="15"/>
        <v>1.2777311812334069E-2</v>
      </c>
      <c r="H175" s="128">
        <f t="shared" si="16"/>
        <v>1934.7150000000001</v>
      </c>
      <c r="I175" s="122">
        <f t="shared" si="17"/>
        <v>-0.29496791633951241</v>
      </c>
      <c r="J175" s="128">
        <f t="shared" si="18"/>
        <v>85.317535595593327</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4.8369098712446358E-3</v>
      </c>
      <c r="F176" s="128">
        <f t="shared" si="14"/>
        <v>1.1270000000000002</v>
      </c>
      <c r="G176" s="122">
        <f t="shared" si="15"/>
        <v>4.8218507707141816E-3</v>
      </c>
      <c r="H176" s="128">
        <f t="shared" si="16"/>
        <v>730.11500000000001</v>
      </c>
      <c r="I176" s="122">
        <f t="shared" si="17"/>
        <v>-0.18450729388020504</v>
      </c>
      <c r="J176" s="128">
        <f t="shared" si="18"/>
        <v>100.31230955179942</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0.9173519313304721</v>
      </c>
      <c r="F177" s="128">
        <f t="shared" si="14"/>
        <v>213.74299999999999</v>
      </c>
      <c r="G177" s="122">
        <f t="shared" si="15"/>
        <v>0.91810912837311276</v>
      </c>
      <c r="H177" s="128">
        <f t="shared" si="16"/>
        <v>139018.24799999999</v>
      </c>
      <c r="I177" s="122">
        <f t="shared" si="17"/>
        <v>0.2587410672959829</v>
      </c>
      <c r="J177" s="128">
        <f t="shared" si="18"/>
        <v>99.917526466163949</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1.4763948497854076E-2</v>
      </c>
      <c r="F178" s="128">
        <f t="shared" si="14"/>
        <v>3.44</v>
      </c>
      <c r="G178" s="122">
        <f t="shared" si="15"/>
        <v>1.6138332298669907E-2</v>
      </c>
      <c r="H178" s="128">
        <f t="shared" si="16"/>
        <v>2443.634</v>
      </c>
      <c r="I178" s="122">
        <f t="shared" si="17"/>
        <v>-0.47665394901047425</v>
      </c>
      <c r="J178" s="128">
        <f t="shared" si="18"/>
        <v>91.483730937123511</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2.6437768240343347E-3</v>
      </c>
      <c r="F179" s="128">
        <f t="shared" si="14"/>
        <v>0.61599999999999999</v>
      </c>
      <c r="G179" s="122">
        <f t="shared" si="15"/>
        <v>2.2105892298141566E-3</v>
      </c>
      <c r="H179" s="128">
        <f t="shared" si="16"/>
        <v>334.72299999999996</v>
      </c>
      <c r="I179" s="122">
        <f t="shared" si="17"/>
        <v>0.13626866163183268</v>
      </c>
      <c r="J179" s="128">
        <f t="shared" si="18"/>
        <v>119.59602391877191</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4.1931330472103007E-3</v>
      </c>
      <c r="F180" s="128">
        <f t="shared" si="14"/>
        <v>0.97700000000000009</v>
      </c>
      <c r="G180" s="122">
        <f t="shared" si="15"/>
        <v>4.2411470234714503E-3</v>
      </c>
      <c r="H180" s="128">
        <f t="shared" si="16"/>
        <v>642.18600000000004</v>
      </c>
      <c r="I180" s="122">
        <f t="shared" si="17"/>
        <v>-5.201257035662374E-3</v>
      </c>
      <c r="J180" s="128">
        <f t="shared" si="18"/>
        <v>98.867901159864786</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1.9746781115879831E-2</v>
      </c>
      <c r="F181" s="128">
        <f t="shared" si="14"/>
        <v>4.6010000000000009</v>
      </c>
      <c r="G181" s="122">
        <f t="shared" si="15"/>
        <v>1.8147670686444142E-2</v>
      </c>
      <c r="H181" s="128">
        <f t="shared" si="16"/>
        <v>2747.8839999999991</v>
      </c>
      <c r="I181" s="122">
        <f t="shared" si="17"/>
        <v>-0.18078363491482069</v>
      </c>
      <c r="J181" s="128">
        <f t="shared" si="18"/>
        <v>108.81165664213968</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8.2746781115879825E-3</v>
      </c>
      <c r="F182" s="128">
        <f t="shared" si="14"/>
        <v>1.9279999999999999</v>
      </c>
      <c r="G182" s="122">
        <f t="shared" si="15"/>
        <v>8.1940786432260371E-3</v>
      </c>
      <c r="H182" s="128">
        <f t="shared" si="16"/>
        <v>1240.731</v>
      </c>
      <c r="I182" s="122">
        <f t="shared" si="17"/>
        <v>-0.24519733578353725</v>
      </c>
      <c r="J182" s="128">
        <f t="shared" si="18"/>
        <v>100.98363064197066</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3.3085836909871248E-2</v>
      </c>
      <c r="F183" s="128">
        <f t="shared" si="14"/>
        <v>7.7090000000000014</v>
      </c>
      <c r="G183" s="122">
        <f t="shared" si="15"/>
        <v>3.3045826784133994E-2</v>
      </c>
      <c r="H183" s="128">
        <f t="shared" si="16"/>
        <v>5003.7330000000011</v>
      </c>
      <c r="I183" s="122">
        <f t="shared" si="17"/>
        <v>-0.2604832972539316</v>
      </c>
      <c r="J183" s="128">
        <f t="shared" si="18"/>
        <v>100.12107467002902</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0.4562188841201717</v>
      </c>
      <c r="F184" s="128">
        <f t="shared" si="14"/>
        <v>106.29900000000001</v>
      </c>
      <c r="G184" s="122">
        <f t="shared" si="15"/>
        <v>0.4362301377643345</v>
      </c>
      <c r="H184" s="128">
        <f t="shared" si="16"/>
        <v>66053.095000000001</v>
      </c>
      <c r="I184" s="122">
        <f t="shared" si="17"/>
        <v>0.51401375871252464</v>
      </c>
      <c r="J184" s="128">
        <f t="shared" si="18"/>
        <v>104.58215621192035</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4.9442060085836915E-3</v>
      </c>
      <c r="F185" s="128">
        <f t="shared" si="14"/>
        <v>1.1520000000000001</v>
      </c>
      <c r="G185" s="122">
        <f t="shared" si="15"/>
        <v>3.9703403822531009E-3</v>
      </c>
      <c r="H185" s="128">
        <f t="shared" si="16"/>
        <v>601.18100000000004</v>
      </c>
      <c r="I185" s="122">
        <f t="shared" si="17"/>
        <v>7.8207853690638915E-2</v>
      </c>
      <c r="J185" s="128">
        <f t="shared" si="18"/>
        <v>124.52851726979486</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3.3047210300429187E-3</v>
      </c>
      <c r="F186" s="128">
        <f t="shared" si="14"/>
        <v>0.77</v>
      </c>
      <c r="G186" s="122">
        <f t="shared" si="15"/>
        <v>3.3776829703205695E-3</v>
      </c>
      <c r="H186" s="128">
        <f t="shared" si="16"/>
        <v>511.44200000000001</v>
      </c>
      <c r="I186" s="122">
        <f t="shared" si="17"/>
        <v>-0.15733816116803878</v>
      </c>
      <c r="J186" s="128">
        <f t="shared" si="18"/>
        <v>97.839881927381526</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1.6510729613733909E-2</v>
      </c>
      <c r="F187" s="128">
        <f t="shared" si="14"/>
        <v>3.8470000000000009</v>
      </c>
      <c r="G187" s="122">
        <f t="shared" si="15"/>
        <v>1.6484275317333479E-2</v>
      </c>
      <c r="H187" s="128">
        <f t="shared" si="16"/>
        <v>2496.0160000000005</v>
      </c>
      <c r="I187" s="122">
        <f t="shared" si="17"/>
        <v>-0.23006325852965123</v>
      </c>
      <c r="J187" s="128">
        <f t="shared" si="18"/>
        <v>100.16048201022592</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1.2948497854077253E-2</v>
      </c>
      <c r="F188" s="128">
        <f t="shared" si="14"/>
        <v>3.0169999999999999</v>
      </c>
      <c r="G188" s="122">
        <f t="shared" si="15"/>
        <v>9.303979711791201E-3</v>
      </c>
      <c r="H188" s="128">
        <f t="shared" si="16"/>
        <v>1408.79</v>
      </c>
      <c r="I188" s="122">
        <f t="shared" si="17"/>
        <v>0.30495711026776262</v>
      </c>
      <c r="J188" s="128">
        <f t="shared" si="18"/>
        <v>139.17160457333381</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4.1244635193133051E-3</v>
      </c>
      <c r="F189" s="128">
        <f t="shared" si="14"/>
        <v>0.96100000000000008</v>
      </c>
      <c r="G189" s="122">
        <f t="shared" si="15"/>
        <v>3.1450157841207793E-3</v>
      </c>
      <c r="H189" s="128">
        <f t="shared" si="16"/>
        <v>476.21200000000016</v>
      </c>
      <c r="I189" s="122">
        <f t="shared" si="17"/>
        <v>0.4170636907713775</v>
      </c>
      <c r="J189" s="128">
        <f t="shared" si="18"/>
        <v>131.14285594806131</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8.8712446351931346E-3</v>
      </c>
      <c r="F190" s="128">
        <f t="shared" si="14"/>
        <v>2.0670000000000002</v>
      </c>
      <c r="G190" s="122">
        <f t="shared" si="15"/>
        <v>9.777318416568705E-3</v>
      </c>
      <c r="H190" s="128">
        <f t="shared" si="16"/>
        <v>1480.4620000000002</v>
      </c>
      <c r="I190" s="122">
        <f t="shared" si="17"/>
        <v>-0.51360975491255356</v>
      </c>
      <c r="J190" s="128">
        <f t="shared" si="18"/>
        <v>90.732900957381815</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0.49317596566523597</v>
      </c>
      <c r="F191" s="128">
        <f t="shared" si="14"/>
        <v>114.90999999999998</v>
      </c>
      <c r="G191" s="122">
        <f t="shared" si="15"/>
        <v>0.51793412275951345</v>
      </c>
      <c r="H191" s="128">
        <f t="shared" si="16"/>
        <v>78424.548999999999</v>
      </c>
      <c r="I191" s="122">
        <f t="shared" si="17"/>
        <v>-0.33930766078060437</v>
      </c>
      <c r="J191" s="128">
        <f t="shared" si="18"/>
        <v>95.219825069186811</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0.42550214592274677</v>
      </c>
      <c r="F192" s="128">
        <f t="shared" si="14"/>
        <v>99.141999999999996</v>
      </c>
      <c r="G192" s="122">
        <f t="shared" si="15"/>
        <v>0.28177529091653564</v>
      </c>
      <c r="H192" s="128">
        <f t="shared" si="16"/>
        <v>42665.850999999995</v>
      </c>
      <c r="I192" s="122">
        <f t="shared" si="17"/>
        <v>0.78388393290581371</v>
      </c>
      <c r="J192" s="128">
        <f t="shared" si="18"/>
        <v>151.00761480494197</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0.10953218884120172</v>
      </c>
      <c r="F193" s="128">
        <f t="shared" si="14"/>
        <v>25.521000000000001</v>
      </c>
      <c r="G193" s="122">
        <f t="shared" si="15"/>
        <v>0.14203656104294077</v>
      </c>
      <c r="H193" s="128">
        <f t="shared" si="16"/>
        <v>21506.892000000003</v>
      </c>
      <c r="I193" s="122">
        <f t="shared" si="17"/>
        <v>-0.38953958775202452</v>
      </c>
      <c r="J193" s="128">
        <f t="shared" si="18"/>
        <v>77.115489164855049</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0.31618025751072965</v>
      </c>
      <c r="F194" s="128">
        <f t="shared" si="14"/>
        <v>73.67</v>
      </c>
      <c r="G194" s="122">
        <f t="shared" si="15"/>
        <v>0.35221096567118837</v>
      </c>
      <c r="H194" s="128">
        <f t="shared" si="16"/>
        <v>53331.08</v>
      </c>
      <c r="I194" s="122">
        <f t="shared" si="17"/>
        <v>-3.8267044753536161E-3</v>
      </c>
      <c r="J194" s="128">
        <f t="shared" si="18"/>
        <v>89.770134472730831</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0.14887553648068669</v>
      </c>
      <c r="F195" s="128">
        <f t="shared" si="14"/>
        <v>34.687999999999995</v>
      </c>
      <c r="G195" s="122">
        <f t="shared" si="15"/>
        <v>0.22419080294284696</v>
      </c>
      <c r="H195" s="128">
        <f t="shared" si="16"/>
        <v>33946.523000000001</v>
      </c>
      <c r="I195" s="122">
        <f t="shared" si="17"/>
        <v>-0.45629259231823188</v>
      </c>
      <c r="J195" s="128">
        <f t="shared" si="18"/>
        <v>66.405728748221478</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0.41981115879828323</v>
      </c>
      <c r="F196" s="128">
        <f t="shared" si="14"/>
        <v>97.815999999999988</v>
      </c>
      <c r="G196" s="122">
        <f t="shared" si="15"/>
        <v>0.38234391551863051</v>
      </c>
      <c r="H196" s="128">
        <f t="shared" si="16"/>
        <v>57893.750999999997</v>
      </c>
      <c r="I196" s="122">
        <f t="shared" si="17"/>
        <v>0.51200727804867663</v>
      </c>
      <c r="J196" s="128">
        <f t="shared" si="18"/>
        <v>109.79935648481036</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0.32049785407725323</v>
      </c>
      <c r="F197" s="128">
        <f t="shared" si="14"/>
        <v>74.676000000000002</v>
      </c>
      <c r="G197" s="122">
        <f t="shared" si="15"/>
        <v>0.27111731101982589</v>
      </c>
      <c r="H197" s="128">
        <f t="shared" si="16"/>
        <v>41052.040999999997</v>
      </c>
      <c r="I197" s="122">
        <f t="shared" si="17"/>
        <v>0.68181171887397951</v>
      </c>
      <c r="J197" s="128">
        <f t="shared" si="18"/>
        <v>118.21371821359512</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7.7424892703862663E-3</v>
      </c>
      <c r="F198" s="128">
        <f t="shared" si="14"/>
        <v>1.804</v>
      </c>
      <c r="G198" s="122">
        <f t="shared" si="15"/>
        <v>7.6621405645299762E-3</v>
      </c>
      <c r="H198" s="128">
        <f t="shared" si="16"/>
        <v>1160.1859999999999</v>
      </c>
      <c r="I198" s="122">
        <f t="shared" si="17"/>
        <v>-0.22229855401045118</v>
      </c>
      <c r="J198" s="128">
        <f t="shared" si="18"/>
        <v>101.048645677792</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0.15605150214592275</v>
      </c>
      <c r="F199" s="128">
        <f t="shared" si="14"/>
        <v>36.36</v>
      </c>
      <c r="G199" s="122">
        <f t="shared" si="15"/>
        <v>0.16948793406332141</v>
      </c>
      <c r="H199" s="128">
        <f t="shared" si="16"/>
        <v>25663.524000000001</v>
      </c>
      <c r="I199" s="122">
        <f t="shared" si="17"/>
        <v>-0.27158755381414096</v>
      </c>
      <c r="J199" s="128">
        <f t="shared" si="18"/>
        <v>92.072337189278173</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9.5948497854077275E-2</v>
      </c>
      <c r="F200" s="128">
        <f t="shared" si="14"/>
        <v>22.356000000000005</v>
      </c>
      <c r="G200" s="122">
        <f t="shared" si="15"/>
        <v>0.16939788532406982</v>
      </c>
      <c r="H200" s="128">
        <f t="shared" si="16"/>
        <v>25649.889000000003</v>
      </c>
      <c r="I200" s="122">
        <f t="shared" si="17"/>
        <v>-0.43558589399657704</v>
      </c>
      <c r="J200" s="128">
        <f t="shared" si="18"/>
        <v>56.64090650867405</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5.1802575107296134E-2</v>
      </c>
      <c r="F201" s="128">
        <f t="shared" ref="F201:F264" si="20">SUMPRODUCT($K$2:$AI$2,$K201:$AI201)</f>
        <v>12.069999999999999</v>
      </c>
      <c r="G201" s="122">
        <f t="shared" ref="G201:G264" si="21">SUMPRODUCT($K$3:$AI$3,$K201:$AI201)/$J$3</f>
        <v>7.1011537597907792E-2</v>
      </c>
      <c r="H201" s="128">
        <f t="shared" ref="H201:H264" si="22">SUMPRODUCT($K$3:$AI$3,$K201:$AI201)</f>
        <v>10752.425000000003</v>
      </c>
      <c r="I201" s="122">
        <f t="shared" ref="I201:I264" si="23">CORREL($K$4:$AI$4,$K201:$AI201)</f>
        <v>-0.34465319407512879</v>
      </c>
      <c r="J201" s="128">
        <f t="shared" si="18"/>
        <v>72.949518993125409</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0.17516309012875539</v>
      </c>
      <c r="F202" s="128">
        <f t="shared" si="20"/>
        <v>40.813000000000002</v>
      </c>
      <c r="G202" s="122">
        <f t="shared" si="21"/>
        <v>0.24230488449193621</v>
      </c>
      <c r="H202" s="128">
        <f t="shared" si="22"/>
        <v>36689.320999999996</v>
      </c>
      <c r="I202" s="122">
        <f t="shared" si="23"/>
        <v>-0.74770624818605769</v>
      </c>
      <c r="J202" s="128">
        <f t="shared" ref="J202:J265" si="24">$E202/$G202*100</f>
        <v>72.290366946599761</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0.39474678111587991</v>
      </c>
      <c r="F203" s="128">
        <f t="shared" si="20"/>
        <v>91.976000000000013</v>
      </c>
      <c r="G203" s="122">
        <f t="shared" si="21"/>
        <v>0.44434182197625111</v>
      </c>
      <c r="H203" s="128">
        <f t="shared" si="22"/>
        <v>67281.349999999991</v>
      </c>
      <c r="I203" s="122">
        <f t="shared" si="23"/>
        <v>-0.18666117578329644</v>
      </c>
      <c r="J203" s="128">
        <f t="shared" si="24"/>
        <v>88.83853861880641</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0.28945493562231761</v>
      </c>
      <c r="F204" s="128">
        <f t="shared" si="20"/>
        <v>67.442999999999998</v>
      </c>
      <c r="G204" s="122">
        <f t="shared" si="21"/>
        <v>0.18638124925702357</v>
      </c>
      <c r="H204" s="128">
        <f t="shared" si="22"/>
        <v>28221.475999999995</v>
      </c>
      <c r="I204" s="122">
        <f t="shared" si="23"/>
        <v>0.9166120821134931</v>
      </c>
      <c r="J204" s="128">
        <f t="shared" si="24"/>
        <v>155.30260515807214</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8.8244635193133053E-2</v>
      </c>
      <c r="F205" s="128">
        <f t="shared" si="20"/>
        <v>20.561</v>
      </c>
      <c r="G205" s="122">
        <f t="shared" si="21"/>
        <v>5.5588747705028467E-2</v>
      </c>
      <c r="H205" s="128">
        <f t="shared" si="22"/>
        <v>8417.1370000000006</v>
      </c>
      <c r="I205" s="122">
        <f t="shared" si="23"/>
        <v>0.77487700878159482</v>
      </c>
      <c r="J205" s="128">
        <f t="shared" si="24"/>
        <v>158.74549946940178</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4.0712446351931324E-2</v>
      </c>
      <c r="F206" s="128">
        <f t="shared" si="20"/>
        <v>9.4859999999999989</v>
      </c>
      <c r="G206" s="122">
        <f t="shared" si="21"/>
        <v>0.11065283519792887</v>
      </c>
      <c r="H206" s="128">
        <f t="shared" si="22"/>
        <v>16754.830999999995</v>
      </c>
      <c r="I206" s="122">
        <f t="shared" si="23"/>
        <v>-0.41793433078090791</v>
      </c>
      <c r="J206" s="128">
        <f t="shared" si="24"/>
        <v>36.792953636576456</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6.8995708154506438E-2</v>
      </c>
      <c r="F207" s="128">
        <f t="shared" si="20"/>
        <v>16.076000000000001</v>
      </c>
      <c r="G207" s="122">
        <f t="shared" si="21"/>
        <v>0.13719837799997356</v>
      </c>
      <c r="H207" s="128">
        <f t="shared" si="22"/>
        <v>20774.303999999996</v>
      </c>
      <c r="I207" s="122">
        <f t="shared" si="23"/>
        <v>-0.53591812706862096</v>
      </c>
      <c r="J207" s="128">
        <f t="shared" si="24"/>
        <v>50.289011546856429</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0.19988841201716737</v>
      </c>
      <c r="F208" s="128">
        <f t="shared" si="20"/>
        <v>46.573999999999998</v>
      </c>
      <c r="G208" s="122">
        <f t="shared" si="21"/>
        <v>0.25779768587618374</v>
      </c>
      <c r="H208" s="128">
        <f t="shared" si="22"/>
        <v>39035.209999999992</v>
      </c>
      <c r="I208" s="122">
        <f t="shared" si="23"/>
        <v>-0.30670364886369789</v>
      </c>
      <c r="J208" s="128">
        <f t="shared" si="24"/>
        <v>77.536930301682645</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0.39663948497854079</v>
      </c>
      <c r="F209" s="128">
        <f t="shared" si="20"/>
        <v>92.417000000000002</v>
      </c>
      <c r="G209" s="122">
        <f t="shared" si="21"/>
        <v>0.32550756845289192</v>
      </c>
      <c r="H209" s="128">
        <f t="shared" si="22"/>
        <v>49287.704999999987</v>
      </c>
      <c r="I209" s="122">
        <f t="shared" si="23"/>
        <v>0.41288096224627541</v>
      </c>
      <c r="J209" s="128">
        <f t="shared" si="24"/>
        <v>121.85261524447264</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0.16368240343347643</v>
      </c>
      <c r="F210" s="128">
        <f t="shared" si="20"/>
        <v>38.138000000000005</v>
      </c>
      <c r="G210" s="122">
        <f t="shared" si="21"/>
        <v>9.9043984202670743E-2</v>
      </c>
      <c r="H210" s="128">
        <f t="shared" si="22"/>
        <v>14997.041999999999</v>
      </c>
      <c r="I210" s="122">
        <f t="shared" si="23"/>
        <v>0.67991914199269665</v>
      </c>
      <c r="J210" s="128">
        <f t="shared" si="24"/>
        <v>165.26233748688665</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6.5236051502145925E-2</v>
      </c>
      <c r="F211" s="128">
        <f t="shared" si="20"/>
        <v>15.2</v>
      </c>
      <c r="G211" s="122">
        <f t="shared" si="21"/>
        <v>3.6235315484288523E-2</v>
      </c>
      <c r="H211" s="128">
        <f t="shared" si="22"/>
        <v>5486.6790000000001</v>
      </c>
      <c r="I211" s="122">
        <f t="shared" si="23"/>
        <v>0.54777711722658262</v>
      </c>
      <c r="J211" s="128">
        <f t="shared" si="24"/>
        <v>180.03445155716113</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6.5236051502145925E-2</v>
      </c>
      <c r="F212" s="128">
        <f t="shared" si="20"/>
        <v>15.2</v>
      </c>
      <c r="G212" s="122">
        <f t="shared" si="21"/>
        <v>3.3740235639091787E-2</v>
      </c>
      <c r="H212" s="128">
        <f t="shared" si="22"/>
        <v>5108.8789999999999</v>
      </c>
      <c r="I212" s="122">
        <f t="shared" si="23"/>
        <v>0.1392809564977196</v>
      </c>
      <c r="J212" s="128">
        <f t="shared" si="24"/>
        <v>193.34794279433768</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0.15860944206008581</v>
      </c>
      <c r="F213" s="128">
        <f t="shared" si="20"/>
        <v>36.955999999999996</v>
      </c>
      <c r="G213" s="122">
        <f t="shared" si="21"/>
        <v>0.15880297586812667</v>
      </c>
      <c r="H213" s="128">
        <f t="shared" si="22"/>
        <v>24045.629000000004</v>
      </c>
      <c r="I213" s="122">
        <f t="shared" si="23"/>
        <v>-0.19730490835171136</v>
      </c>
      <c r="J213" s="128">
        <f t="shared" si="24"/>
        <v>99.878129608728756</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0.13278969957081546</v>
      </c>
      <c r="F214" s="128">
        <f t="shared" si="20"/>
        <v>30.94</v>
      </c>
      <c r="G214" s="122">
        <f t="shared" si="21"/>
        <v>0.16796368331374079</v>
      </c>
      <c r="H214" s="128">
        <f t="shared" si="22"/>
        <v>25432.725000000002</v>
      </c>
      <c r="I214" s="122">
        <f t="shared" si="23"/>
        <v>-0.44273848727765897</v>
      </c>
      <c r="J214" s="128">
        <f t="shared" si="24"/>
        <v>79.058577991991555</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2.3952789699570813E-2</v>
      </c>
      <c r="F215" s="128">
        <f t="shared" si="20"/>
        <v>5.5809999999999995</v>
      </c>
      <c r="G215" s="122">
        <f t="shared" si="21"/>
        <v>3.0785626543739845E-2</v>
      </c>
      <c r="H215" s="128">
        <f t="shared" si="22"/>
        <v>4661.4979999999996</v>
      </c>
      <c r="I215" s="122">
        <f t="shared" si="23"/>
        <v>-0.53516963583448818</v>
      </c>
      <c r="J215" s="128">
        <f t="shared" si="24"/>
        <v>77.805107086383245</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0.32233047210300425</v>
      </c>
      <c r="F216" s="128">
        <f t="shared" si="20"/>
        <v>75.102999999999994</v>
      </c>
      <c r="G216" s="122">
        <f t="shared" si="21"/>
        <v>0.30240027605700776</v>
      </c>
      <c r="H216" s="128">
        <f t="shared" si="22"/>
        <v>45788.845000000001</v>
      </c>
      <c r="I216" s="122">
        <f t="shared" si="23"/>
        <v>0.50165910709539219</v>
      </c>
      <c r="J216" s="128">
        <f t="shared" si="24"/>
        <v>106.59066727909973</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0.20654077253218886</v>
      </c>
      <c r="F217" s="128">
        <f t="shared" si="20"/>
        <v>48.124000000000002</v>
      </c>
      <c r="G217" s="122">
        <f t="shared" si="21"/>
        <v>0.18597672007291077</v>
      </c>
      <c r="H217" s="128">
        <f t="shared" si="22"/>
        <v>28160.223000000005</v>
      </c>
      <c r="I217" s="122">
        <f t="shared" si="23"/>
        <v>0.45994173575604652</v>
      </c>
      <c r="J217" s="128">
        <f t="shared" si="24"/>
        <v>111.05732612727878</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0.31459227467811163</v>
      </c>
      <c r="F218" s="128">
        <f t="shared" si="20"/>
        <v>73.300000000000011</v>
      </c>
      <c r="G218" s="122">
        <f t="shared" si="21"/>
        <v>0.31305189607576378</v>
      </c>
      <c r="H218" s="128">
        <f t="shared" si="22"/>
        <v>47401.692000000003</v>
      </c>
      <c r="I218" s="122">
        <f t="shared" si="23"/>
        <v>-0.11108414541711897</v>
      </c>
      <c r="J218" s="128">
        <f t="shared" si="24"/>
        <v>100.49205215545958</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0.90720171673819738</v>
      </c>
      <c r="F219" s="128">
        <f t="shared" si="20"/>
        <v>211.37799999999999</v>
      </c>
      <c r="G219" s="122">
        <f t="shared" si="21"/>
        <v>0.90033996618631884</v>
      </c>
      <c r="H219" s="128">
        <f t="shared" si="22"/>
        <v>136327.67700000003</v>
      </c>
      <c r="I219" s="122">
        <f t="shared" si="23"/>
        <v>0.36382680734414158</v>
      </c>
      <c r="J219" s="128">
        <f t="shared" si="24"/>
        <v>100.76212884128022</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6.7103004291845486E-2</v>
      </c>
      <c r="F220" s="128">
        <f t="shared" si="20"/>
        <v>15.635</v>
      </c>
      <c r="G220" s="122">
        <f t="shared" si="21"/>
        <v>7.406785851087716E-2</v>
      </c>
      <c r="H220" s="128">
        <f t="shared" si="22"/>
        <v>11215.206999999999</v>
      </c>
      <c r="I220" s="122">
        <f t="shared" si="23"/>
        <v>-0.4102827138635331</v>
      </c>
      <c r="J220" s="128">
        <f t="shared" si="24"/>
        <v>90.596657768890594</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2.5549356223175966E-2</v>
      </c>
      <c r="F221" s="128">
        <f t="shared" si="20"/>
        <v>5.9530000000000003</v>
      </c>
      <c r="G221" s="122">
        <f t="shared" si="21"/>
        <v>2.5513003737996809E-2</v>
      </c>
      <c r="H221" s="128">
        <f t="shared" si="22"/>
        <v>3863.1280000000006</v>
      </c>
      <c r="I221" s="122">
        <f t="shared" si="23"/>
        <v>-3.5494043674777501E-2</v>
      </c>
      <c r="J221" s="128">
        <f t="shared" si="24"/>
        <v>100.14248610454682</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0.77845064377682416</v>
      </c>
      <c r="F222" s="128">
        <f t="shared" si="20"/>
        <v>181.37900000000002</v>
      </c>
      <c r="G222" s="122">
        <f t="shared" si="21"/>
        <v>0.78677292660053633</v>
      </c>
      <c r="H222" s="128">
        <f t="shared" si="22"/>
        <v>119131.58300000001</v>
      </c>
      <c r="I222" s="122">
        <f t="shared" si="23"/>
        <v>-4.1107526664413488E-2</v>
      </c>
      <c r="J222" s="128">
        <f t="shared" si="24"/>
        <v>98.942225572037557</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0.125068669527897</v>
      </c>
      <c r="F223" s="128">
        <f t="shared" si="20"/>
        <v>29.140999999999998</v>
      </c>
      <c r="G223" s="122">
        <f t="shared" si="21"/>
        <v>0.12174575677924686</v>
      </c>
      <c r="H223" s="128">
        <f t="shared" si="22"/>
        <v>18434.499</v>
      </c>
      <c r="I223" s="122">
        <f t="shared" si="23"/>
        <v>1.6368555136172965E-2</v>
      </c>
      <c r="J223" s="128">
        <f t="shared" si="24"/>
        <v>102.72938690970179</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9.6592274678111587E-2</v>
      </c>
      <c r="F224" s="128">
        <f t="shared" si="20"/>
        <v>22.506</v>
      </c>
      <c r="G224" s="122">
        <f t="shared" si="21"/>
        <v>9.166556155807104E-2</v>
      </c>
      <c r="H224" s="128">
        <f t="shared" si="22"/>
        <v>13879.816000000001</v>
      </c>
      <c r="I224" s="122">
        <f t="shared" si="23"/>
        <v>6.0874240879883773E-2</v>
      </c>
      <c r="J224" s="128">
        <f t="shared" si="24"/>
        <v>105.374660926415</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0.72790987124463524</v>
      </c>
      <c r="F225" s="128">
        <f t="shared" si="20"/>
        <v>169.60300000000001</v>
      </c>
      <c r="G225" s="122">
        <f t="shared" si="21"/>
        <v>0.72843787396478632</v>
      </c>
      <c r="H225" s="128">
        <f t="shared" si="22"/>
        <v>110298.60600000001</v>
      </c>
      <c r="I225" s="122">
        <f t="shared" si="23"/>
        <v>0.15826366870193903</v>
      </c>
      <c r="J225" s="128">
        <f t="shared" si="24"/>
        <v>99.927515751305293</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0.12502575107296135</v>
      </c>
      <c r="F226" s="128">
        <f t="shared" si="20"/>
        <v>29.130999999999993</v>
      </c>
      <c r="G226" s="122">
        <f t="shared" si="21"/>
        <v>0.12590590946915162</v>
      </c>
      <c r="H226" s="128">
        <f t="shared" si="22"/>
        <v>19064.420999999998</v>
      </c>
      <c r="I226" s="122">
        <f t="shared" si="23"/>
        <v>-0.17617168615515677</v>
      </c>
      <c r="J226" s="128">
        <f t="shared" si="24"/>
        <v>99.300939566775526</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0.11063948497854079</v>
      </c>
      <c r="F227" s="128">
        <f t="shared" si="20"/>
        <v>25.779000000000003</v>
      </c>
      <c r="G227" s="122">
        <f t="shared" si="21"/>
        <v>0.10607782430094176</v>
      </c>
      <c r="H227" s="128">
        <f t="shared" si="22"/>
        <v>16062.091999999999</v>
      </c>
      <c r="I227" s="122">
        <f t="shared" si="23"/>
        <v>3.1018963110080861E-2</v>
      </c>
      <c r="J227" s="128">
        <f t="shared" si="24"/>
        <v>104.30029622841587</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3.6725321888412016E-2</v>
      </c>
      <c r="F228" s="128">
        <f t="shared" si="20"/>
        <v>8.5570000000000004</v>
      </c>
      <c r="G228" s="122">
        <f t="shared" si="21"/>
        <v>3.9780798848221485E-2</v>
      </c>
      <c r="H228" s="128">
        <f t="shared" si="22"/>
        <v>6023.5290000000005</v>
      </c>
      <c r="I228" s="122">
        <f t="shared" si="23"/>
        <v>-0.31167174863761909</v>
      </c>
      <c r="J228" s="128">
        <f t="shared" si="24"/>
        <v>92.319216686755723</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0.15439055793991416</v>
      </c>
      <c r="F229" s="128">
        <f t="shared" si="20"/>
        <v>35.972999999999999</v>
      </c>
      <c r="G229" s="122">
        <f t="shared" si="21"/>
        <v>0.19068982551612093</v>
      </c>
      <c r="H229" s="128">
        <f t="shared" si="22"/>
        <v>28873.871999999999</v>
      </c>
      <c r="I229" s="122">
        <f t="shared" si="23"/>
        <v>-0.41375748759412312</v>
      </c>
      <c r="J229" s="128">
        <f t="shared" si="24"/>
        <v>80.964234731475997</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0.38924463519313313</v>
      </c>
      <c r="F230" s="128">
        <f t="shared" si="20"/>
        <v>90.694000000000017</v>
      </c>
      <c r="G230" s="122">
        <f t="shared" si="21"/>
        <v>0.38833122878389625</v>
      </c>
      <c r="H230" s="128">
        <f t="shared" si="22"/>
        <v>58800.338000000003</v>
      </c>
      <c r="I230" s="122">
        <f t="shared" si="23"/>
        <v>0.33927771342018592</v>
      </c>
      <c r="J230" s="128">
        <f t="shared" si="24"/>
        <v>100.23521322560056</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0.36882403433476391</v>
      </c>
      <c r="F231" s="128">
        <f t="shared" si="20"/>
        <v>85.935999999999993</v>
      </c>
      <c r="G231" s="122">
        <f t="shared" si="21"/>
        <v>0.34146339272741671</v>
      </c>
      <c r="H231" s="128">
        <f t="shared" si="22"/>
        <v>51703.703999999983</v>
      </c>
      <c r="I231" s="122">
        <f t="shared" si="23"/>
        <v>0.27968880081896724</v>
      </c>
      <c r="J231" s="128">
        <f t="shared" si="24"/>
        <v>108.01275984192796</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8.7768240343347639E-2</v>
      </c>
      <c r="F232" s="128">
        <f t="shared" si="20"/>
        <v>20.45</v>
      </c>
      <c r="G232" s="122">
        <f t="shared" si="21"/>
        <v>7.9690340646422483E-2</v>
      </c>
      <c r="H232" s="128">
        <f t="shared" si="22"/>
        <v>12066.552</v>
      </c>
      <c r="I232" s="122">
        <f t="shared" si="23"/>
        <v>-4.4354929953072886E-2</v>
      </c>
      <c r="J232" s="128">
        <f t="shared" si="24"/>
        <v>110.13661082560297</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0.16831759656652362</v>
      </c>
      <c r="F233" s="128">
        <f t="shared" si="20"/>
        <v>39.218000000000004</v>
      </c>
      <c r="G233" s="122">
        <f t="shared" si="21"/>
        <v>0.13070603230791583</v>
      </c>
      <c r="H233" s="128">
        <f t="shared" si="22"/>
        <v>19791.245999999999</v>
      </c>
      <c r="I233" s="122">
        <f t="shared" si="23"/>
        <v>0.56731285938434262</v>
      </c>
      <c r="J233" s="128">
        <f t="shared" si="24"/>
        <v>128.77569121676257</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0.32278540772532194</v>
      </c>
      <c r="F234" s="128">
        <f t="shared" si="20"/>
        <v>75.209000000000017</v>
      </c>
      <c r="G234" s="122">
        <f t="shared" si="21"/>
        <v>0.2888651415287482</v>
      </c>
      <c r="H234" s="128">
        <f t="shared" si="22"/>
        <v>43739.381999999998</v>
      </c>
      <c r="I234" s="122">
        <f t="shared" si="23"/>
        <v>0.56973270637195217</v>
      </c>
      <c r="J234" s="128">
        <f t="shared" si="24"/>
        <v>111.74259587607524</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0.13028326180257507</v>
      </c>
      <c r="F235" s="128">
        <f t="shared" si="20"/>
        <v>30.355999999999995</v>
      </c>
      <c r="G235" s="122">
        <f t="shared" si="21"/>
        <v>0.13273674199896976</v>
      </c>
      <c r="H235" s="128">
        <f t="shared" si="22"/>
        <v>20098.732000000004</v>
      </c>
      <c r="I235" s="122">
        <f t="shared" si="23"/>
        <v>-0.48132232841704276</v>
      </c>
      <c r="J235" s="128">
        <f t="shared" si="24"/>
        <v>98.151619393812055</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0.10448068669527898</v>
      </c>
      <c r="F236" s="128">
        <f t="shared" si="20"/>
        <v>24.344000000000001</v>
      </c>
      <c r="G236" s="122">
        <f t="shared" si="21"/>
        <v>0.10259603217583116</v>
      </c>
      <c r="H236" s="128">
        <f t="shared" si="22"/>
        <v>15534.886000000002</v>
      </c>
      <c r="I236" s="122">
        <f t="shared" si="23"/>
        <v>0.3167652160952017</v>
      </c>
      <c r="J236" s="128">
        <f t="shared" si="24"/>
        <v>101.83696628366472</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5.4540772532188843E-2</v>
      </c>
      <c r="F237" s="128">
        <f t="shared" si="20"/>
        <v>12.708</v>
      </c>
      <c r="G237" s="122">
        <f t="shared" si="21"/>
        <v>6.7008083583193559E-2</v>
      </c>
      <c r="H237" s="128">
        <f t="shared" si="22"/>
        <v>10146.230000000001</v>
      </c>
      <c r="I237" s="122">
        <f t="shared" si="23"/>
        <v>-0.62728396674919551</v>
      </c>
      <c r="J237" s="128">
        <f t="shared" si="24"/>
        <v>81.394317842971901</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0.14178540772532189</v>
      </c>
      <c r="F238" s="128">
        <f t="shared" si="20"/>
        <v>33.036000000000001</v>
      </c>
      <c r="G238" s="122">
        <f t="shared" si="21"/>
        <v>0.17782838235876844</v>
      </c>
      <c r="H238" s="128">
        <f t="shared" si="22"/>
        <v>26926.418000000001</v>
      </c>
      <c r="I238" s="122">
        <f t="shared" si="23"/>
        <v>-0.56568528765141612</v>
      </c>
      <c r="J238" s="128">
        <f t="shared" si="24"/>
        <v>79.731596185399738</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7.8158798283261818E-2</v>
      </c>
      <c r="F239" s="128">
        <f t="shared" si="20"/>
        <v>18.211000000000002</v>
      </c>
      <c r="G239" s="122">
        <f t="shared" si="21"/>
        <v>0.10042827140762658</v>
      </c>
      <c r="H239" s="128">
        <f t="shared" si="22"/>
        <v>15206.648000000003</v>
      </c>
      <c r="I239" s="122">
        <f t="shared" si="23"/>
        <v>-0.47520065451236981</v>
      </c>
      <c r="J239" s="128">
        <f t="shared" si="24"/>
        <v>77.825493944851857</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8.1819742489270389E-2</v>
      </c>
      <c r="F240" s="128">
        <f t="shared" si="20"/>
        <v>19.064</v>
      </c>
      <c r="G240" s="122">
        <f t="shared" si="21"/>
        <v>5.6017732369995646E-2</v>
      </c>
      <c r="H240" s="128">
        <f t="shared" si="22"/>
        <v>8482.0930000000008</v>
      </c>
      <c r="I240" s="122">
        <f t="shared" si="23"/>
        <v>0.7124054863428092</v>
      </c>
      <c r="J240" s="128">
        <f t="shared" si="24"/>
        <v>146.06043305868425</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0.31511158798283262</v>
      </c>
      <c r="F241" s="128">
        <f t="shared" si="20"/>
        <v>73.421000000000006</v>
      </c>
      <c r="G241" s="122">
        <f t="shared" si="21"/>
        <v>0.24757276545721116</v>
      </c>
      <c r="H241" s="128">
        <f t="shared" si="22"/>
        <v>37486.972999999998</v>
      </c>
      <c r="I241" s="122">
        <f t="shared" si="23"/>
        <v>0.64472356955001175</v>
      </c>
      <c r="J241" s="128">
        <f t="shared" si="24"/>
        <v>127.28039265582886</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0.27824034334763947</v>
      </c>
      <c r="F242" s="128">
        <f t="shared" si="20"/>
        <v>64.83</v>
      </c>
      <c r="G242" s="122">
        <f t="shared" si="21"/>
        <v>0.27278869090861058</v>
      </c>
      <c r="H242" s="128">
        <f t="shared" si="22"/>
        <v>41305.117999999995</v>
      </c>
      <c r="I242" s="122">
        <f t="shared" si="23"/>
        <v>0.21415382386561288</v>
      </c>
      <c r="J242" s="128">
        <f t="shared" si="24"/>
        <v>101.99848916788683</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0.17234763948497855</v>
      </c>
      <c r="F243" s="128">
        <f t="shared" si="20"/>
        <v>40.157000000000004</v>
      </c>
      <c r="G243" s="122">
        <f t="shared" si="21"/>
        <v>0.20663275832463782</v>
      </c>
      <c r="H243" s="128">
        <f t="shared" si="22"/>
        <v>31287.919000000009</v>
      </c>
      <c r="I243" s="122">
        <f t="shared" si="23"/>
        <v>-0.53722993027474564</v>
      </c>
      <c r="J243" s="128">
        <f t="shared" si="24"/>
        <v>83.407704026389467</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8.852789699570815E-2</v>
      </c>
      <c r="F244" s="128">
        <f t="shared" si="20"/>
        <v>20.626999999999999</v>
      </c>
      <c r="G244" s="122">
        <f t="shared" si="21"/>
        <v>0.12525027407573736</v>
      </c>
      <c r="H244" s="128">
        <f t="shared" si="22"/>
        <v>18965.145999999997</v>
      </c>
      <c r="I244" s="122">
        <f t="shared" si="23"/>
        <v>-0.66002098963397615</v>
      </c>
      <c r="J244" s="128">
        <f t="shared" si="24"/>
        <v>70.680801019386493</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6.3716738197424891E-2</v>
      </c>
      <c r="F245" s="128">
        <f t="shared" si="20"/>
        <v>14.846</v>
      </c>
      <c r="G245" s="122">
        <f t="shared" si="21"/>
        <v>9.1525162133960322E-2</v>
      </c>
      <c r="H245" s="128">
        <f t="shared" si="22"/>
        <v>13858.557000000004</v>
      </c>
      <c r="I245" s="122">
        <f t="shared" si="23"/>
        <v>-0.4561666887646843</v>
      </c>
      <c r="J245" s="128">
        <f t="shared" si="24"/>
        <v>69.616635154566808</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7.8287553648068664E-2</v>
      </c>
      <c r="F246" s="128">
        <f t="shared" si="20"/>
        <v>18.241</v>
      </c>
      <c r="G246" s="122">
        <f t="shared" si="21"/>
        <v>6.4017950309738614E-2</v>
      </c>
      <c r="H246" s="128">
        <f t="shared" si="22"/>
        <v>9693.4700000000012</v>
      </c>
      <c r="I246" s="122">
        <f t="shared" si="23"/>
        <v>0.502183588856009</v>
      </c>
      <c r="J246" s="128">
        <f t="shared" si="24"/>
        <v>122.29000345885694</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0.24408583690987123</v>
      </c>
      <c r="F247" s="128">
        <f t="shared" si="20"/>
        <v>56.872</v>
      </c>
      <c r="G247" s="122">
        <f t="shared" si="21"/>
        <v>0.21297238109075536</v>
      </c>
      <c r="H247" s="128">
        <f t="shared" si="22"/>
        <v>32247.851999999995</v>
      </c>
      <c r="I247" s="122">
        <f t="shared" si="23"/>
        <v>0.49813650516677499</v>
      </c>
      <c r="J247" s="128">
        <f t="shared" si="24"/>
        <v>114.60915056673817</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0.14451072961373393</v>
      </c>
      <c r="F248" s="128">
        <f t="shared" si="20"/>
        <v>33.671000000000006</v>
      </c>
      <c r="G248" s="122">
        <f t="shared" si="21"/>
        <v>0.14996102180718276</v>
      </c>
      <c r="H248" s="128">
        <f t="shared" si="22"/>
        <v>22706.797999999999</v>
      </c>
      <c r="I248" s="122">
        <f t="shared" si="23"/>
        <v>-0.17289762060986372</v>
      </c>
      <c r="J248" s="128">
        <f t="shared" si="24"/>
        <v>96.365527436551673</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5.6609442060085828E-2</v>
      </c>
      <c r="F249" s="128">
        <f t="shared" si="20"/>
        <v>13.189999999999998</v>
      </c>
      <c r="G249" s="122">
        <f t="shared" si="21"/>
        <v>5.4834946967995873E-2</v>
      </c>
      <c r="H249" s="128">
        <f t="shared" si="22"/>
        <v>8302.9979999999996</v>
      </c>
      <c r="I249" s="122">
        <f t="shared" si="23"/>
        <v>6.3473025541633005E-2</v>
      </c>
      <c r="J249" s="128">
        <f t="shared" si="24"/>
        <v>103.23606603125855</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0.14217167381974247</v>
      </c>
      <c r="F250" s="128">
        <f t="shared" si="20"/>
        <v>33.125999999999998</v>
      </c>
      <c r="G250" s="122">
        <f t="shared" si="21"/>
        <v>0.15174656249587234</v>
      </c>
      <c r="H250" s="128">
        <f t="shared" si="22"/>
        <v>22977.161</v>
      </c>
      <c r="I250" s="122">
        <f t="shared" si="23"/>
        <v>5.9698346869507639E-2</v>
      </c>
      <c r="J250" s="128">
        <f t="shared" si="24"/>
        <v>93.690210493967314</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8.1240343347639479E-2</v>
      </c>
      <c r="F251" s="128">
        <f t="shared" si="20"/>
        <v>18.928999999999998</v>
      </c>
      <c r="G251" s="122">
        <f t="shared" si="21"/>
        <v>7.4581251898717463E-2</v>
      </c>
      <c r="H251" s="128">
        <f t="shared" si="22"/>
        <v>11292.944000000001</v>
      </c>
      <c r="I251" s="122">
        <f t="shared" si="23"/>
        <v>0.31654793886817995</v>
      </c>
      <c r="J251" s="128">
        <f t="shared" si="24"/>
        <v>108.92863994555249</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7.1519313304721027E-2</v>
      </c>
      <c r="F252" s="128">
        <f t="shared" si="20"/>
        <v>16.663999999999998</v>
      </c>
      <c r="G252" s="122">
        <f t="shared" si="21"/>
        <v>8.4248556974732214E-2</v>
      </c>
      <c r="H252" s="128">
        <f t="shared" si="22"/>
        <v>12756.748000000001</v>
      </c>
      <c r="I252" s="122">
        <f t="shared" si="23"/>
        <v>-0.53774464248139109</v>
      </c>
      <c r="J252" s="128">
        <f t="shared" si="24"/>
        <v>84.890846648175895</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0.10946781115879831</v>
      </c>
      <c r="F253" s="128">
        <f t="shared" si="20"/>
        <v>25.506000000000004</v>
      </c>
      <c r="G253" s="122">
        <f t="shared" si="21"/>
        <v>0.13227896947522752</v>
      </c>
      <c r="H253" s="128">
        <f t="shared" si="22"/>
        <v>20029.417000000001</v>
      </c>
      <c r="I253" s="122">
        <f t="shared" si="23"/>
        <v>-0.53254704902177996</v>
      </c>
      <c r="J253" s="128">
        <f t="shared" si="24"/>
        <v>82.755264569322819</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5.1519313304721037E-2</v>
      </c>
      <c r="F254" s="128">
        <f t="shared" si="20"/>
        <v>12.004000000000001</v>
      </c>
      <c r="G254" s="122">
        <f t="shared" si="21"/>
        <v>4.8391565071523861E-2</v>
      </c>
      <c r="H254" s="128">
        <f t="shared" si="22"/>
        <v>7327.3540000000003</v>
      </c>
      <c r="I254" s="122">
        <f t="shared" si="23"/>
        <v>-6.1175982114731013E-2</v>
      </c>
      <c r="J254" s="128">
        <f t="shared" si="24"/>
        <v>106.46341615232797</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2.0480686695278971E-2</v>
      </c>
      <c r="F255" s="128">
        <f t="shared" si="20"/>
        <v>4.7720000000000002</v>
      </c>
      <c r="G255" s="122">
        <f t="shared" si="21"/>
        <v>2.65688557503071E-2</v>
      </c>
      <c r="H255" s="128">
        <f t="shared" si="22"/>
        <v>4023.0030000000006</v>
      </c>
      <c r="I255" s="122">
        <f t="shared" si="23"/>
        <v>-0.6061650648231216</v>
      </c>
      <c r="J255" s="128">
        <f t="shared" si="24"/>
        <v>77.085317063540614</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0.29344635193133045</v>
      </c>
      <c r="F256" s="128">
        <f t="shared" si="20"/>
        <v>68.37299999999999</v>
      </c>
      <c r="G256" s="122">
        <f t="shared" si="21"/>
        <v>0.22709924183386387</v>
      </c>
      <c r="H256" s="128">
        <f t="shared" si="22"/>
        <v>34386.913</v>
      </c>
      <c r="I256" s="122">
        <f t="shared" si="23"/>
        <v>0.44179139714294824</v>
      </c>
      <c r="J256" s="128">
        <f t="shared" si="24"/>
        <v>129.21502932449386</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0.10623605150214592</v>
      </c>
      <c r="F257" s="128">
        <f t="shared" si="20"/>
        <v>24.753</v>
      </c>
      <c r="G257" s="122">
        <f t="shared" si="21"/>
        <v>9.9086489056783175E-2</v>
      </c>
      <c r="H257" s="128">
        <f t="shared" si="22"/>
        <v>15003.477999999996</v>
      </c>
      <c r="I257" s="122">
        <f t="shared" si="23"/>
        <v>0.56330470722979009</v>
      </c>
      <c r="J257" s="128">
        <f t="shared" si="24"/>
        <v>107.21547661383539</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9.0982832618025769E-2</v>
      </c>
      <c r="F258" s="128">
        <f t="shared" si="20"/>
        <v>21.199000000000005</v>
      </c>
      <c r="G258" s="122">
        <f t="shared" si="21"/>
        <v>8.7828587090042126E-2</v>
      </c>
      <c r="H258" s="128">
        <f t="shared" si="22"/>
        <v>13298.828999999998</v>
      </c>
      <c r="I258" s="122">
        <f t="shared" si="23"/>
        <v>0.28006637978568988</v>
      </c>
      <c r="J258" s="128">
        <f t="shared" si="24"/>
        <v>103.59136544545559</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0.34755793991416306</v>
      </c>
      <c r="F259" s="128">
        <f t="shared" si="20"/>
        <v>80.980999999999995</v>
      </c>
      <c r="G259" s="122">
        <f t="shared" si="21"/>
        <v>0.36968509688412204</v>
      </c>
      <c r="H259" s="128">
        <f t="shared" si="22"/>
        <v>55976.977999999996</v>
      </c>
      <c r="I259" s="122">
        <f t="shared" si="23"/>
        <v>-0.32757311219747881</v>
      </c>
      <c r="J259" s="128">
        <f t="shared" si="24"/>
        <v>94.014593188511796</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0.1622832618025751</v>
      </c>
      <c r="F260" s="128">
        <f t="shared" si="20"/>
        <v>37.811999999999998</v>
      </c>
      <c r="G260" s="122">
        <f t="shared" si="21"/>
        <v>0.21633355347448791</v>
      </c>
      <c r="H260" s="128">
        <f t="shared" si="22"/>
        <v>32756.794000000009</v>
      </c>
      <c r="I260" s="122">
        <f t="shared" si="23"/>
        <v>-0.48326493595237141</v>
      </c>
      <c r="J260" s="128">
        <f t="shared" si="24"/>
        <v>75.015298919736495</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0.927862660944206</v>
      </c>
      <c r="F261" s="128">
        <f t="shared" si="20"/>
        <v>216.19200000000001</v>
      </c>
      <c r="G261" s="122">
        <f t="shared" si="21"/>
        <v>0.9117802903221548</v>
      </c>
      <c r="H261" s="128">
        <f t="shared" si="22"/>
        <v>138059.94800000003</v>
      </c>
      <c r="I261" s="122">
        <f t="shared" si="23"/>
        <v>0.61143501065809203</v>
      </c>
      <c r="J261" s="128">
        <f t="shared" si="24"/>
        <v>101.76384275825583</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0.89459227467811153</v>
      </c>
      <c r="F262" s="128">
        <f t="shared" si="20"/>
        <v>208.44</v>
      </c>
      <c r="G262" s="122">
        <f t="shared" si="21"/>
        <v>0.87416902217701997</v>
      </c>
      <c r="H262" s="128">
        <f t="shared" si="22"/>
        <v>132364.92500000002</v>
      </c>
      <c r="I262" s="122">
        <f t="shared" si="23"/>
        <v>0.60637533394450116</v>
      </c>
      <c r="J262" s="128">
        <f t="shared" si="24"/>
        <v>102.33630476291984</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0.94887124463519323</v>
      </c>
      <c r="F263" s="128">
        <f t="shared" si="20"/>
        <v>221.08700000000002</v>
      </c>
      <c r="G263" s="122">
        <f t="shared" si="21"/>
        <v>0.93684555336882025</v>
      </c>
      <c r="H263" s="128">
        <f t="shared" si="22"/>
        <v>141855.28000000003</v>
      </c>
      <c r="I263" s="122">
        <f t="shared" si="23"/>
        <v>0.59822254437510058</v>
      </c>
      <c r="J263" s="128">
        <f t="shared" si="24"/>
        <v>101.28363647808645</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0.93943776824034342</v>
      </c>
      <c r="F264" s="128">
        <f t="shared" si="20"/>
        <v>218.88900000000001</v>
      </c>
      <c r="G264" s="122">
        <f t="shared" si="21"/>
        <v>0.92392277668441003</v>
      </c>
      <c r="H264" s="128">
        <f t="shared" si="22"/>
        <v>139898.53899999999</v>
      </c>
      <c r="I264" s="122">
        <f t="shared" si="23"/>
        <v>0.61746266381906134</v>
      </c>
      <c r="J264" s="128">
        <f t="shared" si="24"/>
        <v>101.67925198376541</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0.91963948497854087</v>
      </c>
      <c r="F265" s="128">
        <f t="shared" ref="F265:F328" si="26">SUMPRODUCT($K$2:$AI$2,$K265:$AI265)</f>
        <v>214.27600000000001</v>
      </c>
      <c r="G265" s="122">
        <f t="shared" ref="G265:G328" si="27">SUMPRODUCT($K$3:$AI$3,$K265:$AI265)/$J$3</f>
        <v>0.90253477789958925</v>
      </c>
      <c r="H265" s="128">
        <f t="shared" ref="H265:H328" si="28">SUMPRODUCT($K$3:$AI$3,$K265:$AI265)</f>
        <v>136660.011</v>
      </c>
      <c r="I265" s="122">
        <f t="shared" ref="I265:I328" si="29">CORREL($K$4:$AI$4,$K265:$AI265)</f>
        <v>0.58150319224119484</v>
      </c>
      <c r="J265" s="128">
        <f t="shared" si="24"/>
        <v>101.89518537100125</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0.88230472103004287</v>
      </c>
      <c r="F266" s="128">
        <f t="shared" si="26"/>
        <v>205.577</v>
      </c>
      <c r="G266" s="122">
        <f t="shared" si="27"/>
        <v>0.86194383098442717</v>
      </c>
      <c r="H266" s="128">
        <f t="shared" si="28"/>
        <v>130513.81099999999</v>
      </c>
      <c r="I266" s="122">
        <f t="shared" si="29"/>
        <v>0.55747612086091869</v>
      </c>
      <c r="J266" s="128">
        <f t="shared" ref="J266:J329" si="30">$E266/$G266*100</f>
        <v>102.36220613382214</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0.88735193133047219</v>
      </c>
      <c r="F267" s="128">
        <f t="shared" si="26"/>
        <v>206.75300000000001</v>
      </c>
      <c r="G267" s="122">
        <f t="shared" si="27"/>
        <v>0.86912814196462784</v>
      </c>
      <c r="H267" s="128">
        <f t="shared" si="28"/>
        <v>131601.64500000002</v>
      </c>
      <c r="I267" s="122">
        <f t="shared" si="29"/>
        <v>0.54966524676587758</v>
      </c>
      <c r="J267" s="128">
        <f t="shared" si="30"/>
        <v>102.09678970061312</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0.81645493562231752</v>
      </c>
      <c r="F268" s="128">
        <f t="shared" si="26"/>
        <v>190.23399999999998</v>
      </c>
      <c r="G268" s="122">
        <f t="shared" si="27"/>
        <v>0.78982208852316105</v>
      </c>
      <c r="H268" s="128">
        <f t="shared" si="28"/>
        <v>119593.281</v>
      </c>
      <c r="I268" s="122">
        <f t="shared" si="29"/>
        <v>0.55990670214092686</v>
      </c>
      <c r="J268" s="128">
        <f t="shared" si="30"/>
        <v>103.37200585880746</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0.71489270386266091</v>
      </c>
      <c r="F269" s="128">
        <f t="shared" si="26"/>
        <v>166.57</v>
      </c>
      <c r="G269" s="122">
        <f t="shared" si="27"/>
        <v>0.66284301734272011</v>
      </c>
      <c r="H269" s="128">
        <f t="shared" si="28"/>
        <v>100366.364</v>
      </c>
      <c r="I269" s="122">
        <f t="shared" si="29"/>
        <v>0.62506740602168576</v>
      </c>
      <c r="J269" s="128">
        <f t="shared" si="30"/>
        <v>107.8524907343225</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0.63031759656652364</v>
      </c>
      <c r="F270" s="128">
        <f t="shared" si="26"/>
        <v>146.864</v>
      </c>
      <c r="G270" s="122">
        <f t="shared" si="27"/>
        <v>0.5773599902257327</v>
      </c>
      <c r="H270" s="128">
        <f t="shared" si="28"/>
        <v>87422.694999999992</v>
      </c>
      <c r="I270" s="122">
        <f t="shared" si="29"/>
        <v>0.63538342212771848</v>
      </c>
      <c r="J270" s="128">
        <f t="shared" si="30"/>
        <v>109.17237204470749</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0.50793991416309014</v>
      </c>
      <c r="F271" s="128">
        <f t="shared" si="26"/>
        <v>118.35000000000001</v>
      </c>
      <c r="G271" s="122">
        <f t="shared" si="27"/>
        <v>0.43638062845896786</v>
      </c>
      <c r="H271" s="128">
        <f t="shared" si="28"/>
        <v>66075.881999999998</v>
      </c>
      <c r="I271" s="122">
        <f t="shared" si="29"/>
        <v>0.57926633164496</v>
      </c>
      <c r="J271" s="128">
        <f t="shared" si="30"/>
        <v>116.39836441796841</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0.43335622317596562</v>
      </c>
      <c r="F272" s="128">
        <f t="shared" si="26"/>
        <v>100.97199999999999</v>
      </c>
      <c r="G272" s="122">
        <f t="shared" si="27"/>
        <v>0.36624524825318</v>
      </c>
      <c r="H272" s="128">
        <f t="shared" si="28"/>
        <v>55456.123000000007</v>
      </c>
      <c r="I272" s="122">
        <f t="shared" si="29"/>
        <v>0.47726181451672278</v>
      </c>
      <c r="J272" s="128">
        <f t="shared" si="30"/>
        <v>118.32405341581192</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0.22619313304721031</v>
      </c>
      <c r="F273" s="128">
        <f t="shared" si="26"/>
        <v>52.703000000000003</v>
      </c>
      <c r="G273" s="122">
        <f t="shared" si="27"/>
        <v>0.17860721974930327</v>
      </c>
      <c r="H273" s="128">
        <f t="shared" si="28"/>
        <v>27044.348000000002</v>
      </c>
      <c r="I273" s="122">
        <f t="shared" si="29"/>
        <v>0.44088125209459089</v>
      </c>
      <c r="J273" s="128">
        <f t="shared" si="30"/>
        <v>126.64277142027048</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7.9416309012875538E-2</v>
      </c>
      <c r="F274" s="128">
        <f t="shared" si="26"/>
        <v>18.504000000000001</v>
      </c>
      <c r="G274" s="122">
        <f t="shared" si="27"/>
        <v>6.5682481607206536E-2</v>
      </c>
      <c r="H274" s="128">
        <f t="shared" si="28"/>
        <v>9945.5099999999984</v>
      </c>
      <c r="I274" s="122">
        <f t="shared" si="29"/>
        <v>-0.11157438939793289</v>
      </c>
      <c r="J274" s="128">
        <f t="shared" si="30"/>
        <v>120.90942222280799</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0.67337768240343354</v>
      </c>
      <c r="F275" s="128">
        <f t="shared" si="26"/>
        <v>156.89700000000002</v>
      </c>
      <c r="G275" s="122">
        <f t="shared" si="27"/>
        <v>0.66553061723176909</v>
      </c>
      <c r="H275" s="128">
        <f t="shared" si="28"/>
        <v>100773.31500000002</v>
      </c>
      <c r="I275" s="122">
        <f t="shared" si="29"/>
        <v>0.36576377747775818</v>
      </c>
      <c r="J275" s="128">
        <f t="shared" si="30"/>
        <v>101.17906899675087</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4.531330472103004E-2</v>
      </c>
      <c r="F276" s="128">
        <f t="shared" si="26"/>
        <v>10.558</v>
      </c>
      <c r="G276" s="122">
        <f t="shared" si="27"/>
        <v>6.0048488290692009E-2</v>
      </c>
      <c r="H276" s="128">
        <f t="shared" si="28"/>
        <v>9092.4220000000023</v>
      </c>
      <c r="I276" s="122">
        <f t="shared" si="29"/>
        <v>-0.57872487500882008</v>
      </c>
      <c r="J276" s="128">
        <f t="shared" si="30"/>
        <v>75.461191465254515</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3.4283261802575106E-2</v>
      </c>
      <c r="F277" s="128">
        <f t="shared" si="26"/>
        <v>7.9880000000000004</v>
      </c>
      <c r="G277" s="122">
        <f t="shared" si="27"/>
        <v>3.3939029705847383E-2</v>
      </c>
      <c r="H277" s="128">
        <f t="shared" si="28"/>
        <v>5138.9799999999996</v>
      </c>
      <c r="I277" s="122">
        <f t="shared" si="29"/>
        <v>-0.2130099550247177</v>
      </c>
      <c r="J277" s="128">
        <f t="shared" si="30"/>
        <v>101.01426616998546</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0.10184978540772531</v>
      </c>
      <c r="F278" s="128">
        <f t="shared" si="26"/>
        <v>23.730999999999998</v>
      </c>
      <c r="G278" s="122">
        <f t="shared" si="27"/>
        <v>0.12217639910710747</v>
      </c>
      <c r="H278" s="128">
        <f t="shared" si="28"/>
        <v>18499.705999999998</v>
      </c>
      <c r="I278" s="122">
        <f t="shared" si="29"/>
        <v>-0.64744247604661476</v>
      </c>
      <c r="J278" s="128">
        <f t="shared" si="30"/>
        <v>83.362896723153071</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9.8283261802575104E-3</v>
      </c>
      <c r="F279" s="128">
        <f t="shared" si="26"/>
        <v>2.29</v>
      </c>
      <c r="G279" s="122">
        <f t="shared" si="27"/>
        <v>9.893434069925636E-3</v>
      </c>
      <c r="H279" s="128">
        <f t="shared" si="28"/>
        <v>1498.0439999999999</v>
      </c>
      <c r="I279" s="122">
        <f t="shared" si="29"/>
        <v>-0.10279886830417934</v>
      </c>
      <c r="J279" s="128">
        <f t="shared" si="30"/>
        <v>99.341908085625775</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5.5909871244635201E-2</v>
      </c>
      <c r="F280" s="128">
        <f t="shared" si="26"/>
        <v>13.027000000000001</v>
      </c>
      <c r="G280" s="122">
        <f t="shared" si="27"/>
        <v>4.2596553910367332E-2</v>
      </c>
      <c r="H280" s="128">
        <f t="shared" si="28"/>
        <v>6449.8850000000002</v>
      </c>
      <c r="I280" s="122">
        <f t="shared" si="29"/>
        <v>0.72389322961401881</v>
      </c>
      <c r="J280" s="128">
        <f t="shared" si="30"/>
        <v>131.25444692611066</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0.12758369098712444</v>
      </c>
      <c r="F281" s="128">
        <f t="shared" si="26"/>
        <v>29.726999999999997</v>
      </c>
      <c r="G281" s="122">
        <f t="shared" si="27"/>
        <v>0.1862280442219551</v>
      </c>
      <c r="H281" s="128">
        <f t="shared" si="28"/>
        <v>28198.277999999998</v>
      </c>
      <c r="I281" s="122">
        <f t="shared" si="29"/>
        <v>-0.60218141673589654</v>
      </c>
      <c r="J281" s="128">
        <f t="shared" si="30"/>
        <v>68.509386714637017</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0.35845064377682406</v>
      </c>
      <c r="F282" s="128">
        <f t="shared" si="26"/>
        <v>83.519000000000005</v>
      </c>
      <c r="G282" s="122">
        <f t="shared" si="27"/>
        <v>0.39956829439036307</v>
      </c>
      <c r="H282" s="128">
        <f t="shared" si="28"/>
        <v>60501.831999999995</v>
      </c>
      <c r="I282" s="122">
        <f t="shared" si="29"/>
        <v>-0.55749503231171815</v>
      </c>
      <c r="J282" s="128">
        <f t="shared" si="30"/>
        <v>89.709481159841815</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0.38470815450643775</v>
      </c>
      <c r="F283" s="128">
        <f t="shared" si="26"/>
        <v>89.637</v>
      </c>
      <c r="G283" s="122">
        <f t="shared" si="27"/>
        <v>0.32095333447806729</v>
      </c>
      <c r="H283" s="128">
        <f t="shared" si="28"/>
        <v>48598.111999999994</v>
      </c>
      <c r="I283" s="122">
        <f t="shared" si="29"/>
        <v>0.74601500995080972</v>
      </c>
      <c r="J283" s="128">
        <f t="shared" si="30"/>
        <v>119.86420241810177</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0.12941201716738196</v>
      </c>
      <c r="F284" s="128">
        <f t="shared" si="26"/>
        <v>30.152999999999999</v>
      </c>
      <c r="G284" s="122">
        <f t="shared" si="27"/>
        <v>9.3191073716466996E-2</v>
      </c>
      <c r="H284" s="128">
        <f t="shared" si="28"/>
        <v>14110.805999999999</v>
      </c>
      <c r="I284" s="122">
        <f t="shared" si="29"/>
        <v>0.84413626796663455</v>
      </c>
      <c r="J284" s="128">
        <f t="shared" si="30"/>
        <v>138.86739577775106</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0.15769957081545063</v>
      </c>
      <c r="F285" s="128">
        <f t="shared" si="26"/>
        <v>36.744</v>
      </c>
      <c r="G285" s="122">
        <f t="shared" si="27"/>
        <v>0.13409386598687076</v>
      </c>
      <c r="H285" s="128">
        <f t="shared" si="28"/>
        <v>20304.224999999999</v>
      </c>
      <c r="I285" s="122">
        <f t="shared" si="29"/>
        <v>0.77886141296568323</v>
      </c>
      <c r="J285" s="128">
        <f t="shared" si="30"/>
        <v>117.60386625805175</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1.792274678111588E-2</v>
      </c>
      <c r="F286" s="128">
        <f t="shared" si="26"/>
        <v>4.1760000000000002</v>
      </c>
      <c r="G286" s="122">
        <f t="shared" si="27"/>
        <v>1.5797249996697883E-2</v>
      </c>
      <c r="H286" s="128">
        <f t="shared" si="28"/>
        <v>2391.9879999999998</v>
      </c>
      <c r="I286" s="122">
        <f t="shared" si="29"/>
        <v>0.68743280488004155</v>
      </c>
      <c r="J286" s="128">
        <f t="shared" si="30"/>
        <v>113.45485312229846</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0.98207725321888417</v>
      </c>
      <c r="F287" s="128">
        <f t="shared" si="26"/>
        <v>228.82400000000001</v>
      </c>
      <c r="G287" s="122">
        <f t="shared" si="27"/>
        <v>0.98420275000330204</v>
      </c>
      <c r="H287" s="128">
        <f t="shared" si="28"/>
        <v>149026.01199999999</v>
      </c>
      <c r="I287" s="122">
        <f t="shared" si="29"/>
        <v>-0.68743280488003566</v>
      </c>
      <c r="J287" s="128">
        <f t="shared" si="30"/>
        <v>99.784038727344466</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0.17634334763948498</v>
      </c>
      <c r="F288" s="128">
        <f t="shared" si="26"/>
        <v>41.088000000000001</v>
      </c>
      <c r="G288" s="122">
        <f t="shared" si="27"/>
        <v>0.17997316039044234</v>
      </c>
      <c r="H288" s="128">
        <f t="shared" si="28"/>
        <v>27251.175999999999</v>
      </c>
      <c r="I288" s="122">
        <f t="shared" si="29"/>
        <v>-0.40034719441366162</v>
      </c>
      <c r="J288" s="128">
        <f t="shared" si="30"/>
        <v>97.983136628215732</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0.48191845493562235</v>
      </c>
      <c r="F289" s="128">
        <f t="shared" si="26"/>
        <v>112.28700000000001</v>
      </c>
      <c r="G289" s="122">
        <f t="shared" si="27"/>
        <v>0.50230542603917616</v>
      </c>
      <c r="H289" s="128">
        <f t="shared" si="28"/>
        <v>76058.082999999984</v>
      </c>
      <c r="I289" s="122">
        <f t="shared" si="29"/>
        <v>-0.27275088765916156</v>
      </c>
      <c r="J289" s="128">
        <f t="shared" si="30"/>
        <v>95.941319753539005</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7.4639484978540782E-2</v>
      </c>
      <c r="F290" s="128">
        <f t="shared" si="26"/>
        <v>17.391000000000002</v>
      </c>
      <c r="G290" s="122">
        <f t="shared" si="27"/>
        <v>7.03623083120897E-2</v>
      </c>
      <c r="H290" s="128">
        <f t="shared" si="28"/>
        <v>10654.119999999999</v>
      </c>
      <c r="I290" s="122">
        <f t="shared" si="29"/>
        <v>0.58356554350723533</v>
      </c>
      <c r="J290" s="128">
        <f t="shared" si="30"/>
        <v>106.07878958075084</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8.4828326180257513E-2</v>
      </c>
      <c r="F291" s="128">
        <f t="shared" si="26"/>
        <v>19.765000000000001</v>
      </c>
      <c r="G291" s="122">
        <f t="shared" si="27"/>
        <v>7.804568809520665E-2</v>
      </c>
      <c r="H291" s="128">
        <f t="shared" si="28"/>
        <v>11817.522000000001</v>
      </c>
      <c r="I291" s="122">
        <f t="shared" si="29"/>
        <v>-4.5287999271495655E-2</v>
      </c>
      <c r="J291" s="128">
        <f t="shared" si="30"/>
        <v>108.69059937914423</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0.18200000000000002</v>
      </c>
      <c r="F292" s="128">
        <f t="shared" si="26"/>
        <v>42.406000000000006</v>
      </c>
      <c r="G292" s="122">
        <f t="shared" si="27"/>
        <v>0.16926907633174393</v>
      </c>
      <c r="H292" s="128">
        <f t="shared" si="28"/>
        <v>25630.385000000002</v>
      </c>
      <c r="I292" s="122">
        <f t="shared" si="29"/>
        <v>0.71848078464304987</v>
      </c>
      <c r="J292" s="128">
        <f t="shared" si="30"/>
        <v>107.52111605034416</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0.41541630901287552</v>
      </c>
      <c r="F293" s="128">
        <f t="shared" si="26"/>
        <v>96.792000000000002</v>
      </c>
      <c r="G293" s="122">
        <f t="shared" si="27"/>
        <v>0.37348543766262932</v>
      </c>
      <c r="H293" s="128">
        <f t="shared" si="28"/>
        <v>56552.418000000005</v>
      </c>
      <c r="I293" s="122">
        <f t="shared" si="29"/>
        <v>0.58880034411082449</v>
      </c>
      <c r="J293" s="128">
        <f t="shared" si="30"/>
        <v>111.22690930405766</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0.58458369098712459</v>
      </c>
      <c r="F294" s="128">
        <f t="shared" si="26"/>
        <v>136.20800000000003</v>
      </c>
      <c r="G294" s="122">
        <f t="shared" si="27"/>
        <v>0.62651456233737068</v>
      </c>
      <c r="H294" s="128">
        <f t="shared" si="28"/>
        <v>94865.581999999995</v>
      </c>
      <c r="I294" s="122">
        <f t="shared" si="29"/>
        <v>-0.58880034411082449</v>
      </c>
      <c r="J294" s="128">
        <f t="shared" si="30"/>
        <v>93.307279052890266</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0.12199570815450644</v>
      </c>
      <c r="F295" s="128">
        <f t="shared" si="26"/>
        <v>28.425000000000001</v>
      </c>
      <c r="G295" s="122">
        <f t="shared" si="27"/>
        <v>0.16826898387245903</v>
      </c>
      <c r="H295" s="128">
        <f t="shared" si="28"/>
        <v>25478.953000000001</v>
      </c>
      <c r="I295" s="122">
        <f t="shared" si="29"/>
        <v>-0.50456712496465761</v>
      </c>
      <c r="J295" s="128">
        <f t="shared" si="30"/>
        <v>72.500412938235954</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0.27020171673819748</v>
      </c>
      <c r="F296" s="128">
        <f t="shared" si="26"/>
        <v>62.957000000000008</v>
      </c>
      <c r="G296" s="122">
        <f t="shared" si="27"/>
        <v>0.31505410189013194</v>
      </c>
      <c r="H296" s="128">
        <f t="shared" si="28"/>
        <v>47704.862000000001</v>
      </c>
      <c r="I296" s="122">
        <f t="shared" si="29"/>
        <v>-0.69209078352069642</v>
      </c>
      <c r="J296" s="128">
        <f t="shared" si="30"/>
        <v>85.763592702698503</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0.20725321888412013</v>
      </c>
      <c r="F297" s="128">
        <f t="shared" si="26"/>
        <v>48.289999999999992</v>
      </c>
      <c r="G297" s="122">
        <f t="shared" si="27"/>
        <v>0.2116378633980108</v>
      </c>
      <c r="H297" s="128">
        <f t="shared" si="28"/>
        <v>32045.781999999999</v>
      </c>
      <c r="I297" s="122">
        <f t="shared" si="29"/>
        <v>-9.9594452424544063E-3</v>
      </c>
      <c r="J297" s="128">
        <f t="shared" si="30"/>
        <v>97.928232480005335</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0.15577682403433479</v>
      </c>
      <c r="F298" s="128">
        <f t="shared" si="26"/>
        <v>36.296000000000006</v>
      </c>
      <c r="G298" s="122">
        <f t="shared" si="27"/>
        <v>0.13969867519053217</v>
      </c>
      <c r="H298" s="128">
        <f t="shared" si="28"/>
        <v>21152.894</v>
      </c>
      <c r="I298" s="122">
        <f t="shared" si="29"/>
        <v>0.53426698379199289</v>
      </c>
      <c r="J298" s="128">
        <f t="shared" si="30"/>
        <v>111.50916343470971</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9.9386266094420611E-2</v>
      </c>
      <c r="F299" s="128">
        <f t="shared" si="26"/>
        <v>23.157000000000004</v>
      </c>
      <c r="G299" s="122">
        <f t="shared" si="27"/>
        <v>7.3082163283097121E-2</v>
      </c>
      <c r="H299" s="128">
        <f t="shared" si="28"/>
        <v>11065.955</v>
      </c>
      <c r="I299" s="122">
        <f t="shared" si="29"/>
        <v>0.80246518248025278</v>
      </c>
      <c r="J299" s="128">
        <f t="shared" si="30"/>
        <v>135.99250710386025</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0.14544635193133049</v>
      </c>
      <c r="F300" s="128">
        <f t="shared" si="26"/>
        <v>33.889000000000003</v>
      </c>
      <c r="G300" s="122">
        <f t="shared" si="27"/>
        <v>9.2183650556736968E-2</v>
      </c>
      <c r="H300" s="128">
        <f t="shared" si="28"/>
        <v>13958.263999999999</v>
      </c>
      <c r="I300" s="122">
        <f t="shared" si="29"/>
        <v>0.64267280097618185</v>
      </c>
      <c r="J300" s="128">
        <f t="shared" si="30"/>
        <v>157.7789022813883</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513.09164316523606</v>
      </c>
      <c r="F301" s="128">
        <f t="shared" si="26"/>
        <v>119550.35285749999</v>
      </c>
      <c r="G301" s="122">
        <f t="shared" si="27"/>
        <v>423.01439850581374</v>
      </c>
      <c r="H301" s="128">
        <f t="shared" si="28"/>
        <v>64051994.192953303</v>
      </c>
      <c r="I301" s="122">
        <f t="shared" si="29"/>
        <v>0.67069117352053031</v>
      </c>
      <c r="J301" s="128">
        <f t="shared" si="30"/>
        <v>121.29413206207551</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1.1884120171673821E-2</v>
      </c>
      <c r="F302" s="128">
        <f t="shared" si="26"/>
        <v>2.7690000000000001</v>
      </c>
      <c r="G302" s="122">
        <f t="shared" si="27"/>
        <v>1.9827068116076027E-2</v>
      </c>
      <c r="H302" s="128">
        <f t="shared" si="28"/>
        <v>3002.1749999999997</v>
      </c>
      <c r="I302" s="122">
        <f t="shared" si="29"/>
        <v>-0.52221699535174537</v>
      </c>
      <c r="J302" s="128">
        <f t="shared" si="30"/>
        <v>59.938867925903935</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4.5965665236051521E-3</v>
      </c>
      <c r="F303" s="128">
        <f t="shared" si="26"/>
        <v>1.0710000000000004</v>
      </c>
      <c r="G303" s="122">
        <f t="shared" si="27"/>
        <v>7.286537928119511E-3</v>
      </c>
      <c r="H303" s="128">
        <f t="shared" si="28"/>
        <v>1103.3130000000001</v>
      </c>
      <c r="I303" s="122">
        <f t="shared" si="29"/>
        <v>-0.49582379238299906</v>
      </c>
      <c r="J303" s="128">
        <f t="shared" si="30"/>
        <v>63.082997288280374</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0.12776824034334763</v>
      </c>
      <c r="F304" s="128">
        <f t="shared" si="26"/>
        <v>29.769999999999996</v>
      </c>
      <c r="G304" s="122">
        <f t="shared" si="27"/>
        <v>0.14124916456431863</v>
      </c>
      <c r="H304" s="128">
        <f t="shared" si="28"/>
        <v>21387.665999999997</v>
      </c>
      <c r="I304" s="122">
        <f t="shared" si="29"/>
        <v>-0.29417183600122554</v>
      </c>
      <c r="J304" s="128">
        <f t="shared" si="30"/>
        <v>90.455926403138207</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1.4399141630901289E-2</v>
      </c>
      <c r="F305" s="128">
        <f t="shared" si="26"/>
        <v>3.3550000000000004</v>
      </c>
      <c r="G305" s="122">
        <f t="shared" si="27"/>
        <v>2.2734701290467445E-2</v>
      </c>
      <c r="H305" s="128">
        <f t="shared" si="28"/>
        <v>3442.4429999999998</v>
      </c>
      <c r="I305" s="122">
        <f t="shared" si="29"/>
        <v>-0.55218562134535198</v>
      </c>
      <c r="J305" s="128">
        <f t="shared" si="30"/>
        <v>63.335521531302383</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0.13806866952789701</v>
      </c>
      <c r="F306" s="128">
        <f t="shared" si="26"/>
        <v>32.17</v>
      </c>
      <c r="G306" s="122">
        <f t="shared" si="27"/>
        <v>0.11282889088483533</v>
      </c>
      <c r="H306" s="128">
        <f t="shared" si="28"/>
        <v>17084.324999999997</v>
      </c>
      <c r="I306" s="122">
        <f t="shared" si="29"/>
        <v>0.64462588515911268</v>
      </c>
      <c r="J306" s="128">
        <f t="shared" si="30"/>
        <v>122.36996078320399</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0.55003433476394858</v>
      </c>
      <c r="F307" s="128">
        <f t="shared" si="26"/>
        <v>128.15800000000002</v>
      </c>
      <c r="G307" s="122">
        <f t="shared" si="27"/>
        <v>0.5323408181325866</v>
      </c>
      <c r="H307" s="128">
        <f t="shared" si="28"/>
        <v>80605.982000000004</v>
      </c>
      <c r="I307" s="122">
        <f t="shared" si="29"/>
        <v>0.56836007447106929</v>
      </c>
      <c r="J307" s="128">
        <f t="shared" si="30"/>
        <v>103.32371969773604</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0.24525321888412019</v>
      </c>
      <c r="F308" s="128">
        <f t="shared" si="26"/>
        <v>57.144000000000005</v>
      </c>
      <c r="G308" s="122">
        <f t="shared" si="27"/>
        <v>0.29055058843730608</v>
      </c>
      <c r="H308" s="128">
        <f t="shared" si="28"/>
        <v>43994.589000000014</v>
      </c>
      <c r="I308" s="122">
        <f t="shared" si="29"/>
        <v>-0.66341096244654219</v>
      </c>
      <c r="J308" s="128">
        <f t="shared" si="30"/>
        <v>84.409816618574837</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6.7008583690987125E-2</v>
      </c>
      <c r="F309" s="128">
        <f t="shared" si="26"/>
        <v>15.613000000000001</v>
      </c>
      <c r="G309" s="122">
        <f t="shared" si="27"/>
        <v>6.4571002126563568E-2</v>
      </c>
      <c r="H309" s="128">
        <f t="shared" si="28"/>
        <v>9777.2120000000032</v>
      </c>
      <c r="I309" s="122">
        <f t="shared" si="29"/>
        <v>0.37605156019398978</v>
      </c>
      <c r="J309" s="128">
        <f t="shared" si="30"/>
        <v>103.77504062837019</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0.15425321888412019</v>
      </c>
      <c r="F310" s="128">
        <f t="shared" si="26"/>
        <v>35.941000000000003</v>
      </c>
      <c r="G310" s="122">
        <f t="shared" si="27"/>
        <v>0.13023285870900422</v>
      </c>
      <c r="H310" s="128">
        <f t="shared" si="28"/>
        <v>19719.599000000002</v>
      </c>
      <c r="I310" s="122">
        <f t="shared" si="29"/>
        <v>0.72694471666129623</v>
      </c>
      <c r="J310" s="128">
        <f t="shared" si="30"/>
        <v>118.44416256636714</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0.6279055793991416</v>
      </c>
      <c r="F311" s="128">
        <f t="shared" si="26"/>
        <v>146.30199999999999</v>
      </c>
      <c r="G311" s="122">
        <f t="shared" si="27"/>
        <v>0.60259301404060273</v>
      </c>
      <c r="H311" s="128">
        <f t="shared" si="28"/>
        <v>91243.428999999989</v>
      </c>
      <c r="I311" s="122">
        <f t="shared" si="29"/>
        <v>0.27575126766492525</v>
      </c>
      <c r="J311" s="128">
        <f t="shared" si="30"/>
        <v>104.20060717080158</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0.60250643776824031</v>
      </c>
      <c r="F312" s="128">
        <f t="shared" si="26"/>
        <v>140.38399999999999</v>
      </c>
      <c r="G312" s="122">
        <f t="shared" si="27"/>
        <v>0.53481678532274901</v>
      </c>
      <c r="H312" s="128">
        <f t="shared" si="28"/>
        <v>80980.888000000006</v>
      </c>
      <c r="I312" s="122">
        <f t="shared" si="29"/>
        <v>0.65507861821739244</v>
      </c>
      <c r="J312" s="128">
        <f t="shared" si="30"/>
        <v>112.65660583271378</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0.27375536480686696</v>
      </c>
      <c r="F313" s="128">
        <f t="shared" si="26"/>
        <v>63.784999999999997</v>
      </c>
      <c r="G313" s="122">
        <f t="shared" si="27"/>
        <v>0.21990808886658123</v>
      </c>
      <c r="H313" s="128">
        <f t="shared" si="28"/>
        <v>33298.042999999998</v>
      </c>
      <c r="I313" s="122">
        <f t="shared" si="29"/>
        <v>0.6884739869072789</v>
      </c>
      <c r="J313" s="128">
        <f t="shared" si="30"/>
        <v>124.48626433789573</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0.18972961373390559</v>
      </c>
      <c r="F314" s="128">
        <f t="shared" si="26"/>
        <v>44.207000000000001</v>
      </c>
      <c r="G314" s="122">
        <f t="shared" si="27"/>
        <v>0.13974903247962595</v>
      </c>
      <c r="H314" s="128">
        <f t="shared" si="28"/>
        <v>21160.519</v>
      </c>
      <c r="I314" s="122">
        <f t="shared" si="29"/>
        <v>0.72104968027018412</v>
      </c>
      <c r="J314" s="128">
        <f t="shared" si="30"/>
        <v>135.76452757307379</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0.27159227467811159</v>
      </c>
      <c r="F315" s="128">
        <f t="shared" si="26"/>
        <v>63.280999999999999</v>
      </c>
      <c r="G315" s="122">
        <f t="shared" si="27"/>
        <v>0.20961002654902325</v>
      </c>
      <c r="H315" s="128">
        <f t="shared" si="28"/>
        <v>31738.731000000003</v>
      </c>
      <c r="I315" s="122">
        <f t="shared" si="29"/>
        <v>0.69430508441592187</v>
      </c>
      <c r="J315" s="128">
        <f t="shared" si="30"/>
        <v>129.5702687269075</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8.3261802575107305E-2</v>
      </c>
      <c r="F316" s="128">
        <f t="shared" si="26"/>
        <v>19.400000000000002</v>
      </c>
      <c r="G316" s="122">
        <f t="shared" si="27"/>
        <v>8.1599605066768804E-2</v>
      </c>
      <c r="H316" s="128">
        <f t="shared" si="28"/>
        <v>12355.648999999999</v>
      </c>
      <c r="I316" s="122">
        <f t="shared" si="29"/>
        <v>1.0869455817830666E-3</v>
      </c>
      <c r="J316" s="128">
        <f t="shared" si="30"/>
        <v>102.03701660930639</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0.45823605150214597</v>
      </c>
      <c r="F317" s="128">
        <f t="shared" si="26"/>
        <v>106.76900000000001</v>
      </c>
      <c r="G317" s="122">
        <f t="shared" si="27"/>
        <v>0.38650303794793217</v>
      </c>
      <c r="H317" s="128">
        <f t="shared" si="28"/>
        <v>58523.516999999993</v>
      </c>
      <c r="I317" s="122">
        <f t="shared" si="29"/>
        <v>0.7096953044763985</v>
      </c>
      <c r="J317" s="128">
        <f t="shared" si="30"/>
        <v>118.55949540139896</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0.89712446351931319</v>
      </c>
      <c r="F318" s="128">
        <f t="shared" si="26"/>
        <v>209.02999999999997</v>
      </c>
      <c r="G318" s="122">
        <f t="shared" si="27"/>
        <v>0.90224438970267729</v>
      </c>
      <c r="H318" s="128">
        <f t="shared" si="28"/>
        <v>136616.041</v>
      </c>
      <c r="I318" s="122">
        <f t="shared" si="29"/>
        <v>-0.34759780698031562</v>
      </c>
      <c r="J318" s="128">
        <f t="shared" si="30"/>
        <v>99.432534439471411</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0.62748068669527901</v>
      </c>
      <c r="F319" s="128">
        <f t="shared" si="26"/>
        <v>146.203</v>
      </c>
      <c r="G319" s="122">
        <f t="shared" si="27"/>
        <v>0.58034568545351284</v>
      </c>
      <c r="H319" s="128">
        <f t="shared" si="28"/>
        <v>87874.78300000001</v>
      </c>
      <c r="I319" s="122">
        <f t="shared" si="29"/>
        <v>0.63856372253332083</v>
      </c>
      <c r="J319" s="128">
        <f t="shared" si="30"/>
        <v>108.12188363301649</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0.86921888412017168</v>
      </c>
      <c r="F320" s="128">
        <f t="shared" si="26"/>
        <v>202.52799999999999</v>
      </c>
      <c r="G320" s="122">
        <f t="shared" si="27"/>
        <v>0.85516336234793755</v>
      </c>
      <c r="H320" s="128">
        <f t="shared" si="28"/>
        <v>129487.126</v>
      </c>
      <c r="I320" s="122">
        <f t="shared" si="29"/>
        <v>0.46674540063187486</v>
      </c>
      <c r="J320" s="128">
        <f t="shared" si="30"/>
        <v>101.643606636005</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0.64728326180257512</v>
      </c>
      <c r="F321" s="128">
        <f t="shared" si="26"/>
        <v>150.81700000000001</v>
      </c>
      <c r="G321" s="122">
        <f t="shared" si="27"/>
        <v>0.61991716308497002</v>
      </c>
      <c r="H321" s="128">
        <f t="shared" si="28"/>
        <v>93866.616999999998</v>
      </c>
      <c r="I321" s="122">
        <f t="shared" si="29"/>
        <v>0.57930944541700979</v>
      </c>
      <c r="J321" s="128">
        <f t="shared" si="30"/>
        <v>104.41447669901891</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0.4654120171673819</v>
      </c>
      <c r="F322" s="128">
        <f t="shared" si="26"/>
        <v>108.44099999999999</v>
      </c>
      <c r="G322" s="122">
        <f t="shared" si="27"/>
        <v>0.43310079382900313</v>
      </c>
      <c r="H322" s="128">
        <f t="shared" si="28"/>
        <v>65579.255999999994</v>
      </c>
      <c r="I322" s="122">
        <f t="shared" si="29"/>
        <v>0.57840952353654784</v>
      </c>
      <c r="J322" s="128">
        <f t="shared" si="30"/>
        <v>107.46043964794391</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0.30014163090128759</v>
      </c>
      <c r="F323" s="128">
        <f t="shared" si="26"/>
        <v>69.933000000000007</v>
      </c>
      <c r="G323" s="122">
        <f t="shared" si="27"/>
        <v>0.27632477644665759</v>
      </c>
      <c r="H323" s="128">
        <f t="shared" si="28"/>
        <v>41840.544999999998</v>
      </c>
      <c r="I323" s="122">
        <f t="shared" si="29"/>
        <v>0.62648007011129436</v>
      </c>
      <c r="J323" s="128">
        <f t="shared" si="30"/>
        <v>108.6191527089601</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0.13923175965665238</v>
      </c>
      <c r="F324" s="128">
        <f t="shared" si="26"/>
        <v>32.441000000000003</v>
      </c>
      <c r="G324" s="122">
        <f t="shared" si="27"/>
        <v>0.10629117410083344</v>
      </c>
      <c r="H324" s="128">
        <f t="shared" si="28"/>
        <v>16094.396999999997</v>
      </c>
      <c r="I324" s="122">
        <f t="shared" si="29"/>
        <v>0.68669121550536116</v>
      </c>
      <c r="J324" s="128">
        <f t="shared" si="30"/>
        <v>130.99089443171431</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1.9759656652360517E-2</v>
      </c>
      <c r="F325" s="128">
        <f t="shared" si="26"/>
        <v>4.6040000000000001</v>
      </c>
      <c r="G325" s="122">
        <f t="shared" si="27"/>
        <v>1.4119972526383917E-2</v>
      </c>
      <c r="H325" s="128">
        <f t="shared" si="28"/>
        <v>2138.018</v>
      </c>
      <c r="I325" s="122">
        <f t="shared" si="29"/>
        <v>0.60167318816028137</v>
      </c>
      <c r="J325" s="128">
        <f t="shared" si="30"/>
        <v>139.9411834225495</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0.1314291845493562</v>
      </c>
      <c r="F326" s="128">
        <f t="shared" si="26"/>
        <v>30.622999999999998</v>
      </c>
      <c r="G326" s="122">
        <f t="shared" si="27"/>
        <v>9.8409356879631218E-2</v>
      </c>
      <c r="H326" s="128">
        <f t="shared" si="28"/>
        <v>14900.948</v>
      </c>
      <c r="I326" s="122">
        <f t="shared" si="29"/>
        <v>0.74700472215009361</v>
      </c>
      <c r="J326" s="128">
        <f t="shared" si="30"/>
        <v>133.55354482207721</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3.3879828326180257E-2</v>
      </c>
      <c r="F327" s="128">
        <f t="shared" si="26"/>
        <v>7.8940000000000001</v>
      </c>
      <c r="G327" s="122">
        <f t="shared" si="27"/>
        <v>2.6878422644599716E-2</v>
      </c>
      <c r="H327" s="128">
        <f t="shared" si="28"/>
        <v>4069.877</v>
      </c>
      <c r="I327" s="122">
        <f t="shared" si="29"/>
        <v>0.64892907448366977</v>
      </c>
      <c r="J327" s="128">
        <f t="shared" si="30"/>
        <v>126.04842469424904</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0.2308755364806867</v>
      </c>
      <c r="F328" s="128">
        <f t="shared" si="26"/>
        <v>53.794000000000004</v>
      </c>
      <c r="G328" s="122">
        <f t="shared" si="27"/>
        <v>0.19371003447410481</v>
      </c>
      <c r="H328" s="128">
        <f t="shared" si="28"/>
        <v>29331.186000000002</v>
      </c>
      <c r="I328" s="122">
        <f t="shared" si="29"/>
        <v>0.6843634722062123</v>
      </c>
      <c r="J328" s="128">
        <f t="shared" si="30"/>
        <v>119.18615218229709</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0.27233047210300426</v>
      </c>
      <c r="F329" s="128">
        <f t="shared" ref="F329:F392" si="32">SUMPRODUCT($K$2:$AI$2,$K329:$AI329)</f>
        <v>63.452999999999989</v>
      </c>
      <c r="G329" s="122">
        <f t="shared" ref="G329:G392" si="33">SUMPRODUCT($K$3:$AI$3,$K329:$AI329)/$J$3</f>
        <v>0.21265735249441944</v>
      </c>
      <c r="H329" s="128">
        <f t="shared" ref="H329:H392" si="34">SUMPRODUCT($K$3:$AI$3,$K329:$AI329)</f>
        <v>32200.151000000005</v>
      </c>
      <c r="I329" s="122">
        <f t="shared" ref="I329:I392" si="35">CORREL($K$4:$AI$4,$K329:$AI329)</f>
        <v>0.67738236979940225</v>
      </c>
      <c r="J329" s="128">
        <f t="shared" si="30"/>
        <v>128.06068960637077</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9.3244635193133044E-2</v>
      </c>
      <c r="F330" s="128">
        <f t="shared" si="32"/>
        <v>21.725999999999999</v>
      </c>
      <c r="G330" s="122">
        <f t="shared" si="33"/>
        <v>6.5865795347977124E-2</v>
      </c>
      <c r="H330" s="128">
        <f t="shared" si="34"/>
        <v>9973.2669999999998</v>
      </c>
      <c r="I330" s="122">
        <f t="shared" si="35"/>
        <v>0.68636636610249169</v>
      </c>
      <c r="J330" s="128">
        <f t="shared" ref="J330:J393" si="36">$E330/$G330*100</f>
        <v>141.56761442036816</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0.12324892703862658</v>
      </c>
      <c r="F331" s="128">
        <f t="shared" si="32"/>
        <v>28.716999999999995</v>
      </c>
      <c r="G331" s="122">
        <f t="shared" si="33"/>
        <v>0.1316044393665218</v>
      </c>
      <c r="H331" s="128">
        <f t="shared" si="34"/>
        <v>19927.280999999999</v>
      </c>
      <c r="I331" s="122">
        <f t="shared" si="35"/>
        <v>-0.41652281266772595</v>
      </c>
      <c r="J331" s="128">
        <f t="shared" si="36"/>
        <v>93.651040673008836</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0.10416738197424893</v>
      </c>
      <c r="F332" s="128">
        <f t="shared" si="32"/>
        <v>24.271000000000001</v>
      </c>
      <c r="G332" s="122">
        <f t="shared" si="33"/>
        <v>0.10570558321996062</v>
      </c>
      <c r="H332" s="128">
        <f t="shared" si="34"/>
        <v>16005.727999999997</v>
      </c>
      <c r="I332" s="122">
        <f t="shared" si="35"/>
        <v>1.0379311094603876E-2</v>
      </c>
      <c r="J332" s="128">
        <f t="shared" si="36"/>
        <v>98.544824976263669</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0.13417167381974249</v>
      </c>
      <c r="F333" s="128">
        <f t="shared" si="32"/>
        <v>31.262</v>
      </c>
      <c r="G333" s="122">
        <f t="shared" si="33"/>
        <v>0.12775848974362358</v>
      </c>
      <c r="H333" s="128">
        <f t="shared" si="34"/>
        <v>19344.934999999998</v>
      </c>
      <c r="I333" s="122">
        <f t="shared" si="35"/>
        <v>0.46186266250379987</v>
      </c>
      <c r="J333" s="128">
        <f t="shared" si="36"/>
        <v>105.0197713584345</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0.26586266094420602</v>
      </c>
      <c r="F334" s="128">
        <f t="shared" si="32"/>
        <v>61.945999999999998</v>
      </c>
      <c r="G334" s="122">
        <f t="shared" si="33"/>
        <v>0.21515459192434191</v>
      </c>
      <c r="H334" s="128">
        <f t="shared" si="34"/>
        <v>32578.278000000006</v>
      </c>
      <c r="I334" s="122">
        <f t="shared" si="35"/>
        <v>0.6923942141068421</v>
      </c>
      <c r="J334" s="128">
        <f t="shared" si="36"/>
        <v>123.56820208498982</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0.13276824034334764</v>
      </c>
      <c r="F335" s="128">
        <f t="shared" si="32"/>
        <v>30.935000000000002</v>
      </c>
      <c r="G335" s="122">
        <f t="shared" si="33"/>
        <v>0.1233877081984969</v>
      </c>
      <c r="H335" s="128">
        <f t="shared" si="34"/>
        <v>18683.120000000003</v>
      </c>
      <c r="I335" s="122">
        <f t="shared" si="35"/>
        <v>0.58181844011502626</v>
      </c>
      <c r="J335" s="128">
        <f t="shared" si="36"/>
        <v>107.60248511120739</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6.7673819742489261E-2</v>
      </c>
      <c r="F336" s="128">
        <f t="shared" si="32"/>
        <v>15.767999999999999</v>
      </c>
      <c r="G336" s="122">
        <f t="shared" si="33"/>
        <v>6.6695108903829112E-2</v>
      </c>
      <c r="H336" s="128">
        <f t="shared" si="34"/>
        <v>10098.839999999997</v>
      </c>
      <c r="I336" s="122">
        <f t="shared" si="35"/>
        <v>0.2694939431233454</v>
      </c>
      <c r="J336" s="128">
        <f t="shared" si="36"/>
        <v>101.46744019875791</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2.695708154506438E-2</v>
      </c>
      <c r="F337" s="128">
        <f t="shared" si="32"/>
        <v>6.2810000000000006</v>
      </c>
      <c r="G337" s="122">
        <f t="shared" si="33"/>
        <v>2.5043396425788213E-2</v>
      </c>
      <c r="H337" s="128">
        <f t="shared" si="34"/>
        <v>3792.0209999999997</v>
      </c>
      <c r="I337" s="122">
        <f t="shared" si="35"/>
        <v>0.32808578738365968</v>
      </c>
      <c r="J337" s="128">
        <f t="shared" si="36"/>
        <v>107.64147596731554</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1.3489270386266093E-2</v>
      </c>
      <c r="F338" s="128">
        <f t="shared" si="32"/>
        <v>3.1429999999999998</v>
      </c>
      <c r="G338" s="122">
        <f t="shared" si="33"/>
        <v>1.1837965103224185E-2</v>
      </c>
      <c r="H338" s="128">
        <f t="shared" si="34"/>
        <v>1792.4809999999998</v>
      </c>
      <c r="I338" s="122">
        <f t="shared" si="35"/>
        <v>0.62486633905528155</v>
      </c>
      <c r="J338" s="128">
        <f t="shared" si="36"/>
        <v>113.94923256356077</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5.2081545064377691E-2</v>
      </c>
      <c r="F339" s="128">
        <f t="shared" si="32"/>
        <v>12.135000000000002</v>
      </c>
      <c r="G339" s="122">
        <f t="shared" si="33"/>
        <v>4.2896524851734938E-2</v>
      </c>
      <c r="H339" s="128">
        <f t="shared" si="34"/>
        <v>6495.3060000000005</v>
      </c>
      <c r="I339" s="122">
        <f t="shared" si="35"/>
        <v>0.31575580496290573</v>
      </c>
      <c r="J339" s="128">
        <f t="shared" si="36"/>
        <v>121.41203802496665</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5.8506437768240348E-2</v>
      </c>
      <c r="F340" s="128">
        <f t="shared" si="32"/>
        <v>13.632000000000001</v>
      </c>
      <c r="G340" s="122">
        <f t="shared" si="33"/>
        <v>4.2690142519383426E-2</v>
      </c>
      <c r="H340" s="128">
        <f t="shared" si="34"/>
        <v>6464.0559999999996</v>
      </c>
      <c r="I340" s="122">
        <f t="shared" si="35"/>
        <v>0.60132530943882867</v>
      </c>
      <c r="J340" s="128">
        <f t="shared" si="36"/>
        <v>137.04905703155137</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0.35423175965665238</v>
      </c>
      <c r="F341" s="128">
        <f t="shared" si="32"/>
        <v>82.536000000000001</v>
      </c>
      <c r="G341" s="122">
        <f t="shared" si="33"/>
        <v>0.34063172806403469</v>
      </c>
      <c r="H341" s="128">
        <f t="shared" si="34"/>
        <v>51577.775000000001</v>
      </c>
      <c r="I341" s="122">
        <f t="shared" si="35"/>
        <v>0.57214881177204269</v>
      </c>
      <c r="J341" s="128">
        <f t="shared" si="36"/>
        <v>103.99259096324141</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0.24219313304721032</v>
      </c>
      <c r="F342" s="128">
        <f t="shared" si="32"/>
        <v>56.431000000000004</v>
      </c>
      <c r="G342" s="122">
        <f t="shared" si="33"/>
        <v>0.23923552681979693</v>
      </c>
      <c r="H342" s="128">
        <f t="shared" si="34"/>
        <v>36224.56500000001</v>
      </c>
      <c r="I342" s="122">
        <f t="shared" si="35"/>
        <v>0.32357478759998271</v>
      </c>
      <c r="J342" s="128">
        <f t="shared" si="36"/>
        <v>101.236273837222</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0.34754506437768234</v>
      </c>
      <c r="F343" s="128">
        <f t="shared" si="32"/>
        <v>80.97799999999998</v>
      </c>
      <c r="G343" s="122">
        <f t="shared" si="33"/>
        <v>0.33859306687447993</v>
      </c>
      <c r="H343" s="128">
        <f t="shared" si="34"/>
        <v>51269.084999999999</v>
      </c>
      <c r="I343" s="122">
        <f t="shared" si="35"/>
        <v>0.10445441129762002</v>
      </c>
      <c r="J343" s="128">
        <f t="shared" si="36"/>
        <v>102.64388092344521</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7.0300429184549346E-2</v>
      </c>
      <c r="F344" s="128">
        <f t="shared" si="32"/>
        <v>16.38</v>
      </c>
      <c r="G344" s="122">
        <f t="shared" si="33"/>
        <v>6.1435833256283927E-2</v>
      </c>
      <c r="H344" s="128">
        <f t="shared" si="34"/>
        <v>9302.491</v>
      </c>
      <c r="I344" s="122">
        <f t="shared" si="35"/>
        <v>0.5144097222272459</v>
      </c>
      <c r="J344" s="128">
        <f t="shared" si="36"/>
        <v>114.4290318181022</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0.21175536480686694</v>
      </c>
      <c r="F345" s="128">
        <f t="shared" si="32"/>
        <v>49.338999999999999</v>
      </c>
      <c r="G345" s="122">
        <f t="shared" si="33"/>
        <v>0.1851485820708238</v>
      </c>
      <c r="H345" s="128">
        <f t="shared" si="34"/>
        <v>28034.827999999998</v>
      </c>
      <c r="I345" s="122">
        <f t="shared" si="35"/>
        <v>0.48952168350088665</v>
      </c>
      <c r="J345" s="128">
        <f t="shared" si="36"/>
        <v>114.37050310537371</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6.1077253218884124E-2</v>
      </c>
      <c r="F346" s="128">
        <f t="shared" si="32"/>
        <v>14.231000000000002</v>
      </c>
      <c r="G346" s="122">
        <f t="shared" si="33"/>
        <v>5.4750861852619896E-2</v>
      </c>
      <c r="H346" s="128">
        <f t="shared" si="34"/>
        <v>8290.2659999999996</v>
      </c>
      <c r="I346" s="122">
        <f t="shared" si="35"/>
        <v>1.7829662701162305E-2</v>
      </c>
      <c r="J346" s="128">
        <f t="shared" si="36"/>
        <v>111.5548708316114</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5.0527896995708151E-2</v>
      </c>
      <c r="F347" s="128">
        <f t="shared" si="32"/>
        <v>11.773</v>
      </c>
      <c r="G347" s="122">
        <f t="shared" si="33"/>
        <v>4.6355578596996391E-2</v>
      </c>
      <c r="H347" s="128">
        <f t="shared" si="34"/>
        <v>7019.0689999999995</v>
      </c>
      <c r="I347" s="122">
        <f t="shared" si="35"/>
        <v>-3.0680906061915907E-2</v>
      </c>
      <c r="J347" s="128">
        <f t="shared" si="36"/>
        <v>109.00068238816483</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0.37631330472103003</v>
      </c>
      <c r="F348" s="128">
        <f t="shared" si="32"/>
        <v>87.680999999999997</v>
      </c>
      <c r="G348" s="122">
        <f t="shared" si="33"/>
        <v>0.38727181048488285</v>
      </c>
      <c r="H348" s="128">
        <f t="shared" si="34"/>
        <v>58639.922999999995</v>
      </c>
      <c r="I348" s="122">
        <f t="shared" si="35"/>
        <v>-0.6599090685807365</v>
      </c>
      <c r="J348" s="128">
        <f t="shared" si="36"/>
        <v>97.170332188616499</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0.39886695278969952</v>
      </c>
      <c r="F349" s="128">
        <f t="shared" si="32"/>
        <v>92.935999999999993</v>
      </c>
      <c r="G349" s="122">
        <f t="shared" si="33"/>
        <v>0.38745178908716271</v>
      </c>
      <c r="H349" s="128">
        <f t="shared" si="34"/>
        <v>58667.175000000003</v>
      </c>
      <c r="I349" s="122">
        <f t="shared" si="35"/>
        <v>0.65265554633155065</v>
      </c>
      <c r="J349" s="128">
        <f t="shared" si="36"/>
        <v>102.94621525156225</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0.11874248927038626</v>
      </c>
      <c r="F350" s="128">
        <f t="shared" si="32"/>
        <v>27.666999999999998</v>
      </c>
      <c r="G350" s="122">
        <f t="shared" si="33"/>
        <v>0.11810364685836557</v>
      </c>
      <c r="H350" s="128">
        <f t="shared" si="34"/>
        <v>17883.017999999996</v>
      </c>
      <c r="I350" s="122">
        <f t="shared" si="35"/>
        <v>-0.20824510637278729</v>
      </c>
      <c r="J350" s="128">
        <f t="shared" si="36"/>
        <v>100.54091675322002</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4.9184549356223177E-2</v>
      </c>
      <c r="F351" s="128">
        <f t="shared" si="32"/>
        <v>11.46</v>
      </c>
      <c r="G351" s="122">
        <f t="shared" si="33"/>
        <v>5.0733730467976065E-2</v>
      </c>
      <c r="H351" s="128">
        <f t="shared" si="34"/>
        <v>7682</v>
      </c>
      <c r="I351" s="122">
        <f t="shared" si="35"/>
        <v>-0.56267850844738976</v>
      </c>
      <c r="J351" s="128">
        <f t="shared" si="36"/>
        <v>96.946447467073696</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5.7103004291845491E-2</v>
      </c>
      <c r="F352" s="128">
        <f t="shared" si="32"/>
        <v>13.305</v>
      </c>
      <c r="G352" s="122">
        <f t="shared" si="33"/>
        <v>5.6445891505633408E-2</v>
      </c>
      <c r="H352" s="128">
        <f t="shared" si="34"/>
        <v>8546.9239999999991</v>
      </c>
      <c r="I352" s="122">
        <f t="shared" si="35"/>
        <v>0.20980416098178112</v>
      </c>
      <c r="J352" s="128">
        <f t="shared" si="36"/>
        <v>101.16414635092883</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0.13493991416309015</v>
      </c>
      <c r="F353" s="128">
        <f t="shared" si="32"/>
        <v>31.441000000000003</v>
      </c>
      <c r="G353" s="122">
        <f t="shared" si="33"/>
        <v>0.14323974692572877</v>
      </c>
      <c r="H353" s="128">
        <f t="shared" si="34"/>
        <v>21689.075999999997</v>
      </c>
      <c r="I353" s="122">
        <f t="shared" si="35"/>
        <v>-0.61277639012839369</v>
      </c>
      <c r="J353" s="128">
        <f t="shared" si="36"/>
        <v>94.205635697651587</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0.40001716738197424</v>
      </c>
      <c r="F354" s="128">
        <f t="shared" si="32"/>
        <v>93.203999999999994</v>
      </c>
      <c r="G354" s="122">
        <f t="shared" si="33"/>
        <v>0.38495620071589909</v>
      </c>
      <c r="H354" s="128">
        <f t="shared" si="34"/>
        <v>58289.29800000001</v>
      </c>
      <c r="I354" s="122">
        <f t="shared" si="35"/>
        <v>0.49712648176033214</v>
      </c>
      <c r="J354" s="128">
        <f t="shared" si="36"/>
        <v>103.91238448375853</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0.21278111587982831</v>
      </c>
      <c r="F355" s="128">
        <f t="shared" si="32"/>
        <v>49.577999999999996</v>
      </c>
      <c r="G355" s="122">
        <f t="shared" si="33"/>
        <v>0.21040800961576558</v>
      </c>
      <c r="H355" s="128">
        <f t="shared" si="34"/>
        <v>31859.559999999994</v>
      </c>
      <c r="I355" s="122">
        <f t="shared" si="35"/>
        <v>0.36097035197888949</v>
      </c>
      <c r="J355" s="128">
        <f t="shared" si="36"/>
        <v>101.12785928083079</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7.2995708154506428E-2</v>
      </c>
      <c r="F356" s="128">
        <f t="shared" si="32"/>
        <v>17.007999999999999</v>
      </c>
      <c r="G356" s="122">
        <f t="shared" si="33"/>
        <v>8.4025571596507684E-2</v>
      </c>
      <c r="H356" s="128">
        <f t="shared" si="34"/>
        <v>12722.984</v>
      </c>
      <c r="I356" s="122">
        <f t="shared" si="35"/>
        <v>-0.5444630963034589</v>
      </c>
      <c r="J356" s="128">
        <f t="shared" si="36"/>
        <v>86.873206296094168</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0.17902145922746782</v>
      </c>
      <c r="F357" s="128">
        <f t="shared" si="32"/>
        <v>41.712000000000003</v>
      </c>
      <c r="G357" s="122">
        <f t="shared" si="33"/>
        <v>0.17714439498606505</v>
      </c>
      <c r="H357" s="128">
        <f t="shared" si="34"/>
        <v>26822.85</v>
      </c>
      <c r="I357" s="122">
        <f t="shared" si="35"/>
        <v>0.23004798370187562</v>
      </c>
      <c r="J357" s="128">
        <f t="shared" si="36"/>
        <v>101.05962384051182</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0.58080686695278982</v>
      </c>
      <c r="F358" s="128">
        <f t="shared" si="32"/>
        <v>135.32800000000003</v>
      </c>
      <c r="G358" s="122">
        <f t="shared" si="33"/>
        <v>0.61109903049835557</v>
      </c>
      <c r="H358" s="128">
        <f t="shared" si="34"/>
        <v>92531.393000000011</v>
      </c>
      <c r="I358" s="122">
        <f t="shared" si="35"/>
        <v>-0.34005822502785837</v>
      </c>
      <c r="J358" s="128">
        <f t="shared" si="36"/>
        <v>95.043002519434168</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0.11523175965665237</v>
      </c>
      <c r="F359" s="128">
        <f t="shared" si="32"/>
        <v>26.849000000000004</v>
      </c>
      <c r="G359" s="122">
        <f t="shared" si="33"/>
        <v>0.10246448903036626</v>
      </c>
      <c r="H359" s="128">
        <f t="shared" si="34"/>
        <v>15514.967999999999</v>
      </c>
      <c r="I359" s="122">
        <f t="shared" si="35"/>
        <v>0.58670463689573948</v>
      </c>
      <c r="J359" s="128">
        <f t="shared" si="36"/>
        <v>112.46019059588774</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0.20599141630901288</v>
      </c>
      <c r="F360" s="128">
        <f t="shared" si="32"/>
        <v>47.996000000000002</v>
      </c>
      <c r="G360" s="122">
        <f t="shared" si="33"/>
        <v>0.18741485820708237</v>
      </c>
      <c r="H360" s="128">
        <f t="shared" si="34"/>
        <v>28377.982999999997</v>
      </c>
      <c r="I360" s="122">
        <f t="shared" si="35"/>
        <v>0.43400442199474276</v>
      </c>
      <c r="J360" s="128">
        <f t="shared" si="36"/>
        <v>109.91199858946324</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5.8128755364806863E-2</v>
      </c>
      <c r="F361" s="128">
        <f t="shared" si="32"/>
        <v>13.543999999999999</v>
      </c>
      <c r="G361" s="122">
        <f t="shared" si="33"/>
        <v>5.9695201363114028E-2</v>
      </c>
      <c r="H361" s="128">
        <f t="shared" si="34"/>
        <v>9038.9279999999999</v>
      </c>
      <c r="I361" s="122">
        <f t="shared" si="35"/>
        <v>-0.24674750264875123</v>
      </c>
      <c r="J361" s="128">
        <f t="shared" si="36"/>
        <v>97.375926435395058</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9.5321888412017164E-3</v>
      </c>
      <c r="F362" s="128">
        <f t="shared" si="32"/>
        <v>2.2210000000000001</v>
      </c>
      <c r="G362" s="122">
        <f t="shared" si="33"/>
        <v>9.5477155952396649E-3</v>
      </c>
      <c r="H362" s="128">
        <f t="shared" si="34"/>
        <v>1445.6959999999997</v>
      </c>
      <c r="I362" s="122">
        <f t="shared" si="35"/>
        <v>-0.12992114488575257</v>
      </c>
      <c r="J362" s="128">
        <f t="shared" si="36"/>
        <v>99.837377287969389</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3.0193133047210306E-2</v>
      </c>
      <c r="F363" s="128">
        <f t="shared" si="32"/>
        <v>7.035000000000001</v>
      </c>
      <c r="G363" s="122">
        <f t="shared" si="33"/>
        <v>2.9892271724629833E-2</v>
      </c>
      <c r="H363" s="128">
        <f t="shared" si="34"/>
        <v>4526.2280000000001</v>
      </c>
      <c r="I363" s="122">
        <f t="shared" si="35"/>
        <v>-8.3286768658629535E-4</v>
      </c>
      <c r="J363" s="128">
        <f t="shared" si="36"/>
        <v>101.00648530614211</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0.55318025751072952</v>
      </c>
      <c r="F364" s="128">
        <f t="shared" si="32"/>
        <v>128.89099999999999</v>
      </c>
      <c r="G364" s="122">
        <f t="shared" si="33"/>
        <v>0.57424652947469912</v>
      </c>
      <c r="H364" s="128">
        <f t="shared" si="34"/>
        <v>86951.260999999984</v>
      </c>
      <c r="I364" s="122">
        <f t="shared" si="35"/>
        <v>-0.58999618396537434</v>
      </c>
      <c r="J364" s="128">
        <f t="shared" si="36"/>
        <v>96.331493377375693</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0.63752789699570811</v>
      </c>
      <c r="F365" s="128">
        <f t="shared" si="32"/>
        <v>148.54399999999998</v>
      </c>
      <c r="G365" s="122">
        <f t="shared" si="33"/>
        <v>0.58811882999379184</v>
      </c>
      <c r="H365" s="128">
        <f t="shared" si="34"/>
        <v>89051.776999999973</v>
      </c>
      <c r="I365" s="122">
        <f t="shared" si="35"/>
        <v>0.52520482706548821</v>
      </c>
      <c r="J365" s="128">
        <f t="shared" si="36"/>
        <v>108.40120473653903</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0.39767381974248922</v>
      </c>
      <c r="F366" s="128">
        <f t="shared" si="32"/>
        <v>92.657999999999987</v>
      </c>
      <c r="G366" s="122">
        <f t="shared" si="33"/>
        <v>0.37499342878653796</v>
      </c>
      <c r="H366" s="128">
        <f t="shared" si="34"/>
        <v>56780.755000000005</v>
      </c>
      <c r="I366" s="122">
        <f t="shared" si="35"/>
        <v>0.24175475910306113</v>
      </c>
      <c r="J366" s="128">
        <f t="shared" si="36"/>
        <v>106.04821023913512</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0.45703004291845489</v>
      </c>
      <c r="F367" s="128">
        <f t="shared" si="32"/>
        <v>106.48799999999999</v>
      </c>
      <c r="G367" s="122">
        <f t="shared" si="33"/>
        <v>0.40283647254619659</v>
      </c>
      <c r="H367" s="128">
        <f t="shared" si="34"/>
        <v>60996.692999999992</v>
      </c>
      <c r="I367" s="122">
        <f t="shared" si="35"/>
        <v>0.60293459179580866</v>
      </c>
      <c r="J367" s="128">
        <f t="shared" si="36"/>
        <v>113.45299496585267</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7.5334763948497863E-2</v>
      </c>
      <c r="F368" s="128">
        <f t="shared" si="32"/>
        <v>17.553000000000001</v>
      </c>
      <c r="G368" s="122">
        <f t="shared" si="33"/>
        <v>6.9362480022190226E-2</v>
      </c>
      <c r="H368" s="128">
        <f t="shared" si="34"/>
        <v>10502.727999999999</v>
      </c>
      <c r="I368" s="122">
        <f t="shared" si="35"/>
        <v>0.19017862829425225</v>
      </c>
      <c r="J368" s="128">
        <f t="shared" si="36"/>
        <v>108.61025142756861</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0.23516738197424891</v>
      </c>
      <c r="F369" s="128">
        <f t="shared" si="32"/>
        <v>54.793999999999997</v>
      </c>
      <c r="G369" s="122">
        <f t="shared" si="33"/>
        <v>0.2545115045767346</v>
      </c>
      <c r="H369" s="128">
        <f t="shared" si="34"/>
        <v>38537.623</v>
      </c>
      <c r="I369" s="122">
        <f t="shared" si="35"/>
        <v>-0.21464555949396408</v>
      </c>
      <c r="J369" s="128">
        <f t="shared" si="36"/>
        <v>92.399509548829258</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0.17591416309012875</v>
      </c>
      <c r="F370" s="128">
        <f t="shared" si="32"/>
        <v>40.988</v>
      </c>
      <c r="G370" s="122">
        <f t="shared" si="33"/>
        <v>0.18030343156031645</v>
      </c>
      <c r="H370" s="128">
        <f t="shared" si="34"/>
        <v>27301.184999999998</v>
      </c>
      <c r="I370" s="122">
        <f t="shared" si="35"/>
        <v>-2.5891530265766582E-2</v>
      </c>
      <c r="J370" s="128">
        <f t="shared" si="36"/>
        <v>97.565621224064529</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0.39873390557939914</v>
      </c>
      <c r="F371" s="128">
        <f t="shared" si="32"/>
        <v>92.905000000000001</v>
      </c>
      <c r="G371" s="122">
        <f t="shared" si="33"/>
        <v>0.34789057443632848</v>
      </c>
      <c r="H371" s="128">
        <f t="shared" si="34"/>
        <v>52676.89499999999</v>
      </c>
      <c r="I371" s="122">
        <f t="shared" si="35"/>
        <v>0.63010348744492073</v>
      </c>
      <c r="J371" s="128">
        <f t="shared" si="36"/>
        <v>114.61474810734664</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0.21425751072961371</v>
      </c>
      <c r="F372" s="128">
        <f t="shared" si="32"/>
        <v>49.921999999999997</v>
      </c>
      <c r="G372" s="122">
        <f t="shared" si="33"/>
        <v>0.19199862631919587</v>
      </c>
      <c r="H372" s="128">
        <f t="shared" si="34"/>
        <v>29072.047999999999</v>
      </c>
      <c r="I372" s="122">
        <f t="shared" si="35"/>
        <v>0.43905012363110807</v>
      </c>
      <c r="J372" s="128">
        <f t="shared" si="36"/>
        <v>111.59325190869474</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0.25135193133047207</v>
      </c>
      <c r="F373" s="128">
        <f t="shared" si="32"/>
        <v>58.564999999999998</v>
      </c>
      <c r="G373" s="122">
        <f t="shared" si="33"/>
        <v>0.21305822953677897</v>
      </c>
      <c r="H373" s="128">
        <f t="shared" si="34"/>
        <v>32260.850999999999</v>
      </c>
      <c r="I373" s="122">
        <f t="shared" si="35"/>
        <v>0.67368338449762888</v>
      </c>
      <c r="J373" s="128">
        <f t="shared" si="36"/>
        <v>117.97335023244557</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8.3768240343347636E-2</v>
      </c>
      <c r="F374" s="128">
        <f t="shared" si="32"/>
        <v>19.518000000000001</v>
      </c>
      <c r="G374" s="122">
        <f t="shared" si="33"/>
        <v>8.0801212537479017E-2</v>
      </c>
      <c r="H374" s="128">
        <f t="shared" si="34"/>
        <v>12234.757999999998</v>
      </c>
      <c r="I374" s="122">
        <f t="shared" si="35"/>
        <v>9.5508966031673748E-2</v>
      </c>
      <c r="J374" s="128">
        <f t="shared" si="36"/>
        <v>103.67200901161277</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0.10978969957081545</v>
      </c>
      <c r="F375" s="128">
        <f t="shared" si="32"/>
        <v>25.581</v>
      </c>
      <c r="G375" s="122">
        <f t="shared" si="33"/>
        <v>0.10754310583946426</v>
      </c>
      <c r="H375" s="128">
        <f t="shared" si="34"/>
        <v>16283.962</v>
      </c>
      <c r="I375" s="122">
        <f t="shared" si="35"/>
        <v>0.4197079879851483</v>
      </c>
      <c r="J375" s="128">
        <f t="shared" si="36"/>
        <v>102.08901697027871</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3.0695278969957079E-2</v>
      </c>
      <c r="F376" s="128">
        <f t="shared" si="32"/>
        <v>7.1519999999999992</v>
      </c>
      <c r="G376" s="122">
        <f t="shared" si="33"/>
        <v>3.3295143245849243E-2</v>
      </c>
      <c r="H376" s="128">
        <f t="shared" si="34"/>
        <v>5041.4840000000004</v>
      </c>
      <c r="I376" s="122">
        <f t="shared" si="35"/>
        <v>-0.67997838695092827</v>
      </c>
      <c r="J376" s="128">
        <f t="shared" si="36"/>
        <v>92.191460908592788</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0.40506008583690989</v>
      </c>
      <c r="F377" s="128">
        <f t="shared" si="32"/>
        <v>94.379000000000005</v>
      </c>
      <c r="G377" s="122">
        <f t="shared" si="33"/>
        <v>0.3723251925134396</v>
      </c>
      <c r="H377" s="128">
        <f t="shared" si="34"/>
        <v>56376.735999999997</v>
      </c>
      <c r="I377" s="122">
        <f t="shared" si="35"/>
        <v>0.50027551004905946</v>
      </c>
      <c r="J377" s="128">
        <f t="shared" si="36"/>
        <v>108.79201675892203</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0.25855364806866948</v>
      </c>
      <c r="F378" s="128">
        <f t="shared" si="32"/>
        <v>60.242999999999995</v>
      </c>
      <c r="G378" s="122">
        <f t="shared" si="33"/>
        <v>0.24506102312802966</v>
      </c>
      <c r="H378" s="128">
        <f t="shared" si="34"/>
        <v>37106.649999999994</v>
      </c>
      <c r="I378" s="122">
        <f t="shared" si="35"/>
        <v>0.26415934808264185</v>
      </c>
      <c r="J378" s="128">
        <f t="shared" si="36"/>
        <v>105.50582249613424</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0.18311158798283261</v>
      </c>
      <c r="F379" s="128">
        <f t="shared" si="32"/>
        <v>42.664999999999999</v>
      </c>
      <c r="G379" s="122">
        <f t="shared" si="33"/>
        <v>0.16056623386915692</v>
      </c>
      <c r="H379" s="128">
        <f t="shared" si="34"/>
        <v>24312.618000000002</v>
      </c>
      <c r="I379" s="122">
        <f t="shared" si="35"/>
        <v>0.64607983513889866</v>
      </c>
      <c r="J379" s="128">
        <f t="shared" si="36"/>
        <v>114.04115521078211</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1.2605150214592275E-2</v>
      </c>
      <c r="F380" s="128">
        <f t="shared" si="32"/>
        <v>2.9370000000000003</v>
      </c>
      <c r="G380" s="122">
        <f t="shared" si="33"/>
        <v>1.200507205219987E-2</v>
      </c>
      <c r="H380" s="128">
        <f t="shared" si="34"/>
        <v>1817.7839999999999</v>
      </c>
      <c r="I380" s="122">
        <f t="shared" si="35"/>
        <v>-6.516658097728277E-2</v>
      </c>
      <c r="J380" s="128">
        <f t="shared" si="36"/>
        <v>104.99853861587147</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5.8878669527896985</v>
      </c>
      <c r="F381" s="128">
        <f t="shared" si="32"/>
        <v>1371.8729999999998</v>
      </c>
      <c r="G381" s="122">
        <f t="shared" si="33"/>
        <v>4.8935454371342901</v>
      </c>
      <c r="H381" s="128">
        <f t="shared" si="34"/>
        <v>740970.8629999999</v>
      </c>
      <c r="I381" s="122">
        <f t="shared" si="35"/>
        <v>0.64141460263213812</v>
      </c>
      <c r="J381" s="128">
        <f t="shared" si="36"/>
        <v>120.31904124379997</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0.68384549356223179</v>
      </c>
      <c r="F382" s="128">
        <f t="shared" si="32"/>
        <v>159.33600000000001</v>
      </c>
      <c r="G382" s="122">
        <f t="shared" si="33"/>
        <v>0.60593096593535778</v>
      </c>
      <c r="H382" s="128">
        <f t="shared" si="34"/>
        <v>91748.85500000001</v>
      </c>
      <c r="I382" s="122">
        <f t="shared" si="35"/>
        <v>0.7584419886201581</v>
      </c>
      <c r="J382" s="128">
        <f t="shared" si="36"/>
        <v>112.85864760296573</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0.10541630901287555</v>
      </c>
      <c r="F383" s="128">
        <f t="shared" si="32"/>
        <v>24.562000000000001</v>
      </c>
      <c r="G383" s="122">
        <f t="shared" si="33"/>
        <v>8.8273501168949539E-2</v>
      </c>
      <c r="H383" s="128">
        <f t="shared" si="34"/>
        <v>13366.197000000002</v>
      </c>
      <c r="I383" s="122">
        <f t="shared" si="35"/>
        <v>0.74656881430471422</v>
      </c>
      <c r="J383" s="128">
        <f t="shared" si="36"/>
        <v>119.42010639310186</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2.7339055793991422E-2</v>
      </c>
      <c r="F384" s="128">
        <f t="shared" si="32"/>
        <v>6.370000000000001</v>
      </c>
      <c r="G384" s="122">
        <f t="shared" si="33"/>
        <v>3.698947284999142E-2</v>
      </c>
      <c r="H384" s="128">
        <f t="shared" si="34"/>
        <v>5600.8720000000003</v>
      </c>
      <c r="I384" s="122">
        <f t="shared" si="35"/>
        <v>-0.54636569369131005</v>
      </c>
      <c r="J384" s="128">
        <f t="shared" si="36"/>
        <v>73.910368782121651</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0.29560085836909872</v>
      </c>
      <c r="F385" s="128">
        <f t="shared" si="32"/>
        <v>68.875</v>
      </c>
      <c r="G385" s="122">
        <f t="shared" si="33"/>
        <v>0.24254991480537322</v>
      </c>
      <c r="H385" s="128">
        <f t="shared" si="34"/>
        <v>36726.423000000003</v>
      </c>
      <c r="I385" s="122">
        <f t="shared" si="35"/>
        <v>0.59819511320141194</v>
      </c>
      <c r="J385" s="128">
        <f t="shared" si="36"/>
        <v>121.87217571537579</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0.73931330472102985</v>
      </c>
      <c r="F386" s="128">
        <f t="shared" si="32"/>
        <v>172.25999999999996</v>
      </c>
      <c r="G386" s="122">
        <f t="shared" si="33"/>
        <v>0.70191489783249028</v>
      </c>
      <c r="H386" s="128">
        <f t="shared" si="34"/>
        <v>106282.55000000002</v>
      </c>
      <c r="I386" s="122">
        <f t="shared" si="35"/>
        <v>-0.1315204730800178</v>
      </c>
      <c r="J386" s="128">
        <f t="shared" si="36"/>
        <v>105.32805429889373</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0.50613733905579406</v>
      </c>
      <c r="F387" s="128">
        <f t="shared" si="32"/>
        <v>117.93</v>
      </c>
      <c r="G387" s="122">
        <f t="shared" si="33"/>
        <v>0.40008750610891702</v>
      </c>
      <c r="H387" s="128">
        <f t="shared" si="34"/>
        <v>60580.45</v>
      </c>
      <c r="I387" s="122">
        <f t="shared" si="35"/>
        <v>0.77943581117092064</v>
      </c>
      <c r="J387" s="128">
        <f t="shared" si="36"/>
        <v>126.50665950013615</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2.8927038626609444E-3</v>
      </c>
      <c r="F388" s="128">
        <f t="shared" si="32"/>
        <v>0.67400000000000004</v>
      </c>
      <c r="G388" s="122">
        <f t="shared" si="33"/>
        <v>2.420518036164789E-3</v>
      </c>
      <c r="H388" s="128">
        <f t="shared" si="34"/>
        <v>366.51000000000005</v>
      </c>
      <c r="I388" s="122">
        <f t="shared" si="35"/>
        <v>0.48760020567545787</v>
      </c>
      <c r="J388" s="128">
        <f t="shared" si="36"/>
        <v>119.5076351194769</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1.8545064377682403E-2</v>
      </c>
      <c r="F389" s="128">
        <f t="shared" si="32"/>
        <v>4.3209999999999997</v>
      </c>
      <c r="G389" s="122">
        <f t="shared" si="33"/>
        <v>1.5683531680513545E-2</v>
      </c>
      <c r="H389" s="128">
        <f t="shared" si="34"/>
        <v>2374.7690000000002</v>
      </c>
      <c r="I389" s="122">
        <f t="shared" si="35"/>
        <v>0.74533432612399952</v>
      </c>
      <c r="J389" s="128">
        <f t="shared" si="36"/>
        <v>118.24546126128116</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2.0257510729613736E-3</v>
      </c>
      <c r="F390" s="128">
        <f t="shared" si="32"/>
        <v>0.47200000000000003</v>
      </c>
      <c r="G390" s="122">
        <f t="shared" si="33"/>
        <v>1.8699560157973295E-3</v>
      </c>
      <c r="H390" s="128">
        <f t="shared" si="34"/>
        <v>283.14500000000004</v>
      </c>
      <c r="I390" s="122">
        <f t="shared" si="35"/>
        <v>-7.4398921854342576E-2</v>
      </c>
      <c r="J390" s="128">
        <f t="shared" si="36"/>
        <v>108.33148244385924</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2.1824034334763948E-2</v>
      </c>
      <c r="F391" s="128">
        <f t="shared" si="32"/>
        <v>5.085</v>
      </c>
      <c r="G391" s="122">
        <f t="shared" si="33"/>
        <v>1.7614471198932755E-2</v>
      </c>
      <c r="H391" s="128">
        <f t="shared" si="34"/>
        <v>2667.1480000000001</v>
      </c>
      <c r="I391" s="122">
        <f t="shared" si="35"/>
        <v>0.71270969739201639</v>
      </c>
      <c r="J391" s="128">
        <f t="shared" si="36"/>
        <v>123.89832251158495</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5.0214592274678118E-4</v>
      </c>
      <c r="F392" s="128">
        <f t="shared" si="32"/>
        <v>0.11700000000000001</v>
      </c>
      <c r="G392" s="122">
        <f t="shared" si="33"/>
        <v>2.2511854601170274E-4</v>
      </c>
      <c r="H392" s="128">
        <f t="shared" si="34"/>
        <v>34.087000000000003</v>
      </c>
      <c r="I392" s="122">
        <f t="shared" si="35"/>
        <v>0.51173602920836347</v>
      </c>
      <c r="J392" s="128">
        <f t="shared" si="36"/>
        <v>223.05844260413679</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6.0901287553648074E-3</v>
      </c>
      <c r="F393" s="128">
        <f t="shared" ref="F393:F456" si="38">SUMPRODUCT($K$2:$AI$2,$K393:$AI393)</f>
        <v>1.419</v>
      </c>
      <c r="G393" s="122">
        <f t="shared" ref="G393:G456" si="39">SUMPRODUCT($K$3:$AI$3,$K393:$AI393)/$J$3</f>
        <v>4.3611261540900028E-3</v>
      </c>
      <c r="H393" s="128">
        <f t="shared" ref="H393:H456" si="40">SUMPRODUCT($K$3:$AI$3,$K393:$AI393)</f>
        <v>660.35300000000007</v>
      </c>
      <c r="I393" s="122">
        <f t="shared" ref="I393:I456" si="41">CORREL($K$4:$AI$4,$K393:$AI393)</f>
        <v>0.64159565387428841</v>
      </c>
      <c r="J393" s="128">
        <f t="shared" si="36"/>
        <v>139.64578276767551</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3.3733905579399143E-3</v>
      </c>
      <c r="F394" s="128">
        <f t="shared" si="38"/>
        <v>0.78600000000000003</v>
      </c>
      <c r="G394" s="122">
        <f t="shared" si="39"/>
        <v>2.3452627824961368E-3</v>
      </c>
      <c r="H394" s="128">
        <f t="shared" si="40"/>
        <v>355.11500000000001</v>
      </c>
      <c r="I394" s="122">
        <f t="shared" si="41"/>
        <v>0.69445552801264487</v>
      </c>
      <c r="J394" s="128">
        <f t="shared" ref="J394:J457" si="42">$E394/$G394*100</f>
        <v>143.83848936320513</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4.549356223175966E-4</v>
      </c>
      <c r="F395" s="128">
        <f t="shared" si="38"/>
        <v>0.10600000000000001</v>
      </c>
      <c r="G395" s="122">
        <f t="shared" si="39"/>
        <v>1.679456867743597E-4</v>
      </c>
      <c r="H395" s="128">
        <f t="shared" si="40"/>
        <v>25.43</v>
      </c>
      <c r="I395" s="122">
        <f t="shared" si="41"/>
        <v>0.69826235486289601</v>
      </c>
      <c r="J395" s="128">
        <f t="shared" si="42"/>
        <v>270.88258773136397</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1.798283261802575E-3</v>
      </c>
      <c r="F396" s="128">
        <f t="shared" si="38"/>
        <v>0.41899999999999998</v>
      </c>
      <c r="G396" s="122">
        <f t="shared" si="39"/>
        <v>1.3564569602028821E-3</v>
      </c>
      <c r="H396" s="128">
        <f t="shared" si="40"/>
        <v>205.392</v>
      </c>
      <c r="I396" s="122">
        <f t="shared" si="41"/>
        <v>0.51142114638565717</v>
      </c>
      <c r="J396" s="128">
        <f t="shared" si="42"/>
        <v>132.57208408098774</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1.3682403433476396E-2</v>
      </c>
      <c r="F397" s="128">
        <f t="shared" si="38"/>
        <v>3.1880000000000002</v>
      </c>
      <c r="G397" s="122">
        <f t="shared" si="39"/>
        <v>1.0444900870438128E-2</v>
      </c>
      <c r="H397" s="128">
        <f t="shared" si="40"/>
        <v>1581.5460000000005</v>
      </c>
      <c r="I397" s="122">
        <f t="shared" si="41"/>
        <v>0.78058749290883245</v>
      </c>
      <c r="J397" s="128">
        <f t="shared" si="42"/>
        <v>130.99601042841172</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2.2107296137339055E-2</v>
      </c>
      <c r="F398" s="128">
        <f t="shared" si="38"/>
        <v>5.1509999999999998</v>
      </c>
      <c r="G398" s="122">
        <f t="shared" si="39"/>
        <v>1.3988185024237541E-2</v>
      </c>
      <c r="H398" s="128">
        <f t="shared" si="40"/>
        <v>2118.0630000000001</v>
      </c>
      <c r="I398" s="122">
        <f t="shared" si="41"/>
        <v>0.7673167305069748</v>
      </c>
      <c r="J398" s="128">
        <f t="shared" si="42"/>
        <v>158.04263454503501</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9.566523605150215E-3</v>
      </c>
      <c r="F400" s="128">
        <f t="shared" si="38"/>
        <v>2.2290000000000001</v>
      </c>
      <c r="G400" s="122">
        <f t="shared" si="39"/>
        <v>7.3761970175276383E-3</v>
      </c>
      <c r="H400" s="128">
        <f t="shared" si="40"/>
        <v>1116.8889999999999</v>
      </c>
      <c r="I400" s="122">
        <f t="shared" si="41"/>
        <v>0.44849251804068463</v>
      </c>
      <c r="J400" s="128">
        <f t="shared" si="42"/>
        <v>129.69452391819021</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1.3004291845493563E-3</v>
      </c>
      <c r="F401" s="128">
        <f t="shared" si="38"/>
        <v>0.30300000000000005</v>
      </c>
      <c r="G401" s="122">
        <f t="shared" si="39"/>
        <v>7.5742646184733648E-4</v>
      </c>
      <c r="H401" s="128">
        <f t="shared" si="40"/>
        <v>114.688</v>
      </c>
      <c r="I401" s="122">
        <f t="shared" si="41"/>
        <v>0.46530402774768731</v>
      </c>
      <c r="J401" s="128">
        <f t="shared" si="42"/>
        <v>171.69048746694898</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1.0194420600858369</v>
      </c>
      <c r="F402" s="128">
        <f t="shared" si="38"/>
        <v>237.53</v>
      </c>
      <c r="G402" s="122">
        <f t="shared" si="39"/>
        <v>0.81798162701924471</v>
      </c>
      <c r="H402" s="128">
        <f t="shared" si="40"/>
        <v>123857.14199999999</v>
      </c>
      <c r="I402" s="122">
        <f t="shared" si="41"/>
        <v>0.78790846420298388</v>
      </c>
      <c r="J402" s="128">
        <f t="shared" si="42"/>
        <v>124.62896798803678</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0.18139484978540774</v>
      </c>
      <c r="F403" s="128">
        <f t="shared" si="38"/>
        <v>42.265000000000001</v>
      </c>
      <c r="G403" s="122">
        <f t="shared" si="39"/>
        <v>0.16627541639699375</v>
      </c>
      <c r="H403" s="128">
        <f t="shared" si="40"/>
        <v>25177.091</v>
      </c>
      <c r="I403" s="122">
        <f t="shared" si="41"/>
        <v>0.54570764678681205</v>
      </c>
      <c r="J403" s="128">
        <f t="shared" si="42"/>
        <v>109.09300587906232</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0.97257081545064383</v>
      </c>
      <c r="F404" s="128">
        <f t="shared" si="38"/>
        <v>226.60900000000001</v>
      </c>
      <c r="G404" s="122">
        <f t="shared" si="39"/>
        <v>0.76848142228797112</v>
      </c>
      <c r="H404" s="128">
        <f t="shared" si="40"/>
        <v>116361.92000000001</v>
      </c>
      <c r="I404" s="122">
        <f t="shared" si="41"/>
        <v>0.80699376613176921</v>
      </c>
      <c r="J404" s="128">
        <f t="shared" si="42"/>
        <v>126.55749211933387</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0.11987982832618027</v>
      </c>
      <c r="F405" s="128">
        <f t="shared" si="38"/>
        <v>27.932000000000002</v>
      </c>
      <c r="G405" s="122">
        <f t="shared" si="39"/>
        <v>7.6332576047761821E-2</v>
      </c>
      <c r="H405" s="128">
        <f t="shared" si="40"/>
        <v>11558.126</v>
      </c>
      <c r="I405" s="122">
        <f t="shared" si="41"/>
        <v>0.18264722426919081</v>
      </c>
      <c r="J405" s="128">
        <f t="shared" si="42"/>
        <v>157.04936808522044</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0.58543776824034344</v>
      </c>
      <c r="F406" s="128">
        <f t="shared" si="38"/>
        <v>136.40700000000001</v>
      </c>
      <c r="G406" s="122">
        <f t="shared" si="39"/>
        <v>0.47234429196000477</v>
      </c>
      <c r="H406" s="128">
        <f t="shared" si="40"/>
        <v>71521.428</v>
      </c>
      <c r="I406" s="122">
        <f t="shared" si="41"/>
        <v>0.5495804615058425</v>
      </c>
      <c r="J406" s="128">
        <f t="shared" si="42"/>
        <v>123.94301745683309</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0.54783261802575101</v>
      </c>
      <c r="F407" s="128">
        <f t="shared" si="38"/>
        <v>127.645</v>
      </c>
      <c r="G407" s="122">
        <f t="shared" si="39"/>
        <v>0.43772399582612365</v>
      </c>
      <c r="H407" s="128">
        <f t="shared" si="40"/>
        <v>66279.291999999987</v>
      </c>
      <c r="I407" s="122">
        <f t="shared" si="41"/>
        <v>0.70694235713479547</v>
      </c>
      <c r="J407" s="128">
        <f t="shared" si="42"/>
        <v>125.15480605348527</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0.24545922746781115</v>
      </c>
      <c r="F408" s="128">
        <f t="shared" si="38"/>
        <v>57.192</v>
      </c>
      <c r="G408" s="122">
        <f t="shared" si="39"/>
        <v>0.1873534454292092</v>
      </c>
      <c r="H408" s="128">
        <f t="shared" si="40"/>
        <v>28368.684000000001</v>
      </c>
      <c r="I408" s="122">
        <f t="shared" si="41"/>
        <v>0.55678739966483837</v>
      </c>
      <c r="J408" s="128">
        <f t="shared" si="42"/>
        <v>131.01399171255542</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0.93126609442060071</v>
      </c>
      <c r="F409" s="128">
        <f t="shared" si="38"/>
        <v>216.98499999999996</v>
      </c>
      <c r="G409" s="122">
        <f t="shared" si="39"/>
        <v>0.89804866660502725</v>
      </c>
      <c r="H409" s="128">
        <f t="shared" si="40"/>
        <v>135980.73300000001</v>
      </c>
      <c r="I409" s="122">
        <f t="shared" si="41"/>
        <v>0.43649712498233179</v>
      </c>
      <c r="J409" s="128">
        <f t="shared" si="42"/>
        <v>103.6988449569385</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5.8532188841201725E-2</v>
      </c>
      <c r="F410" s="128">
        <f t="shared" si="38"/>
        <v>13.638000000000002</v>
      </c>
      <c r="G410" s="122">
        <f t="shared" si="39"/>
        <v>8.767013168843861E-2</v>
      </c>
      <c r="H410" s="128">
        <f t="shared" si="40"/>
        <v>13274.835999999998</v>
      </c>
      <c r="I410" s="122">
        <f t="shared" si="41"/>
        <v>-0.4356279597109321</v>
      </c>
      <c r="J410" s="128">
        <f t="shared" si="42"/>
        <v>66.764116482923669</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2.1158798283261806E-2</v>
      </c>
      <c r="F411" s="128">
        <f t="shared" si="38"/>
        <v>4.9300000000000006</v>
      </c>
      <c r="G411" s="122">
        <f t="shared" si="39"/>
        <v>2.3910644705385099E-2</v>
      </c>
      <c r="H411" s="128">
        <f t="shared" si="40"/>
        <v>3620.5020000000009</v>
      </c>
      <c r="I411" s="122">
        <f t="shared" si="41"/>
        <v>-0.21518945250032617</v>
      </c>
      <c r="J411" s="128">
        <f t="shared" si="42"/>
        <v>88.491124116350022</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0.40590128755364807</v>
      </c>
      <c r="F412" s="128">
        <f t="shared" si="38"/>
        <v>94.575000000000003</v>
      </c>
      <c r="G412" s="122">
        <f t="shared" si="39"/>
        <v>0.4198674133854628</v>
      </c>
      <c r="H412" s="128">
        <f t="shared" si="40"/>
        <v>63575.484000000004</v>
      </c>
      <c r="I412" s="122">
        <f t="shared" si="41"/>
        <v>-0.20007912477152184</v>
      </c>
      <c r="J412" s="128">
        <f t="shared" si="42"/>
        <v>96.67368188466844</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0.50512446351931328</v>
      </c>
      <c r="F413" s="128">
        <f t="shared" si="38"/>
        <v>117.694</v>
      </c>
      <c r="G413" s="122">
        <f t="shared" si="39"/>
        <v>0.45413358385396713</v>
      </c>
      <c r="H413" s="128">
        <f t="shared" si="40"/>
        <v>68763.998999999996</v>
      </c>
      <c r="I413" s="122">
        <f t="shared" si="41"/>
        <v>0.40990336386816911</v>
      </c>
      <c r="J413" s="128">
        <f t="shared" si="42"/>
        <v>111.22816754326254</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7.6420600858369103E-2</v>
      </c>
      <c r="F414" s="128">
        <f t="shared" si="38"/>
        <v>17.806000000000001</v>
      </c>
      <c r="G414" s="122">
        <f t="shared" si="39"/>
        <v>0.11263865590616703</v>
      </c>
      <c r="H414" s="128">
        <f t="shared" si="40"/>
        <v>17055.52</v>
      </c>
      <c r="I414" s="122">
        <f t="shared" si="41"/>
        <v>-0.44568862860001157</v>
      </c>
      <c r="J414" s="128">
        <f t="shared" si="42"/>
        <v>67.845803240080244</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8.4201716738197444E-2</v>
      </c>
      <c r="F415" s="128">
        <f t="shared" si="38"/>
        <v>19.619000000000003</v>
      </c>
      <c r="G415" s="122">
        <f t="shared" si="39"/>
        <v>9.1546454186424334E-2</v>
      </c>
      <c r="H415" s="128">
        <f t="shared" si="40"/>
        <v>13861.780999999999</v>
      </c>
      <c r="I415" s="122">
        <f t="shared" si="41"/>
        <v>-7.9821847519335368E-2</v>
      </c>
      <c r="J415" s="128">
        <f t="shared" si="42"/>
        <v>91.977037763505137</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0.23385407725321888</v>
      </c>
      <c r="F416" s="128">
        <f t="shared" si="38"/>
        <v>54.488</v>
      </c>
      <c r="G416" s="122">
        <f t="shared" si="39"/>
        <v>0.24631241992365505</v>
      </c>
      <c r="H416" s="128">
        <f t="shared" si="40"/>
        <v>37296.133999999998</v>
      </c>
      <c r="I416" s="122">
        <f t="shared" si="41"/>
        <v>-0.31420413166591882</v>
      </c>
      <c r="J416" s="128">
        <f t="shared" si="42"/>
        <v>94.942056647286549</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0.28170815450643777</v>
      </c>
      <c r="F417" s="128">
        <f t="shared" si="38"/>
        <v>65.638000000000005</v>
      </c>
      <c r="G417" s="122">
        <f t="shared" si="39"/>
        <v>0.2605573181523993</v>
      </c>
      <c r="H417" s="128">
        <f t="shared" si="40"/>
        <v>39453.067999999999</v>
      </c>
      <c r="I417" s="122">
        <f t="shared" si="41"/>
        <v>0.48754772537583879</v>
      </c>
      <c r="J417" s="128">
        <f t="shared" si="42"/>
        <v>108.11753686444816</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0.32345922746781114</v>
      </c>
      <c r="F418" s="128">
        <f t="shared" si="38"/>
        <v>75.366</v>
      </c>
      <c r="G418" s="122">
        <f t="shared" si="39"/>
        <v>0.28854043772867161</v>
      </c>
      <c r="H418" s="128">
        <f t="shared" si="40"/>
        <v>43690.216</v>
      </c>
      <c r="I418" s="122">
        <f t="shared" si="41"/>
        <v>0.36336363886125111</v>
      </c>
      <c r="J418" s="128">
        <f t="shared" si="42"/>
        <v>112.10187037006416</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8.9429184549356222E-2</v>
      </c>
      <c r="F419" s="128">
        <f t="shared" si="38"/>
        <v>20.837</v>
      </c>
      <c r="G419" s="122">
        <f t="shared" si="39"/>
        <v>7.7982994095814231E-2</v>
      </c>
      <c r="H419" s="128">
        <f t="shared" si="40"/>
        <v>11808.028999999999</v>
      </c>
      <c r="I419" s="122">
        <f t="shared" si="41"/>
        <v>0.71519079392373142</v>
      </c>
      <c r="J419" s="128">
        <f t="shared" si="42"/>
        <v>114.67780326500232</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0.24263090128755366</v>
      </c>
      <c r="F420" s="128">
        <f t="shared" si="38"/>
        <v>56.533000000000001</v>
      </c>
      <c r="G420" s="122">
        <f t="shared" si="39"/>
        <v>0.22638863939558046</v>
      </c>
      <c r="H420" s="128">
        <f t="shared" si="40"/>
        <v>34279.315000000002</v>
      </c>
      <c r="I420" s="122">
        <f t="shared" si="41"/>
        <v>0.31139960833524377</v>
      </c>
      <c r="J420" s="128">
        <f t="shared" si="42"/>
        <v>107.17450395714967</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0.90241630901287551</v>
      </c>
      <c r="F421" s="128">
        <f t="shared" si="38"/>
        <v>210.26300000000001</v>
      </c>
      <c r="G421" s="122">
        <f t="shared" si="39"/>
        <v>0.88916369255966932</v>
      </c>
      <c r="H421" s="128">
        <f t="shared" si="40"/>
        <v>134635.38800000001</v>
      </c>
      <c r="I421" s="122">
        <f t="shared" si="41"/>
        <v>0.50942350840956585</v>
      </c>
      <c r="J421" s="128">
        <f t="shared" si="42"/>
        <v>101.49045856956387</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0.78205150214592267</v>
      </c>
      <c r="F422" s="128">
        <f t="shared" si="38"/>
        <v>182.21799999999999</v>
      </c>
      <c r="G422" s="122">
        <f t="shared" si="39"/>
        <v>0.74022456379030233</v>
      </c>
      <c r="H422" s="128">
        <f t="shared" si="40"/>
        <v>112083.323</v>
      </c>
      <c r="I422" s="122">
        <f t="shared" si="41"/>
        <v>0.38845949537172147</v>
      </c>
      <c r="J422" s="128">
        <f t="shared" si="42"/>
        <v>105.65057421783553</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0.36083261802575106</v>
      </c>
      <c r="F423" s="128">
        <f t="shared" si="38"/>
        <v>84.073999999999998</v>
      </c>
      <c r="G423" s="122">
        <f t="shared" si="39"/>
        <v>0.31491588846768542</v>
      </c>
      <c r="H423" s="128">
        <f t="shared" si="40"/>
        <v>47683.933999999994</v>
      </c>
      <c r="I423" s="122">
        <f t="shared" si="41"/>
        <v>0.45766925120491275</v>
      </c>
      <c r="J423" s="128">
        <f t="shared" si="42"/>
        <v>114.58063287358628</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0.51666094420600861</v>
      </c>
      <c r="F424" s="128">
        <f t="shared" si="38"/>
        <v>120.38200000000001</v>
      </c>
      <c r="G424" s="122">
        <f t="shared" si="39"/>
        <v>0.47334081813258666</v>
      </c>
      <c r="H424" s="128">
        <f t="shared" si="40"/>
        <v>71672.320000000007</v>
      </c>
      <c r="I424" s="122">
        <f t="shared" si="41"/>
        <v>0.72324230913090304</v>
      </c>
      <c r="J424" s="128">
        <f t="shared" si="42"/>
        <v>109.151994591197</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3.6373390557939915E-2</v>
      </c>
      <c r="F425" s="128">
        <f t="shared" si="38"/>
        <v>8.4749999999999996</v>
      </c>
      <c r="G425" s="122">
        <f t="shared" si="39"/>
        <v>3.6301608791557145E-2</v>
      </c>
      <c r="H425" s="128">
        <f t="shared" si="40"/>
        <v>5496.7169999999996</v>
      </c>
      <c r="I425" s="122">
        <f t="shared" si="41"/>
        <v>0.13232290546498554</v>
      </c>
      <c r="J425" s="128">
        <f t="shared" si="42"/>
        <v>100.19773714932288</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5.2454935622317601E-2</v>
      </c>
      <c r="F426" s="128">
        <f t="shared" si="38"/>
        <v>12.222000000000001</v>
      </c>
      <c r="G426" s="122">
        <f t="shared" si="39"/>
        <v>5.0970241318733567E-2</v>
      </c>
      <c r="H426" s="128">
        <f t="shared" si="40"/>
        <v>7717.811999999999</v>
      </c>
      <c r="I426" s="122">
        <f t="shared" si="41"/>
        <v>0.12098718156143588</v>
      </c>
      <c r="J426" s="128">
        <f t="shared" si="42"/>
        <v>102.91286496820715</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0.1646824034334764</v>
      </c>
      <c r="F427" s="128">
        <f t="shared" si="38"/>
        <v>38.371000000000002</v>
      </c>
      <c r="G427" s="122">
        <f t="shared" si="39"/>
        <v>0.15540460843492845</v>
      </c>
      <c r="H427" s="128">
        <f t="shared" si="40"/>
        <v>23531.054999999997</v>
      </c>
      <c r="I427" s="122">
        <f t="shared" si="41"/>
        <v>0.21669956879854069</v>
      </c>
      <c r="J427" s="128">
        <f t="shared" si="42"/>
        <v>105.9700900069722</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0.50772103004291835</v>
      </c>
      <c r="F428" s="128">
        <f t="shared" si="38"/>
        <v>118.29899999999998</v>
      </c>
      <c r="G428" s="122">
        <f t="shared" si="39"/>
        <v>0.50198383943784752</v>
      </c>
      <c r="H428" s="128">
        <f t="shared" si="40"/>
        <v>76009.388999999996</v>
      </c>
      <c r="I428" s="122">
        <f t="shared" si="41"/>
        <v>0.13251435588220009</v>
      </c>
      <c r="J428" s="128">
        <f t="shared" si="42"/>
        <v>101.14290344714996</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0.24351072961373393</v>
      </c>
      <c r="F429" s="128">
        <f t="shared" si="38"/>
        <v>56.738000000000007</v>
      </c>
      <c r="G429" s="122">
        <f t="shared" si="39"/>
        <v>0.23724907210503368</v>
      </c>
      <c r="H429" s="128">
        <f t="shared" si="40"/>
        <v>35923.779999999992</v>
      </c>
      <c r="I429" s="122">
        <f t="shared" si="41"/>
        <v>-0.17503317479853797</v>
      </c>
      <c r="J429" s="128">
        <f t="shared" si="42"/>
        <v>102.63927586866519</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0.12831759656652361</v>
      </c>
      <c r="F430" s="128">
        <f t="shared" si="38"/>
        <v>29.898</v>
      </c>
      <c r="G430" s="122">
        <f t="shared" si="39"/>
        <v>0.12308522104373323</v>
      </c>
      <c r="H430" s="128">
        <f t="shared" si="40"/>
        <v>18637.317999999999</v>
      </c>
      <c r="I430" s="122">
        <f t="shared" si="41"/>
        <v>-0.21020234479724442</v>
      </c>
      <c r="J430" s="128">
        <f t="shared" si="42"/>
        <v>104.2510185044322</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0.28204291845493568</v>
      </c>
      <c r="F431" s="128">
        <f t="shared" si="38"/>
        <v>65.716000000000008</v>
      </c>
      <c r="G431" s="122">
        <f t="shared" si="39"/>
        <v>0.26889186226208239</v>
      </c>
      <c r="H431" s="128">
        <f t="shared" si="40"/>
        <v>40715.067999999992</v>
      </c>
      <c r="I431" s="122">
        <f t="shared" si="41"/>
        <v>-2.2522103622480728E-2</v>
      </c>
      <c r="J431" s="128">
        <f t="shared" si="42"/>
        <v>104.89083458391733</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0.13894420600858368</v>
      </c>
      <c r="F432" s="128">
        <f t="shared" si="38"/>
        <v>32.373999999999995</v>
      </c>
      <c r="G432" s="122">
        <f t="shared" si="39"/>
        <v>0.13212858444834824</v>
      </c>
      <c r="H432" s="128">
        <f t="shared" si="40"/>
        <v>20006.645999999993</v>
      </c>
      <c r="I432" s="122">
        <f t="shared" si="41"/>
        <v>-0.13466905288459935</v>
      </c>
      <c r="J432" s="128">
        <f t="shared" si="42"/>
        <v>105.1583248157024</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0.177656652360515</v>
      </c>
      <c r="F433" s="128">
        <f t="shared" si="38"/>
        <v>41.393999999999998</v>
      </c>
      <c r="G433" s="122">
        <f t="shared" si="39"/>
        <v>0.17133054854772881</v>
      </c>
      <c r="H433" s="128">
        <f t="shared" si="40"/>
        <v>25942.528999999999</v>
      </c>
      <c r="I433" s="122">
        <f t="shared" si="41"/>
        <v>-0.1205055697908041</v>
      </c>
      <c r="J433" s="128">
        <f t="shared" si="42"/>
        <v>103.6923385037922</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0.20504291845493564</v>
      </c>
      <c r="F434" s="128">
        <f t="shared" si="38"/>
        <v>47.775000000000006</v>
      </c>
      <c r="G434" s="122">
        <f t="shared" si="39"/>
        <v>0.19234205312446342</v>
      </c>
      <c r="H434" s="128">
        <f t="shared" si="40"/>
        <v>29124.049000000003</v>
      </c>
      <c r="I434" s="122">
        <f t="shared" si="41"/>
        <v>-5.6929524535795896E-2</v>
      </c>
      <c r="J434" s="128">
        <f t="shared" si="42"/>
        <v>106.60327012432043</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0.47617167381974251</v>
      </c>
      <c r="F435" s="128">
        <f t="shared" si="38"/>
        <v>110.94800000000001</v>
      </c>
      <c r="G435" s="122">
        <f t="shared" si="39"/>
        <v>0.46277986765113793</v>
      </c>
      <c r="H435" s="128">
        <f t="shared" si="40"/>
        <v>70073.202000000005</v>
      </c>
      <c r="I435" s="122">
        <f t="shared" si="41"/>
        <v>-5.6045922741212596E-2</v>
      </c>
      <c r="J435" s="128">
        <f t="shared" si="42"/>
        <v>102.89377457938596</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0.24486695278969958</v>
      </c>
      <c r="F436" s="128">
        <f t="shared" si="38"/>
        <v>57.054000000000002</v>
      </c>
      <c r="G436" s="122">
        <f t="shared" si="39"/>
        <v>0.23078772008611922</v>
      </c>
      <c r="H436" s="128">
        <f t="shared" si="40"/>
        <v>34945.415000000001</v>
      </c>
      <c r="I436" s="122">
        <f t="shared" si="41"/>
        <v>-7.305072201589792E-2</v>
      </c>
      <c r="J436" s="128">
        <f t="shared" si="42"/>
        <v>106.10051206291506</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0.23081974248927042</v>
      </c>
      <c r="F437" s="128">
        <f t="shared" si="38"/>
        <v>53.781000000000006</v>
      </c>
      <c r="G437" s="122">
        <f t="shared" si="39"/>
        <v>0.21824923721089962</v>
      </c>
      <c r="H437" s="128">
        <f t="shared" si="40"/>
        <v>33046.862999999998</v>
      </c>
      <c r="I437" s="122">
        <f t="shared" si="41"/>
        <v>-9.1262485421916326E-2</v>
      </c>
      <c r="J437" s="128">
        <f t="shared" si="42"/>
        <v>105.75970181569232</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0.72282403433476394</v>
      </c>
      <c r="F438" s="128">
        <f t="shared" si="38"/>
        <v>168.41800000000001</v>
      </c>
      <c r="G438" s="122">
        <f t="shared" si="39"/>
        <v>0.68837276281551729</v>
      </c>
      <c r="H438" s="128">
        <f t="shared" si="40"/>
        <v>104232.027</v>
      </c>
      <c r="I438" s="122">
        <f t="shared" si="41"/>
        <v>0.25956725283508431</v>
      </c>
      <c r="J438" s="128">
        <f t="shared" si="42"/>
        <v>105.00474065509758</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0.34608154506437766</v>
      </c>
      <c r="F439" s="128">
        <f t="shared" si="38"/>
        <v>80.637</v>
      </c>
      <c r="G439" s="122">
        <f t="shared" si="39"/>
        <v>0.31949282119695144</v>
      </c>
      <c r="H439" s="128">
        <f t="shared" si="40"/>
        <v>48376.963999999993</v>
      </c>
      <c r="I439" s="122">
        <f t="shared" si="41"/>
        <v>4.7201732907073697E-2</v>
      </c>
      <c r="J439" s="128">
        <f t="shared" si="42"/>
        <v>108.3221662908775</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0.24287124463519313</v>
      </c>
      <c r="F440" s="128">
        <f t="shared" si="38"/>
        <v>56.588999999999999</v>
      </c>
      <c r="G440" s="122">
        <f t="shared" si="39"/>
        <v>0.22098192420980334</v>
      </c>
      <c r="H440" s="128">
        <f t="shared" si="40"/>
        <v>33460.641000000003</v>
      </c>
      <c r="I440" s="122">
        <f t="shared" si="41"/>
        <v>-8.4509455904508268E-3</v>
      </c>
      <c r="J440" s="128">
        <f t="shared" si="42"/>
        <v>109.90548005392864</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6.3163090128755373E-2</v>
      </c>
      <c r="F441" s="128">
        <f t="shared" si="38"/>
        <v>14.717000000000002</v>
      </c>
      <c r="G441" s="122">
        <f t="shared" si="39"/>
        <v>5.7510428086489054E-2</v>
      </c>
      <c r="H441" s="128">
        <f t="shared" si="40"/>
        <v>8708.1139999999996</v>
      </c>
      <c r="I441" s="122">
        <f t="shared" si="41"/>
        <v>-0.13110885171054051</v>
      </c>
      <c r="J441" s="128">
        <f t="shared" si="42"/>
        <v>109.82893403917176</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5.6961373390557943E-2</v>
      </c>
      <c r="F442" s="128">
        <f t="shared" si="38"/>
        <v>13.272</v>
      </c>
      <c r="G442" s="122">
        <f t="shared" si="39"/>
        <v>5.5055601051394149E-2</v>
      </c>
      <c r="H442" s="128">
        <f t="shared" si="40"/>
        <v>8336.4089999999997</v>
      </c>
      <c r="I442" s="122">
        <f t="shared" si="41"/>
        <v>-0.18755487894377249</v>
      </c>
      <c r="J442" s="128">
        <f t="shared" si="42"/>
        <v>103.4615412469746</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0.82951502145922751</v>
      </c>
      <c r="F443" s="128">
        <f t="shared" si="38"/>
        <v>193.27700000000002</v>
      </c>
      <c r="G443" s="122">
        <f t="shared" si="39"/>
        <v>0.79565486930219664</v>
      </c>
      <c r="H443" s="128">
        <f t="shared" si="40"/>
        <v>120476.46900000001</v>
      </c>
      <c r="I443" s="122">
        <f t="shared" si="41"/>
        <v>0.42814948547821813</v>
      </c>
      <c r="J443" s="128">
        <f t="shared" si="42"/>
        <v>104.25563312227659</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0.63199141630901301</v>
      </c>
      <c r="F444" s="128">
        <f t="shared" si="38"/>
        <v>147.25400000000002</v>
      </c>
      <c r="G444" s="122">
        <f t="shared" si="39"/>
        <v>0.6209622898202326</v>
      </c>
      <c r="H444" s="128">
        <f t="shared" si="40"/>
        <v>94024.867999999988</v>
      </c>
      <c r="I444" s="122">
        <f t="shared" si="41"/>
        <v>0.1993745151829785</v>
      </c>
      <c r="J444" s="128">
        <f t="shared" si="42"/>
        <v>101.77613466543569</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0.4499356223175966</v>
      </c>
      <c r="F445" s="128">
        <f t="shared" si="38"/>
        <v>104.83500000000001</v>
      </c>
      <c r="G445" s="122">
        <f t="shared" si="39"/>
        <v>0.45306335442285595</v>
      </c>
      <c r="H445" s="128">
        <f t="shared" si="40"/>
        <v>68601.947</v>
      </c>
      <c r="I445" s="122">
        <f t="shared" si="41"/>
        <v>-0.20514185829661771</v>
      </c>
      <c r="J445" s="128">
        <f t="shared" si="42"/>
        <v>99.309647960991313</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5.7523605150214596E-2</v>
      </c>
      <c r="F446" s="128">
        <f t="shared" si="38"/>
        <v>13.403</v>
      </c>
      <c r="G446" s="122">
        <f t="shared" si="39"/>
        <v>5.3236590101573132E-2</v>
      </c>
      <c r="H446" s="128">
        <f t="shared" si="40"/>
        <v>8060.978000000001</v>
      </c>
      <c r="I446" s="122">
        <f t="shared" si="41"/>
        <v>-0.15246077015422574</v>
      </c>
      <c r="J446" s="128">
        <f t="shared" si="42"/>
        <v>108.05276040494334</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0.39101287553648073</v>
      </c>
      <c r="F447" s="128">
        <f t="shared" si="38"/>
        <v>91.106000000000009</v>
      </c>
      <c r="G447" s="122">
        <f t="shared" si="39"/>
        <v>0.36580804131609185</v>
      </c>
      <c r="H447" s="128">
        <f t="shared" si="40"/>
        <v>55389.921999999999</v>
      </c>
      <c r="I447" s="122">
        <f t="shared" si="41"/>
        <v>1.0109386224137798E-2</v>
      </c>
      <c r="J447" s="128">
        <f t="shared" si="42"/>
        <v>106.89018046998304</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0.17274248927038627</v>
      </c>
      <c r="F448" s="128">
        <f t="shared" si="38"/>
        <v>40.249000000000002</v>
      </c>
      <c r="G448" s="122">
        <f t="shared" si="39"/>
        <v>0.14928911357962726</v>
      </c>
      <c r="H448" s="128">
        <f t="shared" si="40"/>
        <v>22605.059000000001</v>
      </c>
      <c r="I448" s="122">
        <f t="shared" si="41"/>
        <v>4.4232164069993092E-2</v>
      </c>
      <c r="J448" s="128">
        <f t="shared" si="42"/>
        <v>115.71003747587363</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0.16189270386266094</v>
      </c>
      <c r="F449" s="128">
        <f t="shared" si="38"/>
        <v>37.720999999999997</v>
      </c>
      <c r="G449" s="122">
        <f t="shared" si="39"/>
        <v>0.15460086647558413</v>
      </c>
      <c r="H449" s="128">
        <f t="shared" si="40"/>
        <v>23409.353999999999</v>
      </c>
      <c r="I449" s="122">
        <f t="shared" si="41"/>
        <v>-9.959670542685084E-2</v>
      </c>
      <c r="J449" s="128">
        <f t="shared" si="42"/>
        <v>104.71655661013284</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0.11679399141630901</v>
      </c>
      <c r="F450" s="128">
        <f t="shared" si="38"/>
        <v>27.213000000000001</v>
      </c>
      <c r="G450" s="122">
        <f t="shared" si="39"/>
        <v>0.10807553263152332</v>
      </c>
      <c r="H450" s="128">
        <f t="shared" si="40"/>
        <v>16364.580999999998</v>
      </c>
      <c r="I450" s="122">
        <f t="shared" si="41"/>
        <v>-0.1138013320543569</v>
      </c>
      <c r="J450" s="128">
        <f t="shared" si="42"/>
        <v>108.06700515139789</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0.11501716738197425</v>
      </c>
      <c r="F451" s="128">
        <f t="shared" si="38"/>
        <v>26.798999999999999</v>
      </c>
      <c r="G451" s="122">
        <f t="shared" si="39"/>
        <v>0.1058775046559854</v>
      </c>
      <c r="H451" s="128">
        <f t="shared" si="40"/>
        <v>16031.759999999998</v>
      </c>
      <c r="I451" s="122">
        <f t="shared" si="41"/>
        <v>-8.9450914298829523E-2</v>
      </c>
      <c r="J451" s="128">
        <f t="shared" si="42"/>
        <v>108.63229895310171</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0.20481974248927037</v>
      </c>
      <c r="F452" s="128">
        <f t="shared" si="38"/>
        <v>47.722999999999999</v>
      </c>
      <c r="G452" s="122">
        <f t="shared" si="39"/>
        <v>0.19583193543700222</v>
      </c>
      <c r="H452" s="128">
        <f t="shared" si="40"/>
        <v>29652.480000000003</v>
      </c>
      <c r="I452" s="122">
        <f t="shared" si="41"/>
        <v>-7.8336300303789477E-2</v>
      </c>
      <c r="J452" s="128">
        <f t="shared" si="42"/>
        <v>104.58955125588261</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0.15158798283261804</v>
      </c>
      <c r="F453" s="128">
        <f t="shared" si="38"/>
        <v>35.32</v>
      </c>
      <c r="G453" s="122">
        <f t="shared" si="39"/>
        <v>0.14374555204797315</v>
      </c>
      <c r="H453" s="128">
        <f t="shared" si="40"/>
        <v>21765.663999999997</v>
      </c>
      <c r="I453" s="122">
        <f t="shared" si="41"/>
        <v>-0.11028085635495845</v>
      </c>
      <c r="J453" s="128">
        <f t="shared" si="42"/>
        <v>105.45577283812413</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7.1175965665236068E-2</v>
      </c>
      <c r="F454" s="128">
        <f t="shared" si="38"/>
        <v>16.584000000000003</v>
      </c>
      <c r="G454" s="122">
        <f t="shared" si="39"/>
        <v>6.7877029151091686E-2</v>
      </c>
      <c r="H454" s="128">
        <f t="shared" si="40"/>
        <v>10277.804</v>
      </c>
      <c r="I454" s="122">
        <f t="shared" si="41"/>
        <v>-0.15530790058633712</v>
      </c>
      <c r="J454" s="128">
        <f t="shared" si="42"/>
        <v>104.86016632637394</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6.7351931330472098E-2</v>
      </c>
      <c r="F455" s="128">
        <f t="shared" si="38"/>
        <v>15.693</v>
      </c>
      <c r="G455" s="122">
        <f t="shared" si="39"/>
        <v>6.2694613586231476E-2</v>
      </c>
      <c r="H455" s="128">
        <f t="shared" si="40"/>
        <v>9493.0929999999971</v>
      </c>
      <c r="I455" s="122">
        <f t="shared" si="41"/>
        <v>-0.13245881441504079</v>
      </c>
      <c r="J455" s="128">
        <f t="shared" si="42"/>
        <v>107.42857715812355</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0.31442489270386265</v>
      </c>
      <c r="F456" s="128">
        <f t="shared" si="38"/>
        <v>73.260999999999996</v>
      </c>
      <c r="G456" s="122">
        <f t="shared" si="39"/>
        <v>0.29794161196158975</v>
      </c>
      <c r="H456" s="128">
        <f t="shared" si="40"/>
        <v>45113.722999999998</v>
      </c>
      <c r="I456" s="122">
        <f t="shared" si="41"/>
        <v>8.1564070916001374E-2</v>
      </c>
      <c r="J456" s="128">
        <f t="shared" si="42"/>
        <v>105.53238623962264</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5.8094420600858371E-2</v>
      </c>
      <c r="F457" s="128">
        <f t="shared" ref="F457:F520" si="44">SUMPRODUCT($K$2:$AI$2,$K457:$AI457)</f>
        <v>13.536</v>
      </c>
      <c r="G457" s="122">
        <f t="shared" ref="G457:G520" si="45">SUMPRODUCT($K$3:$AI$3,$K457:$AI457)/$J$3</f>
        <v>5.3643833626121067E-2</v>
      </c>
      <c r="H457" s="128">
        <f t="shared" ref="H457:H520" si="46">SUMPRODUCT($K$3:$AI$3,$K457:$AI457)</f>
        <v>8122.6419999999998</v>
      </c>
      <c r="I457" s="122">
        <f t="shared" ref="I457:I520" si="47">CORREL($K$4:$AI$4,$K457:$AI457)</f>
        <v>-0.15057684962882739</v>
      </c>
      <c r="J457" s="128">
        <f t="shared" si="42"/>
        <v>108.29654906052455</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0.59465236051502146</v>
      </c>
      <c r="F458" s="128">
        <f t="shared" si="44"/>
        <v>138.554</v>
      </c>
      <c r="G458" s="122">
        <f t="shared" si="45"/>
        <v>0.54536452733492713</v>
      </c>
      <c r="H458" s="128">
        <f t="shared" si="46"/>
        <v>82578.005999999994</v>
      </c>
      <c r="I458" s="122">
        <f t="shared" si="47"/>
        <v>0.27938931394903038</v>
      </c>
      <c r="J458" s="128">
        <f t="shared" ref="J458:J521" si="48">$E458/$G458*100</f>
        <v>109.03759425295824</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0.5891201716738198</v>
      </c>
      <c r="F459" s="128">
        <f t="shared" si="44"/>
        <v>137.26500000000001</v>
      </c>
      <c r="G459" s="122">
        <f t="shared" si="45"/>
        <v>0.56692323898083452</v>
      </c>
      <c r="H459" s="128">
        <f t="shared" si="46"/>
        <v>85842.383000000002</v>
      </c>
      <c r="I459" s="122">
        <f t="shared" si="47"/>
        <v>0.19120054965761177</v>
      </c>
      <c r="J459" s="128">
        <f t="shared" si="48"/>
        <v>103.91533300573266</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0.4381974248927038</v>
      </c>
      <c r="F460" s="128">
        <f t="shared" si="44"/>
        <v>102.09999999999998</v>
      </c>
      <c r="G460" s="122">
        <f t="shared" si="45"/>
        <v>0.41919693827682314</v>
      </c>
      <c r="H460" s="128">
        <f t="shared" si="46"/>
        <v>63473.962000000007</v>
      </c>
      <c r="I460" s="122">
        <f t="shared" si="47"/>
        <v>0.10633135400774542</v>
      </c>
      <c r="J460" s="128">
        <f t="shared" si="48"/>
        <v>104.53259193494715</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0.26036051502145918</v>
      </c>
      <c r="F461" s="128">
        <f t="shared" si="44"/>
        <v>60.663999999999994</v>
      </c>
      <c r="G461" s="122">
        <f t="shared" si="45"/>
        <v>0.24957568452891996</v>
      </c>
      <c r="H461" s="128">
        <f t="shared" si="46"/>
        <v>37790.251000000004</v>
      </c>
      <c r="I461" s="122">
        <f t="shared" si="47"/>
        <v>3.4681230113041188E-2</v>
      </c>
      <c r="J461" s="128">
        <f t="shared" si="48"/>
        <v>104.32126651796862</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0.12286695278969957</v>
      </c>
      <c r="F462" s="128">
        <f t="shared" si="44"/>
        <v>28.628</v>
      </c>
      <c r="G462" s="122">
        <f t="shared" si="45"/>
        <v>0.11503987636872763</v>
      </c>
      <c r="H462" s="128">
        <f t="shared" si="46"/>
        <v>17419.108</v>
      </c>
      <c r="I462" s="122">
        <f t="shared" si="47"/>
        <v>-1.7668200655782283E-3</v>
      </c>
      <c r="J462" s="128">
        <f t="shared" si="48"/>
        <v>106.80379418688217</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0.10391845493562234</v>
      </c>
      <c r="F463" s="128">
        <f t="shared" si="44"/>
        <v>24.213000000000005</v>
      </c>
      <c r="G463" s="122">
        <f t="shared" si="45"/>
        <v>9.909798042504854E-2</v>
      </c>
      <c r="H463" s="128">
        <f t="shared" si="46"/>
        <v>15005.218000000001</v>
      </c>
      <c r="I463" s="122">
        <f t="shared" si="47"/>
        <v>-0.12780889200965578</v>
      </c>
      <c r="J463" s="128">
        <f t="shared" si="48"/>
        <v>104.8643519170602</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0.11572961373390557</v>
      </c>
      <c r="F464" s="128">
        <f t="shared" si="44"/>
        <v>26.964999999999996</v>
      </c>
      <c r="G464" s="122">
        <f t="shared" si="45"/>
        <v>0.11071544994650569</v>
      </c>
      <c r="H464" s="128">
        <f t="shared" si="46"/>
        <v>16764.311999999998</v>
      </c>
      <c r="I464" s="122">
        <f t="shared" si="47"/>
        <v>-0.10355546050057331</v>
      </c>
      <c r="J464" s="128">
        <f t="shared" si="48"/>
        <v>104.52887450651428</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5.2622317596566527E-2</v>
      </c>
      <c r="F465" s="128">
        <f t="shared" si="44"/>
        <v>12.261000000000001</v>
      </c>
      <c r="G465" s="122">
        <f t="shared" si="45"/>
        <v>4.8667721142796765E-2</v>
      </c>
      <c r="H465" s="128">
        <f t="shared" si="46"/>
        <v>7369.1690000000008</v>
      </c>
      <c r="I465" s="122">
        <f t="shared" si="47"/>
        <v>-0.16029424594961753</v>
      </c>
      <c r="J465" s="128">
        <f t="shared" si="48"/>
        <v>108.12570706190765</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6.269527896995708E-2</v>
      </c>
      <c r="F466" s="128">
        <f t="shared" si="44"/>
        <v>14.607999999999999</v>
      </c>
      <c r="G466" s="122">
        <f t="shared" si="45"/>
        <v>5.9353115217477444E-2</v>
      </c>
      <c r="H466" s="128">
        <f t="shared" si="46"/>
        <v>8987.1299999999992</v>
      </c>
      <c r="I466" s="122">
        <f t="shared" si="47"/>
        <v>-0.17127172096543036</v>
      </c>
      <c r="J466" s="128">
        <f t="shared" si="48"/>
        <v>105.63098287298571</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0.10666523605150215</v>
      </c>
      <c r="F467" s="128">
        <f t="shared" si="44"/>
        <v>24.853000000000002</v>
      </c>
      <c r="G467" s="122">
        <f t="shared" si="45"/>
        <v>0.10194887661968854</v>
      </c>
      <c r="H467" s="128">
        <f t="shared" si="46"/>
        <v>15436.895</v>
      </c>
      <c r="I467" s="122">
        <f t="shared" si="47"/>
        <v>-0.12779553494569915</v>
      </c>
      <c r="J467" s="128">
        <f t="shared" si="48"/>
        <v>104.62620049204423</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0.20666094420600858</v>
      </c>
      <c r="F468" s="128">
        <f t="shared" si="44"/>
        <v>48.152000000000001</v>
      </c>
      <c r="G468" s="122">
        <f t="shared" si="45"/>
        <v>0.19422194851338678</v>
      </c>
      <c r="H468" s="128">
        <f t="shared" si="46"/>
        <v>29408.699000000001</v>
      </c>
      <c r="I468" s="122">
        <f t="shared" si="47"/>
        <v>0.11347287172308672</v>
      </c>
      <c r="J468" s="128">
        <f t="shared" si="48"/>
        <v>106.40452625866044</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0.48552360515021464</v>
      </c>
      <c r="F469" s="128">
        <f t="shared" si="44"/>
        <v>113.12700000000001</v>
      </c>
      <c r="G469" s="122">
        <f t="shared" si="45"/>
        <v>0.4666252096844497</v>
      </c>
      <c r="H469" s="128">
        <f t="shared" si="46"/>
        <v>70655.456000000006</v>
      </c>
      <c r="I469" s="122">
        <f t="shared" si="47"/>
        <v>0.11560674483345018</v>
      </c>
      <c r="J469" s="128">
        <f t="shared" si="48"/>
        <v>104.05001596003456</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0.24467811158798286</v>
      </c>
      <c r="F470" s="128">
        <f t="shared" si="44"/>
        <v>57.010000000000005</v>
      </c>
      <c r="G470" s="122">
        <f t="shared" si="45"/>
        <v>0.23485590880872814</v>
      </c>
      <c r="H470" s="128">
        <f t="shared" si="46"/>
        <v>35561.411999999997</v>
      </c>
      <c r="I470" s="122">
        <f t="shared" si="47"/>
        <v>-0.16522799856824386</v>
      </c>
      <c r="J470" s="128">
        <f t="shared" si="48"/>
        <v>104.18222510520445</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0.3002532188841201</v>
      </c>
      <c r="F471" s="128">
        <f t="shared" si="44"/>
        <v>69.958999999999989</v>
      </c>
      <c r="G471" s="122">
        <f t="shared" si="45"/>
        <v>0.28292761758839768</v>
      </c>
      <c r="H471" s="128">
        <f t="shared" si="46"/>
        <v>42840.334000000003</v>
      </c>
      <c r="I471" s="122">
        <f t="shared" si="47"/>
        <v>0.20481332240670108</v>
      </c>
      <c r="J471" s="128">
        <f t="shared" si="48"/>
        <v>106.12368684379467</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0.18731759656652364</v>
      </c>
      <c r="F472" s="128">
        <f t="shared" si="44"/>
        <v>43.64500000000001</v>
      </c>
      <c r="G472" s="122">
        <f t="shared" si="45"/>
        <v>0.1817973886856252</v>
      </c>
      <c r="H472" s="128">
        <f t="shared" si="46"/>
        <v>27527.396999999997</v>
      </c>
      <c r="I472" s="122">
        <f t="shared" si="47"/>
        <v>2.6618054160254138E-2</v>
      </c>
      <c r="J472" s="128">
        <f t="shared" si="48"/>
        <v>103.03646159101014</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0.16469957081545064</v>
      </c>
      <c r="F473" s="128">
        <f t="shared" si="44"/>
        <v>38.375</v>
      </c>
      <c r="G473" s="122">
        <f t="shared" si="45"/>
        <v>0.15782650675613205</v>
      </c>
      <c r="H473" s="128">
        <f t="shared" si="46"/>
        <v>23897.774000000005</v>
      </c>
      <c r="I473" s="122">
        <f t="shared" si="47"/>
        <v>-8.8022058577764059E-2</v>
      </c>
      <c r="J473" s="128">
        <f t="shared" si="48"/>
        <v>104.35482239364178</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7.9266094420600869E-2</v>
      </c>
      <c r="F474" s="128">
        <f t="shared" si="44"/>
        <v>18.469000000000001</v>
      </c>
      <c r="G474" s="122">
        <f t="shared" si="45"/>
        <v>7.7976429486586799E-2</v>
      </c>
      <c r="H474" s="128">
        <f t="shared" si="46"/>
        <v>11807.035</v>
      </c>
      <c r="I474" s="122">
        <f t="shared" si="47"/>
        <v>-0.21051152376050841</v>
      </c>
      <c r="J474" s="128">
        <f t="shared" si="48"/>
        <v>101.65391637255705</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5.9768240343347642E-2</v>
      </c>
      <c r="F475" s="128">
        <f t="shared" si="44"/>
        <v>13.926</v>
      </c>
      <c r="G475" s="122">
        <f t="shared" si="45"/>
        <v>5.5948236008928925E-2</v>
      </c>
      <c r="H475" s="128">
        <f t="shared" si="46"/>
        <v>8471.57</v>
      </c>
      <c r="I475" s="122">
        <f t="shared" si="47"/>
        <v>-0.16195965793554437</v>
      </c>
      <c r="J475" s="128">
        <f t="shared" si="48"/>
        <v>106.82774758762559</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6.5034334763948501E-2</v>
      </c>
      <c r="F476" s="128">
        <f t="shared" si="44"/>
        <v>15.153</v>
      </c>
      <c r="G476" s="122">
        <f t="shared" si="45"/>
        <v>6.1286471885773158E-2</v>
      </c>
      <c r="H476" s="128">
        <f t="shared" si="46"/>
        <v>9279.875</v>
      </c>
      <c r="I476" s="122">
        <f t="shared" si="47"/>
        <v>-0.21901346852372205</v>
      </c>
      <c r="J476" s="128">
        <f t="shared" si="48"/>
        <v>106.115318377538</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0.13261373390557943</v>
      </c>
      <c r="F477" s="128">
        <f t="shared" si="44"/>
        <v>30.899000000000008</v>
      </c>
      <c r="G477" s="122">
        <f t="shared" si="45"/>
        <v>0.13668334015770914</v>
      </c>
      <c r="H477" s="128">
        <f t="shared" si="46"/>
        <v>20696.318000000003</v>
      </c>
      <c r="I477" s="122">
        <f t="shared" si="47"/>
        <v>-0.32289850933021463</v>
      </c>
      <c r="J477" s="128">
        <f t="shared" si="48"/>
        <v>97.022602573631815</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0.61082403433476395</v>
      </c>
      <c r="F478" s="128">
        <f t="shared" si="44"/>
        <v>142.322</v>
      </c>
      <c r="G478" s="122">
        <f t="shared" si="45"/>
        <v>0.59298479044763508</v>
      </c>
      <c r="H478" s="128">
        <f t="shared" si="46"/>
        <v>89788.571000000011</v>
      </c>
      <c r="I478" s="122">
        <f t="shared" si="47"/>
        <v>0.17206702374030827</v>
      </c>
      <c r="J478" s="128">
        <f t="shared" si="48"/>
        <v>103.00838135724565</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0.20694420600858371</v>
      </c>
      <c r="F479" s="128">
        <f t="shared" si="44"/>
        <v>48.218000000000004</v>
      </c>
      <c r="G479" s="122">
        <f t="shared" si="45"/>
        <v>0.20394737745842631</v>
      </c>
      <c r="H479" s="128">
        <f t="shared" si="46"/>
        <v>30881.303999999996</v>
      </c>
      <c r="I479" s="122">
        <f t="shared" si="47"/>
        <v>-0.12487850654165884</v>
      </c>
      <c r="J479" s="128">
        <f t="shared" si="48"/>
        <v>101.46941264335125</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0.29442918454935624</v>
      </c>
      <c r="F480" s="128">
        <f t="shared" si="44"/>
        <v>68.602000000000004</v>
      </c>
      <c r="G480" s="122">
        <f t="shared" si="45"/>
        <v>0.27970980332589257</v>
      </c>
      <c r="H480" s="128">
        <f t="shared" si="46"/>
        <v>42353.099000000002</v>
      </c>
      <c r="I480" s="122">
        <f t="shared" si="47"/>
        <v>0.10687003227497907</v>
      </c>
      <c r="J480" s="128">
        <f t="shared" si="48"/>
        <v>105.2623758797306</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0.56686266094420601</v>
      </c>
      <c r="F481" s="128">
        <f t="shared" si="44"/>
        <v>132.07900000000001</v>
      </c>
      <c r="G481" s="122">
        <f t="shared" si="45"/>
        <v>0.53143749091917736</v>
      </c>
      <c r="H481" s="128">
        <f t="shared" si="46"/>
        <v>80469.202000000005</v>
      </c>
      <c r="I481" s="122">
        <f t="shared" si="47"/>
        <v>0.27687419758686399</v>
      </c>
      <c r="J481" s="128">
        <f t="shared" si="48"/>
        <v>106.66591473698197</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0.85703862660944208</v>
      </c>
      <c r="F482" s="128">
        <f t="shared" si="44"/>
        <v>199.69</v>
      </c>
      <c r="G482" s="122">
        <f t="shared" si="45"/>
        <v>0.82217704632210165</v>
      </c>
      <c r="H482" s="128">
        <f t="shared" si="46"/>
        <v>124492.40399999999</v>
      </c>
      <c r="I482" s="122">
        <f t="shared" si="47"/>
        <v>0.4159550660168907</v>
      </c>
      <c r="J482" s="128">
        <f t="shared" si="48"/>
        <v>104.24015489647746</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0.52482403433476388</v>
      </c>
      <c r="F483" s="128">
        <f t="shared" si="44"/>
        <v>122.28399999999999</v>
      </c>
      <c r="G483" s="122">
        <f t="shared" si="45"/>
        <v>0.50310474316131493</v>
      </c>
      <c r="H483" s="128">
        <f t="shared" si="46"/>
        <v>76179.113999999987</v>
      </c>
      <c r="I483" s="122">
        <f t="shared" si="47"/>
        <v>0.39205204310599029</v>
      </c>
      <c r="J483" s="128">
        <f t="shared" si="48"/>
        <v>104.31705156206108</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0.75677682403433477</v>
      </c>
      <c r="F484" s="128">
        <f t="shared" si="44"/>
        <v>176.32900000000001</v>
      </c>
      <c r="G484" s="122">
        <f t="shared" si="45"/>
        <v>0.72984647135743441</v>
      </c>
      <c r="H484" s="128">
        <f t="shared" si="46"/>
        <v>110511.893</v>
      </c>
      <c r="I484" s="122">
        <f t="shared" si="47"/>
        <v>0.47844659803824446</v>
      </c>
      <c r="J484" s="128">
        <f t="shared" si="48"/>
        <v>103.68986543523502</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0.76555364806866943</v>
      </c>
      <c r="F485" s="128">
        <f t="shared" si="44"/>
        <v>178.37399999999997</v>
      </c>
      <c r="G485" s="122">
        <f t="shared" si="45"/>
        <v>0.73583387708198489</v>
      </c>
      <c r="H485" s="128">
        <f t="shared" si="46"/>
        <v>111418.49399999999</v>
      </c>
      <c r="I485" s="122">
        <f t="shared" si="47"/>
        <v>0.49669728906267313</v>
      </c>
      <c r="J485" s="128">
        <f t="shared" si="48"/>
        <v>104.03892398981969</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0.6110171673819742</v>
      </c>
      <c r="F486" s="128">
        <f t="shared" si="44"/>
        <v>142.36699999999999</v>
      </c>
      <c r="G486" s="122">
        <f t="shared" si="45"/>
        <v>0.59415070203014164</v>
      </c>
      <c r="H486" s="128">
        <f t="shared" si="46"/>
        <v>89965.11099999999</v>
      </c>
      <c r="I486" s="122">
        <f t="shared" si="47"/>
        <v>0.43028609541876395</v>
      </c>
      <c r="J486" s="128">
        <f t="shared" si="48"/>
        <v>102.83875206983714</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0.34976824034334769</v>
      </c>
      <c r="F487" s="128">
        <f t="shared" si="44"/>
        <v>81.496000000000009</v>
      </c>
      <c r="G487" s="122">
        <f t="shared" si="45"/>
        <v>0.33761288618262031</v>
      </c>
      <c r="H487" s="128">
        <f t="shared" si="46"/>
        <v>51120.667999999998</v>
      </c>
      <c r="I487" s="122">
        <f t="shared" si="47"/>
        <v>0.43905325544793872</v>
      </c>
      <c r="J487" s="128">
        <f t="shared" si="48"/>
        <v>103.60038217088443</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0.82554077253218883</v>
      </c>
      <c r="F488" s="128">
        <f t="shared" si="44"/>
        <v>192.351</v>
      </c>
      <c r="G488" s="122">
        <f t="shared" si="45"/>
        <v>0.79604523900725144</v>
      </c>
      <c r="H488" s="128">
        <f t="shared" si="46"/>
        <v>120535.57799999999</v>
      </c>
      <c r="I488" s="122">
        <f t="shared" si="47"/>
        <v>0.47209599381876122</v>
      </c>
      <c r="J488" s="128">
        <f t="shared" si="48"/>
        <v>103.70525845512515</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0.69769098712446354</v>
      </c>
      <c r="F489" s="128">
        <f t="shared" si="44"/>
        <v>162.56200000000001</v>
      </c>
      <c r="G489" s="122">
        <f t="shared" si="45"/>
        <v>0.67757534110871886</v>
      </c>
      <c r="H489" s="128">
        <f t="shared" si="46"/>
        <v>102597.10299999999</v>
      </c>
      <c r="I489" s="122">
        <f t="shared" si="47"/>
        <v>0.47638020294871258</v>
      </c>
      <c r="J489" s="128">
        <f t="shared" si="48"/>
        <v>102.96876890219018</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0.67245493562231762</v>
      </c>
      <c r="F490" s="128">
        <f t="shared" si="44"/>
        <v>156.68200000000002</v>
      </c>
      <c r="G490" s="122">
        <f t="shared" si="45"/>
        <v>0.65962422565348899</v>
      </c>
      <c r="H490" s="128">
        <f t="shared" si="46"/>
        <v>99878.981</v>
      </c>
      <c r="I490" s="122">
        <f t="shared" si="47"/>
        <v>0.38563763683024854</v>
      </c>
      <c r="J490" s="128">
        <f t="shared" si="48"/>
        <v>101.94515444852215</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0.82336909871244646</v>
      </c>
      <c r="F491" s="128">
        <f t="shared" si="44"/>
        <v>191.84500000000003</v>
      </c>
      <c r="G491" s="122">
        <f t="shared" si="45"/>
        <v>0.79480078326222792</v>
      </c>
      <c r="H491" s="128">
        <f t="shared" si="46"/>
        <v>120347.14500000002</v>
      </c>
      <c r="I491" s="122">
        <f t="shared" si="47"/>
        <v>0.50039791429141278</v>
      </c>
      <c r="J491" s="128">
        <f t="shared" si="48"/>
        <v>103.59439950888839</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0.76712017167381963</v>
      </c>
      <c r="F492" s="128">
        <f t="shared" si="44"/>
        <v>178.73899999999998</v>
      </c>
      <c r="G492" s="122">
        <f t="shared" si="45"/>
        <v>0.74253269096144447</v>
      </c>
      <c r="H492" s="128">
        <f t="shared" si="46"/>
        <v>112432.815</v>
      </c>
      <c r="I492" s="122">
        <f t="shared" si="47"/>
        <v>0.40990563864141843</v>
      </c>
      <c r="J492" s="128">
        <f t="shared" si="48"/>
        <v>103.31129942313231</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0.51388841201716751</v>
      </c>
      <c r="F493" s="128">
        <f t="shared" si="44"/>
        <v>119.73600000000002</v>
      </c>
      <c r="G493" s="122">
        <f t="shared" si="45"/>
        <v>0.49409436130446843</v>
      </c>
      <c r="H493" s="128">
        <f t="shared" si="46"/>
        <v>74814.78</v>
      </c>
      <c r="I493" s="122">
        <f t="shared" si="47"/>
        <v>0.35911827052250095</v>
      </c>
      <c r="J493" s="128">
        <f t="shared" si="48"/>
        <v>104.00612762720878</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0.28974248927038626</v>
      </c>
      <c r="F494" s="128">
        <f t="shared" si="44"/>
        <v>67.510000000000005</v>
      </c>
      <c r="G494" s="122">
        <f t="shared" si="45"/>
        <v>0.27602300915346922</v>
      </c>
      <c r="H494" s="128">
        <f t="shared" si="46"/>
        <v>41794.852000000006</v>
      </c>
      <c r="I494" s="122">
        <f t="shared" si="47"/>
        <v>0.41791221316322491</v>
      </c>
      <c r="J494" s="128">
        <f t="shared" si="48"/>
        <v>104.97041176349504</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0.77852789699570812</v>
      </c>
      <c r="F495" s="128">
        <f t="shared" si="44"/>
        <v>181.39699999999999</v>
      </c>
      <c r="G495" s="122">
        <f t="shared" si="45"/>
        <v>0.74541302222985395</v>
      </c>
      <c r="H495" s="128">
        <f t="shared" si="46"/>
        <v>112868.94900000002</v>
      </c>
      <c r="I495" s="122">
        <f t="shared" si="47"/>
        <v>0.54812478440782353</v>
      </c>
      <c r="J495" s="128">
        <f t="shared" si="48"/>
        <v>104.4424867527526</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0.63453218884120166</v>
      </c>
      <c r="F496" s="128">
        <f t="shared" si="44"/>
        <v>147.84599999999998</v>
      </c>
      <c r="G496" s="122">
        <f t="shared" si="45"/>
        <v>0.60738048977004044</v>
      </c>
      <c r="H496" s="128">
        <f t="shared" si="46"/>
        <v>91968.338999999978</v>
      </c>
      <c r="I496" s="122">
        <f t="shared" si="47"/>
        <v>0.54749108300946381</v>
      </c>
      <c r="J496" s="128">
        <f t="shared" si="48"/>
        <v>104.47029490220226</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0.52453648068669534</v>
      </c>
      <c r="F497" s="128">
        <f t="shared" si="44"/>
        <v>122.21700000000001</v>
      </c>
      <c r="G497" s="122">
        <f t="shared" si="45"/>
        <v>0.51160291378832112</v>
      </c>
      <c r="H497" s="128">
        <f t="shared" si="46"/>
        <v>77465.89</v>
      </c>
      <c r="I497" s="122">
        <f t="shared" si="47"/>
        <v>0.1419793498622863</v>
      </c>
      <c r="J497" s="128">
        <f t="shared" si="48"/>
        <v>102.52804793518544</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9.7845493562231767E-2</v>
      </c>
      <c r="F498" s="128">
        <f t="shared" si="44"/>
        <v>22.798000000000002</v>
      </c>
      <c r="G498" s="122">
        <f t="shared" si="45"/>
        <v>9.4819526080122576E-2</v>
      </c>
      <c r="H498" s="128">
        <f t="shared" si="46"/>
        <v>14357.383</v>
      </c>
      <c r="I498" s="122">
        <f t="shared" si="47"/>
        <v>0.16972762218892495</v>
      </c>
      <c r="J498" s="128">
        <f t="shared" si="48"/>
        <v>103.19129150630036</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0.47271673819742488</v>
      </c>
      <c r="F499" s="128">
        <f t="shared" si="44"/>
        <v>110.143</v>
      </c>
      <c r="G499" s="122">
        <f t="shared" si="45"/>
        <v>0.45247447463313478</v>
      </c>
      <c r="H499" s="128">
        <f t="shared" si="46"/>
        <v>68512.78</v>
      </c>
      <c r="I499" s="122">
        <f t="shared" si="47"/>
        <v>0.49860077525433982</v>
      </c>
      <c r="J499" s="128">
        <f t="shared" si="48"/>
        <v>104.47368077076669</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0.44093562231759664</v>
      </c>
      <c r="F500" s="128">
        <f t="shared" si="44"/>
        <v>102.73800000000001</v>
      </c>
      <c r="G500" s="122">
        <f t="shared" si="45"/>
        <v>0.40074310187692347</v>
      </c>
      <c r="H500" s="128">
        <f t="shared" si="46"/>
        <v>60679.718999999997</v>
      </c>
      <c r="I500" s="122">
        <f t="shared" si="47"/>
        <v>0.5016439937654692</v>
      </c>
      <c r="J500" s="128">
        <f t="shared" si="48"/>
        <v>110.0294977636364</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0.44307725321888408</v>
      </c>
      <c r="F501" s="128">
        <f t="shared" si="44"/>
        <v>103.23699999999999</v>
      </c>
      <c r="G501" s="122">
        <f t="shared" si="45"/>
        <v>0.42482686998903696</v>
      </c>
      <c r="H501" s="128">
        <f t="shared" si="46"/>
        <v>64326.434999999998</v>
      </c>
      <c r="I501" s="122">
        <f t="shared" si="47"/>
        <v>0.47114146764461995</v>
      </c>
      <c r="J501" s="128">
        <f t="shared" si="48"/>
        <v>104.29595784050053</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0.22820600858369097</v>
      </c>
      <c r="F502" s="128">
        <f t="shared" si="44"/>
        <v>53.171999999999997</v>
      </c>
      <c r="G502" s="122">
        <f t="shared" si="45"/>
        <v>0.21852380166162541</v>
      </c>
      <c r="H502" s="128">
        <f t="shared" si="46"/>
        <v>33088.436999999998</v>
      </c>
      <c r="I502" s="122">
        <f t="shared" si="47"/>
        <v>0.33353106271922273</v>
      </c>
      <c r="J502" s="128">
        <f t="shared" si="48"/>
        <v>104.43073333359725</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0.51771244635193137</v>
      </c>
      <c r="F503" s="128">
        <f t="shared" si="44"/>
        <v>120.62700000000001</v>
      </c>
      <c r="G503" s="122">
        <f t="shared" si="45"/>
        <v>0.47836442827140763</v>
      </c>
      <c r="H503" s="128">
        <f t="shared" si="46"/>
        <v>72432.985000000001</v>
      </c>
      <c r="I503" s="122">
        <f t="shared" si="47"/>
        <v>0.51047912031447329</v>
      </c>
      <c r="J503" s="128">
        <f t="shared" si="48"/>
        <v>108.22553178184874</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0.38184120171673824</v>
      </c>
      <c r="F504" s="128">
        <f t="shared" si="44"/>
        <v>88.969000000000008</v>
      </c>
      <c r="G504" s="122">
        <f t="shared" si="45"/>
        <v>0.37468226366746366</v>
      </c>
      <c r="H504" s="128">
        <f t="shared" si="46"/>
        <v>56733.63900000001</v>
      </c>
      <c r="I504" s="122">
        <f t="shared" si="47"/>
        <v>0.35681545127854125</v>
      </c>
      <c r="J504" s="128">
        <f t="shared" si="48"/>
        <v>101.91066905041126</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0.20859656652360517</v>
      </c>
      <c r="F505" s="128">
        <f t="shared" si="44"/>
        <v>48.603000000000002</v>
      </c>
      <c r="G505" s="122">
        <f t="shared" si="45"/>
        <v>0.20033597062436434</v>
      </c>
      <c r="H505" s="128">
        <f t="shared" si="46"/>
        <v>30334.471999999998</v>
      </c>
      <c r="I505" s="122">
        <f t="shared" si="47"/>
        <v>0.13557505315423007</v>
      </c>
      <c r="J505" s="128">
        <f t="shared" si="48"/>
        <v>104.12337129148399</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0.45476394849785406</v>
      </c>
      <c r="F506" s="128">
        <f t="shared" si="44"/>
        <v>105.96</v>
      </c>
      <c r="G506" s="122">
        <f t="shared" si="45"/>
        <v>0.42543290758034047</v>
      </c>
      <c r="H506" s="128">
        <f t="shared" si="46"/>
        <v>64418.19999999999</v>
      </c>
      <c r="I506" s="122">
        <f t="shared" si="47"/>
        <v>0.46133738819870229</v>
      </c>
      <c r="J506" s="128">
        <f t="shared" si="48"/>
        <v>106.89439871596549</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0.49695708154506441</v>
      </c>
      <c r="F507" s="128">
        <f t="shared" si="44"/>
        <v>115.79100000000001</v>
      </c>
      <c r="G507" s="122">
        <f t="shared" si="45"/>
        <v>0.47354543053005582</v>
      </c>
      <c r="H507" s="128">
        <f t="shared" si="46"/>
        <v>71703.301999999996</v>
      </c>
      <c r="I507" s="122">
        <f t="shared" si="47"/>
        <v>0.52420136989803034</v>
      </c>
      <c r="J507" s="128">
        <f t="shared" si="48"/>
        <v>104.94390812488743</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0.29696995708154506</v>
      </c>
      <c r="F508" s="128">
        <f t="shared" si="44"/>
        <v>69.194000000000003</v>
      </c>
      <c r="G508" s="122">
        <f t="shared" si="45"/>
        <v>0.27718590920498232</v>
      </c>
      <c r="H508" s="128">
        <f t="shared" si="46"/>
        <v>41970.936000000009</v>
      </c>
      <c r="I508" s="122">
        <f t="shared" si="47"/>
        <v>0.51899768856968642</v>
      </c>
      <c r="J508" s="128">
        <f t="shared" si="48"/>
        <v>107.13746522444336</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0.1504334763948498</v>
      </c>
      <c r="F509" s="128">
        <f t="shared" si="44"/>
        <v>35.051000000000002</v>
      </c>
      <c r="G509" s="122">
        <f t="shared" si="45"/>
        <v>0.13921432062238304</v>
      </c>
      <c r="H509" s="128">
        <f t="shared" si="46"/>
        <v>21079.553999999993</v>
      </c>
      <c r="I509" s="122">
        <f t="shared" si="47"/>
        <v>0.4610167740445133</v>
      </c>
      <c r="J509" s="128">
        <f t="shared" si="48"/>
        <v>108.05890925754585</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0.27427896995708156</v>
      </c>
      <c r="F510" s="128">
        <f t="shared" si="44"/>
        <v>63.907000000000004</v>
      </c>
      <c r="G510" s="122">
        <f t="shared" si="45"/>
        <v>0.26769425035332656</v>
      </c>
      <c r="H510" s="128">
        <f t="shared" si="46"/>
        <v>40533.728000000003</v>
      </c>
      <c r="I510" s="122">
        <f t="shared" si="47"/>
        <v>7.3351786181065637E-2</v>
      </c>
      <c r="J510" s="128">
        <f t="shared" si="48"/>
        <v>102.45979119651017</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0.28530901287553651</v>
      </c>
      <c r="F511" s="128">
        <f t="shared" si="44"/>
        <v>66.477000000000004</v>
      </c>
      <c r="G511" s="122">
        <f t="shared" si="45"/>
        <v>0.2636266824287733</v>
      </c>
      <c r="H511" s="128">
        <f t="shared" si="46"/>
        <v>39917.824999999997</v>
      </c>
      <c r="I511" s="122">
        <f t="shared" si="47"/>
        <v>0.35436369076996604</v>
      </c>
      <c r="J511" s="128">
        <f t="shared" si="48"/>
        <v>108.22463426198195</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0.24776394849785408</v>
      </c>
      <c r="F512" s="128">
        <f t="shared" si="44"/>
        <v>57.728999999999999</v>
      </c>
      <c r="G512" s="122">
        <f t="shared" si="45"/>
        <v>0.23739754190386875</v>
      </c>
      <c r="H512" s="128">
        <f t="shared" si="46"/>
        <v>35946.260999999999</v>
      </c>
      <c r="I512" s="122">
        <f t="shared" si="47"/>
        <v>0.28258958490898245</v>
      </c>
      <c r="J512" s="128">
        <f t="shared" si="48"/>
        <v>104.36668657596424</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5.3909871244635192E-2</v>
      </c>
      <c r="F513" s="128">
        <f t="shared" si="44"/>
        <v>12.561</v>
      </c>
      <c r="G513" s="122">
        <f t="shared" si="45"/>
        <v>4.9229635842502208E-2</v>
      </c>
      <c r="H513" s="128">
        <f t="shared" si="46"/>
        <v>7454.2529999999997</v>
      </c>
      <c r="I513" s="122">
        <f t="shared" si="47"/>
        <v>0.1656573012285836</v>
      </c>
      <c r="J513" s="128">
        <f t="shared" si="48"/>
        <v>109.50694702903392</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0.52501287553648068</v>
      </c>
      <c r="F514" s="128">
        <f t="shared" si="44"/>
        <v>122.32799999999999</v>
      </c>
      <c r="G514" s="122">
        <f t="shared" si="45"/>
        <v>0.50592774306885568</v>
      </c>
      <c r="H514" s="128">
        <f t="shared" si="46"/>
        <v>76606.566999999995</v>
      </c>
      <c r="I514" s="122">
        <f t="shared" si="47"/>
        <v>0.59524527448143794</v>
      </c>
      <c r="J514" s="128">
        <f t="shared" si="48"/>
        <v>103.77230399579562</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5.7793991416309011E-2</v>
      </c>
      <c r="F515" s="128">
        <f t="shared" si="44"/>
        <v>13.465999999999999</v>
      </c>
      <c r="G515" s="122">
        <f t="shared" si="45"/>
        <v>5.6210318456194105E-2</v>
      </c>
      <c r="H515" s="128">
        <f t="shared" si="46"/>
        <v>8511.253999999999</v>
      </c>
      <c r="I515" s="122">
        <f t="shared" si="47"/>
        <v>-5.8852616716321537E-4</v>
      </c>
      <c r="J515" s="128">
        <f t="shared" si="48"/>
        <v>102.81740613398071</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0.13321459227467811</v>
      </c>
      <c r="F516" s="128">
        <f t="shared" si="44"/>
        <v>31.038999999999998</v>
      </c>
      <c r="G516" s="122">
        <f t="shared" si="45"/>
        <v>0.13904031885244819</v>
      </c>
      <c r="H516" s="128">
        <f t="shared" si="46"/>
        <v>21053.207000000002</v>
      </c>
      <c r="I516" s="122">
        <f t="shared" si="47"/>
        <v>-0.4643374604499142</v>
      </c>
      <c r="J516" s="128">
        <f t="shared" si="48"/>
        <v>95.810045153915084</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8.1206008583690981E-2</v>
      </c>
      <c r="F517" s="128">
        <f t="shared" si="44"/>
        <v>18.920999999999999</v>
      </c>
      <c r="G517" s="122">
        <f t="shared" si="45"/>
        <v>7.575946717034962E-2</v>
      </c>
      <c r="H517" s="128">
        <f t="shared" si="46"/>
        <v>11471.347</v>
      </c>
      <c r="I517" s="122">
        <f t="shared" si="47"/>
        <v>0.22915553777906103</v>
      </c>
      <c r="J517" s="128">
        <f t="shared" si="48"/>
        <v>107.18925517400287</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3.1978540772532191E-2</v>
      </c>
      <c r="F518" s="128">
        <f t="shared" si="44"/>
        <v>7.4510000000000005</v>
      </c>
      <c r="G518" s="122">
        <f t="shared" si="45"/>
        <v>3.1414455348769625E-2</v>
      </c>
      <c r="H518" s="128">
        <f t="shared" si="46"/>
        <v>4756.713999999999</v>
      </c>
      <c r="I518" s="122">
        <f t="shared" si="47"/>
        <v>-7.6969930492298708E-2</v>
      </c>
      <c r="J518" s="128">
        <f t="shared" si="48"/>
        <v>101.79562375823478</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3.5927038626609446E-2</v>
      </c>
      <c r="F519" s="128">
        <f t="shared" si="44"/>
        <v>8.3710000000000004</v>
      </c>
      <c r="G519" s="122">
        <f t="shared" si="45"/>
        <v>3.4610000132084699E-2</v>
      </c>
      <c r="H519" s="128">
        <f t="shared" si="46"/>
        <v>5240.5770000000011</v>
      </c>
      <c r="I519" s="122">
        <f t="shared" si="47"/>
        <v>0.45171618061640928</v>
      </c>
      <c r="J519" s="128">
        <f t="shared" si="48"/>
        <v>103.80536980496515</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0.1101158798283262</v>
      </c>
      <c r="F520" s="128">
        <f t="shared" si="44"/>
        <v>25.657000000000004</v>
      </c>
      <c r="G520" s="122">
        <f t="shared" si="45"/>
        <v>0.10553181259823799</v>
      </c>
      <c r="H520" s="128">
        <f t="shared" si="46"/>
        <v>15979.415999999999</v>
      </c>
      <c r="I520" s="122">
        <f t="shared" si="47"/>
        <v>0.38614934511000187</v>
      </c>
      <c r="J520" s="128">
        <f t="shared" si="48"/>
        <v>104.34377759390891</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0.31478969957081548</v>
      </c>
      <c r="F521" s="128">
        <f t="shared" ref="F521:F584" si="50">SUMPRODUCT($K$2:$AI$2,$K521:$AI521)</f>
        <v>73.346000000000004</v>
      </c>
      <c r="G521" s="122">
        <f t="shared" ref="G521:G584" si="51">SUMPRODUCT($K$3:$AI$3,$K521:$AI521)/$J$3</f>
        <v>0.28006081839675601</v>
      </c>
      <c r="H521" s="128">
        <f t="shared" ref="H521:H584" si="52">SUMPRODUCT($K$3:$AI$3,$K521:$AI521)</f>
        <v>42406.249000000003</v>
      </c>
      <c r="I521" s="122">
        <f t="shared" ref="I521:I584" si="53">CORREL($K$4:$AI$4,$K521:$AI521)</f>
        <v>0.69175382145530329</v>
      </c>
      <c r="J521" s="128">
        <f t="shared" si="48"/>
        <v>112.40047835783291</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0.16388841201716742</v>
      </c>
      <c r="F522" s="128">
        <f t="shared" si="50"/>
        <v>38.186000000000007</v>
      </c>
      <c r="G522" s="122">
        <f t="shared" si="51"/>
        <v>0.15454622964244674</v>
      </c>
      <c r="H522" s="128">
        <f t="shared" si="52"/>
        <v>23401.081000000002</v>
      </c>
      <c r="I522" s="122">
        <f t="shared" si="53"/>
        <v>0.54415408004126753</v>
      </c>
      <c r="J522" s="128">
        <f t="shared" ref="J522:J585" si="54">$E522/$G522*100</f>
        <v>106.04491121933835</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2.5686695278969957E-2</v>
      </c>
      <c r="F523" s="128">
        <f t="shared" si="50"/>
        <v>5.9850000000000003</v>
      </c>
      <c r="G523" s="122">
        <f t="shared" si="51"/>
        <v>2.5607662233023812E-2</v>
      </c>
      <c r="H523" s="128">
        <f t="shared" si="52"/>
        <v>3877.4609999999998</v>
      </c>
      <c r="I523" s="122">
        <f t="shared" si="53"/>
        <v>-0.15082739236537046</v>
      </c>
      <c r="J523" s="128">
        <f t="shared" si="54"/>
        <v>100.30863046078538</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2.0373390557939915E-2</v>
      </c>
      <c r="F524" s="128">
        <f t="shared" si="50"/>
        <v>4.7469999999999999</v>
      </c>
      <c r="G524" s="122">
        <f t="shared" si="51"/>
        <v>2.0227945158435588E-2</v>
      </c>
      <c r="H524" s="128">
        <f t="shared" si="52"/>
        <v>3062.875</v>
      </c>
      <c r="I524" s="122">
        <f t="shared" si="53"/>
        <v>-0.10029423421973062</v>
      </c>
      <c r="J524" s="128">
        <f t="shared" si="54"/>
        <v>100.71903200431444</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0.10845064377682402</v>
      </c>
      <c r="F525" s="128">
        <f t="shared" si="50"/>
        <v>25.268999999999998</v>
      </c>
      <c r="G525" s="122">
        <f t="shared" si="51"/>
        <v>0.10780160879155716</v>
      </c>
      <c r="H525" s="128">
        <f t="shared" si="52"/>
        <v>16323.104000000001</v>
      </c>
      <c r="I525" s="122">
        <f t="shared" si="53"/>
        <v>2.3568255380977787E-2</v>
      </c>
      <c r="J525" s="128">
        <f t="shared" si="54"/>
        <v>100.60206428507186</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3.8253218884120171E-2</v>
      </c>
      <c r="F526" s="128">
        <f t="shared" si="50"/>
        <v>8.9130000000000003</v>
      </c>
      <c r="G526" s="122">
        <f t="shared" si="51"/>
        <v>3.566329630559114E-2</v>
      </c>
      <c r="H526" s="128">
        <f t="shared" si="52"/>
        <v>5400.0649999999996</v>
      </c>
      <c r="I526" s="122">
        <f t="shared" si="53"/>
        <v>7.2800843723059075E-2</v>
      </c>
      <c r="J526" s="128">
        <f t="shared" si="54"/>
        <v>107.26215141846829</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1.8300429184549358E-2</v>
      </c>
      <c r="F527" s="128">
        <f t="shared" si="50"/>
        <v>4.2640000000000002</v>
      </c>
      <c r="G527" s="122">
        <f t="shared" si="51"/>
        <v>1.7938626847534642E-2</v>
      </c>
      <c r="H527" s="128">
        <f t="shared" si="52"/>
        <v>2716.2310000000002</v>
      </c>
      <c r="I527" s="122">
        <f t="shared" si="53"/>
        <v>-6.1173052603829261E-3</v>
      </c>
      <c r="J527" s="128">
        <f t="shared" si="54"/>
        <v>102.0168898104062</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6.5944206008583695E-2</v>
      </c>
      <c r="F528" s="128">
        <f t="shared" si="50"/>
        <v>15.365</v>
      </c>
      <c r="G528" s="122">
        <f t="shared" si="51"/>
        <v>6.6145669603349666E-2</v>
      </c>
      <c r="H528" s="128">
        <f t="shared" si="52"/>
        <v>10015.645</v>
      </c>
      <c r="I528" s="122">
        <f t="shared" si="53"/>
        <v>1.7319672612683731E-2</v>
      </c>
      <c r="J528" s="128">
        <f t="shared" si="54"/>
        <v>99.695424362661882</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2.6978540772532193E-2</v>
      </c>
      <c r="F529" s="128">
        <f t="shared" si="50"/>
        <v>6.2860000000000014</v>
      </c>
      <c r="G529" s="122">
        <f t="shared" si="51"/>
        <v>2.6941961986025439E-2</v>
      </c>
      <c r="H529" s="128">
        <f t="shared" si="52"/>
        <v>4079.498</v>
      </c>
      <c r="I529" s="122">
        <f t="shared" si="53"/>
        <v>-0.18236821377830156</v>
      </c>
      <c r="J529" s="128">
        <f t="shared" si="54"/>
        <v>100.13576882977463</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6.1017167381974241E-2</v>
      </c>
      <c r="F530" s="128">
        <f t="shared" si="50"/>
        <v>14.216999999999999</v>
      </c>
      <c r="G530" s="122">
        <f t="shared" si="51"/>
        <v>6.1307420518036157E-2</v>
      </c>
      <c r="H530" s="128">
        <f t="shared" si="52"/>
        <v>9283.0469999999987</v>
      </c>
      <c r="I530" s="122">
        <f t="shared" si="53"/>
        <v>-0.14630255579268128</v>
      </c>
      <c r="J530" s="128">
        <f t="shared" si="54"/>
        <v>99.526561167295355</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2.348068669527897E-2</v>
      </c>
      <c r="F531" s="128">
        <f t="shared" si="50"/>
        <v>5.4710000000000001</v>
      </c>
      <c r="G531" s="122">
        <f t="shared" si="51"/>
        <v>2.1789925900487391E-2</v>
      </c>
      <c r="H531" s="128">
        <f t="shared" si="52"/>
        <v>3299.3869999999997</v>
      </c>
      <c r="I531" s="122">
        <f t="shared" si="53"/>
        <v>0.27643680270787263</v>
      </c>
      <c r="J531" s="128">
        <f t="shared" si="54"/>
        <v>107.75936918057056</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7.2317596566523618E-2</v>
      </c>
      <c r="F532" s="128">
        <f t="shared" si="50"/>
        <v>16.850000000000001</v>
      </c>
      <c r="G532" s="122">
        <f t="shared" si="51"/>
        <v>7.2994353379386867E-2</v>
      </c>
      <c r="H532" s="128">
        <f t="shared" si="52"/>
        <v>11052.659</v>
      </c>
      <c r="I532" s="122">
        <f t="shared" si="53"/>
        <v>-0.10324288340743391</v>
      </c>
      <c r="J532" s="128">
        <f t="shared" si="54"/>
        <v>99.072864157935868</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0.29453218884120175</v>
      </c>
      <c r="F533" s="128">
        <f t="shared" si="50"/>
        <v>68.626000000000005</v>
      </c>
      <c r="G533" s="122">
        <f t="shared" si="51"/>
        <v>0.29674936269135771</v>
      </c>
      <c r="H533" s="128">
        <f t="shared" si="52"/>
        <v>44933.195</v>
      </c>
      <c r="I533" s="122">
        <f t="shared" si="53"/>
        <v>4.7325802026866794E-2</v>
      </c>
      <c r="J533" s="128">
        <f t="shared" si="54"/>
        <v>99.2528462976138</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7.0579399141630902E-2</v>
      </c>
      <c r="F534" s="128">
        <f t="shared" si="50"/>
        <v>16.445</v>
      </c>
      <c r="G534" s="122">
        <f t="shared" si="51"/>
        <v>6.7588892998190431E-2</v>
      </c>
      <c r="H534" s="128">
        <f t="shared" si="52"/>
        <v>10234.174999999999</v>
      </c>
      <c r="I534" s="122">
        <f t="shared" si="53"/>
        <v>0.2322993858249448</v>
      </c>
      <c r="J534" s="128">
        <f t="shared" si="54"/>
        <v>104.42455263103739</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4.1090128755364816E-2</v>
      </c>
      <c r="F535" s="128">
        <f t="shared" si="50"/>
        <v>9.5740000000000016</v>
      </c>
      <c r="G535" s="122">
        <f t="shared" si="51"/>
        <v>4.0820602570368118E-2</v>
      </c>
      <c r="H535" s="128">
        <f t="shared" si="52"/>
        <v>6180.9739999999993</v>
      </c>
      <c r="I535" s="122">
        <f t="shared" si="53"/>
        <v>-0.10224004160313491</v>
      </c>
      <c r="J535" s="128">
        <f t="shared" si="54"/>
        <v>100.66026998139502</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2.7978540772532194E-2</v>
      </c>
      <c r="F536" s="128">
        <f t="shared" si="50"/>
        <v>6.519000000000001</v>
      </c>
      <c r="G536" s="122">
        <f t="shared" si="51"/>
        <v>2.6796682032519253E-2</v>
      </c>
      <c r="H536" s="128">
        <f t="shared" si="52"/>
        <v>4057.5000000000005</v>
      </c>
      <c r="I536" s="122">
        <f t="shared" si="53"/>
        <v>0.37396921591648619</v>
      </c>
      <c r="J536" s="128">
        <f t="shared" si="54"/>
        <v>104.41046670844804</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3.1450643776824036E-2</v>
      </c>
      <c r="F537" s="128">
        <f t="shared" si="50"/>
        <v>7.3280000000000003</v>
      </c>
      <c r="G537" s="122">
        <f t="shared" si="51"/>
        <v>3.0501868998401776E-2</v>
      </c>
      <c r="H537" s="128">
        <f t="shared" si="52"/>
        <v>4618.5320000000002</v>
      </c>
      <c r="I537" s="122">
        <f t="shared" si="53"/>
        <v>-0.18490412975189277</v>
      </c>
      <c r="J537" s="128">
        <f t="shared" si="54"/>
        <v>103.11054636839458</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0.24621459227467812</v>
      </c>
      <c r="F538" s="128">
        <f t="shared" si="50"/>
        <v>57.368000000000002</v>
      </c>
      <c r="G538" s="122">
        <f t="shared" si="51"/>
        <v>0.2409676392502873</v>
      </c>
      <c r="H538" s="128">
        <f t="shared" si="52"/>
        <v>36486.838000000003</v>
      </c>
      <c r="I538" s="122">
        <f t="shared" si="53"/>
        <v>8.3761090783124506E-2</v>
      </c>
      <c r="J538" s="128">
        <f t="shared" si="54"/>
        <v>102.17745131284659</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0.42450214592274688</v>
      </c>
      <c r="F539" s="128">
        <f t="shared" si="50"/>
        <v>98.90900000000002</v>
      </c>
      <c r="G539" s="122">
        <f t="shared" si="51"/>
        <v>0.40878987306661024</v>
      </c>
      <c r="H539" s="128">
        <f t="shared" si="52"/>
        <v>61898.14499999999</v>
      </c>
      <c r="I539" s="122">
        <f t="shared" si="53"/>
        <v>0.51842342038752731</v>
      </c>
      <c r="J539" s="128">
        <f t="shared" si="54"/>
        <v>103.84360618776299</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7.1832618025751083E-2</v>
      </c>
      <c r="F540" s="128">
        <f t="shared" si="50"/>
        <v>16.737000000000002</v>
      </c>
      <c r="G540" s="122">
        <f t="shared" si="51"/>
        <v>7.1966318403360235E-2</v>
      </c>
      <c r="H540" s="128">
        <f t="shared" si="52"/>
        <v>10896.996000000001</v>
      </c>
      <c r="I540" s="122">
        <f t="shared" si="53"/>
        <v>-1.0747035825511666E-3</v>
      </c>
      <c r="J540" s="128">
        <f t="shared" si="54"/>
        <v>99.814218122344698</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6.4630901287553638E-2</v>
      </c>
      <c r="F541" s="128">
        <f t="shared" si="50"/>
        <v>15.058999999999999</v>
      </c>
      <c r="G541" s="122">
        <f t="shared" si="51"/>
        <v>6.6905618882827686E-2</v>
      </c>
      <c r="H541" s="128">
        <f t="shared" si="52"/>
        <v>10130.715000000002</v>
      </c>
      <c r="I541" s="122">
        <f t="shared" si="53"/>
        <v>-0.57878170767186277</v>
      </c>
      <c r="J541" s="128">
        <f t="shared" si="54"/>
        <v>96.600109776642569</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1.2210300429184549E-2</v>
      </c>
      <c r="F542" s="128">
        <f t="shared" si="50"/>
        <v>2.8450000000000002</v>
      </c>
      <c r="G542" s="122">
        <f t="shared" si="51"/>
        <v>1.0986500944405552E-2</v>
      </c>
      <c r="H542" s="128">
        <f t="shared" si="52"/>
        <v>1663.5539999999999</v>
      </c>
      <c r="I542" s="122">
        <f t="shared" si="53"/>
        <v>9.3425218770782636E-2</v>
      </c>
      <c r="J542" s="128">
        <f t="shared" si="54"/>
        <v>111.13911964302127</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3.9128755364806873E-2</v>
      </c>
      <c r="F543" s="128">
        <f t="shared" si="50"/>
        <v>9.1170000000000009</v>
      </c>
      <c r="G543" s="122">
        <f t="shared" si="51"/>
        <v>3.7911714591396001E-2</v>
      </c>
      <c r="H543" s="128">
        <f t="shared" si="52"/>
        <v>5740.5159999999996</v>
      </c>
      <c r="I543" s="122">
        <f t="shared" si="53"/>
        <v>-3.8107122289946279E-3</v>
      </c>
      <c r="J543" s="128">
        <f t="shared" si="54"/>
        <v>103.21019712911396</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4.6257510729613725E-2</v>
      </c>
      <c r="F544" s="128">
        <f t="shared" si="50"/>
        <v>10.777999999999999</v>
      </c>
      <c r="G544" s="122">
        <f t="shared" si="51"/>
        <v>4.4521661889603617E-2</v>
      </c>
      <c r="H544" s="128">
        <f t="shared" si="52"/>
        <v>6741.3810000000003</v>
      </c>
      <c r="I544" s="122">
        <f t="shared" si="53"/>
        <v>0.30721496523302899</v>
      </c>
      <c r="J544" s="128">
        <f t="shared" si="54"/>
        <v>103.89888599467454</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2.5811158798283263E-2</v>
      </c>
      <c r="F545" s="128">
        <f t="shared" si="50"/>
        <v>6.0140000000000002</v>
      </c>
      <c r="G545" s="122">
        <f t="shared" si="51"/>
        <v>2.5374143100556079E-2</v>
      </c>
      <c r="H545" s="128">
        <f t="shared" si="52"/>
        <v>3842.1020000000003</v>
      </c>
      <c r="I545" s="122">
        <f t="shared" si="53"/>
        <v>1.013146184408892E-2</v>
      </c>
      <c r="J545" s="128">
        <f t="shared" si="54"/>
        <v>101.72228751132725</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1.26137339055794E-2</v>
      </c>
      <c r="F546" s="128">
        <f t="shared" si="50"/>
        <v>2.9390000000000001</v>
      </c>
      <c r="G546" s="122">
        <f t="shared" si="51"/>
        <v>1.2772094466972223E-2</v>
      </c>
      <c r="H546" s="128">
        <f t="shared" si="52"/>
        <v>1933.925</v>
      </c>
      <c r="I546" s="122">
        <f t="shared" si="53"/>
        <v>-0.32457966559244006</v>
      </c>
      <c r="J546" s="128">
        <f t="shared" si="54"/>
        <v>98.760104994507103</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8.4193133047210308E-2</v>
      </c>
      <c r="F547" s="128">
        <f t="shared" si="50"/>
        <v>19.617000000000001</v>
      </c>
      <c r="G547" s="122">
        <f t="shared" si="51"/>
        <v>7.8557588926019342E-2</v>
      </c>
      <c r="H547" s="128">
        <f t="shared" si="52"/>
        <v>11895.032999999998</v>
      </c>
      <c r="I547" s="122">
        <f t="shared" si="53"/>
        <v>-8.2281804718957935E-2</v>
      </c>
      <c r="J547" s="128">
        <f t="shared" si="54"/>
        <v>107.17377429505655</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5.4167381974248939E-2</v>
      </c>
      <c r="F548" s="128">
        <f t="shared" si="50"/>
        <v>12.621000000000002</v>
      </c>
      <c r="G548" s="122">
        <f t="shared" si="51"/>
        <v>5.280642327860624E-2</v>
      </c>
      <c r="H548" s="128">
        <f t="shared" si="52"/>
        <v>7995.8429999999998</v>
      </c>
      <c r="I548" s="122">
        <f t="shared" si="53"/>
        <v>-0.10735839636533638</v>
      </c>
      <c r="J548" s="128">
        <f t="shared" si="54"/>
        <v>102.57725975581093</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2.2622317596566525E-2</v>
      </c>
      <c r="F549" s="128">
        <f t="shared" si="50"/>
        <v>5.2709999999999999</v>
      </c>
      <c r="G549" s="122">
        <f t="shared" si="51"/>
        <v>2.061562033575929E-2</v>
      </c>
      <c r="H549" s="128">
        <f t="shared" si="52"/>
        <v>3121.576</v>
      </c>
      <c r="I549" s="122">
        <f t="shared" si="53"/>
        <v>0.15317351316187836</v>
      </c>
      <c r="J549" s="128">
        <f t="shared" si="54"/>
        <v>109.73386795121792</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0.10566952789699571</v>
      </c>
      <c r="F550" s="128">
        <f t="shared" si="50"/>
        <v>24.621000000000002</v>
      </c>
      <c r="G550" s="122">
        <f t="shared" si="51"/>
        <v>8.2830310795281942E-2</v>
      </c>
      <c r="H550" s="128">
        <f t="shared" si="52"/>
        <v>12542.000000000002</v>
      </c>
      <c r="I550" s="122">
        <f t="shared" si="53"/>
        <v>0.44777722563757483</v>
      </c>
      <c r="J550" s="128">
        <f t="shared" si="54"/>
        <v>127.57350163536354</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0.10389270386266093</v>
      </c>
      <c r="F551" s="128">
        <f t="shared" si="50"/>
        <v>24.206999999999997</v>
      </c>
      <c r="G551" s="122">
        <f t="shared" si="51"/>
        <v>0.11109638220026682</v>
      </c>
      <c r="H551" s="128">
        <f t="shared" si="52"/>
        <v>16821.992000000002</v>
      </c>
      <c r="I551" s="122">
        <f t="shared" si="53"/>
        <v>-0.49885499180981452</v>
      </c>
      <c r="J551" s="128">
        <f t="shared" si="54"/>
        <v>93.515829953292041</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3.063519313304721E-2</v>
      </c>
      <c r="F552" s="128">
        <f t="shared" si="50"/>
        <v>7.1379999999999999</v>
      </c>
      <c r="G552" s="122">
        <f t="shared" si="51"/>
        <v>2.9632315840917196E-2</v>
      </c>
      <c r="H552" s="128">
        <f t="shared" si="52"/>
        <v>4486.866</v>
      </c>
      <c r="I552" s="122">
        <f t="shared" si="53"/>
        <v>7.8466575905983743E-2</v>
      </c>
      <c r="J552" s="128">
        <f t="shared" si="54"/>
        <v>103.38440403211824</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0.14057939914163092</v>
      </c>
      <c r="F553" s="128">
        <f t="shared" si="50"/>
        <v>32.755000000000003</v>
      </c>
      <c r="G553" s="122">
        <f t="shared" si="51"/>
        <v>0.11859768323448996</v>
      </c>
      <c r="H553" s="128">
        <f t="shared" si="52"/>
        <v>17957.824000000001</v>
      </c>
      <c r="I553" s="122">
        <f t="shared" si="53"/>
        <v>0.81851247159144003</v>
      </c>
      <c r="J553" s="128">
        <f t="shared" si="54"/>
        <v>118.53469250632745</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9.0613733905579419E-2</v>
      </c>
      <c r="F554" s="128">
        <f t="shared" si="50"/>
        <v>21.113000000000003</v>
      </c>
      <c r="G554" s="122">
        <f t="shared" si="51"/>
        <v>8.3435212458228228E-2</v>
      </c>
      <c r="H554" s="128">
        <f t="shared" si="52"/>
        <v>12633.593000000001</v>
      </c>
      <c r="I554" s="122">
        <f t="shared" si="53"/>
        <v>0.41073113856202909</v>
      </c>
      <c r="J554" s="128">
        <f t="shared" si="54"/>
        <v>108.60370727880044</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0.17781115879828327</v>
      </c>
      <c r="F555" s="128">
        <f t="shared" si="50"/>
        <v>41.43</v>
      </c>
      <c r="G555" s="122">
        <f t="shared" si="51"/>
        <v>0.16737982934657705</v>
      </c>
      <c r="H555" s="128">
        <f t="shared" si="52"/>
        <v>25344.319000000003</v>
      </c>
      <c r="I555" s="122">
        <f t="shared" si="53"/>
        <v>0.548190703685415</v>
      </c>
      <c r="J555" s="128">
        <f t="shared" si="54"/>
        <v>106.23213053354658</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8.007725321888412E-2</v>
      </c>
      <c r="F556" s="128">
        <f t="shared" si="50"/>
        <v>18.658000000000001</v>
      </c>
      <c r="G556" s="122">
        <f t="shared" si="51"/>
        <v>7.6255986738696838E-2</v>
      </c>
      <c r="H556" s="128">
        <f t="shared" si="52"/>
        <v>11546.528999999999</v>
      </c>
      <c r="I556" s="122">
        <f t="shared" si="53"/>
        <v>0.45848097699750207</v>
      </c>
      <c r="J556" s="128">
        <f t="shared" si="54"/>
        <v>105.01110357837406</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3.338197424892704E-2</v>
      </c>
      <c r="F557" s="128">
        <f t="shared" si="50"/>
        <v>7.7780000000000005</v>
      </c>
      <c r="G557" s="122">
        <f t="shared" si="51"/>
        <v>3.3353247302170153E-2</v>
      </c>
      <c r="H557" s="128">
        <f t="shared" si="52"/>
        <v>5050.2820000000002</v>
      </c>
      <c r="I557" s="122">
        <f t="shared" si="53"/>
        <v>-0.2077689644734744</v>
      </c>
      <c r="J557" s="128">
        <f t="shared" si="54"/>
        <v>100.08612938493404</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2.0450643776824037E-2</v>
      </c>
      <c r="F558" s="128">
        <f t="shared" si="50"/>
        <v>4.7650000000000006</v>
      </c>
      <c r="G558" s="122">
        <f t="shared" si="51"/>
        <v>1.957271922756872E-2</v>
      </c>
      <c r="H558" s="128">
        <f t="shared" si="52"/>
        <v>2963.6620000000003</v>
      </c>
      <c r="I558" s="122">
        <f t="shared" si="53"/>
        <v>0.2478550691258404</v>
      </c>
      <c r="J558" s="128">
        <f t="shared" si="54"/>
        <v>104.48545007491209</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0.10607296137339058</v>
      </c>
      <c r="F559" s="128">
        <f t="shared" si="50"/>
        <v>24.715000000000003</v>
      </c>
      <c r="G559" s="122">
        <f t="shared" si="51"/>
        <v>0.10698247896551268</v>
      </c>
      <c r="H559" s="128">
        <f t="shared" si="52"/>
        <v>16199.072999999999</v>
      </c>
      <c r="I559" s="122">
        <f t="shared" si="53"/>
        <v>3.1287335720133834E-2</v>
      </c>
      <c r="J559" s="128">
        <f t="shared" si="54"/>
        <v>99.149844347488624</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5.9403433476394846E-2</v>
      </c>
      <c r="F560" s="128">
        <f t="shared" si="50"/>
        <v>13.840999999999999</v>
      </c>
      <c r="G560" s="122">
        <f t="shared" si="51"/>
        <v>5.4529322801780508E-2</v>
      </c>
      <c r="H560" s="128">
        <f t="shared" si="52"/>
        <v>8256.7210000000014</v>
      </c>
      <c r="I560" s="122">
        <f t="shared" si="53"/>
        <v>0.28010262345216019</v>
      </c>
      <c r="J560" s="128">
        <f t="shared" si="54"/>
        <v>108.93851312317267</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1.5171673819742488E-2</v>
      </c>
      <c r="F561" s="128">
        <f t="shared" si="50"/>
        <v>3.5349999999999997</v>
      </c>
      <c r="G561" s="122">
        <f t="shared" si="51"/>
        <v>1.5045813575664715E-2</v>
      </c>
      <c r="H561" s="128">
        <f t="shared" si="52"/>
        <v>2278.2069999999999</v>
      </c>
      <c r="I561" s="122">
        <f t="shared" si="53"/>
        <v>-0.1163942664349614</v>
      </c>
      <c r="J561" s="128">
        <f t="shared" si="54"/>
        <v>100.83651338257533</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6.4373390557939919E-2</v>
      </c>
      <c r="F562" s="128">
        <f t="shared" si="50"/>
        <v>14.999000000000001</v>
      </c>
      <c r="G562" s="122">
        <f t="shared" si="51"/>
        <v>6.4216308497008295E-2</v>
      </c>
      <c r="H562" s="128">
        <f t="shared" si="52"/>
        <v>9723.505000000001</v>
      </c>
      <c r="I562" s="122">
        <f t="shared" si="53"/>
        <v>-0.33012434638074856</v>
      </c>
      <c r="J562" s="128">
        <f t="shared" si="54"/>
        <v>100.2446139689561</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4.5978540772532182E-2</v>
      </c>
      <c r="F563" s="128">
        <f t="shared" si="50"/>
        <v>10.712999999999999</v>
      </c>
      <c r="G563" s="122">
        <f t="shared" si="51"/>
        <v>4.5025366865233979E-2</v>
      </c>
      <c r="H563" s="128">
        <f t="shared" si="52"/>
        <v>6817.6509999999989</v>
      </c>
      <c r="I563" s="122">
        <f t="shared" si="53"/>
        <v>0.24441090420151926</v>
      </c>
      <c r="J563" s="128">
        <f t="shared" si="54"/>
        <v>102.11697088477072</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5.8214592274678109E-2</v>
      </c>
      <c r="F564" s="128">
        <f t="shared" si="50"/>
        <v>13.564</v>
      </c>
      <c r="G564" s="122">
        <f t="shared" si="51"/>
        <v>5.7694778692097354E-2</v>
      </c>
      <c r="H564" s="128">
        <f t="shared" si="52"/>
        <v>8736.0279999999966</v>
      </c>
      <c r="I564" s="122">
        <f t="shared" si="53"/>
        <v>-0.1557385013773594</v>
      </c>
      <c r="J564" s="128">
        <f t="shared" si="54"/>
        <v>100.90097162059477</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3.8068669527897003E-2</v>
      </c>
      <c r="F565" s="128">
        <f t="shared" si="50"/>
        <v>8.870000000000001</v>
      </c>
      <c r="G565" s="122">
        <f t="shared" si="51"/>
        <v>3.5712128016484178E-2</v>
      </c>
      <c r="H565" s="128">
        <f t="shared" si="52"/>
        <v>5407.4590000000007</v>
      </c>
      <c r="I565" s="122">
        <f t="shared" si="53"/>
        <v>0.59408466301180984</v>
      </c>
      <c r="J565" s="128">
        <f t="shared" si="54"/>
        <v>106.59871489686942</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1.9287553648068667E-2</v>
      </c>
      <c r="F566" s="128">
        <f t="shared" si="50"/>
        <v>4.4939999999999998</v>
      </c>
      <c r="G566" s="122">
        <f t="shared" si="51"/>
        <v>1.8600450408802125E-2</v>
      </c>
      <c r="H566" s="128">
        <f t="shared" si="52"/>
        <v>2816.4430000000002</v>
      </c>
      <c r="I566" s="122">
        <f t="shared" si="53"/>
        <v>-3.1282685057050577E-2</v>
      </c>
      <c r="J566" s="128">
        <f t="shared" si="54"/>
        <v>103.69401398442153</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9.1519313304721017E-2</v>
      </c>
      <c r="F567" s="128">
        <f t="shared" si="50"/>
        <v>21.323999999999998</v>
      </c>
      <c r="G567" s="122">
        <f t="shared" si="51"/>
        <v>8.1072534308998939E-2</v>
      </c>
      <c r="H567" s="128">
        <f t="shared" si="52"/>
        <v>12275.841</v>
      </c>
      <c r="I567" s="122">
        <f t="shared" si="53"/>
        <v>0.61364247305596664</v>
      </c>
      <c r="J567" s="128">
        <f t="shared" si="54"/>
        <v>112.88571904747093</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7.1506437768240352E-2</v>
      </c>
      <c r="F568" s="128">
        <f t="shared" si="50"/>
        <v>16.661000000000001</v>
      </c>
      <c r="G568" s="122">
        <f t="shared" si="51"/>
        <v>6.8841841788955083E-2</v>
      </c>
      <c r="H568" s="128">
        <f t="shared" si="52"/>
        <v>10423.894</v>
      </c>
      <c r="I568" s="122">
        <f t="shared" si="53"/>
        <v>0.32958818602719742</v>
      </c>
      <c r="J568" s="128">
        <f t="shared" si="54"/>
        <v>103.87060530346352</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2.0141630901287552E-2</v>
      </c>
      <c r="F569" s="128">
        <f t="shared" si="50"/>
        <v>4.6929999999999996</v>
      </c>
      <c r="G569" s="122">
        <f t="shared" si="51"/>
        <v>1.9842218230329289E-2</v>
      </c>
      <c r="H569" s="128">
        <f t="shared" si="52"/>
        <v>3004.4690000000001</v>
      </c>
      <c r="I569" s="122">
        <f t="shared" si="53"/>
        <v>-0.13152801200876857</v>
      </c>
      <c r="J569" s="128">
        <f t="shared" si="54"/>
        <v>101.50896773476971</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9.0896995708154515E-2</v>
      </c>
      <c r="F570" s="128">
        <f t="shared" si="50"/>
        <v>21.179000000000002</v>
      </c>
      <c r="G570" s="122">
        <f t="shared" si="51"/>
        <v>8.6944015902996982E-2</v>
      </c>
      <c r="H570" s="128">
        <f t="shared" si="52"/>
        <v>13164.888999999997</v>
      </c>
      <c r="I570" s="122">
        <f t="shared" si="53"/>
        <v>0.39375187768582515</v>
      </c>
      <c r="J570" s="128">
        <f t="shared" si="54"/>
        <v>104.54658065204609</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9.3004291845493567E-2</v>
      </c>
      <c r="F571" s="128">
        <f t="shared" si="50"/>
        <v>21.67</v>
      </c>
      <c r="G571" s="122">
        <f t="shared" si="51"/>
        <v>9.2791695835369628E-2</v>
      </c>
      <c r="H571" s="128">
        <f t="shared" si="52"/>
        <v>14050.332999999999</v>
      </c>
      <c r="I571" s="122">
        <f t="shared" si="53"/>
        <v>4.822015398690814E-2</v>
      </c>
      <c r="J571" s="128">
        <f t="shared" si="54"/>
        <v>100.22911103004424</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2.9390557939914162E-2</v>
      </c>
      <c r="F572" s="128">
        <f t="shared" si="50"/>
        <v>6.8479999999999999</v>
      </c>
      <c r="G572" s="122">
        <f t="shared" si="51"/>
        <v>2.8300406820853524E-2</v>
      </c>
      <c r="H572" s="128">
        <f t="shared" si="52"/>
        <v>4285.1909999999989</v>
      </c>
      <c r="I572" s="122">
        <f t="shared" si="53"/>
        <v>-0.11150891348872151</v>
      </c>
      <c r="J572" s="128">
        <f t="shared" si="54"/>
        <v>103.85206872099573</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0.18442489270386267</v>
      </c>
      <c r="F573" s="128">
        <f t="shared" si="50"/>
        <v>42.971000000000004</v>
      </c>
      <c r="G573" s="122">
        <f t="shared" si="51"/>
        <v>0.17416239152544613</v>
      </c>
      <c r="H573" s="128">
        <f t="shared" si="52"/>
        <v>26371.321000000004</v>
      </c>
      <c r="I573" s="122">
        <f t="shared" si="53"/>
        <v>0.17756029302674839</v>
      </c>
      <c r="J573" s="128">
        <f t="shared" si="54"/>
        <v>105.89248981282915</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0.15030472103004291</v>
      </c>
      <c r="F574" s="128">
        <f t="shared" si="50"/>
        <v>35.021000000000001</v>
      </c>
      <c r="G574" s="122">
        <f t="shared" si="51"/>
        <v>0.14784542788836202</v>
      </c>
      <c r="H574" s="128">
        <f t="shared" si="52"/>
        <v>22386.458999999999</v>
      </c>
      <c r="I574" s="122">
        <f t="shared" si="53"/>
        <v>0.23534024169347878</v>
      </c>
      <c r="J574" s="128">
        <f t="shared" si="54"/>
        <v>101.66342184320905</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3.5386266094420603E-2</v>
      </c>
      <c r="F575" s="128">
        <f t="shared" si="50"/>
        <v>8.245000000000001</v>
      </c>
      <c r="G575" s="122">
        <f t="shared" si="51"/>
        <v>3.4693352177416169E-2</v>
      </c>
      <c r="H575" s="128">
        <f t="shared" si="52"/>
        <v>5253.1980000000012</v>
      </c>
      <c r="I575" s="122">
        <f t="shared" si="53"/>
        <v>2.9921212941582478E-2</v>
      </c>
      <c r="J575" s="128">
        <f t="shared" si="54"/>
        <v>101.99725271130038</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3.3931330472103005E-2</v>
      </c>
      <c r="F576" s="128">
        <f t="shared" si="50"/>
        <v>7.9059999999999997</v>
      </c>
      <c r="G576" s="122">
        <f t="shared" si="51"/>
        <v>3.3178512462190758E-2</v>
      </c>
      <c r="H576" s="128">
        <f t="shared" si="52"/>
        <v>5023.8240000000005</v>
      </c>
      <c r="I576" s="122">
        <f t="shared" si="53"/>
        <v>-0.10499081552789172</v>
      </c>
      <c r="J576" s="128">
        <f t="shared" si="54"/>
        <v>102.26899265230813</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3.1532188841201715E-2</v>
      </c>
      <c r="F577" s="128">
        <f t="shared" si="50"/>
        <v>7.3470000000000004</v>
      </c>
      <c r="G577" s="122">
        <f t="shared" si="51"/>
        <v>3.0806753490338006E-2</v>
      </c>
      <c r="H577" s="128">
        <f t="shared" si="52"/>
        <v>4664.6970000000001</v>
      </c>
      <c r="I577" s="122">
        <f t="shared" si="53"/>
        <v>7.4992208702206103E-2</v>
      </c>
      <c r="J577" s="128">
        <f t="shared" si="54"/>
        <v>102.35479324717301</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0.11658798283261802</v>
      </c>
      <c r="F578" s="128">
        <f t="shared" si="50"/>
        <v>27.164999999999999</v>
      </c>
      <c r="G578" s="122">
        <f t="shared" si="51"/>
        <v>0.10763804171234596</v>
      </c>
      <c r="H578" s="128">
        <f t="shared" si="52"/>
        <v>16298.337000000001</v>
      </c>
      <c r="I578" s="122">
        <f t="shared" si="53"/>
        <v>0.65534325651605541</v>
      </c>
      <c r="J578" s="128">
        <f t="shared" si="54"/>
        <v>108.314849450894</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3.6167381974248923E-2</v>
      </c>
      <c r="F579" s="128">
        <f t="shared" si="50"/>
        <v>8.4269999999999996</v>
      </c>
      <c r="G579" s="122">
        <f t="shared" si="51"/>
        <v>3.4737600549472315E-2</v>
      </c>
      <c r="H579" s="128">
        <f t="shared" si="52"/>
        <v>5259.8979999999992</v>
      </c>
      <c r="I579" s="122">
        <f t="shared" si="53"/>
        <v>6.8668161323532623E-2</v>
      </c>
      <c r="J579" s="128">
        <f t="shared" si="54"/>
        <v>104.11594756736393</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2.7927038626609439E-2</v>
      </c>
      <c r="F580" s="128">
        <f t="shared" si="50"/>
        <v>6.5069999999999997</v>
      </c>
      <c r="G580" s="122">
        <f t="shared" si="51"/>
        <v>2.8116941182686327E-2</v>
      </c>
      <c r="H580" s="128">
        <f t="shared" si="52"/>
        <v>4257.4109999999982</v>
      </c>
      <c r="I580" s="122">
        <f t="shared" si="53"/>
        <v>1.8957826324156438E-2</v>
      </c>
      <c r="J580" s="128">
        <f t="shared" si="54"/>
        <v>99.324597384747435</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3.0150214592274679E-2</v>
      </c>
      <c r="F581" s="128">
        <f t="shared" si="50"/>
        <v>7.0250000000000004</v>
      </c>
      <c r="G581" s="122">
        <f t="shared" si="51"/>
        <v>2.9114801410664512E-2</v>
      </c>
      <c r="H581" s="128">
        <f t="shared" si="52"/>
        <v>4408.5049999999992</v>
      </c>
      <c r="I581" s="122">
        <f t="shared" si="53"/>
        <v>3.2616492280667744E-3</v>
      </c>
      <c r="J581" s="128">
        <f t="shared" si="54"/>
        <v>103.55631201808886</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3.3386266094420601E-2</v>
      </c>
      <c r="F582" s="128">
        <f t="shared" si="50"/>
        <v>7.7789999999999999</v>
      </c>
      <c r="G582" s="122">
        <f t="shared" si="51"/>
        <v>3.5793056307704497E-2</v>
      </c>
      <c r="H582" s="128">
        <f t="shared" si="52"/>
        <v>5419.7129999999997</v>
      </c>
      <c r="I582" s="122">
        <f t="shared" si="53"/>
        <v>-0.52316170789147765</v>
      </c>
      <c r="J582" s="128">
        <f t="shared" si="54"/>
        <v>93.27581810116105</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1.5128755364806866E-2</v>
      </c>
      <c r="F583" s="128">
        <f t="shared" si="50"/>
        <v>3.5249999999999999</v>
      </c>
      <c r="G583" s="122">
        <f t="shared" si="51"/>
        <v>1.3656791134475425E-2</v>
      </c>
      <c r="H583" s="128">
        <f t="shared" si="52"/>
        <v>2067.884</v>
      </c>
      <c r="I583" s="122">
        <f t="shared" si="53"/>
        <v>-8.5153838112509969E-2</v>
      </c>
      <c r="J583" s="128">
        <f t="shared" si="54"/>
        <v>110.77825834661547</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1.1609442060085837E-2</v>
      </c>
      <c r="F584" s="128">
        <f t="shared" si="50"/>
        <v>2.7050000000000001</v>
      </c>
      <c r="G584" s="122">
        <f t="shared" si="51"/>
        <v>1.105894279411959E-2</v>
      </c>
      <c r="H584" s="128">
        <f t="shared" si="52"/>
        <v>1674.5230000000001</v>
      </c>
      <c r="I584" s="122">
        <f t="shared" si="53"/>
        <v>-4.156311731999307E-2</v>
      </c>
      <c r="J584" s="128">
        <f t="shared" si="54"/>
        <v>104.97786521021671</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2.4287553648068668E-2</v>
      </c>
      <c r="F585" s="128">
        <f t="shared" ref="F585:F648" si="56">SUMPRODUCT($K$2:$AI$2,$K585:$AI585)</f>
        <v>5.6589999999999998</v>
      </c>
      <c r="G585" s="122">
        <f t="shared" ref="G585:G648" si="57">SUMPRODUCT($K$3:$AI$3,$K585:$AI585)/$J$3</f>
        <v>2.3562991189950994E-2</v>
      </c>
      <c r="H585" s="128">
        <f t="shared" ref="H585:H648" si="58">SUMPRODUCT($K$3:$AI$3,$K585:$AI585)</f>
        <v>3567.8609999999999</v>
      </c>
      <c r="I585" s="122">
        <f t="shared" ref="I585:I648" si="59">CORREL($K$4:$AI$4,$K585:$AI585)</f>
        <v>-0.13053426411220836</v>
      </c>
      <c r="J585" s="128">
        <f t="shared" si="54"/>
        <v>103.07500203296209</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0.19502575107296138</v>
      </c>
      <c r="F586" s="128">
        <f t="shared" si="56"/>
        <v>45.441000000000003</v>
      </c>
      <c r="G586" s="122">
        <f t="shared" si="57"/>
        <v>0.18203613837192409</v>
      </c>
      <c r="H586" s="128">
        <f t="shared" si="58"/>
        <v>27563.548000000003</v>
      </c>
      <c r="I586" s="122">
        <f t="shared" si="59"/>
        <v>0.38270429566205694</v>
      </c>
      <c r="J586" s="128">
        <f t="shared" ref="J586:J649" si="60">$E586/$G586*100</f>
        <v>107.1357329468821</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2.5858369098712447E-2</v>
      </c>
      <c r="F587" s="128">
        <f t="shared" si="56"/>
        <v>6.0250000000000004</v>
      </c>
      <c r="G587" s="122">
        <f t="shared" si="57"/>
        <v>2.5864936797474539E-2</v>
      </c>
      <c r="H587" s="128">
        <f t="shared" si="58"/>
        <v>3916.4169999999999</v>
      </c>
      <c r="I587" s="122">
        <f t="shared" si="59"/>
        <v>-0.18169070046436175</v>
      </c>
      <c r="J587" s="128">
        <f t="shared" si="60"/>
        <v>99.974607713857893</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6.9600858369098739E-2</v>
      </c>
      <c r="F588" s="128">
        <f t="shared" si="56"/>
        <v>16.217000000000006</v>
      </c>
      <c r="G588" s="122">
        <f t="shared" si="57"/>
        <v>6.9562059992867423E-2</v>
      </c>
      <c r="H588" s="128">
        <f t="shared" si="58"/>
        <v>10532.948</v>
      </c>
      <c r="I588" s="122">
        <f t="shared" si="59"/>
        <v>-0.14335903657292168</v>
      </c>
      <c r="J588" s="128">
        <f t="shared" si="60"/>
        <v>100.055775197335</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4.5523605150214599E-2</v>
      </c>
      <c r="F589" s="128">
        <f t="shared" si="56"/>
        <v>10.607000000000001</v>
      </c>
      <c r="G589" s="122">
        <f t="shared" si="57"/>
        <v>4.4432623598251196E-2</v>
      </c>
      <c r="H589" s="128">
        <f t="shared" si="58"/>
        <v>6727.8989999999994</v>
      </c>
      <c r="I589" s="122">
        <f t="shared" si="59"/>
        <v>-5.8038361565536708E-3</v>
      </c>
      <c r="J589" s="128">
        <f t="shared" si="60"/>
        <v>102.45536154206825</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0.37788841201716733</v>
      </c>
      <c r="F590" s="128">
        <f t="shared" si="56"/>
        <v>88.047999999999988</v>
      </c>
      <c r="G590" s="122">
        <f t="shared" si="57"/>
        <v>0.386952363655576</v>
      </c>
      <c r="H590" s="128">
        <f t="shared" si="58"/>
        <v>58591.553000000007</v>
      </c>
      <c r="I590" s="122">
        <f t="shared" si="59"/>
        <v>0.13250022000110978</v>
      </c>
      <c r="J590" s="128">
        <f t="shared" si="60"/>
        <v>97.657605305009483</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0.38419742489270386</v>
      </c>
      <c r="F591" s="128">
        <f t="shared" si="56"/>
        <v>89.518000000000001</v>
      </c>
      <c r="G591" s="122">
        <f t="shared" si="57"/>
        <v>0.41174836545192778</v>
      </c>
      <c r="H591" s="128">
        <f t="shared" si="58"/>
        <v>62346.114000000001</v>
      </c>
      <c r="I591" s="122">
        <f t="shared" si="59"/>
        <v>-0.38706226611605232</v>
      </c>
      <c r="J591" s="128">
        <f t="shared" si="60"/>
        <v>93.308791759504743</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0.25368669527896992</v>
      </c>
      <c r="F592" s="128">
        <f t="shared" si="56"/>
        <v>59.108999999999995</v>
      </c>
      <c r="G592" s="122">
        <f t="shared" si="57"/>
        <v>0.24511364566960336</v>
      </c>
      <c r="H592" s="128">
        <f t="shared" si="58"/>
        <v>37114.618000000002</v>
      </c>
      <c r="I592" s="122">
        <f t="shared" si="59"/>
        <v>0.44420291832038428</v>
      </c>
      <c r="J592" s="128">
        <f t="shared" si="60"/>
        <v>103.49758153445379</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0.30170815450643779</v>
      </c>
      <c r="F593" s="128">
        <f t="shared" si="56"/>
        <v>70.298000000000002</v>
      </c>
      <c r="G593" s="122">
        <f t="shared" si="57"/>
        <v>0.30413697182633509</v>
      </c>
      <c r="H593" s="128">
        <f t="shared" si="58"/>
        <v>46051.812000000005</v>
      </c>
      <c r="I593" s="122">
        <f t="shared" si="59"/>
        <v>-0.12332072451146991</v>
      </c>
      <c r="J593" s="128">
        <f t="shared" si="60"/>
        <v>99.201406752585086</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0.28527038626609436</v>
      </c>
      <c r="F594" s="128">
        <f t="shared" si="56"/>
        <v>66.467999999999989</v>
      </c>
      <c r="G594" s="122">
        <f t="shared" si="57"/>
        <v>0.23261600998560281</v>
      </c>
      <c r="H594" s="128">
        <f t="shared" si="58"/>
        <v>35222.251000000004</v>
      </c>
      <c r="I594" s="122">
        <f t="shared" si="59"/>
        <v>0.59995130043762046</v>
      </c>
      <c r="J594" s="128">
        <f t="shared" si="60"/>
        <v>122.63574905431078</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0.32933476394849787</v>
      </c>
      <c r="F595" s="128">
        <f t="shared" si="56"/>
        <v>76.734999999999999</v>
      </c>
      <c r="G595" s="122">
        <f t="shared" si="57"/>
        <v>0.33874606057404011</v>
      </c>
      <c r="H595" s="128">
        <f t="shared" si="58"/>
        <v>51292.251000000004</v>
      </c>
      <c r="I595" s="122">
        <f t="shared" si="59"/>
        <v>-3.5448557481916602E-2</v>
      </c>
      <c r="J595" s="128">
        <f t="shared" si="60"/>
        <v>97.221725144317901</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0.49936909871244634</v>
      </c>
      <c r="F596" s="128">
        <f t="shared" si="56"/>
        <v>116.35299999999999</v>
      </c>
      <c r="G596" s="122">
        <f t="shared" si="57"/>
        <v>0.43661803088140116</v>
      </c>
      <c r="H596" s="128">
        <f t="shared" si="58"/>
        <v>66111.828999999998</v>
      </c>
      <c r="I596" s="122">
        <f t="shared" si="59"/>
        <v>0.38622198400720464</v>
      </c>
      <c r="J596" s="128">
        <f t="shared" si="60"/>
        <v>114.37207430585713</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0.63795708154506436</v>
      </c>
      <c r="F597" s="128">
        <f t="shared" si="56"/>
        <v>148.64400000000001</v>
      </c>
      <c r="G597" s="122">
        <f t="shared" si="57"/>
        <v>0.6110679575743968</v>
      </c>
      <c r="H597" s="128">
        <f t="shared" si="58"/>
        <v>92526.688000000009</v>
      </c>
      <c r="I597" s="122">
        <f t="shared" si="59"/>
        <v>0.39289045576456777</v>
      </c>
      <c r="J597" s="128">
        <f t="shared" si="60"/>
        <v>104.40034919805035</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0.22696137339055797</v>
      </c>
      <c r="F598" s="128">
        <f t="shared" si="56"/>
        <v>52.882000000000005</v>
      </c>
      <c r="G598" s="122">
        <f t="shared" si="57"/>
        <v>0.16167178274709743</v>
      </c>
      <c r="H598" s="128">
        <f t="shared" si="58"/>
        <v>24480.017999999996</v>
      </c>
      <c r="I598" s="122">
        <f t="shared" si="59"/>
        <v>0.48219444161873554</v>
      </c>
      <c r="J598" s="128">
        <f t="shared" si="60"/>
        <v>140.38403581260241</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7.2180257510729623E-2</v>
      </c>
      <c r="F599" s="128">
        <f t="shared" si="56"/>
        <v>16.818000000000001</v>
      </c>
      <c r="G599" s="122">
        <f t="shared" si="57"/>
        <v>9.537506108917039E-2</v>
      </c>
      <c r="H599" s="128">
        <f t="shared" si="58"/>
        <v>14441.501000000002</v>
      </c>
      <c r="I599" s="122">
        <f t="shared" si="59"/>
        <v>-0.53719446649370994</v>
      </c>
      <c r="J599" s="128">
        <f t="shared" si="60"/>
        <v>75.680431222209222</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2.7167381974248929E-2</v>
      </c>
      <c r="F600" s="128">
        <f t="shared" si="56"/>
        <v>6.33</v>
      </c>
      <c r="G600" s="122">
        <f t="shared" si="57"/>
        <v>3.7324003751205287E-2</v>
      </c>
      <c r="H600" s="128">
        <f t="shared" si="58"/>
        <v>5651.5260000000017</v>
      </c>
      <c r="I600" s="122">
        <f t="shared" si="59"/>
        <v>-0.62787043684418486</v>
      </c>
      <c r="J600" s="128">
        <f t="shared" si="60"/>
        <v>72.787962822374396</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6.2103004291845492E-3</v>
      </c>
      <c r="F601" s="128">
        <f t="shared" si="56"/>
        <v>1.4470000000000001</v>
      </c>
      <c r="G601" s="122">
        <f t="shared" si="57"/>
        <v>8.6379360445917892E-3</v>
      </c>
      <c r="H601" s="128">
        <f t="shared" si="58"/>
        <v>1307.9389999999996</v>
      </c>
      <c r="I601" s="122">
        <f t="shared" si="59"/>
        <v>-0.32091830523073611</v>
      </c>
      <c r="J601" s="128">
        <f t="shared" si="60"/>
        <v>71.895651890972474</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1.2188841201716738E-2</v>
      </c>
      <c r="F602" s="128">
        <f t="shared" si="56"/>
        <v>2.84</v>
      </c>
      <c r="G602" s="122">
        <f t="shared" si="57"/>
        <v>1.8241318733571963E-2</v>
      </c>
      <c r="H602" s="128">
        <f t="shared" si="58"/>
        <v>2762.0639999999994</v>
      </c>
      <c r="I602" s="122">
        <f t="shared" si="59"/>
        <v>-0.56630434869641366</v>
      </c>
      <c r="J602" s="128">
        <f t="shared" si="60"/>
        <v>66.819956274783834</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8.5991416309012872E-2</v>
      </c>
      <c r="F603" s="128">
        <f t="shared" si="56"/>
        <v>20.035999999999998</v>
      </c>
      <c r="G603" s="122">
        <f t="shared" si="57"/>
        <v>7.8949220039889551E-2</v>
      </c>
      <c r="H603" s="128">
        <f t="shared" si="58"/>
        <v>11954.332999999997</v>
      </c>
      <c r="I603" s="122">
        <f t="shared" si="59"/>
        <v>0.60871581944325515</v>
      </c>
      <c r="J603" s="128">
        <f t="shared" si="60"/>
        <v>108.91990606818563</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1.7570815450643779E-2</v>
      </c>
      <c r="F604" s="128">
        <f t="shared" si="56"/>
        <v>4.0940000000000003</v>
      </c>
      <c r="G604" s="122">
        <f t="shared" si="57"/>
        <v>1.7771097227542301E-2</v>
      </c>
      <c r="H604" s="128">
        <f t="shared" si="58"/>
        <v>2690.864</v>
      </c>
      <c r="I604" s="122">
        <f t="shared" si="59"/>
        <v>0.14574666921393056</v>
      </c>
      <c r="J604" s="128">
        <f t="shared" si="60"/>
        <v>98.872991496618923</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3.5210300429184549E-2</v>
      </c>
      <c r="F605" s="128">
        <f t="shared" si="56"/>
        <v>8.2040000000000006</v>
      </c>
      <c r="G605" s="122">
        <f t="shared" si="57"/>
        <v>2.5675025426303347E-2</v>
      </c>
      <c r="H605" s="128">
        <f t="shared" si="58"/>
        <v>3887.6610000000001</v>
      </c>
      <c r="I605" s="122">
        <f t="shared" si="59"/>
        <v>0.60712677143868787</v>
      </c>
      <c r="J605" s="128">
        <f t="shared" si="60"/>
        <v>137.13832740010679</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2.3240343347639487E-2</v>
      </c>
      <c r="F606" s="128">
        <f t="shared" si="56"/>
        <v>5.415</v>
      </c>
      <c r="G606" s="122">
        <f t="shared" si="57"/>
        <v>1.9230223619384753E-2</v>
      </c>
      <c r="H606" s="128">
        <f t="shared" si="58"/>
        <v>2911.8020000000006</v>
      </c>
      <c r="I606" s="122">
        <f t="shared" si="59"/>
        <v>0.13582095882587833</v>
      </c>
      <c r="J606" s="128">
        <f t="shared" si="60"/>
        <v>120.85321422998112</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4.2287553648068674E-2</v>
      </c>
      <c r="F607" s="128">
        <f t="shared" si="56"/>
        <v>9.8530000000000015</v>
      </c>
      <c r="G607" s="122">
        <f t="shared" si="57"/>
        <v>2.9570242639580503E-2</v>
      </c>
      <c r="H607" s="128">
        <f t="shared" si="58"/>
        <v>4477.4670000000006</v>
      </c>
      <c r="I607" s="122">
        <f t="shared" si="59"/>
        <v>0.42982508019643095</v>
      </c>
      <c r="J607" s="128">
        <f t="shared" si="60"/>
        <v>143.00712430227318</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2.9339055793991414E-2</v>
      </c>
      <c r="F608" s="128">
        <f t="shared" si="56"/>
        <v>6.8359999999999994</v>
      </c>
      <c r="G608" s="122">
        <f t="shared" si="57"/>
        <v>2.5337218824710406E-2</v>
      </c>
      <c r="H608" s="128">
        <f t="shared" si="58"/>
        <v>3836.5110000000004</v>
      </c>
      <c r="I608" s="122">
        <f t="shared" si="59"/>
        <v>-1.5508586066709899E-2</v>
      </c>
      <c r="J608" s="128">
        <f t="shared" si="60"/>
        <v>115.79430243298121</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2.2077253218884121E-2</v>
      </c>
      <c r="F609" s="128">
        <f t="shared" si="56"/>
        <v>5.1440000000000001</v>
      </c>
      <c r="G609" s="122">
        <f t="shared" si="57"/>
        <v>2.2877253695069277E-2</v>
      </c>
      <c r="H609" s="128">
        <f t="shared" si="58"/>
        <v>3464.0279999999998</v>
      </c>
      <c r="I609" s="122">
        <f t="shared" si="59"/>
        <v>-0.42406112544240809</v>
      </c>
      <c r="J609" s="128">
        <f t="shared" si="60"/>
        <v>96.503074683489743</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1.1291845493562233E-2</v>
      </c>
      <c r="F610" s="128">
        <f t="shared" si="56"/>
        <v>2.6310000000000002</v>
      </c>
      <c r="G610" s="122">
        <f t="shared" si="57"/>
        <v>1.1985186701713139E-2</v>
      </c>
      <c r="H610" s="128">
        <f t="shared" si="58"/>
        <v>1814.7730000000001</v>
      </c>
      <c r="I610" s="122">
        <f t="shared" si="59"/>
        <v>-0.31832672287028557</v>
      </c>
      <c r="J610" s="128">
        <f t="shared" si="60"/>
        <v>94.215015373504357</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8.4377682403433477E-2</v>
      </c>
      <c r="F611" s="128">
        <f t="shared" si="56"/>
        <v>19.66</v>
      </c>
      <c r="G611" s="122">
        <f t="shared" si="57"/>
        <v>7.9317630664782243E-2</v>
      </c>
      <c r="H611" s="128">
        <f t="shared" si="58"/>
        <v>12010.116999999998</v>
      </c>
      <c r="I611" s="122">
        <f t="shared" si="59"/>
        <v>0.12927620119017544</v>
      </c>
      <c r="J611" s="128">
        <f t="shared" si="60"/>
        <v>106.37947918544917</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2.3532188841201715E-2</v>
      </c>
      <c r="F612" s="128">
        <f t="shared" si="56"/>
        <v>5.4829999999999997</v>
      </c>
      <c r="G612" s="122">
        <f t="shared" si="57"/>
        <v>2.3564761124833241E-2</v>
      </c>
      <c r="H612" s="128">
        <f t="shared" si="58"/>
        <v>3568.1289999999999</v>
      </c>
      <c r="I612" s="122">
        <f t="shared" si="59"/>
        <v>-0.33826434511533215</v>
      </c>
      <c r="J612" s="128">
        <f t="shared" si="60"/>
        <v>99.861775455906482</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4.5300429184549358E-2</v>
      </c>
      <c r="F613" s="128">
        <f t="shared" si="56"/>
        <v>10.555</v>
      </c>
      <c r="G613" s="122">
        <f t="shared" si="57"/>
        <v>4.1646528153852239E-2</v>
      </c>
      <c r="H613" s="128">
        <f t="shared" si="58"/>
        <v>6306.0339999999987</v>
      </c>
      <c r="I613" s="122">
        <f t="shared" si="59"/>
        <v>0.11249690068495857</v>
      </c>
      <c r="J613" s="128">
        <f t="shared" si="60"/>
        <v>108.77360296925289</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2.9806866952789699E-2</v>
      </c>
      <c r="F614" s="128">
        <f t="shared" si="56"/>
        <v>6.9450000000000003</v>
      </c>
      <c r="G614" s="122">
        <f t="shared" si="57"/>
        <v>2.7582282159320553E-2</v>
      </c>
      <c r="H614" s="128">
        <f t="shared" si="58"/>
        <v>4176.4539999999997</v>
      </c>
      <c r="I614" s="122">
        <f t="shared" si="59"/>
        <v>-0.12446314318676996</v>
      </c>
      <c r="J614" s="128">
        <f t="shared" si="60"/>
        <v>108.06526733581912</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3.232188841201717E-2</v>
      </c>
      <c r="F615" s="128">
        <f t="shared" si="56"/>
        <v>7.5310000000000015</v>
      </c>
      <c r="G615" s="122">
        <f t="shared" si="57"/>
        <v>2.986128465572125E-2</v>
      </c>
      <c r="H615" s="128">
        <f t="shared" si="58"/>
        <v>4521.5360000000001</v>
      </c>
      <c r="I615" s="122">
        <f t="shared" si="59"/>
        <v>-0.19910267758791356</v>
      </c>
      <c r="J615" s="128">
        <f t="shared" si="60"/>
        <v>108.24011352714686</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3.0351931330472107E-2</v>
      </c>
      <c r="F616" s="128">
        <f t="shared" si="56"/>
        <v>7.072000000000001</v>
      </c>
      <c r="G616" s="122">
        <f t="shared" si="57"/>
        <v>2.6728248953228815E-2</v>
      </c>
      <c r="H616" s="128">
        <f t="shared" si="58"/>
        <v>4047.1380000000008</v>
      </c>
      <c r="I616" s="122">
        <f t="shared" si="59"/>
        <v>-7.7949506748601183E-2</v>
      </c>
      <c r="J616" s="128">
        <f t="shared" si="60"/>
        <v>113.55750009506531</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2.1540772532188841E-2</v>
      </c>
      <c r="F617" s="128">
        <f t="shared" si="56"/>
        <v>5.0190000000000001</v>
      </c>
      <c r="G617" s="122">
        <f t="shared" si="57"/>
        <v>2.1681999498078166E-2</v>
      </c>
      <c r="H617" s="128">
        <f t="shared" si="58"/>
        <v>3283.0449999999996</v>
      </c>
      <c r="I617" s="122">
        <f t="shared" si="59"/>
        <v>-0.33241935696513142</v>
      </c>
      <c r="J617" s="128">
        <f t="shared" si="60"/>
        <v>99.348644178772147</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2.386695278969957E-2</v>
      </c>
      <c r="F618" s="128">
        <f t="shared" si="56"/>
        <v>5.5609999999999999</v>
      </c>
      <c r="G618" s="122">
        <f t="shared" si="57"/>
        <v>2.2868595543462468E-2</v>
      </c>
      <c r="H618" s="128">
        <f t="shared" si="58"/>
        <v>3462.7170000000001</v>
      </c>
      <c r="I618" s="122">
        <f t="shared" si="59"/>
        <v>-0.22358599157793865</v>
      </c>
      <c r="J618" s="128">
        <f t="shared" si="60"/>
        <v>104.36562553366993</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6.5424892703862661E-2</v>
      </c>
      <c r="F619" s="128">
        <f t="shared" si="56"/>
        <v>15.244000000000002</v>
      </c>
      <c r="G619" s="122">
        <f t="shared" si="57"/>
        <v>5.3961536937484317E-2</v>
      </c>
      <c r="H619" s="128">
        <f t="shared" si="58"/>
        <v>8170.7480000000005</v>
      </c>
      <c r="I619" s="122">
        <f t="shared" si="59"/>
        <v>0.46411208770433537</v>
      </c>
      <c r="J619" s="128">
        <f t="shared" si="60"/>
        <v>121.24356795036972</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0.13375107296137337</v>
      </c>
      <c r="F620" s="128">
        <f t="shared" si="56"/>
        <v>31.163999999999994</v>
      </c>
      <c r="G620" s="122">
        <f t="shared" si="57"/>
        <v>0.14635709096672789</v>
      </c>
      <c r="H620" s="128">
        <f t="shared" si="58"/>
        <v>22161.098000000002</v>
      </c>
      <c r="I620" s="122">
        <f t="shared" si="59"/>
        <v>-0.6124827891154655</v>
      </c>
      <c r="J620" s="128">
        <f t="shared" si="60"/>
        <v>91.386807484291751</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8.7523605150214595E-2</v>
      </c>
      <c r="F621" s="128">
        <f t="shared" si="56"/>
        <v>20.393000000000001</v>
      </c>
      <c r="G621" s="122">
        <f t="shared" si="57"/>
        <v>9.5442629013723593E-2</v>
      </c>
      <c r="H621" s="128">
        <f t="shared" si="58"/>
        <v>14451.732</v>
      </c>
      <c r="I621" s="122">
        <f t="shared" si="59"/>
        <v>-0.66926432057482621</v>
      </c>
      <c r="J621" s="128">
        <f t="shared" si="60"/>
        <v>91.70284395417238</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4.241630901287554E-2</v>
      </c>
      <c r="F622" s="128">
        <f t="shared" si="56"/>
        <v>9.8830000000000009</v>
      </c>
      <c r="G622" s="122">
        <f t="shared" si="57"/>
        <v>3.6622845368450258E-2</v>
      </c>
      <c r="H622" s="128">
        <f t="shared" si="58"/>
        <v>5545.3580000000011</v>
      </c>
      <c r="I622" s="122">
        <f t="shared" si="59"/>
        <v>-4.5302765703796072E-2</v>
      </c>
      <c r="J622" s="128">
        <f t="shared" si="60"/>
        <v>115.81926140948136</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0.13590557939914163</v>
      </c>
      <c r="F623" s="128">
        <f t="shared" si="56"/>
        <v>31.666</v>
      </c>
      <c r="G623" s="122">
        <f t="shared" si="57"/>
        <v>0.13849187679139865</v>
      </c>
      <c r="H623" s="128">
        <f t="shared" si="58"/>
        <v>20970.163</v>
      </c>
      <c r="I623" s="122">
        <f t="shared" si="59"/>
        <v>0.21379533856505636</v>
      </c>
      <c r="J623" s="128">
        <f t="shared" si="60"/>
        <v>98.132527732184187</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0.13546781115879827</v>
      </c>
      <c r="F624" s="128">
        <f t="shared" si="56"/>
        <v>31.564</v>
      </c>
      <c r="G624" s="122">
        <f t="shared" si="57"/>
        <v>0.12481160099856027</v>
      </c>
      <c r="H624" s="128">
        <f t="shared" si="58"/>
        <v>18898.722999999998</v>
      </c>
      <c r="I624" s="122">
        <f t="shared" si="59"/>
        <v>0.8981803870564512</v>
      </c>
      <c r="J624" s="128">
        <f t="shared" si="60"/>
        <v>108.53783628683757</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4.1373390557939919E-2</v>
      </c>
      <c r="F625" s="128">
        <f t="shared" si="56"/>
        <v>9.64</v>
      </c>
      <c r="G625" s="122">
        <f t="shared" si="57"/>
        <v>4.2470498883884336E-2</v>
      </c>
      <c r="H625" s="128">
        <f t="shared" si="58"/>
        <v>6430.7979999999989</v>
      </c>
      <c r="I625" s="122">
        <f t="shared" si="59"/>
        <v>-0.23985304056845672</v>
      </c>
      <c r="J625" s="128">
        <f t="shared" si="60"/>
        <v>97.416775515296052</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6.5609442060085843E-2</v>
      </c>
      <c r="F626" s="128">
        <f t="shared" si="56"/>
        <v>15.287000000000003</v>
      </c>
      <c r="G626" s="122">
        <f t="shared" si="57"/>
        <v>6.4558143681728727E-2</v>
      </c>
      <c r="H626" s="128">
        <f t="shared" si="58"/>
        <v>9775.2650000000012</v>
      </c>
      <c r="I626" s="122">
        <f t="shared" si="59"/>
        <v>0.3732421524364703</v>
      </c>
      <c r="J626" s="128">
        <f t="shared" si="60"/>
        <v>101.62845199443777</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0.26693133047210299</v>
      </c>
      <c r="F627" s="128">
        <f t="shared" si="56"/>
        <v>62.195</v>
      </c>
      <c r="G627" s="122">
        <f t="shared" si="57"/>
        <v>0.24707801582374625</v>
      </c>
      <c r="H627" s="128">
        <f t="shared" si="58"/>
        <v>37412.059000000008</v>
      </c>
      <c r="I627" s="122">
        <f t="shared" si="59"/>
        <v>0.70483056504593011</v>
      </c>
      <c r="J627" s="128">
        <f t="shared" si="60"/>
        <v>108.03524125048793</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4.4802575107296148E-2</v>
      </c>
      <c r="F628" s="128">
        <f t="shared" si="56"/>
        <v>10.439000000000002</v>
      </c>
      <c r="G628" s="122">
        <f t="shared" si="57"/>
        <v>3.81161288618262E-2</v>
      </c>
      <c r="H628" s="128">
        <f t="shared" si="58"/>
        <v>5771.4679999999998</v>
      </c>
      <c r="I628" s="122">
        <f t="shared" si="59"/>
        <v>0.30928038787289114</v>
      </c>
      <c r="J628" s="128">
        <f t="shared" si="60"/>
        <v>117.5423015010491</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0.30916309012875537</v>
      </c>
      <c r="F629" s="128">
        <f t="shared" si="56"/>
        <v>72.034999999999997</v>
      </c>
      <c r="G629" s="122">
        <f t="shared" si="57"/>
        <v>0.29515127659855506</v>
      </c>
      <c r="H629" s="128">
        <f t="shared" si="58"/>
        <v>44691.216000000008</v>
      </c>
      <c r="I629" s="122">
        <f t="shared" si="59"/>
        <v>0.58743045795588766</v>
      </c>
      <c r="J629" s="128">
        <f t="shared" si="60"/>
        <v>104.74733285645186</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3.0570815450643773E-2</v>
      </c>
      <c r="F630" s="128">
        <f t="shared" si="56"/>
        <v>7.1229999999999993</v>
      </c>
      <c r="G630" s="122">
        <f t="shared" si="57"/>
        <v>3.0674061208046596E-2</v>
      </c>
      <c r="H630" s="128">
        <f t="shared" si="58"/>
        <v>4644.6049999999996</v>
      </c>
      <c r="I630" s="122">
        <f t="shared" si="59"/>
        <v>0.17921363248918667</v>
      </c>
      <c r="J630" s="128">
        <f t="shared" si="60"/>
        <v>99.663410212613982</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9.4171673819742494E-2</v>
      </c>
      <c r="F631" s="128">
        <f t="shared" si="56"/>
        <v>21.942</v>
      </c>
      <c r="G631" s="122">
        <f t="shared" si="57"/>
        <v>9.4032030537980954E-2</v>
      </c>
      <c r="H631" s="128">
        <f t="shared" si="58"/>
        <v>14238.142</v>
      </c>
      <c r="I631" s="122">
        <f t="shared" si="59"/>
        <v>0.1729603769002222</v>
      </c>
      <c r="J631" s="128">
        <f t="shared" si="60"/>
        <v>100.14850607921855</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0.2787339055793992</v>
      </c>
      <c r="F632" s="128">
        <f t="shared" si="56"/>
        <v>64.945000000000007</v>
      </c>
      <c r="G632" s="122">
        <f t="shared" si="57"/>
        <v>0.25664931514086831</v>
      </c>
      <c r="H632" s="128">
        <f t="shared" si="58"/>
        <v>38861.326000000001</v>
      </c>
      <c r="I632" s="122">
        <f t="shared" si="59"/>
        <v>0.61856037917428452</v>
      </c>
      <c r="J632" s="128">
        <f t="shared" si="60"/>
        <v>108.60496760975545</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2.5575107296137337E-2</v>
      </c>
      <c r="F633" s="128">
        <f t="shared" si="56"/>
        <v>5.9589999999999996</v>
      </c>
      <c r="G633" s="122">
        <f t="shared" si="57"/>
        <v>2.8296741470630965E-2</v>
      </c>
      <c r="H633" s="128">
        <f t="shared" si="58"/>
        <v>4284.6359999999995</v>
      </c>
      <c r="I633" s="122">
        <f t="shared" si="59"/>
        <v>-0.43908745781090341</v>
      </c>
      <c r="J633" s="128">
        <f t="shared" si="60"/>
        <v>90.381810650111788</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0.19372103004291846</v>
      </c>
      <c r="F634" s="128">
        <f t="shared" si="56"/>
        <v>45.137</v>
      </c>
      <c r="G634" s="122">
        <f t="shared" si="57"/>
        <v>0.17668192024726254</v>
      </c>
      <c r="H634" s="128">
        <f t="shared" si="58"/>
        <v>26752.822999999997</v>
      </c>
      <c r="I634" s="122">
        <f t="shared" si="59"/>
        <v>0.52280920235236861</v>
      </c>
      <c r="J634" s="128">
        <f t="shared" si="60"/>
        <v>109.64394646142064</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0.31842918454935615</v>
      </c>
      <c r="F635" s="128">
        <f t="shared" si="56"/>
        <v>74.193999999999988</v>
      </c>
      <c r="G635" s="122">
        <f t="shared" si="57"/>
        <v>0.29485897977783349</v>
      </c>
      <c r="H635" s="128">
        <f t="shared" si="58"/>
        <v>44646.956999999995</v>
      </c>
      <c r="I635" s="122">
        <f t="shared" si="59"/>
        <v>0.14918418372574579</v>
      </c>
      <c r="J635" s="128">
        <f t="shared" si="60"/>
        <v>107.99372119827655</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0.38040343347639477</v>
      </c>
      <c r="F636" s="128">
        <f t="shared" si="56"/>
        <v>88.633999999999986</v>
      </c>
      <c r="G636" s="122">
        <f t="shared" si="57"/>
        <v>0.36258446155675017</v>
      </c>
      <c r="H636" s="128">
        <f t="shared" si="58"/>
        <v>54901.813999999998</v>
      </c>
      <c r="I636" s="122">
        <f t="shared" si="59"/>
        <v>0.53698794128263527</v>
      </c>
      <c r="J636" s="128">
        <f t="shared" si="60"/>
        <v>104.91443341039468</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0.24789699570815452</v>
      </c>
      <c r="F637" s="128">
        <f t="shared" si="56"/>
        <v>57.760000000000005</v>
      </c>
      <c r="G637" s="122">
        <f t="shared" si="57"/>
        <v>0.24201724365663257</v>
      </c>
      <c r="H637" s="128">
        <f t="shared" si="58"/>
        <v>36645.766999999993</v>
      </c>
      <c r="I637" s="122">
        <f t="shared" si="59"/>
        <v>0.48095155986590965</v>
      </c>
      <c r="J637" s="128">
        <f t="shared" si="60"/>
        <v>102.42947649625494</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0.20897854077253217</v>
      </c>
      <c r="F638" s="128">
        <f t="shared" si="56"/>
        <v>48.691999999999993</v>
      </c>
      <c r="G638" s="122">
        <f t="shared" si="57"/>
        <v>0.20314195141925004</v>
      </c>
      <c r="H638" s="128">
        <f t="shared" si="58"/>
        <v>30759.348000000002</v>
      </c>
      <c r="I638" s="122">
        <f t="shared" si="59"/>
        <v>0.33119663455687071</v>
      </c>
      <c r="J638" s="128">
        <f t="shared" si="60"/>
        <v>102.87315806139739</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0.48708583690987117</v>
      </c>
      <c r="F639" s="128">
        <f t="shared" si="56"/>
        <v>113.49099999999999</v>
      </c>
      <c r="G639" s="122">
        <f t="shared" si="57"/>
        <v>0.44381459932108469</v>
      </c>
      <c r="H639" s="128">
        <f t="shared" si="58"/>
        <v>67201.519</v>
      </c>
      <c r="I639" s="122">
        <f t="shared" si="59"/>
        <v>0.4117840557669501</v>
      </c>
      <c r="J639" s="128">
        <f t="shared" si="60"/>
        <v>109.74984546587238</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0.37758369098712447</v>
      </c>
      <c r="F640" s="128">
        <f t="shared" si="56"/>
        <v>87.977000000000004</v>
      </c>
      <c r="G640" s="122">
        <f t="shared" si="57"/>
        <v>0.33759825780290326</v>
      </c>
      <c r="H640" s="128">
        <f t="shared" si="58"/>
        <v>51118.453000000001</v>
      </c>
      <c r="I640" s="122">
        <f t="shared" si="59"/>
        <v>0.59512791729942316</v>
      </c>
      <c r="J640" s="128">
        <f t="shared" si="60"/>
        <v>111.84408753897227</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0.41213304721030042</v>
      </c>
      <c r="F641" s="128">
        <f t="shared" si="56"/>
        <v>96.027000000000001</v>
      </c>
      <c r="G641" s="122">
        <f t="shared" si="57"/>
        <v>0.37446548626979614</v>
      </c>
      <c r="H641" s="128">
        <f t="shared" si="58"/>
        <v>56700.814999999995</v>
      </c>
      <c r="I641" s="122">
        <f t="shared" si="59"/>
        <v>0.60919427678372562</v>
      </c>
      <c r="J641" s="128">
        <f t="shared" si="60"/>
        <v>110.05902074333372</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5.9944206008583703E-2</v>
      </c>
      <c r="F642" s="128">
        <f t="shared" si="56"/>
        <v>13.967000000000002</v>
      </c>
      <c r="G642" s="122">
        <f t="shared" si="57"/>
        <v>6.882714076265703E-2</v>
      </c>
      <c r="H642" s="128">
        <f t="shared" si="58"/>
        <v>10421.668000000001</v>
      </c>
      <c r="I642" s="122">
        <f t="shared" si="59"/>
        <v>-0.66679916309814014</v>
      </c>
      <c r="J642" s="128">
        <f t="shared" si="60"/>
        <v>87.09384894440818</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0.34630901287553656</v>
      </c>
      <c r="F643" s="128">
        <f t="shared" si="56"/>
        <v>80.690000000000012</v>
      </c>
      <c r="G643" s="122">
        <f t="shared" si="57"/>
        <v>0.34210084005864561</v>
      </c>
      <c r="H643" s="128">
        <f t="shared" si="58"/>
        <v>51800.224999999999</v>
      </c>
      <c r="I643" s="122">
        <f t="shared" si="59"/>
        <v>0.34237186283250465</v>
      </c>
      <c r="J643" s="128">
        <f t="shared" si="60"/>
        <v>101.23009718893692</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3.8377682403433477E-2</v>
      </c>
      <c r="F644" s="128">
        <f t="shared" si="56"/>
        <v>8.9420000000000002</v>
      </c>
      <c r="G644" s="122">
        <f t="shared" si="57"/>
        <v>3.0227819677977521E-2</v>
      </c>
      <c r="H644" s="128">
        <f t="shared" si="58"/>
        <v>4577.0360000000001</v>
      </c>
      <c r="I644" s="122">
        <f t="shared" si="59"/>
        <v>0.82436994276536768</v>
      </c>
      <c r="J644" s="128">
        <f t="shared" si="60"/>
        <v>126.96146401651833</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0.39948497854077258</v>
      </c>
      <c r="F645" s="128">
        <f t="shared" si="56"/>
        <v>93.080000000000013</v>
      </c>
      <c r="G645" s="122">
        <f t="shared" si="57"/>
        <v>0.37542121808503609</v>
      </c>
      <c r="H645" s="128">
        <f t="shared" si="58"/>
        <v>56845.53</v>
      </c>
      <c r="I645" s="122">
        <f t="shared" si="59"/>
        <v>0.36602421409656954</v>
      </c>
      <c r="J645" s="128">
        <f t="shared" si="60"/>
        <v>106.40980298835584</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0.21606866952789702</v>
      </c>
      <c r="F646" s="128">
        <f t="shared" si="56"/>
        <v>50.344000000000008</v>
      </c>
      <c r="G646" s="122">
        <f t="shared" si="57"/>
        <v>0.19559151487934062</v>
      </c>
      <c r="H646" s="128">
        <f t="shared" si="58"/>
        <v>29616.075999999997</v>
      </c>
      <c r="I646" s="122">
        <f t="shared" si="59"/>
        <v>0.71322605320684396</v>
      </c>
      <c r="J646" s="128">
        <f t="shared" si="60"/>
        <v>110.46934712949519</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5.7961373390557937E-2</v>
      </c>
      <c r="F647" s="128">
        <f t="shared" si="56"/>
        <v>13.504999999999999</v>
      </c>
      <c r="G647" s="122">
        <f t="shared" si="57"/>
        <v>5.1355169134449007E-2</v>
      </c>
      <c r="H647" s="128">
        <f t="shared" si="58"/>
        <v>7776.0969999999998</v>
      </c>
      <c r="I647" s="122">
        <f t="shared" si="59"/>
        <v>6.4049792328413943E-2</v>
      </c>
      <c r="J647" s="128">
        <f t="shared" si="60"/>
        <v>112.86375717858846</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0.46191845493562228</v>
      </c>
      <c r="F648" s="128">
        <f t="shared" si="56"/>
        <v>107.627</v>
      </c>
      <c r="G648" s="122">
        <f t="shared" si="57"/>
        <v>0.47484569866198206</v>
      </c>
      <c r="H648" s="128">
        <f t="shared" si="58"/>
        <v>71900.186000000002</v>
      </c>
      <c r="I648" s="122">
        <f t="shared" si="59"/>
        <v>7.3225734318661667E-2</v>
      </c>
      <c r="J648" s="128">
        <f t="shared" si="60"/>
        <v>97.277590644121631</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0.38477682403433477</v>
      </c>
      <c r="F649" s="128">
        <f t="shared" ref="F649:F712" si="62">SUMPRODUCT($K$2:$AI$2,$K649:$AI649)</f>
        <v>89.653000000000006</v>
      </c>
      <c r="G649" s="122">
        <f t="shared" ref="G649:G712" si="63">SUMPRODUCT($K$3:$AI$3,$K649:$AI649)/$J$3</f>
        <v>0.36194666420108579</v>
      </c>
      <c r="H649" s="128">
        <f t="shared" ref="H649:H712" si="64">SUMPRODUCT($K$3:$AI$3,$K649:$AI649)</f>
        <v>54805.240000000005</v>
      </c>
      <c r="I649" s="122">
        <f t="shared" ref="I649:I712" si="65">CORREL($K$4:$AI$4,$K649:$AI649)</f>
        <v>0.40261119734247625</v>
      </c>
      <c r="J649" s="128">
        <f t="shared" si="60"/>
        <v>106.3076033270375</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0.42455364806866958</v>
      </c>
      <c r="F650" s="128">
        <f t="shared" si="62"/>
        <v>98.921000000000006</v>
      </c>
      <c r="G650" s="122">
        <f t="shared" si="63"/>
        <v>0.42105931263125912</v>
      </c>
      <c r="H650" s="128">
        <f t="shared" si="64"/>
        <v>63755.958999999995</v>
      </c>
      <c r="I650" s="122">
        <f t="shared" si="65"/>
        <v>0.17318652221318581</v>
      </c>
      <c r="J650" s="128">
        <f t="shared" ref="J650:J713" si="66">$E650/$G650*100</f>
        <v>100.82989149808226</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0.50519313304721025</v>
      </c>
      <c r="F651" s="128">
        <f t="shared" si="62"/>
        <v>117.71</v>
      </c>
      <c r="G651" s="122">
        <f t="shared" si="63"/>
        <v>0.51163809454622311</v>
      </c>
      <c r="H651" s="128">
        <f t="shared" si="64"/>
        <v>77471.217000000004</v>
      </c>
      <c r="I651" s="122">
        <f t="shared" si="65"/>
        <v>-0.55574205206796534</v>
      </c>
      <c r="J651" s="128">
        <f t="shared" si="66"/>
        <v>98.740328062411194</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0.18743347639484981</v>
      </c>
      <c r="F652" s="128">
        <f t="shared" si="62"/>
        <v>43.672000000000004</v>
      </c>
      <c r="G652" s="122">
        <f t="shared" si="63"/>
        <v>0.17419915729966057</v>
      </c>
      <c r="H652" s="128">
        <f t="shared" si="64"/>
        <v>26376.888000000003</v>
      </c>
      <c r="I652" s="122">
        <f t="shared" si="65"/>
        <v>2.6077083033095583E-2</v>
      </c>
      <c r="J652" s="128">
        <f t="shared" si="66"/>
        <v>107.59723485482959</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0.58866094420600856</v>
      </c>
      <c r="F653" s="128">
        <f t="shared" si="62"/>
        <v>137.15799999999999</v>
      </c>
      <c r="G653" s="122">
        <f t="shared" si="63"/>
        <v>0.57845310993408972</v>
      </c>
      <c r="H653" s="128">
        <f t="shared" si="64"/>
        <v>87588.213000000003</v>
      </c>
      <c r="I653" s="122">
        <f t="shared" si="65"/>
        <v>0.51752871967867953</v>
      </c>
      <c r="J653" s="128">
        <f t="shared" si="66"/>
        <v>101.76467791366564</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4.7536480686695283E-2</v>
      </c>
      <c r="F654" s="128">
        <f t="shared" si="62"/>
        <v>11.076000000000001</v>
      </c>
      <c r="G654" s="122">
        <f t="shared" si="63"/>
        <v>4.2947687857454196E-2</v>
      </c>
      <c r="H654" s="128">
        <f t="shared" si="64"/>
        <v>6503.0529999999999</v>
      </c>
      <c r="I654" s="122">
        <f t="shared" si="65"/>
        <v>-0.13773612969261737</v>
      </c>
      <c r="J654" s="128">
        <f t="shared" si="66"/>
        <v>110.6846097151296</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0.12124892703862659</v>
      </c>
      <c r="F655" s="128">
        <f t="shared" si="62"/>
        <v>28.250999999999998</v>
      </c>
      <c r="G655" s="122">
        <f t="shared" si="63"/>
        <v>0.10208059147525396</v>
      </c>
      <c r="H655" s="128">
        <f t="shared" si="64"/>
        <v>15456.839000000004</v>
      </c>
      <c r="I655" s="122">
        <f t="shared" si="65"/>
        <v>9.8421376842886904E-2</v>
      </c>
      <c r="J655" s="128">
        <f t="shared" si="66"/>
        <v>118.77764939089263</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1.3939914163090128E-2</v>
      </c>
      <c r="F656" s="128">
        <f t="shared" si="62"/>
        <v>3.2479999999999998</v>
      </c>
      <c r="G656" s="122">
        <f t="shared" si="63"/>
        <v>1.0946393427465693E-2</v>
      </c>
      <c r="H656" s="128">
        <f t="shared" si="64"/>
        <v>1657.4810000000004</v>
      </c>
      <c r="I656" s="122">
        <f t="shared" si="65"/>
        <v>0.40660240631574063</v>
      </c>
      <c r="J656" s="128">
        <f t="shared" si="66"/>
        <v>127.34709615053086</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2.2008583690987123E-2</v>
      </c>
      <c r="F657" s="128">
        <f t="shared" si="62"/>
        <v>5.1280000000000001</v>
      </c>
      <c r="G657" s="122">
        <f t="shared" si="63"/>
        <v>1.8418563182712757E-2</v>
      </c>
      <c r="H657" s="128">
        <f t="shared" si="64"/>
        <v>2788.9020000000005</v>
      </c>
      <c r="I657" s="122">
        <f t="shared" si="65"/>
        <v>0.20896330213902928</v>
      </c>
      <c r="J657" s="128">
        <f t="shared" si="66"/>
        <v>119.4913168451917</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0.397412017167382</v>
      </c>
      <c r="F658" s="128">
        <f t="shared" si="62"/>
        <v>92.597000000000008</v>
      </c>
      <c r="G658" s="122">
        <f t="shared" si="63"/>
        <v>0.35725224213765877</v>
      </c>
      <c r="H658" s="128">
        <f t="shared" si="64"/>
        <v>54094.420000000013</v>
      </c>
      <c r="I658" s="122">
        <f t="shared" si="65"/>
        <v>0.58925854448891846</v>
      </c>
      <c r="J658" s="128">
        <f t="shared" si="66"/>
        <v>111.24129404742786</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0.23993991416309013</v>
      </c>
      <c r="F659" s="128">
        <f t="shared" si="62"/>
        <v>55.905999999999999</v>
      </c>
      <c r="G659" s="122">
        <f t="shared" si="63"/>
        <v>0.22097349720640874</v>
      </c>
      <c r="H659" s="128">
        <f t="shared" si="64"/>
        <v>33459.364999999998</v>
      </c>
      <c r="I659" s="122">
        <f t="shared" si="65"/>
        <v>0.24822330944209803</v>
      </c>
      <c r="J659" s="128">
        <f t="shared" si="66"/>
        <v>108.58311842662521</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9.0939914163090135E-2</v>
      </c>
      <c r="F660" s="128">
        <f t="shared" si="62"/>
        <v>21.189</v>
      </c>
      <c r="G660" s="122">
        <f t="shared" si="63"/>
        <v>7.3390779167602269E-2</v>
      </c>
      <c r="H660" s="128">
        <f t="shared" si="64"/>
        <v>11112.685000000001</v>
      </c>
      <c r="I660" s="122">
        <f t="shared" si="65"/>
        <v>0.50727006650736117</v>
      </c>
      <c r="J660" s="128">
        <f t="shared" si="66"/>
        <v>123.91190718306855</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0.2478326180257511</v>
      </c>
      <c r="F661" s="128">
        <f t="shared" si="62"/>
        <v>57.745000000000005</v>
      </c>
      <c r="G661" s="122">
        <f t="shared" si="63"/>
        <v>0.22546761943758337</v>
      </c>
      <c r="H661" s="128">
        <f t="shared" si="64"/>
        <v>34139.856</v>
      </c>
      <c r="I661" s="122">
        <f t="shared" si="65"/>
        <v>0.69897576102590875</v>
      </c>
      <c r="J661" s="128">
        <f t="shared" si="66"/>
        <v>109.91938383168103</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3.6291845493562229E-2</v>
      </c>
      <c r="F662" s="128">
        <f t="shared" si="62"/>
        <v>8.4559999999999995</v>
      </c>
      <c r="G662" s="122">
        <f t="shared" si="63"/>
        <v>3.0263165541745365E-2</v>
      </c>
      <c r="H662" s="128">
        <f t="shared" si="64"/>
        <v>4582.3879999999999</v>
      </c>
      <c r="I662" s="122">
        <f t="shared" si="65"/>
        <v>0.76118846136027041</v>
      </c>
      <c r="J662" s="128">
        <f t="shared" si="66"/>
        <v>119.92085045928467</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0.2080557939914163</v>
      </c>
      <c r="F663" s="128">
        <f t="shared" si="62"/>
        <v>48.476999999999997</v>
      </c>
      <c r="G663" s="122">
        <f t="shared" si="63"/>
        <v>0.20044363285738817</v>
      </c>
      <c r="H663" s="128">
        <f t="shared" si="64"/>
        <v>30350.774000000001</v>
      </c>
      <c r="I663" s="122">
        <f t="shared" si="65"/>
        <v>0.53682498168320891</v>
      </c>
      <c r="J663" s="128">
        <f t="shared" si="66"/>
        <v>103.79765674045831</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0.17233905579399142</v>
      </c>
      <c r="F664" s="128">
        <f t="shared" si="62"/>
        <v>40.155000000000001</v>
      </c>
      <c r="G664" s="122">
        <f t="shared" si="63"/>
        <v>0.14467229787739899</v>
      </c>
      <c r="H664" s="128">
        <f t="shared" si="64"/>
        <v>21905.99</v>
      </c>
      <c r="I664" s="122">
        <f t="shared" si="65"/>
        <v>0.79937987964645585</v>
      </c>
      <c r="J664" s="128">
        <f t="shared" si="66"/>
        <v>119.12374263940863</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0.14064806866952789</v>
      </c>
      <c r="F665" s="128">
        <f t="shared" si="62"/>
        <v>32.771000000000001</v>
      </c>
      <c r="G665" s="122">
        <f t="shared" si="63"/>
        <v>0.14450697407177487</v>
      </c>
      <c r="H665" s="128">
        <f t="shared" si="64"/>
        <v>21880.957000000006</v>
      </c>
      <c r="I665" s="122">
        <f t="shared" si="65"/>
        <v>-0.33113066846079914</v>
      </c>
      <c r="J665" s="128">
        <f t="shared" si="66"/>
        <v>97.329606112760828</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0.46630042918454939</v>
      </c>
      <c r="F666" s="128">
        <f t="shared" si="62"/>
        <v>108.64800000000001</v>
      </c>
      <c r="G666" s="122">
        <f t="shared" si="63"/>
        <v>0.46392083503942733</v>
      </c>
      <c r="H666" s="128">
        <f t="shared" si="64"/>
        <v>70245.965000000011</v>
      </c>
      <c r="I666" s="122">
        <f t="shared" si="65"/>
        <v>0.27982088252232445</v>
      </c>
      <c r="J666" s="128">
        <f t="shared" si="66"/>
        <v>100.51293107905357</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0.32440772532188844</v>
      </c>
      <c r="F667" s="128">
        <f t="shared" si="62"/>
        <v>75.587000000000003</v>
      </c>
      <c r="G667" s="122">
        <f t="shared" si="63"/>
        <v>0.32642891201838614</v>
      </c>
      <c r="H667" s="128">
        <f t="shared" si="64"/>
        <v>49427.212999999996</v>
      </c>
      <c r="I667" s="122">
        <f t="shared" si="65"/>
        <v>-9.1269172035196189E-2</v>
      </c>
      <c r="J667" s="128">
        <f t="shared" si="66"/>
        <v>99.38081872589035</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0.52211158798283264</v>
      </c>
      <c r="F668" s="128">
        <f t="shared" si="62"/>
        <v>121.652</v>
      </c>
      <c r="G668" s="122">
        <f t="shared" si="63"/>
        <v>0.52084329472057478</v>
      </c>
      <c r="H668" s="128">
        <f t="shared" si="64"/>
        <v>78865.049999999988</v>
      </c>
      <c r="I668" s="122">
        <f t="shared" si="65"/>
        <v>0.18841614594605408</v>
      </c>
      <c r="J668" s="128">
        <f t="shared" si="66"/>
        <v>100.24350764905945</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0.11783690987124464</v>
      </c>
      <c r="F669" s="128">
        <f t="shared" si="62"/>
        <v>27.456</v>
      </c>
      <c r="G669" s="122">
        <f t="shared" si="63"/>
        <v>0.12036440185446909</v>
      </c>
      <c r="H669" s="128">
        <f t="shared" si="64"/>
        <v>18225.337</v>
      </c>
      <c r="I669" s="122">
        <f t="shared" si="65"/>
        <v>-0.18215275105072226</v>
      </c>
      <c r="J669" s="128">
        <f t="shared" si="66"/>
        <v>97.900133308284609</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8.9746781115879817E-2</v>
      </c>
      <c r="F670" s="128">
        <f t="shared" si="62"/>
        <v>20.910999999999998</v>
      </c>
      <c r="G670" s="122">
        <f t="shared" si="63"/>
        <v>9.0592921581317931E-2</v>
      </c>
      <c r="H670" s="128">
        <f t="shared" si="64"/>
        <v>13717.398999999999</v>
      </c>
      <c r="I670" s="122">
        <f t="shared" si="65"/>
        <v>-0.24730166912498733</v>
      </c>
      <c r="J670" s="128">
        <f t="shared" si="66"/>
        <v>99.065997154448098</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0.23833905579399139</v>
      </c>
      <c r="F671" s="128">
        <f t="shared" si="62"/>
        <v>55.532999999999994</v>
      </c>
      <c r="G671" s="122">
        <f t="shared" si="63"/>
        <v>0.23775757175500931</v>
      </c>
      <c r="H671" s="128">
        <f t="shared" si="64"/>
        <v>36000.775999999998</v>
      </c>
      <c r="I671" s="122">
        <f t="shared" si="65"/>
        <v>-1.9232313844592959E-2</v>
      </c>
      <c r="J671" s="128">
        <f t="shared" si="66"/>
        <v>100.24457014541738</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0.16402575107296138</v>
      </c>
      <c r="F672" s="128">
        <f t="shared" si="62"/>
        <v>38.218000000000004</v>
      </c>
      <c r="G672" s="122">
        <f t="shared" si="63"/>
        <v>0.16665863371593864</v>
      </c>
      <c r="H672" s="128">
        <f t="shared" si="64"/>
        <v>25235.116999999998</v>
      </c>
      <c r="I672" s="122">
        <f t="shared" si="65"/>
        <v>-0.33756078727045991</v>
      </c>
      <c r="J672" s="128">
        <f t="shared" si="66"/>
        <v>98.420194271204167</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0.4246781115879828</v>
      </c>
      <c r="F673" s="128">
        <f t="shared" si="62"/>
        <v>98.949999999999989</v>
      </c>
      <c r="G673" s="122">
        <f t="shared" si="63"/>
        <v>0.42436288288050295</v>
      </c>
      <c r="H673" s="128">
        <f t="shared" si="64"/>
        <v>64256.178999999996</v>
      </c>
      <c r="I673" s="122">
        <f t="shared" si="65"/>
        <v>2.4086357186833385E-2</v>
      </c>
      <c r="J673" s="128">
        <f t="shared" si="66"/>
        <v>100.07428281788928</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0.30032188841201712</v>
      </c>
      <c r="F674" s="128">
        <f t="shared" si="62"/>
        <v>69.974999999999994</v>
      </c>
      <c r="G674" s="122">
        <f t="shared" si="63"/>
        <v>0.29921816428694076</v>
      </c>
      <c r="H674" s="128">
        <f t="shared" si="64"/>
        <v>45307.015999999996</v>
      </c>
      <c r="I674" s="122">
        <f t="shared" si="65"/>
        <v>-6.972698510338847E-2</v>
      </c>
      <c r="J674" s="128">
        <f t="shared" si="66"/>
        <v>100.36886935915359</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0.49433047210300429</v>
      </c>
      <c r="F675" s="128">
        <f t="shared" si="62"/>
        <v>115.179</v>
      </c>
      <c r="G675" s="122">
        <f t="shared" si="63"/>
        <v>0.49680056532248484</v>
      </c>
      <c r="H675" s="128">
        <f t="shared" si="64"/>
        <v>75224.54800000001</v>
      </c>
      <c r="I675" s="122">
        <f t="shared" si="65"/>
        <v>-0.16555542443903071</v>
      </c>
      <c r="J675" s="128">
        <f t="shared" si="66"/>
        <v>99.502799837218959</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8.5150214592274689E-2</v>
      </c>
      <c r="F676" s="128">
        <f t="shared" si="62"/>
        <v>19.840000000000003</v>
      </c>
      <c r="G676" s="122">
        <f t="shared" si="63"/>
        <v>8.9014542524666812E-2</v>
      </c>
      <c r="H676" s="128">
        <f t="shared" si="64"/>
        <v>13478.403999999999</v>
      </c>
      <c r="I676" s="122">
        <f t="shared" si="65"/>
        <v>-0.20672844676198435</v>
      </c>
      <c r="J676" s="128">
        <f t="shared" si="66"/>
        <v>95.658767856587829</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0.10411587982832618</v>
      </c>
      <c r="F677" s="128">
        <f t="shared" si="62"/>
        <v>24.259</v>
      </c>
      <c r="G677" s="122">
        <f t="shared" si="63"/>
        <v>0.10434935080373536</v>
      </c>
      <c r="H677" s="128">
        <f t="shared" si="64"/>
        <v>15800.37</v>
      </c>
      <c r="I677" s="122">
        <f t="shared" si="65"/>
        <v>-0.33114624972015322</v>
      </c>
      <c r="J677" s="128">
        <f t="shared" si="66"/>
        <v>99.776260251155463</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0.30621030042918451</v>
      </c>
      <c r="F678" s="128">
        <f t="shared" si="62"/>
        <v>71.346999999999994</v>
      </c>
      <c r="G678" s="122">
        <f t="shared" si="63"/>
        <v>0.30786461979421204</v>
      </c>
      <c r="H678" s="128">
        <f t="shared" si="64"/>
        <v>46616.244999999995</v>
      </c>
      <c r="I678" s="122">
        <f t="shared" si="65"/>
        <v>3.412683672786139E-2</v>
      </c>
      <c r="J678" s="128">
        <f t="shared" si="66"/>
        <v>99.462647131673222</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0.13643776824034334</v>
      </c>
      <c r="F679" s="128">
        <f t="shared" si="62"/>
        <v>31.79</v>
      </c>
      <c r="G679" s="122">
        <f t="shared" si="63"/>
        <v>0.13897343116406238</v>
      </c>
      <c r="H679" s="128">
        <f t="shared" si="64"/>
        <v>21043.078999999998</v>
      </c>
      <c r="I679" s="122">
        <f t="shared" si="65"/>
        <v>-0.22760341033556242</v>
      </c>
      <c r="J679" s="128">
        <f t="shared" si="66"/>
        <v>98.175433316656324</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0.22876824034334764</v>
      </c>
      <c r="F680" s="128">
        <f t="shared" si="62"/>
        <v>53.302999999999997</v>
      </c>
      <c r="G680" s="122">
        <f t="shared" si="63"/>
        <v>0.23104685704473713</v>
      </c>
      <c r="H680" s="128">
        <f t="shared" si="64"/>
        <v>34984.653000000006</v>
      </c>
      <c r="I680" s="122">
        <f t="shared" si="65"/>
        <v>-0.19458396070017878</v>
      </c>
      <c r="J680" s="128">
        <f t="shared" si="66"/>
        <v>99.013785891513649</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0.24053648068669528</v>
      </c>
      <c r="F681" s="128">
        <f t="shared" si="62"/>
        <v>56.045000000000002</v>
      </c>
      <c r="G681" s="122">
        <f t="shared" si="63"/>
        <v>0.24381070942688454</v>
      </c>
      <c r="H681" s="128">
        <f t="shared" si="64"/>
        <v>36917.33</v>
      </c>
      <c r="I681" s="122">
        <f t="shared" si="65"/>
        <v>-0.15365773837210933</v>
      </c>
      <c r="J681" s="128">
        <f t="shared" si="66"/>
        <v>98.657061148837215</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0.47987982832618026</v>
      </c>
      <c r="F682" s="128">
        <f t="shared" si="62"/>
        <v>111.812</v>
      </c>
      <c r="G682" s="122">
        <f t="shared" si="63"/>
        <v>0.49084280600721192</v>
      </c>
      <c r="H682" s="128">
        <f t="shared" si="64"/>
        <v>74322.436000000016</v>
      </c>
      <c r="I682" s="122">
        <f t="shared" si="65"/>
        <v>-0.43653536641533153</v>
      </c>
      <c r="J682" s="128">
        <f t="shared" si="66"/>
        <v>97.766499264762459</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0.14517596566523602</v>
      </c>
      <c r="F683" s="128">
        <f t="shared" si="62"/>
        <v>33.825999999999993</v>
      </c>
      <c r="G683" s="122">
        <f t="shared" si="63"/>
        <v>0.15294567356589048</v>
      </c>
      <c r="H683" s="128">
        <f t="shared" si="64"/>
        <v>23158.728000000003</v>
      </c>
      <c r="I683" s="122">
        <f t="shared" si="65"/>
        <v>-0.51251700057403471</v>
      </c>
      <c r="J683" s="128">
        <f t="shared" si="66"/>
        <v>94.919955746700353</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9.8854077253218903E-2</v>
      </c>
      <c r="F684" s="128">
        <f t="shared" si="62"/>
        <v>23.033000000000005</v>
      </c>
      <c r="G684" s="122">
        <f t="shared" si="63"/>
        <v>0.10008714287601209</v>
      </c>
      <c r="H684" s="128">
        <f t="shared" si="64"/>
        <v>15154.994999999999</v>
      </c>
      <c r="I684" s="122">
        <f t="shared" si="65"/>
        <v>-0.15953524130754482</v>
      </c>
      <c r="J684" s="128">
        <f t="shared" si="66"/>
        <v>98.768007970493571</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0.30838197424892705</v>
      </c>
      <c r="F685" s="128">
        <f t="shared" si="62"/>
        <v>71.853000000000009</v>
      </c>
      <c r="G685" s="122">
        <f t="shared" si="63"/>
        <v>0.30890505752288366</v>
      </c>
      <c r="H685" s="128">
        <f t="shared" si="64"/>
        <v>46773.786</v>
      </c>
      <c r="I685" s="122">
        <f t="shared" si="65"/>
        <v>0.20514303527045782</v>
      </c>
      <c r="J685" s="128">
        <f t="shared" si="66"/>
        <v>99.830665357779765</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0.12578111587982835</v>
      </c>
      <c r="F686" s="128">
        <f t="shared" si="62"/>
        <v>29.307000000000002</v>
      </c>
      <c r="G686" s="122">
        <f t="shared" si="63"/>
        <v>0.12977416159241306</v>
      </c>
      <c r="H686" s="128">
        <f t="shared" si="64"/>
        <v>19650.144</v>
      </c>
      <c r="I686" s="122">
        <f t="shared" si="65"/>
        <v>-0.26494168775067656</v>
      </c>
      <c r="J686" s="128">
        <f t="shared" si="66"/>
        <v>96.923081094427843</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0.2144763948497854</v>
      </c>
      <c r="F687" s="128">
        <f t="shared" si="62"/>
        <v>49.972999999999999</v>
      </c>
      <c r="G687" s="122">
        <f t="shared" si="63"/>
        <v>0.21741416476244571</v>
      </c>
      <c r="H687" s="128">
        <f t="shared" si="64"/>
        <v>32920.418000000005</v>
      </c>
      <c r="I687" s="122">
        <f t="shared" si="65"/>
        <v>-0.24414527373079506</v>
      </c>
      <c r="J687" s="128">
        <f t="shared" si="66"/>
        <v>98.648767932912634</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0.17226180257510729</v>
      </c>
      <c r="F688" s="128">
        <f t="shared" si="62"/>
        <v>40.137</v>
      </c>
      <c r="G688" s="122">
        <f t="shared" si="63"/>
        <v>0.17691084943665877</v>
      </c>
      <c r="H688" s="128">
        <f t="shared" si="64"/>
        <v>26787.486999999997</v>
      </c>
      <c r="I688" s="122">
        <f t="shared" si="65"/>
        <v>-0.30070215158336816</v>
      </c>
      <c r="J688" s="128">
        <f t="shared" si="66"/>
        <v>97.372096241493637</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0.67160944206008577</v>
      </c>
      <c r="F689" s="128">
        <f t="shared" si="62"/>
        <v>156.48499999999999</v>
      </c>
      <c r="G689" s="122">
        <f t="shared" si="63"/>
        <v>0.67472067389610213</v>
      </c>
      <c r="H689" s="128">
        <f t="shared" si="64"/>
        <v>102164.855</v>
      </c>
      <c r="I689" s="122">
        <f t="shared" si="65"/>
        <v>0.15021707397588502</v>
      </c>
      <c r="J689" s="128">
        <f t="shared" si="66"/>
        <v>99.538885948454663</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8.2974248927038641E-2</v>
      </c>
      <c r="F690" s="128">
        <f t="shared" si="62"/>
        <v>19.333000000000002</v>
      </c>
      <c r="G690" s="122">
        <f t="shared" si="63"/>
        <v>8.4455011953664685E-2</v>
      </c>
      <c r="H690" s="128">
        <f t="shared" si="64"/>
        <v>12788.009</v>
      </c>
      <c r="I690" s="122">
        <f t="shared" si="65"/>
        <v>-0.24828348684010382</v>
      </c>
      <c r="J690" s="128">
        <f t="shared" si="66"/>
        <v>98.246684249552345</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5.6635193133047212E-2</v>
      </c>
      <c r="F691" s="128">
        <f t="shared" si="62"/>
        <v>13.196</v>
      </c>
      <c r="G691" s="122">
        <f t="shared" si="63"/>
        <v>6.3944293280851675E-2</v>
      </c>
      <c r="H691" s="128">
        <f t="shared" si="64"/>
        <v>9682.3169999999991</v>
      </c>
      <c r="I691" s="122">
        <f t="shared" si="65"/>
        <v>-0.34588712144670908</v>
      </c>
      <c r="J691" s="128">
        <f t="shared" si="66"/>
        <v>88.569581783159379</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0.3844635193133048</v>
      </c>
      <c r="F692" s="128">
        <f t="shared" si="62"/>
        <v>89.580000000000013</v>
      </c>
      <c r="G692" s="122">
        <f t="shared" si="63"/>
        <v>0.38332367353947355</v>
      </c>
      <c r="H692" s="128">
        <f t="shared" si="64"/>
        <v>58042.104000000007</v>
      </c>
      <c r="I692" s="122">
        <f t="shared" si="65"/>
        <v>0.18085190382922026</v>
      </c>
      <c r="J692" s="128">
        <f t="shared" si="66"/>
        <v>100.29735856471017</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0.12398712446351932</v>
      </c>
      <c r="F693" s="128">
        <f t="shared" si="62"/>
        <v>28.889000000000003</v>
      </c>
      <c r="G693" s="122">
        <f t="shared" si="63"/>
        <v>0.12258417097042625</v>
      </c>
      <c r="H693" s="128">
        <f t="shared" si="64"/>
        <v>18561.45</v>
      </c>
      <c r="I693" s="122">
        <f t="shared" si="65"/>
        <v>-0.19275799900792978</v>
      </c>
      <c r="J693" s="128">
        <f t="shared" si="66"/>
        <v>101.14448177279883</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0.39610300429184547</v>
      </c>
      <c r="F694" s="128">
        <f t="shared" si="62"/>
        <v>92.292000000000002</v>
      </c>
      <c r="G694" s="122">
        <f t="shared" si="63"/>
        <v>0.39859698318561859</v>
      </c>
      <c r="H694" s="128">
        <f t="shared" si="64"/>
        <v>60354.757999999994</v>
      </c>
      <c r="I694" s="122">
        <f t="shared" si="65"/>
        <v>2.6402058806523434E-2</v>
      </c>
      <c r="J694" s="128">
        <f t="shared" si="66"/>
        <v>99.374310644842055</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0.31572961373390562</v>
      </c>
      <c r="F695" s="128">
        <f t="shared" si="62"/>
        <v>73.565000000000012</v>
      </c>
      <c r="G695" s="122">
        <f t="shared" si="63"/>
        <v>0.31310775469230873</v>
      </c>
      <c r="H695" s="128">
        <f t="shared" si="64"/>
        <v>47410.15</v>
      </c>
      <c r="I695" s="122">
        <f t="shared" si="65"/>
        <v>-3.3235724576178259E-2</v>
      </c>
      <c r="J695" s="128">
        <f t="shared" si="66"/>
        <v>100.83736637062005</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0.31932618025751069</v>
      </c>
      <c r="F696" s="128">
        <f t="shared" si="62"/>
        <v>74.402999999999992</v>
      </c>
      <c r="G696" s="122">
        <f t="shared" si="63"/>
        <v>0.33221966344820303</v>
      </c>
      <c r="H696" s="128">
        <f t="shared" si="64"/>
        <v>50304.037000000004</v>
      </c>
      <c r="I696" s="122">
        <f t="shared" si="65"/>
        <v>-0.31395129662312615</v>
      </c>
      <c r="J696" s="128">
        <f t="shared" si="66"/>
        <v>96.11898854605198</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0.12415879828326182</v>
      </c>
      <c r="F697" s="128">
        <f t="shared" si="62"/>
        <v>28.929000000000002</v>
      </c>
      <c r="G697" s="122">
        <f t="shared" si="63"/>
        <v>0.12519890633874442</v>
      </c>
      <c r="H697" s="128">
        <f t="shared" si="64"/>
        <v>18957.368000000002</v>
      </c>
      <c r="I697" s="122">
        <f t="shared" si="65"/>
        <v>-0.20534538397034058</v>
      </c>
      <c r="J697" s="128">
        <f t="shared" si="66"/>
        <v>99.169235510198121</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9.0570815450643785E-2</v>
      </c>
      <c r="F698" s="128">
        <f t="shared" si="62"/>
        <v>21.103000000000002</v>
      </c>
      <c r="G698" s="122">
        <f t="shared" si="63"/>
        <v>8.8963102141092862E-2</v>
      </c>
      <c r="H698" s="128">
        <f t="shared" si="64"/>
        <v>13470.614999999998</v>
      </c>
      <c r="I698" s="122">
        <f t="shared" si="65"/>
        <v>-0.1355761465943687</v>
      </c>
      <c r="J698" s="128">
        <f t="shared" si="66"/>
        <v>101.80716866977181</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0.22403862660944207</v>
      </c>
      <c r="F699" s="128">
        <f t="shared" si="62"/>
        <v>52.201000000000001</v>
      </c>
      <c r="G699" s="122">
        <f t="shared" si="63"/>
        <v>0.22123551361132757</v>
      </c>
      <c r="H699" s="128">
        <f t="shared" si="64"/>
        <v>33499.038999999997</v>
      </c>
      <c r="I699" s="122">
        <f t="shared" si="65"/>
        <v>0.19375378620539124</v>
      </c>
      <c r="J699" s="128">
        <f t="shared" si="66"/>
        <v>101.26702668679093</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0.17006008583690985</v>
      </c>
      <c r="F700" s="128">
        <f t="shared" si="62"/>
        <v>39.623999999999995</v>
      </c>
      <c r="G700" s="122">
        <f t="shared" si="63"/>
        <v>0.1643159531891849</v>
      </c>
      <c r="H700" s="128">
        <f t="shared" si="64"/>
        <v>24880.393</v>
      </c>
      <c r="I700" s="122">
        <f t="shared" si="65"/>
        <v>7.5106760495507047E-2</v>
      </c>
      <c r="J700" s="128">
        <f t="shared" si="66"/>
        <v>103.49578512386526</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0.38022746781115879</v>
      </c>
      <c r="F701" s="128">
        <f t="shared" si="62"/>
        <v>88.593000000000004</v>
      </c>
      <c r="G701" s="122">
        <f t="shared" si="63"/>
        <v>0.38261084547411794</v>
      </c>
      <c r="H701" s="128">
        <f t="shared" si="64"/>
        <v>57934.168999999994</v>
      </c>
      <c r="I701" s="122">
        <f t="shared" si="65"/>
        <v>-2.236037728939257E-2</v>
      </c>
      <c r="J701" s="128">
        <f t="shared" si="66"/>
        <v>99.377075247303623</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0.2780171673819743</v>
      </c>
      <c r="F702" s="128">
        <f t="shared" si="62"/>
        <v>64.778000000000006</v>
      </c>
      <c r="G702" s="122">
        <f t="shared" si="63"/>
        <v>0.27616393691635083</v>
      </c>
      <c r="H702" s="128">
        <f t="shared" si="64"/>
        <v>41816.191000000006</v>
      </c>
      <c r="I702" s="122">
        <f t="shared" si="65"/>
        <v>0.11040956098789707</v>
      </c>
      <c r="J702" s="128">
        <f t="shared" si="66"/>
        <v>100.67106172019295</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0.39380257510729616</v>
      </c>
      <c r="F703" s="128">
        <f t="shared" si="62"/>
        <v>91.756</v>
      </c>
      <c r="G703" s="122">
        <f t="shared" si="63"/>
        <v>0.40443441995007201</v>
      </c>
      <c r="H703" s="128">
        <f t="shared" si="64"/>
        <v>61238.651000000005</v>
      </c>
      <c r="I703" s="122">
        <f t="shared" si="65"/>
        <v>-0.39465111983913037</v>
      </c>
      <c r="J703" s="128">
        <f t="shared" si="66"/>
        <v>97.371181996802264</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0.11601287553648068</v>
      </c>
      <c r="F704" s="128">
        <f t="shared" si="62"/>
        <v>27.030999999999999</v>
      </c>
      <c r="G704" s="122">
        <f t="shared" si="63"/>
        <v>0.11963086290929742</v>
      </c>
      <c r="H704" s="128">
        <f t="shared" si="64"/>
        <v>18114.265999999996</v>
      </c>
      <c r="I704" s="122">
        <f t="shared" si="65"/>
        <v>-0.44304928462288956</v>
      </c>
      <c r="J704" s="128">
        <f t="shared" si="66"/>
        <v>96.975707367788658</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0.10201716738197426</v>
      </c>
      <c r="F705" s="128">
        <f t="shared" si="62"/>
        <v>23.770000000000003</v>
      </c>
      <c r="G705" s="122">
        <f t="shared" si="63"/>
        <v>0.10519016893632196</v>
      </c>
      <c r="H705" s="128">
        <f t="shared" si="64"/>
        <v>15927.684999999999</v>
      </c>
      <c r="I705" s="122">
        <f t="shared" si="65"/>
        <v>-0.47677645671120794</v>
      </c>
      <c r="J705" s="128">
        <f t="shared" si="66"/>
        <v>96.983556936515129</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0.27287124463519308</v>
      </c>
      <c r="F706" s="128">
        <f t="shared" si="62"/>
        <v>63.578999999999994</v>
      </c>
      <c r="G706" s="122">
        <f t="shared" si="63"/>
        <v>0.2671565599862632</v>
      </c>
      <c r="H706" s="128">
        <f t="shared" si="64"/>
        <v>40452.311999999998</v>
      </c>
      <c r="I706" s="122">
        <f t="shared" si="65"/>
        <v>0.37405369531338284</v>
      </c>
      <c r="J706" s="128">
        <f t="shared" si="66"/>
        <v>102.1390770450195</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0.14114592274678112</v>
      </c>
      <c r="F707" s="128">
        <f t="shared" si="62"/>
        <v>32.887</v>
      </c>
      <c r="G707" s="122">
        <f t="shared" si="63"/>
        <v>0.13528277351437742</v>
      </c>
      <c r="H707" s="128">
        <f t="shared" si="64"/>
        <v>20484.246999999999</v>
      </c>
      <c r="I707" s="122">
        <f t="shared" si="65"/>
        <v>-0.18318228282760662</v>
      </c>
      <c r="J707" s="128">
        <f t="shared" si="66"/>
        <v>104.33399543791921</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0.25317167381974248</v>
      </c>
      <c r="F708" s="128">
        <f t="shared" si="62"/>
        <v>58.988999999999997</v>
      </c>
      <c r="G708" s="122">
        <f t="shared" si="63"/>
        <v>0.25977146706468185</v>
      </c>
      <c r="H708" s="128">
        <f t="shared" si="64"/>
        <v>39334.075999999994</v>
      </c>
      <c r="I708" s="122">
        <f t="shared" si="65"/>
        <v>-0.27095383209931184</v>
      </c>
      <c r="J708" s="128">
        <f t="shared" si="66"/>
        <v>97.459384851032908</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76.423999999999992</v>
      </c>
      <c r="G709" s="122">
        <f t="shared" si="63"/>
        <v>0.3279999999999999</v>
      </c>
      <c r="H709" s="128">
        <f t="shared" si="64"/>
        <v>49665.103999999985</v>
      </c>
      <c r="I709" s="122">
        <f t="shared" si="65"/>
        <v>0.13828772349058976</v>
      </c>
      <c r="J709" s="128">
        <f t="shared" si="66"/>
        <v>100.00000000000003</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0.25007725321888408</v>
      </c>
      <c r="F710" s="128">
        <f t="shared" si="62"/>
        <v>58.267999999999994</v>
      </c>
      <c r="G710" s="122">
        <f t="shared" si="63"/>
        <v>0.26457038132850774</v>
      </c>
      <c r="H710" s="128">
        <f t="shared" si="64"/>
        <v>40060.717999999986</v>
      </c>
      <c r="I710" s="122">
        <f t="shared" si="65"/>
        <v>-0.45781779228719388</v>
      </c>
      <c r="J710" s="128">
        <f t="shared" si="66"/>
        <v>94.522014128396307</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0.16183261802575105</v>
      </c>
      <c r="F711" s="128">
        <f t="shared" si="62"/>
        <v>37.706999999999994</v>
      </c>
      <c r="G711" s="122">
        <f t="shared" si="63"/>
        <v>0.18042624390759351</v>
      </c>
      <c r="H711" s="128">
        <f t="shared" si="64"/>
        <v>27319.780999999995</v>
      </c>
      <c r="I711" s="122">
        <f t="shared" si="65"/>
        <v>-0.69058824267410146</v>
      </c>
      <c r="J711" s="128">
        <f t="shared" si="66"/>
        <v>89.694611227751707</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0.13790557939914166</v>
      </c>
      <c r="F712" s="128">
        <f t="shared" si="62"/>
        <v>32.132000000000005</v>
      </c>
      <c r="G712" s="122">
        <f t="shared" si="63"/>
        <v>0.13837495542141623</v>
      </c>
      <c r="H712" s="128">
        <f t="shared" si="64"/>
        <v>20952.459000000003</v>
      </c>
      <c r="I712" s="122">
        <f t="shared" si="65"/>
        <v>-0.14986524673024404</v>
      </c>
      <c r="J712" s="128">
        <f t="shared" si="66"/>
        <v>99.66079409323379</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0.26883261802575104</v>
      </c>
      <c r="F713" s="128">
        <f t="shared" ref="F713:F776" si="68">SUMPRODUCT($K$2:$AI$2,$K713:$AI713)</f>
        <v>62.637999999999991</v>
      </c>
      <c r="G713" s="122">
        <f t="shared" ref="G713:G776" si="69">SUMPRODUCT($K$3:$AI$3,$K713:$AI713)/$J$3</f>
        <v>0.26054920815226729</v>
      </c>
      <c r="H713" s="128">
        <f t="shared" ref="H713:H776" si="70">SUMPRODUCT($K$3:$AI$3,$K713:$AI713)</f>
        <v>39451.840000000004</v>
      </c>
      <c r="I713" s="122">
        <f t="shared" ref="I713:I776" si="71">CORREL($K$4:$AI$4,$K713:$AI713)</f>
        <v>0.41532103597065573</v>
      </c>
      <c r="J713" s="128">
        <f t="shared" si="66"/>
        <v>103.17921130224386</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0.12541630901287554</v>
      </c>
      <c r="F714" s="128">
        <f t="shared" si="68"/>
        <v>29.222000000000001</v>
      </c>
      <c r="G714" s="122">
        <f t="shared" si="69"/>
        <v>0.13067077890343293</v>
      </c>
      <c r="H714" s="128">
        <f t="shared" si="70"/>
        <v>19785.908000000007</v>
      </c>
      <c r="I714" s="122">
        <f t="shared" si="71"/>
        <v>-0.3566676089138805</v>
      </c>
      <c r="J714" s="128">
        <f t="shared" ref="J714:J777" si="72">$E714/$G714*100</f>
        <v>95.978848572992362</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0.32063090128755362</v>
      </c>
      <c r="F715" s="128">
        <f t="shared" si="68"/>
        <v>74.706999999999994</v>
      </c>
      <c r="G715" s="122">
        <f t="shared" si="69"/>
        <v>0.32287676498170631</v>
      </c>
      <c r="H715" s="128">
        <f t="shared" si="70"/>
        <v>48889.354000000007</v>
      </c>
      <c r="I715" s="122">
        <f t="shared" si="71"/>
        <v>-0.16361827059131473</v>
      </c>
      <c r="J715" s="128">
        <f t="shared" si="72"/>
        <v>99.30442077667621</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0.20333047210300428</v>
      </c>
      <c r="F716" s="128">
        <f t="shared" si="68"/>
        <v>47.375999999999998</v>
      </c>
      <c r="G716" s="122">
        <f t="shared" si="69"/>
        <v>0.2048079686695109</v>
      </c>
      <c r="H716" s="128">
        <f t="shared" si="70"/>
        <v>31011.613000000001</v>
      </c>
      <c r="I716" s="122">
        <f t="shared" si="71"/>
        <v>-0.29926162042569754</v>
      </c>
      <c r="J716" s="128">
        <f t="shared" si="72"/>
        <v>99.278594199188234</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0.27854935622317595</v>
      </c>
      <c r="F717" s="128">
        <f t="shared" si="68"/>
        <v>64.902000000000001</v>
      </c>
      <c r="G717" s="122">
        <f t="shared" si="69"/>
        <v>0.29666543607761292</v>
      </c>
      <c r="H717" s="128">
        <f t="shared" si="70"/>
        <v>44920.486999999994</v>
      </c>
      <c r="I717" s="122">
        <f t="shared" si="71"/>
        <v>-0.57015585088016096</v>
      </c>
      <c r="J717" s="128">
        <f t="shared" si="72"/>
        <v>93.893430898469248</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6.5849785407725334E-2</v>
      </c>
      <c r="F718" s="128">
        <f t="shared" si="68"/>
        <v>15.343000000000002</v>
      </c>
      <c r="G718" s="122">
        <f t="shared" si="69"/>
        <v>7.7452898598581399E-2</v>
      </c>
      <c r="H718" s="128">
        <f t="shared" si="70"/>
        <v>11727.762999999999</v>
      </c>
      <c r="I718" s="122">
        <f t="shared" si="71"/>
        <v>-0.69873152514115711</v>
      </c>
      <c r="J718" s="128">
        <f t="shared" si="72"/>
        <v>85.019136274044385</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8.4570815450643766E-2</v>
      </c>
      <c r="F719" s="128">
        <f t="shared" si="68"/>
        <v>19.704999999999998</v>
      </c>
      <c r="G719" s="122">
        <f t="shared" si="69"/>
        <v>8.593897026773567E-2</v>
      </c>
      <c r="H719" s="128">
        <f t="shared" si="70"/>
        <v>13012.707</v>
      </c>
      <c r="I719" s="122">
        <f t="shared" si="71"/>
        <v>-0.23886149397376058</v>
      </c>
      <c r="J719" s="128">
        <f t="shared" si="72"/>
        <v>98.407992540718681</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0.34114592274678113</v>
      </c>
      <c r="F720" s="128">
        <f t="shared" si="68"/>
        <v>79.487000000000009</v>
      </c>
      <c r="G720" s="122">
        <f t="shared" si="69"/>
        <v>0.33061115587314588</v>
      </c>
      <c r="H720" s="128">
        <f t="shared" si="70"/>
        <v>50060.480000000003</v>
      </c>
      <c r="I720" s="122">
        <f t="shared" si="71"/>
        <v>0.1664104024287856</v>
      </c>
      <c r="J720" s="128">
        <f t="shared" si="72"/>
        <v>103.18645232820801</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0.10779399141630901</v>
      </c>
      <c r="F721" s="128">
        <f t="shared" si="68"/>
        <v>25.116</v>
      </c>
      <c r="G721" s="122">
        <f t="shared" si="69"/>
        <v>0.1085074561809032</v>
      </c>
      <c r="H721" s="128">
        <f t="shared" si="70"/>
        <v>16429.982</v>
      </c>
      <c r="I721" s="122">
        <f t="shared" si="71"/>
        <v>-0.33379029395361115</v>
      </c>
      <c r="J721" s="128">
        <f t="shared" si="72"/>
        <v>99.342473973950035</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0.3474935622317597</v>
      </c>
      <c r="F722" s="128">
        <f t="shared" si="68"/>
        <v>80.966000000000008</v>
      </c>
      <c r="G722" s="122">
        <f t="shared" si="69"/>
        <v>0.34698722741021543</v>
      </c>
      <c r="H722" s="128">
        <f t="shared" si="70"/>
        <v>52540.112000000001</v>
      </c>
      <c r="I722" s="122">
        <f t="shared" si="71"/>
        <v>-0.10235819618967934</v>
      </c>
      <c r="J722" s="128">
        <f t="shared" si="72"/>
        <v>100.14592318723759</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0.40856223175965661</v>
      </c>
      <c r="F723" s="128">
        <f t="shared" si="68"/>
        <v>95.194999999999993</v>
      </c>
      <c r="G723" s="122">
        <f t="shared" si="69"/>
        <v>0.39920260471014019</v>
      </c>
      <c r="H723" s="128">
        <f t="shared" si="70"/>
        <v>60446.460000000006</v>
      </c>
      <c r="I723" s="122">
        <f t="shared" si="71"/>
        <v>0.53316560756596221</v>
      </c>
      <c r="J723" s="128">
        <f t="shared" si="72"/>
        <v>102.3445806563092</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0.18384120171673818</v>
      </c>
      <c r="F724" s="128">
        <f t="shared" si="68"/>
        <v>42.834999999999994</v>
      </c>
      <c r="G724" s="122">
        <f t="shared" si="69"/>
        <v>0.19671301958815995</v>
      </c>
      <c r="H724" s="128">
        <f t="shared" si="70"/>
        <v>29785.892000000003</v>
      </c>
      <c r="I724" s="122">
        <f t="shared" si="71"/>
        <v>-0.43337340507483257</v>
      </c>
      <c r="J724" s="128">
        <f t="shared" si="72"/>
        <v>93.456550106154481</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0.11554077253218882</v>
      </c>
      <c r="F725" s="128">
        <f t="shared" si="68"/>
        <v>26.920999999999996</v>
      </c>
      <c r="G725" s="122">
        <f t="shared" si="69"/>
        <v>0.11830275132414905</v>
      </c>
      <c r="H725" s="128">
        <f t="shared" si="70"/>
        <v>17913.166000000001</v>
      </c>
      <c r="I725" s="122">
        <f t="shared" si="71"/>
        <v>-0.22990555079627831</v>
      </c>
      <c r="J725" s="128">
        <f t="shared" si="72"/>
        <v>97.66533004427562</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6.1605150214592272E-2</v>
      </c>
      <c r="F726" s="128">
        <f t="shared" si="68"/>
        <v>14.353999999999999</v>
      </c>
      <c r="G726" s="122">
        <f t="shared" si="69"/>
        <v>6.469752605370567E-2</v>
      </c>
      <c r="H726" s="128">
        <f t="shared" si="70"/>
        <v>9796.3700000000044</v>
      </c>
      <c r="I726" s="122">
        <f t="shared" si="71"/>
        <v>-0.29725260585351793</v>
      </c>
      <c r="J726" s="128">
        <f t="shared" si="72"/>
        <v>95.220256433690523</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0.2540386266094421</v>
      </c>
      <c r="F727" s="128">
        <f t="shared" si="68"/>
        <v>59.191000000000003</v>
      </c>
      <c r="G727" s="122">
        <f t="shared" si="69"/>
        <v>0.24892236061762804</v>
      </c>
      <c r="H727" s="128">
        <f t="shared" si="70"/>
        <v>37691.326000000001</v>
      </c>
      <c r="I727" s="122">
        <f t="shared" si="71"/>
        <v>0.30644866056898329</v>
      </c>
      <c r="J727" s="128">
        <f t="shared" si="72"/>
        <v>102.05536617084923</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0.14028755364806866</v>
      </c>
      <c r="F728" s="128">
        <f t="shared" si="68"/>
        <v>32.686999999999998</v>
      </c>
      <c r="G728" s="122">
        <f t="shared" si="69"/>
        <v>0.14502487815187098</v>
      </c>
      <c r="H728" s="128">
        <f t="shared" si="70"/>
        <v>21959.377</v>
      </c>
      <c r="I728" s="122">
        <f t="shared" si="71"/>
        <v>-0.444193161389633</v>
      </c>
      <c r="J728" s="128">
        <f t="shared" si="72"/>
        <v>96.733440107537021</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0.17823605150214591</v>
      </c>
      <c r="F729" s="128">
        <f t="shared" si="68"/>
        <v>41.528999999999996</v>
      </c>
      <c r="G729" s="122">
        <f t="shared" si="69"/>
        <v>0.18617647175368846</v>
      </c>
      <c r="H729" s="128">
        <f t="shared" si="70"/>
        <v>28190.468999999997</v>
      </c>
      <c r="I729" s="122">
        <f t="shared" si="71"/>
        <v>-0.44544265037981012</v>
      </c>
      <c r="J729" s="128">
        <f t="shared" si="72"/>
        <v>95.735003367102294</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0.3304163090128755</v>
      </c>
      <c r="F730" s="128">
        <f t="shared" si="68"/>
        <v>76.986999999999995</v>
      </c>
      <c r="G730" s="122">
        <f t="shared" si="69"/>
        <v>0.32989783249019261</v>
      </c>
      <c r="H730" s="128">
        <f t="shared" si="70"/>
        <v>49952.469999999987</v>
      </c>
      <c r="I730" s="122">
        <f t="shared" si="71"/>
        <v>0.13339756891258014</v>
      </c>
      <c r="J730" s="128">
        <f t="shared" si="72"/>
        <v>100.15716275513822</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0.15252360515021457</v>
      </c>
      <c r="F731" s="128">
        <f t="shared" si="68"/>
        <v>35.537999999999997</v>
      </c>
      <c r="G731" s="122">
        <f t="shared" si="69"/>
        <v>0.15986944748973039</v>
      </c>
      <c r="H731" s="128">
        <f t="shared" si="70"/>
        <v>24207.111999999997</v>
      </c>
      <c r="I731" s="122">
        <f t="shared" si="71"/>
        <v>-0.339022383837293</v>
      </c>
      <c r="J731" s="128">
        <f t="shared" si="72"/>
        <v>95.405099313933832</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0.11824463519313304</v>
      </c>
      <c r="F732" s="128">
        <f t="shared" si="68"/>
        <v>27.550999999999998</v>
      </c>
      <c r="G732" s="122">
        <f t="shared" si="69"/>
        <v>0.12546818079752736</v>
      </c>
      <c r="H732" s="128">
        <f t="shared" si="70"/>
        <v>18998.141</v>
      </c>
      <c r="I732" s="122">
        <f t="shared" si="71"/>
        <v>-0.34812516275604966</v>
      </c>
      <c r="J732" s="128">
        <f t="shared" si="72"/>
        <v>94.242727073526936</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8.0094420600858376E-2</v>
      </c>
      <c r="F733" s="128">
        <f t="shared" si="68"/>
        <v>18.662000000000003</v>
      </c>
      <c r="G733" s="122">
        <f t="shared" si="69"/>
        <v>8.419647598039863E-2</v>
      </c>
      <c r="H733" s="128">
        <f t="shared" si="70"/>
        <v>12748.861999999999</v>
      </c>
      <c r="I733" s="122">
        <f t="shared" si="71"/>
        <v>-0.33404219627295106</v>
      </c>
      <c r="J733" s="128">
        <f t="shared" si="72"/>
        <v>95.127996354033598</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0.28577253218884119</v>
      </c>
      <c r="F734" s="128">
        <f t="shared" si="68"/>
        <v>66.584999999999994</v>
      </c>
      <c r="G734" s="122">
        <f t="shared" si="69"/>
        <v>0.28258459364144289</v>
      </c>
      <c r="H734" s="128">
        <f t="shared" si="70"/>
        <v>42788.394</v>
      </c>
      <c r="I734" s="122">
        <f t="shared" si="71"/>
        <v>0.27233396136718052</v>
      </c>
      <c r="J734" s="128">
        <f t="shared" si="72"/>
        <v>101.12813600568873</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0.13095708154506436</v>
      </c>
      <c r="F735" s="128">
        <f t="shared" si="68"/>
        <v>30.512999999999998</v>
      </c>
      <c r="G735" s="122">
        <f t="shared" si="69"/>
        <v>0.13194385740136577</v>
      </c>
      <c r="H735" s="128">
        <f t="shared" si="70"/>
        <v>19978.675000000003</v>
      </c>
      <c r="I735" s="122">
        <f t="shared" si="71"/>
        <v>-0.36276096956209142</v>
      </c>
      <c r="J735" s="128">
        <f t="shared" si="72"/>
        <v>99.252124444641865</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0.15350214592274677</v>
      </c>
      <c r="F736" s="128">
        <f t="shared" si="68"/>
        <v>35.765999999999998</v>
      </c>
      <c r="G736" s="122">
        <f t="shared" si="69"/>
        <v>0.15833903498923507</v>
      </c>
      <c r="H736" s="128">
        <f t="shared" si="70"/>
        <v>23975.379999999997</v>
      </c>
      <c r="I736" s="122">
        <f t="shared" si="71"/>
        <v>-0.31149024621823218</v>
      </c>
      <c r="J736" s="128">
        <f t="shared" si="72"/>
        <v>96.945232698420099</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0.34116309012875534</v>
      </c>
      <c r="F737" s="128">
        <f t="shared" si="68"/>
        <v>79.491</v>
      </c>
      <c r="G737" s="122">
        <f t="shared" si="69"/>
        <v>0.34081952608012261</v>
      </c>
      <c r="H737" s="128">
        <f t="shared" si="70"/>
        <v>51606.21100000001</v>
      </c>
      <c r="I737" s="122">
        <f t="shared" si="71"/>
        <v>-0.19419430195863846</v>
      </c>
      <c r="J737" s="128">
        <f t="shared" si="72"/>
        <v>100.1008052715125</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0.12517167381974251</v>
      </c>
      <c r="F738" s="128">
        <f t="shared" si="68"/>
        <v>29.165000000000003</v>
      </c>
      <c r="G738" s="122">
        <f t="shared" si="69"/>
        <v>0.13635696548626974</v>
      </c>
      <c r="H738" s="128">
        <f t="shared" si="70"/>
        <v>20646.898999999994</v>
      </c>
      <c r="I738" s="122">
        <f t="shared" si="71"/>
        <v>-0.48129477809836163</v>
      </c>
      <c r="J738" s="128">
        <f t="shared" si="72"/>
        <v>91.797051491547364</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0.15621888412017168</v>
      </c>
      <c r="F739" s="128">
        <f t="shared" si="68"/>
        <v>36.399000000000001</v>
      </c>
      <c r="G739" s="122">
        <f t="shared" si="69"/>
        <v>0.15690137235995719</v>
      </c>
      <c r="H739" s="128">
        <f t="shared" si="70"/>
        <v>23757.691999999999</v>
      </c>
      <c r="I739" s="122">
        <f t="shared" si="71"/>
        <v>-0.11598358806496638</v>
      </c>
      <c r="J739" s="128">
        <f t="shared" si="72"/>
        <v>99.565020860225644</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9.8094420600858379E-2</v>
      </c>
      <c r="F740" s="128">
        <f t="shared" si="68"/>
        <v>22.856000000000002</v>
      </c>
      <c r="G740" s="122">
        <f t="shared" si="69"/>
        <v>0.10558815332391129</v>
      </c>
      <c r="H740" s="128">
        <f t="shared" si="70"/>
        <v>15987.947</v>
      </c>
      <c r="I740" s="122">
        <f t="shared" si="71"/>
        <v>-0.49394388593095584</v>
      </c>
      <c r="J740" s="128">
        <f t="shared" si="72"/>
        <v>92.902866006128079</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0.25036051502145923</v>
      </c>
      <c r="F741" s="128">
        <f t="shared" si="68"/>
        <v>58.333999999999996</v>
      </c>
      <c r="G741" s="122">
        <f t="shared" si="69"/>
        <v>0.24501748801331411</v>
      </c>
      <c r="H741" s="128">
        <f t="shared" si="70"/>
        <v>37100.057999999997</v>
      </c>
      <c r="I741" s="122">
        <f t="shared" si="71"/>
        <v>0.34227682934623194</v>
      </c>
      <c r="J741" s="128">
        <f t="shared" si="72"/>
        <v>102.18067169468932</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0.12110300429184549</v>
      </c>
      <c r="F742" s="128">
        <f t="shared" si="68"/>
        <v>28.216999999999999</v>
      </c>
      <c r="G742" s="122">
        <f t="shared" si="69"/>
        <v>0.12284762049426093</v>
      </c>
      <c r="H742" s="128">
        <f t="shared" si="70"/>
        <v>18601.341</v>
      </c>
      <c r="I742" s="122">
        <f t="shared" si="71"/>
        <v>-0.3378004412898985</v>
      </c>
      <c r="J742" s="128">
        <f t="shared" si="72"/>
        <v>98.579853484018486</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0.16447639484978543</v>
      </c>
      <c r="F743" s="128">
        <f t="shared" si="68"/>
        <v>38.323000000000008</v>
      </c>
      <c r="G743" s="122">
        <f t="shared" si="69"/>
        <v>0.16399680355043655</v>
      </c>
      <c r="H743" s="128">
        <f t="shared" si="70"/>
        <v>24832.068000000003</v>
      </c>
      <c r="I743" s="122">
        <f t="shared" si="71"/>
        <v>-6.3337769136342384E-2</v>
      </c>
      <c r="J743" s="128">
        <f t="shared" si="72"/>
        <v>100.29243941891914</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0.25563519313304722</v>
      </c>
      <c r="F744" s="128">
        <f t="shared" si="68"/>
        <v>59.563000000000002</v>
      </c>
      <c r="G744" s="122">
        <f t="shared" si="69"/>
        <v>0.25529540741523465</v>
      </c>
      <c r="H744" s="128">
        <f t="shared" si="70"/>
        <v>38656.32</v>
      </c>
      <c r="I744" s="122">
        <f t="shared" si="71"/>
        <v>-0.10577680465379655</v>
      </c>
      <c r="J744" s="128">
        <f t="shared" si="72"/>
        <v>100.13309511567512</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0.10906866952789698</v>
      </c>
      <c r="F745" s="128">
        <f t="shared" si="68"/>
        <v>25.412999999999997</v>
      </c>
      <c r="G745" s="122">
        <f t="shared" si="69"/>
        <v>0.1139719518155041</v>
      </c>
      <c r="H745" s="128">
        <f t="shared" si="70"/>
        <v>17257.404999999999</v>
      </c>
      <c r="I745" s="122">
        <f t="shared" si="71"/>
        <v>-0.46970415982602454</v>
      </c>
      <c r="J745" s="128">
        <f t="shared" si="72"/>
        <v>95.697816691299224</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7.1339055793991413E-2</v>
      </c>
      <c r="F746" s="128">
        <f t="shared" si="68"/>
        <v>16.622</v>
      </c>
      <c r="G746" s="122">
        <f t="shared" si="69"/>
        <v>7.5969785626543759E-2</v>
      </c>
      <c r="H746" s="128">
        <f t="shared" si="70"/>
        <v>11503.193000000003</v>
      </c>
      <c r="I746" s="122">
        <f t="shared" si="71"/>
        <v>-0.40715757123404506</v>
      </c>
      <c r="J746" s="128">
        <f t="shared" si="72"/>
        <v>93.904511123255858</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5.7841201716738198E-2</v>
      </c>
      <c r="F747" s="128">
        <f t="shared" si="68"/>
        <v>13.477</v>
      </c>
      <c r="G747" s="122">
        <f t="shared" si="69"/>
        <v>6.706923219168133E-2</v>
      </c>
      <c r="H747" s="128">
        <f t="shared" si="70"/>
        <v>10155.489000000003</v>
      </c>
      <c r="I747" s="122">
        <f t="shared" si="71"/>
        <v>-0.4969104953715428</v>
      </c>
      <c r="J747" s="128">
        <f t="shared" si="72"/>
        <v>86.241037546740102</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0.31618454935622314</v>
      </c>
      <c r="F748" s="128">
        <f t="shared" si="68"/>
        <v>73.670999999999992</v>
      </c>
      <c r="G748" s="122">
        <f t="shared" si="69"/>
        <v>0.31138658547860881</v>
      </c>
      <c r="H748" s="128">
        <f t="shared" si="70"/>
        <v>47149.533999999992</v>
      </c>
      <c r="I748" s="122">
        <f t="shared" si="71"/>
        <v>0.33395040219219546</v>
      </c>
      <c r="J748" s="128">
        <f t="shared" si="72"/>
        <v>101.54083833452225</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0.13966094420600858</v>
      </c>
      <c r="F749" s="128">
        <f t="shared" si="68"/>
        <v>32.540999999999997</v>
      </c>
      <c r="G749" s="122">
        <f t="shared" si="69"/>
        <v>0.14071119681940059</v>
      </c>
      <c r="H749" s="128">
        <f t="shared" si="70"/>
        <v>21306.207999999999</v>
      </c>
      <c r="I749" s="122">
        <f t="shared" si="71"/>
        <v>-0.22993292460765699</v>
      </c>
      <c r="J749" s="128">
        <f t="shared" si="72"/>
        <v>99.253611200009914</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0.35919313304721029</v>
      </c>
      <c r="F750" s="128">
        <f t="shared" si="68"/>
        <v>83.691999999999993</v>
      </c>
      <c r="G750" s="122">
        <f t="shared" si="69"/>
        <v>0.3585599334293148</v>
      </c>
      <c r="H750" s="128">
        <f t="shared" si="70"/>
        <v>54292.427999999993</v>
      </c>
      <c r="I750" s="122">
        <f t="shared" si="71"/>
        <v>0.1392906068227302</v>
      </c>
      <c r="J750" s="128">
        <f t="shared" si="72"/>
        <v>100.17659519618924</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0.36993991416309013</v>
      </c>
      <c r="F751" s="128">
        <f t="shared" si="68"/>
        <v>86.195999999999998</v>
      </c>
      <c r="G751" s="122">
        <f t="shared" si="69"/>
        <v>0.36996916482848802</v>
      </c>
      <c r="H751" s="128">
        <f t="shared" si="70"/>
        <v>56019.990999999995</v>
      </c>
      <c r="I751" s="122">
        <f t="shared" si="71"/>
        <v>0.14401775672765382</v>
      </c>
      <c r="J751" s="128">
        <f t="shared" si="72"/>
        <v>99.992093755864374</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0.19932618025751075</v>
      </c>
      <c r="F752" s="128">
        <f t="shared" si="68"/>
        <v>46.443000000000005</v>
      </c>
      <c r="G752" s="122">
        <f t="shared" si="69"/>
        <v>0.20273890158369545</v>
      </c>
      <c r="H752" s="128">
        <f t="shared" si="70"/>
        <v>30698.319</v>
      </c>
      <c r="I752" s="122">
        <f t="shared" si="71"/>
        <v>-0.14467322901565632</v>
      </c>
      <c r="J752" s="128">
        <f t="shared" si="72"/>
        <v>98.316691419591294</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0.14015879828326183</v>
      </c>
      <c r="F753" s="128">
        <f t="shared" si="68"/>
        <v>32.657000000000004</v>
      </c>
      <c r="G753" s="122">
        <f t="shared" si="69"/>
        <v>0.13691805465664583</v>
      </c>
      <c r="H753" s="128">
        <f t="shared" si="70"/>
        <v>20731.858</v>
      </c>
      <c r="I753" s="122">
        <f t="shared" si="71"/>
        <v>0.41927485163069256</v>
      </c>
      <c r="J753" s="128">
        <f t="shared" si="72"/>
        <v>102.36692205037745</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7.093133047210301E-2</v>
      </c>
      <c r="F754" s="128">
        <f t="shared" si="68"/>
        <v>16.527000000000001</v>
      </c>
      <c r="G754" s="122">
        <f t="shared" si="69"/>
        <v>7.4997767768693296E-2</v>
      </c>
      <c r="H754" s="128">
        <f t="shared" si="70"/>
        <v>11356.012000000002</v>
      </c>
      <c r="I754" s="122">
        <f t="shared" si="71"/>
        <v>-0.39163700000839746</v>
      </c>
      <c r="J754" s="128">
        <f t="shared" si="72"/>
        <v>94.577922226789582</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0.29166952789699574</v>
      </c>
      <c r="F755" s="128">
        <f t="shared" si="68"/>
        <v>67.959000000000003</v>
      </c>
      <c r="G755" s="122">
        <f t="shared" si="69"/>
        <v>0.29206246285118015</v>
      </c>
      <c r="H755" s="128">
        <f t="shared" si="70"/>
        <v>44223.513999999996</v>
      </c>
      <c r="I755" s="122">
        <f t="shared" si="71"/>
        <v>-4.2752223146682852E-2</v>
      </c>
      <c r="J755" s="128">
        <f t="shared" si="72"/>
        <v>99.865462014410028</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0.19460944206008587</v>
      </c>
      <c r="F756" s="128">
        <f t="shared" si="68"/>
        <v>45.344000000000008</v>
      </c>
      <c r="G756" s="122">
        <f t="shared" si="69"/>
        <v>0.19363898611789879</v>
      </c>
      <c r="H756" s="128">
        <f t="shared" si="70"/>
        <v>29320.428</v>
      </c>
      <c r="I756" s="122">
        <f t="shared" si="71"/>
        <v>-7.5001909428319857E-2</v>
      </c>
      <c r="J756" s="128">
        <f t="shared" si="72"/>
        <v>100.50116764275776</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0.25474248927038623</v>
      </c>
      <c r="F757" s="128">
        <f t="shared" si="68"/>
        <v>59.354999999999997</v>
      </c>
      <c r="G757" s="122">
        <f t="shared" si="69"/>
        <v>0.26454690987861412</v>
      </c>
      <c r="H757" s="128">
        <f t="shared" si="70"/>
        <v>40057.16399999999</v>
      </c>
      <c r="I757" s="122">
        <f t="shared" si="71"/>
        <v>-0.3223891675681303</v>
      </c>
      <c r="J757" s="128">
        <f t="shared" si="72"/>
        <v>96.293882014072068</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0.28975536480686698</v>
      </c>
      <c r="F758" s="128">
        <f t="shared" si="68"/>
        <v>67.513000000000005</v>
      </c>
      <c r="G758" s="122">
        <f t="shared" si="69"/>
        <v>0.28718946228321596</v>
      </c>
      <c r="H758" s="128">
        <f t="shared" si="70"/>
        <v>43485.653999999995</v>
      </c>
      <c r="I758" s="122">
        <f t="shared" si="71"/>
        <v>-4.3020017208641272E-2</v>
      </c>
      <c r="J758" s="128">
        <f t="shared" si="72"/>
        <v>100.89345288063552</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0.1874077253218884</v>
      </c>
      <c r="F759" s="128">
        <f t="shared" si="68"/>
        <v>43.665999999999997</v>
      </c>
      <c r="G759" s="122">
        <f t="shared" si="69"/>
        <v>0.1913650886948712</v>
      </c>
      <c r="H759" s="128">
        <f t="shared" si="70"/>
        <v>28976.119000000006</v>
      </c>
      <c r="I759" s="122">
        <f t="shared" si="71"/>
        <v>-0.19562236754266821</v>
      </c>
      <c r="J759" s="128">
        <f t="shared" si="72"/>
        <v>97.93203483458116</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0.12395708154506437</v>
      </c>
      <c r="F760" s="128">
        <f t="shared" si="68"/>
        <v>28.881999999999998</v>
      </c>
      <c r="G760" s="122">
        <f t="shared" si="69"/>
        <v>0.1240309210265622</v>
      </c>
      <c r="H760" s="128">
        <f t="shared" si="70"/>
        <v>18780.513999999996</v>
      </c>
      <c r="I760" s="122">
        <f t="shared" si="71"/>
        <v>-0.16328223229396097</v>
      </c>
      <c r="J760" s="128">
        <f t="shared" si="72"/>
        <v>99.940466876415428</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8.3828326180257512E-2</v>
      </c>
      <c r="F761" s="128">
        <f t="shared" si="68"/>
        <v>19.532</v>
      </c>
      <c r="G761" s="122">
        <f t="shared" si="69"/>
        <v>8.364583470921555E-2</v>
      </c>
      <c r="H761" s="128">
        <f t="shared" si="70"/>
        <v>12665.485000000001</v>
      </c>
      <c r="I761" s="122">
        <f t="shared" si="71"/>
        <v>-0.28805965623344948</v>
      </c>
      <c r="J761" s="128">
        <f t="shared" si="72"/>
        <v>100.21817161808042</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0.33274248927038619</v>
      </c>
      <c r="F762" s="128">
        <f t="shared" si="68"/>
        <v>77.528999999999982</v>
      </c>
      <c r="G762" s="122">
        <f t="shared" si="69"/>
        <v>0.32993869949411558</v>
      </c>
      <c r="H762" s="128">
        <f t="shared" si="70"/>
        <v>49958.657999999996</v>
      </c>
      <c r="I762" s="122">
        <f t="shared" si="71"/>
        <v>-1.8246571131362924E-2</v>
      </c>
      <c r="J762" s="128">
        <f t="shared" si="72"/>
        <v>100.84979112197799</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0.15293133047210297</v>
      </c>
      <c r="F763" s="128">
        <f t="shared" si="68"/>
        <v>35.632999999999996</v>
      </c>
      <c r="G763" s="122">
        <f t="shared" si="69"/>
        <v>0.15282156018439022</v>
      </c>
      <c r="H763" s="128">
        <f t="shared" si="70"/>
        <v>23139.934999999998</v>
      </c>
      <c r="I763" s="122">
        <f t="shared" si="71"/>
        <v>-0.17169470004900783</v>
      </c>
      <c r="J763" s="128">
        <f t="shared" si="72"/>
        <v>100.07182905840008</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0.20746351931330473</v>
      </c>
      <c r="F764" s="128">
        <f t="shared" si="68"/>
        <v>48.338999999999999</v>
      </c>
      <c r="G764" s="122">
        <f t="shared" si="69"/>
        <v>0.21794608963267245</v>
      </c>
      <c r="H764" s="128">
        <f t="shared" si="70"/>
        <v>33000.960999999996</v>
      </c>
      <c r="I764" s="122">
        <f t="shared" si="71"/>
        <v>-0.36428361643496393</v>
      </c>
      <c r="J764" s="128">
        <f t="shared" si="72"/>
        <v>95.190292086894019</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0.3140944206008584</v>
      </c>
      <c r="F765" s="128">
        <f t="shared" si="68"/>
        <v>73.184000000000012</v>
      </c>
      <c r="G765" s="122">
        <f t="shared" si="69"/>
        <v>0.32769891294297898</v>
      </c>
      <c r="H765" s="128">
        <f t="shared" si="70"/>
        <v>49619.513999999996</v>
      </c>
      <c r="I765" s="122">
        <f t="shared" si="71"/>
        <v>-0.79447133938070236</v>
      </c>
      <c r="J765" s="128">
        <f t="shared" si="72"/>
        <v>95.848478037372118</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0.1584077253218884</v>
      </c>
      <c r="F766" s="128">
        <f t="shared" si="68"/>
        <v>36.908999999999999</v>
      </c>
      <c r="G766" s="122">
        <f t="shared" si="69"/>
        <v>0.16783313740770583</v>
      </c>
      <c r="H766" s="128">
        <f t="shared" si="70"/>
        <v>25412.958000000002</v>
      </c>
      <c r="I766" s="122">
        <f t="shared" si="71"/>
        <v>-0.2974258905728836</v>
      </c>
      <c r="J766" s="128">
        <f t="shared" si="72"/>
        <v>94.384057742470191</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0.19105150214592276</v>
      </c>
      <c r="F767" s="128">
        <f t="shared" si="68"/>
        <v>44.515000000000001</v>
      </c>
      <c r="G767" s="122">
        <f t="shared" si="69"/>
        <v>0.19303152201191406</v>
      </c>
      <c r="H767" s="128">
        <f t="shared" si="70"/>
        <v>29228.447000000004</v>
      </c>
      <c r="I767" s="122">
        <f t="shared" si="71"/>
        <v>-6.3030422259249749E-2</v>
      </c>
      <c r="J767" s="128">
        <f t="shared" si="72"/>
        <v>98.974250503050428</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8.7214592274678107E-2</v>
      </c>
      <c r="F768" s="128">
        <f t="shared" si="68"/>
        <v>20.320999999999998</v>
      </c>
      <c r="G768" s="122">
        <f t="shared" si="69"/>
        <v>8.9247599360710111E-2</v>
      </c>
      <c r="H768" s="128">
        <f t="shared" si="70"/>
        <v>13513.693000000003</v>
      </c>
      <c r="I768" s="122">
        <f t="shared" si="71"/>
        <v>-0.1417433426964734</v>
      </c>
      <c r="J768" s="128">
        <f t="shared" si="72"/>
        <v>97.722059640153176</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0.30878111587982832</v>
      </c>
      <c r="F769" s="128">
        <f t="shared" si="68"/>
        <v>71.945999999999998</v>
      </c>
      <c r="G769" s="122">
        <f t="shared" si="69"/>
        <v>0.31031343037155418</v>
      </c>
      <c r="H769" s="128">
        <f t="shared" si="70"/>
        <v>46987.03899999999</v>
      </c>
      <c r="I769" s="122">
        <f t="shared" si="71"/>
        <v>-0.14840668959712658</v>
      </c>
      <c r="J769" s="128">
        <f t="shared" si="72"/>
        <v>99.506204262609216</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0.13669527896995709</v>
      </c>
      <c r="F770" s="128">
        <f t="shared" si="68"/>
        <v>31.85</v>
      </c>
      <c r="G770" s="122">
        <f t="shared" si="69"/>
        <v>0.14279175527348137</v>
      </c>
      <c r="H770" s="128">
        <f t="shared" si="70"/>
        <v>21621.242000000002</v>
      </c>
      <c r="I770" s="122">
        <f t="shared" si="71"/>
        <v>-0.49583795677559106</v>
      </c>
      <c r="J770" s="128">
        <f t="shared" si="72"/>
        <v>95.73051238718368</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0.20906437768240341</v>
      </c>
      <c r="F771" s="128">
        <f t="shared" si="68"/>
        <v>48.711999999999996</v>
      </c>
      <c r="G771" s="122">
        <f t="shared" si="69"/>
        <v>0.22564708290956159</v>
      </c>
      <c r="H771" s="128">
        <f t="shared" si="70"/>
        <v>34167.03</v>
      </c>
      <c r="I771" s="122">
        <f t="shared" si="71"/>
        <v>-0.46878179958811805</v>
      </c>
      <c r="J771" s="128">
        <f t="shared" si="72"/>
        <v>92.651043827672936</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0.23021459227467811</v>
      </c>
      <c r="F772" s="128">
        <f t="shared" si="68"/>
        <v>53.64</v>
      </c>
      <c r="G772" s="122">
        <f t="shared" si="69"/>
        <v>0.23099230606664997</v>
      </c>
      <c r="H772" s="128">
        <f t="shared" si="70"/>
        <v>34976.393000000004</v>
      </c>
      <c r="I772" s="122">
        <f t="shared" si="71"/>
        <v>-0.1797569265526878</v>
      </c>
      <c r="J772" s="128">
        <f t="shared" si="72"/>
        <v>99.663316148829878</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0.13057939914163091</v>
      </c>
      <c r="F773" s="128">
        <f t="shared" si="68"/>
        <v>30.425000000000001</v>
      </c>
      <c r="G773" s="122">
        <f t="shared" si="69"/>
        <v>0.13255797857586288</v>
      </c>
      <c r="H773" s="128">
        <f t="shared" si="70"/>
        <v>20071.664000000004</v>
      </c>
      <c r="I773" s="122">
        <f t="shared" si="71"/>
        <v>-0.33917087408318586</v>
      </c>
      <c r="J773" s="128">
        <f t="shared" si="72"/>
        <v>98.507385631940949</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7.9678111587982825E-2</v>
      </c>
      <c r="F774" s="128">
        <f t="shared" si="68"/>
        <v>18.564999999999998</v>
      </c>
      <c r="G774" s="122">
        <f t="shared" si="69"/>
        <v>8.2454087360815748E-2</v>
      </c>
      <c r="H774" s="128">
        <f t="shared" si="70"/>
        <v>12485.032999999999</v>
      </c>
      <c r="I774" s="122">
        <f t="shared" si="71"/>
        <v>-0.33302534391351862</v>
      </c>
      <c r="J774" s="128">
        <f t="shared" si="72"/>
        <v>96.633307260214565</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6.7725321888412016E-2</v>
      </c>
      <c r="F775" s="128">
        <f t="shared" si="68"/>
        <v>15.780000000000001</v>
      </c>
      <c r="G775" s="122">
        <f t="shared" si="69"/>
        <v>6.8561571279504394E-2</v>
      </c>
      <c r="H775" s="128">
        <f t="shared" si="70"/>
        <v>10381.455999999996</v>
      </c>
      <c r="I775" s="122">
        <f t="shared" si="71"/>
        <v>-0.25229945098148521</v>
      </c>
      <c r="J775" s="128">
        <f t="shared" si="72"/>
        <v>98.780294302644776</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0.41949356223175965</v>
      </c>
      <c r="F776" s="128">
        <f t="shared" si="68"/>
        <v>97.742000000000004</v>
      </c>
      <c r="G776" s="122">
        <f t="shared" si="69"/>
        <v>0.41867147234806956</v>
      </c>
      <c r="H776" s="128">
        <f t="shared" si="70"/>
        <v>63394.396999999997</v>
      </c>
      <c r="I776" s="122">
        <f t="shared" si="71"/>
        <v>0.26916639999830955</v>
      </c>
      <c r="J776" s="128">
        <f t="shared" si="72"/>
        <v>100.19635679476309</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0.19310300429184546</v>
      </c>
      <c r="F777" s="128">
        <f t="shared" ref="F777:F803" si="74">SUMPRODUCT($K$2:$AI$2,$K777:$AI777)</f>
        <v>44.992999999999995</v>
      </c>
      <c r="G777" s="122">
        <f t="shared" ref="G777:G803" si="75">SUMPRODUCT($K$3:$AI$3,$K777:$AI777)/$J$3</f>
        <v>0.19461741008334543</v>
      </c>
      <c r="H777" s="128">
        <f t="shared" ref="H777:H803" si="76">SUMPRODUCT($K$3:$AI$3,$K777:$AI777)</f>
        <v>29468.578999999998</v>
      </c>
      <c r="I777" s="122">
        <f t="shared" ref="I777:I803" si="77">CORREL($K$4:$AI$4,$K777:$AI777)</f>
        <v>-0.37379113081267873</v>
      </c>
      <c r="J777" s="128">
        <f t="shared" si="72"/>
        <v>99.221854925080223</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0.39880257510729616</v>
      </c>
      <c r="F778" s="128">
        <f t="shared" si="74"/>
        <v>92.921000000000006</v>
      </c>
      <c r="G778" s="122">
        <f t="shared" si="75"/>
        <v>0.39933149295328152</v>
      </c>
      <c r="H778" s="128">
        <f t="shared" si="76"/>
        <v>60465.975999999981</v>
      </c>
      <c r="I778" s="122">
        <f t="shared" si="77"/>
        <v>-6.2842493571940078E-2</v>
      </c>
      <c r="J778" s="128">
        <f t="shared" ref="J778:J803" si="78">$E778/$G778*100</f>
        <v>99.867549177733594</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0.46235622317596559</v>
      </c>
      <c r="F779" s="128">
        <f t="shared" si="74"/>
        <v>107.72899999999998</v>
      </c>
      <c r="G779" s="122">
        <f t="shared" si="75"/>
        <v>0.46218900659102619</v>
      </c>
      <c r="H779" s="128">
        <f t="shared" si="76"/>
        <v>69983.735000000001</v>
      </c>
      <c r="I779" s="122">
        <f t="shared" si="77"/>
        <v>6.2109679343853079E-2</v>
      </c>
      <c r="J779" s="128">
        <f t="shared" si="78"/>
        <v>100.03617926487969</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0.37322317596566523</v>
      </c>
      <c r="F780" s="128">
        <f t="shared" si="74"/>
        <v>86.960999999999999</v>
      </c>
      <c r="G780" s="122">
        <f t="shared" si="75"/>
        <v>0.38533332893051025</v>
      </c>
      <c r="H780" s="128">
        <f t="shared" si="76"/>
        <v>58346.402000000002</v>
      </c>
      <c r="I780" s="122">
        <f t="shared" si="77"/>
        <v>-0.32607497165558275</v>
      </c>
      <c r="J780" s="128">
        <f t="shared" si="78"/>
        <v>96.857226703317707</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0.15535193133047212</v>
      </c>
      <c r="F781" s="128">
        <f t="shared" si="74"/>
        <v>36.197000000000003</v>
      </c>
      <c r="G781" s="122">
        <f t="shared" si="75"/>
        <v>0.16454482954470404</v>
      </c>
      <c r="H781" s="128">
        <f t="shared" si="76"/>
        <v>24915.048999999995</v>
      </c>
      <c r="I781" s="122">
        <f t="shared" si="77"/>
        <v>-0.43857935419379585</v>
      </c>
      <c r="J781" s="128">
        <f t="shared" si="78"/>
        <v>94.413134560551853</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0.10612446351931332</v>
      </c>
      <c r="F782" s="128">
        <f t="shared" si="74"/>
        <v>24.727000000000004</v>
      </c>
      <c r="G782" s="122">
        <f t="shared" si="75"/>
        <v>0.11346643067534903</v>
      </c>
      <c r="H782" s="128">
        <f t="shared" si="76"/>
        <v>17180.86</v>
      </c>
      <c r="I782" s="122">
        <f t="shared" si="77"/>
        <v>-0.37979891842918301</v>
      </c>
      <c r="J782" s="128">
        <f t="shared" si="78"/>
        <v>93.529392691444926</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0.39194849785407726</v>
      </c>
      <c r="F783" s="128">
        <f t="shared" si="74"/>
        <v>91.323999999999998</v>
      </c>
      <c r="G783" s="122">
        <f t="shared" si="75"/>
        <v>0.38789274722952355</v>
      </c>
      <c r="H783" s="128">
        <f t="shared" si="76"/>
        <v>58733.943999999996</v>
      </c>
      <c r="I783" s="122">
        <f t="shared" si="77"/>
        <v>0.3383924819262184</v>
      </c>
      <c r="J783" s="128">
        <f t="shared" si="78"/>
        <v>101.04558557836449</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0.26075965665236056</v>
      </c>
      <c r="F784" s="128">
        <f t="shared" si="74"/>
        <v>60.757000000000005</v>
      </c>
      <c r="G784" s="122">
        <f t="shared" si="75"/>
        <v>0.25843765602504326</v>
      </c>
      <c r="H784" s="128">
        <f t="shared" si="76"/>
        <v>39132.112999999998</v>
      </c>
      <c r="I784" s="122">
        <f t="shared" si="77"/>
        <v>-0.21273985693815273</v>
      </c>
      <c r="J784" s="128">
        <f t="shared" si="78"/>
        <v>100.89847612110067</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0.37139484978540771</v>
      </c>
      <c r="F785" s="128">
        <f t="shared" si="74"/>
        <v>86.534999999999997</v>
      </c>
      <c r="G785" s="122">
        <f t="shared" si="75"/>
        <v>0.37500073967427905</v>
      </c>
      <c r="H785" s="128">
        <f t="shared" si="76"/>
        <v>56781.861999999986</v>
      </c>
      <c r="I785" s="122">
        <f t="shared" si="77"/>
        <v>-3.9967942937925396E-2</v>
      </c>
      <c r="J785" s="128">
        <f t="shared" si="78"/>
        <v>99.038431259628084</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0.36923175965665239</v>
      </c>
      <c r="F786" s="128">
        <f t="shared" si="74"/>
        <v>86.031000000000006</v>
      </c>
      <c r="G786" s="122">
        <f t="shared" si="75"/>
        <v>0.36859936731432186</v>
      </c>
      <c r="H786" s="128">
        <f t="shared" si="76"/>
        <v>55812.578999999991</v>
      </c>
      <c r="I786" s="122">
        <f t="shared" si="77"/>
        <v>4.1493901549561452E-2</v>
      </c>
      <c r="J786" s="128">
        <f t="shared" si="78"/>
        <v>100.1715663124813</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0.38876824034334762</v>
      </c>
      <c r="F787" s="128">
        <f t="shared" si="74"/>
        <v>90.582999999999998</v>
      </c>
      <c r="G787" s="122">
        <f t="shared" si="75"/>
        <v>0.39329735566445206</v>
      </c>
      <c r="H787" s="128">
        <f t="shared" si="76"/>
        <v>59552.298999999999</v>
      </c>
      <c r="I787" s="122">
        <f t="shared" si="77"/>
        <v>-0.21969272442270726</v>
      </c>
      <c r="J787" s="128">
        <f t="shared" si="78"/>
        <v>98.848424670068582</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0.12424034334763949</v>
      </c>
      <c r="F788" s="128">
        <f t="shared" si="74"/>
        <v>28.948</v>
      </c>
      <c r="G788" s="122">
        <f t="shared" si="75"/>
        <v>0.12696061234463538</v>
      </c>
      <c r="H788" s="128">
        <f t="shared" si="76"/>
        <v>19224.121999999999</v>
      </c>
      <c r="I788" s="122">
        <f t="shared" si="77"/>
        <v>-0.30108858647532338</v>
      </c>
      <c r="J788" s="128">
        <f t="shared" si="78"/>
        <v>97.857391401349176</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0.112068669527897</v>
      </c>
      <c r="F789" s="128">
        <f t="shared" si="74"/>
        <v>26.112000000000002</v>
      </c>
      <c r="G789" s="122">
        <f t="shared" si="75"/>
        <v>0.11689474170838342</v>
      </c>
      <c r="H789" s="128">
        <f t="shared" si="76"/>
        <v>17699.968000000001</v>
      </c>
      <c r="I789" s="122">
        <f t="shared" si="77"/>
        <v>-0.30739826777727353</v>
      </c>
      <c r="J789" s="128">
        <f t="shared" si="78"/>
        <v>95.871437748221396</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0.44318025751072959</v>
      </c>
      <c r="F790" s="128">
        <f t="shared" si="74"/>
        <v>103.261</v>
      </c>
      <c r="G790" s="122">
        <f t="shared" si="75"/>
        <v>0.43802681979685376</v>
      </c>
      <c r="H790" s="128">
        <f t="shared" si="76"/>
        <v>66325.145000000004</v>
      </c>
      <c r="I790" s="122">
        <f t="shared" si="77"/>
        <v>0.62062190862107991</v>
      </c>
      <c r="J790" s="128">
        <f t="shared" si="78"/>
        <v>101.17651191227648</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0.22215879828326179</v>
      </c>
      <c r="F791" s="128">
        <f t="shared" si="74"/>
        <v>51.762999999999998</v>
      </c>
      <c r="G791" s="122">
        <f t="shared" si="75"/>
        <v>0.21673351252823309</v>
      </c>
      <c r="H791" s="128">
        <f t="shared" si="76"/>
        <v>32817.354999999996</v>
      </c>
      <c r="I791" s="122">
        <f t="shared" si="77"/>
        <v>-2.9003796059887236E-2</v>
      </c>
      <c r="J791" s="128">
        <f t="shared" si="78"/>
        <v>102.50320575334283</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0.21475107296137338</v>
      </c>
      <c r="F792" s="128">
        <f t="shared" si="74"/>
        <v>50.036999999999999</v>
      </c>
      <c r="G792" s="122">
        <f t="shared" si="75"/>
        <v>0.21998376018703189</v>
      </c>
      <c r="H792" s="128">
        <f t="shared" si="76"/>
        <v>33309.500999999997</v>
      </c>
      <c r="I792" s="122">
        <f t="shared" si="77"/>
        <v>-0.29366372688856368</v>
      </c>
      <c r="J792" s="128">
        <f t="shared" si="78"/>
        <v>97.621330219462735</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0.37302145922746777</v>
      </c>
      <c r="F793" s="128">
        <f t="shared" si="74"/>
        <v>86.913999999999987</v>
      </c>
      <c r="G793" s="122">
        <f t="shared" si="75"/>
        <v>0.38266847402554516</v>
      </c>
      <c r="H793" s="128">
        <f t="shared" si="76"/>
        <v>57942.894999999997</v>
      </c>
      <c r="I793" s="122">
        <f t="shared" si="77"/>
        <v>-0.55167988938404378</v>
      </c>
      <c r="J793" s="128">
        <f t="shared" si="78"/>
        <v>97.479015008319337</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0.29548497854077249</v>
      </c>
      <c r="F794" s="128">
        <f t="shared" si="74"/>
        <v>68.847999999999985</v>
      </c>
      <c r="G794" s="122">
        <f t="shared" si="75"/>
        <v>0.30634093040457544</v>
      </c>
      <c r="H794" s="128">
        <f t="shared" si="76"/>
        <v>46385.531000000003</v>
      </c>
      <c r="I794" s="122">
        <f t="shared" si="77"/>
        <v>-0.36372839073036767</v>
      </c>
      <c r="J794" s="128">
        <f t="shared" si="78"/>
        <v>96.456251585621999</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0.20144635193133045</v>
      </c>
      <c r="F795" s="128">
        <f t="shared" si="74"/>
        <v>46.936999999999998</v>
      </c>
      <c r="G795" s="122">
        <f t="shared" si="75"/>
        <v>0.2030590880872816</v>
      </c>
      <c r="H795" s="128">
        <f t="shared" si="76"/>
        <v>30746.801000000003</v>
      </c>
      <c r="I795" s="122">
        <f t="shared" si="77"/>
        <v>-9.642021073955731E-2</v>
      </c>
      <c r="J795" s="128">
        <f t="shared" si="78"/>
        <v>99.205779868735576</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0.11801716738197425</v>
      </c>
      <c r="F796" s="128">
        <f t="shared" si="74"/>
        <v>27.498000000000001</v>
      </c>
      <c r="G796" s="122">
        <f t="shared" si="75"/>
        <v>0.12287370061683552</v>
      </c>
      <c r="H796" s="128">
        <f t="shared" si="76"/>
        <v>18605.29</v>
      </c>
      <c r="I796" s="122">
        <f t="shared" si="77"/>
        <v>-0.35777812383586521</v>
      </c>
      <c r="J796" s="128">
        <f t="shared" si="78"/>
        <v>96.047540514787883</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0.37739055793991422</v>
      </c>
      <c r="F797" s="128">
        <f t="shared" si="74"/>
        <v>87.932000000000016</v>
      </c>
      <c r="G797" s="122">
        <f t="shared" si="75"/>
        <v>0.37603564965856107</v>
      </c>
      <c r="H797" s="128">
        <f t="shared" si="76"/>
        <v>56938.565999999999</v>
      </c>
      <c r="I797" s="122">
        <f t="shared" si="77"/>
        <v>-4.1783172241023965E-2</v>
      </c>
      <c r="J797" s="128">
        <f t="shared" si="78"/>
        <v>100.36031378476574</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0.232519313304721</v>
      </c>
      <c r="F798" s="128">
        <f t="shared" si="74"/>
        <v>54.176999999999992</v>
      </c>
      <c r="G798" s="122">
        <f t="shared" si="75"/>
        <v>0.23291065130961972</v>
      </c>
      <c r="H798" s="128">
        <f t="shared" si="76"/>
        <v>35266.864999999998</v>
      </c>
      <c r="I798" s="122">
        <f t="shared" si="77"/>
        <v>-0.30036852771062822</v>
      </c>
      <c r="J798" s="128">
        <f t="shared" si="78"/>
        <v>99.831979343710444</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0.22463519313304722</v>
      </c>
      <c r="F799" s="128">
        <f t="shared" si="74"/>
        <v>52.34</v>
      </c>
      <c r="G799" s="122">
        <f t="shared" si="75"/>
        <v>0.22642294179027592</v>
      </c>
      <c r="H799" s="128">
        <f t="shared" si="76"/>
        <v>34284.508999999998</v>
      </c>
      <c r="I799" s="122">
        <f t="shared" si="77"/>
        <v>-0.21986922205563042</v>
      </c>
      <c r="J799" s="128">
        <f t="shared" si="78"/>
        <v>99.210438375593327</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0.25379399141630904</v>
      </c>
      <c r="F800" s="128">
        <f t="shared" si="74"/>
        <v>59.134000000000007</v>
      </c>
      <c r="G800" s="122">
        <f t="shared" si="75"/>
        <v>0.25622429301668237</v>
      </c>
      <c r="H800" s="128">
        <f t="shared" si="76"/>
        <v>38796.970000000008</v>
      </c>
      <c r="I800" s="122">
        <f t="shared" si="77"/>
        <v>-0.25224459237757269</v>
      </c>
      <c r="J800" s="128">
        <f t="shared" si="78"/>
        <v>99.051494465353016</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0.37858798283261808</v>
      </c>
      <c r="F801" s="128">
        <f t="shared" si="74"/>
        <v>88.211000000000013</v>
      </c>
      <c r="G801" s="122">
        <f t="shared" si="75"/>
        <v>0.38361656474131212</v>
      </c>
      <c r="H801" s="128">
        <f t="shared" si="76"/>
        <v>58086.453000000001</v>
      </c>
      <c r="I801" s="122">
        <f t="shared" si="77"/>
        <v>-0.16406005468715426</v>
      </c>
      <c r="J801" s="128">
        <f t="shared" si="78"/>
        <v>98.689164553651381</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9.2412017167381968E-2</v>
      </c>
      <c r="F802" s="128">
        <f t="shared" si="74"/>
        <v>21.532</v>
      </c>
      <c r="G802" s="122">
        <f t="shared" si="75"/>
        <v>0.10109090068551954</v>
      </c>
      <c r="H802" s="128">
        <f t="shared" si="76"/>
        <v>15306.981999999998</v>
      </c>
      <c r="I802" s="122">
        <f t="shared" si="77"/>
        <v>-0.42822492201749074</v>
      </c>
      <c r="J802" s="128">
        <f t="shared" si="78"/>
        <v>91.414772784410701</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7.6643776824034324E-2</v>
      </c>
      <c r="F803" s="128">
        <f t="shared" si="74"/>
        <v>17.857999999999997</v>
      </c>
      <c r="G803" s="122">
        <f t="shared" si="75"/>
        <v>8.5292501551995137E-2</v>
      </c>
      <c r="H803" s="128">
        <f t="shared" si="76"/>
        <v>12914.82</v>
      </c>
      <c r="I803" s="122">
        <f t="shared" si="77"/>
        <v>-0.48709937688955912</v>
      </c>
      <c r="J803" s="128">
        <f t="shared" si="78"/>
        <v>89.859923708899004</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0.51629613733905588</v>
      </c>
      <c r="F804" s="128">
        <f>SUMPRODUCT($K$2:$AI$2,$K804:$AI804)</f>
        <v>120.29700000000001</v>
      </c>
      <c r="G804" s="122">
        <f>SUMPRODUCT($K$3:$AI$3,$K804:$AI804)/$J$3</f>
        <v>0.51147432273573823</v>
      </c>
      <c r="H804" s="128">
        <f>SUMPRODUCT($K$3:$AI$3,$K804:$AI804)</f>
        <v>77446.419000000009</v>
      </c>
      <c r="I804" s="122">
        <f>CORREL($K$4:$AI$4,$K804:$AI804)</f>
        <v>0.39246989249876224</v>
      </c>
      <c r="J804" s="128">
        <f>$E804/$G804*100</f>
        <v>100.94272857677919</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E486B-7351-4237-9057-1C58C2B00062}">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3B58D-29AE-44B2-A08A-B269F1882942}">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46.72939192204587</v>
      </c>
    </row>
    <row r="17" spans="13:16" ht="21" customHeight="1">
      <c r="M17" s="139" t="s">
        <v>1706</v>
      </c>
      <c r="N17" s="3"/>
      <c r="O17" s="3"/>
      <c r="P17" s="140">
        <f t="shared" si="0"/>
        <v>68.322668322668321</v>
      </c>
    </row>
    <row r="18" spans="13:16" ht="21" customHeight="1">
      <c r="M18" s="139" t="s">
        <v>1707</v>
      </c>
      <c r="N18" s="3"/>
      <c r="O18" s="3"/>
      <c r="P18" s="140">
        <f t="shared" si="0"/>
        <v>7.7334637286961483</v>
      </c>
    </row>
    <row r="19" spans="13:16" ht="21" customHeight="1">
      <c r="M19" s="139" t="s">
        <v>1708</v>
      </c>
      <c r="N19" s="3"/>
      <c r="O19" s="3"/>
      <c r="P19" s="140">
        <f t="shared" si="0"/>
        <v>34.949507505392241</v>
      </c>
    </row>
    <row r="20" spans="13:16" ht="21" customHeight="1" thickBot="1">
      <c r="M20" s="141" t="s">
        <v>1709</v>
      </c>
      <c r="N20" s="142"/>
      <c r="O20" s="142"/>
      <c r="P20" s="143">
        <f t="shared" si="0"/>
        <v>87.613102775139822</v>
      </c>
    </row>
    <row r="21" spans="13:16" ht="21" customHeight="1" thickTop="1">
      <c r="M21" s="144" t="s">
        <v>1710</v>
      </c>
      <c r="N21" s="13"/>
      <c r="O21" s="13"/>
      <c r="P21" s="145">
        <f t="shared" si="0"/>
        <v>0</v>
      </c>
    </row>
    <row r="22" spans="13:16" ht="21" customHeight="1">
      <c r="M22" s="144" t="s">
        <v>1711</v>
      </c>
      <c r="N22" s="13"/>
      <c r="O22" s="13"/>
      <c r="P22" s="145">
        <f t="shared" si="0"/>
        <v>52.729590153401617</v>
      </c>
    </row>
    <row r="23" spans="13:16" ht="21" customHeight="1">
      <c r="M23" s="144" t="s">
        <v>1712</v>
      </c>
      <c r="N23" s="13"/>
      <c r="O23" s="13"/>
      <c r="P23" s="145">
        <f t="shared" si="0"/>
        <v>0</v>
      </c>
    </row>
    <row r="24" spans="13:16" ht="21" customHeight="1">
      <c r="M24" s="144" t="s">
        <v>1713</v>
      </c>
      <c r="N24" s="13"/>
      <c r="O24" s="13"/>
      <c r="P24" s="145">
        <f t="shared" si="0"/>
        <v>34.325491698855018</v>
      </c>
    </row>
    <row r="25" spans="13:16" ht="21" customHeight="1">
      <c r="M25" s="144" t="s">
        <v>1714</v>
      </c>
      <c r="N25" s="13"/>
      <c r="O25" s="13"/>
      <c r="P25" s="145">
        <f t="shared" si="0"/>
        <v>0</v>
      </c>
    </row>
    <row r="26" spans="13:16" ht="21" customHeight="1">
      <c r="M26" s="144" t="s">
        <v>1715</v>
      </c>
      <c r="N26" s="13"/>
      <c r="O26" s="13"/>
      <c r="P26" s="145">
        <f t="shared" si="0"/>
        <v>48.876655882305606</v>
      </c>
    </row>
    <row r="27" spans="13:16" ht="21" customHeight="1">
      <c r="M27" s="144" t="s">
        <v>1716</v>
      </c>
      <c r="N27" s="13"/>
      <c r="O27" s="13"/>
      <c r="P27" s="145">
        <f t="shared" si="0"/>
        <v>23.951185191495274</v>
      </c>
    </row>
    <row r="28" spans="13:16" ht="21" customHeight="1" thickBot="1">
      <c r="M28" s="146" t="s">
        <v>1717</v>
      </c>
      <c r="N28" s="147"/>
      <c r="O28" s="147"/>
      <c r="P28" s="148">
        <f t="shared" si="0"/>
        <v>131.81058544187036</v>
      </c>
    </row>
    <row r="29" spans="13:16" ht="21" customHeight="1" thickTop="1">
      <c r="M29" s="149" t="s">
        <v>1718</v>
      </c>
      <c r="N29" s="22"/>
      <c r="O29" s="22"/>
      <c r="P29" s="150">
        <f t="shared" si="0"/>
        <v>21.25942355300154</v>
      </c>
    </row>
    <row r="30" spans="13:16" ht="21" customHeight="1">
      <c r="M30" s="149" t="s">
        <v>1719</v>
      </c>
      <c r="N30" s="22"/>
      <c r="O30" s="22"/>
      <c r="P30" s="150">
        <f t="shared" si="0"/>
        <v>57.96643301110246</v>
      </c>
    </row>
    <row r="31" spans="13:16" ht="21" customHeight="1">
      <c r="M31" s="149" t="s">
        <v>1720</v>
      </c>
      <c r="N31" s="22"/>
      <c r="O31" s="22"/>
      <c r="P31" s="150">
        <f t="shared" si="0"/>
        <v>83.219872617050896</v>
      </c>
    </row>
    <row r="32" spans="13:16" ht="21" customHeight="1">
      <c r="M32" s="149" t="s">
        <v>1721</v>
      </c>
      <c r="N32" s="22"/>
      <c r="O32" s="22"/>
      <c r="P32" s="150">
        <f t="shared" si="0"/>
        <v>58.8995648908503</v>
      </c>
    </row>
    <row r="33" spans="1:16" ht="21" customHeight="1" thickBot="1">
      <c r="M33" s="151" t="s">
        <v>1722</v>
      </c>
      <c r="N33" s="152"/>
      <c r="O33" s="152"/>
      <c r="P33" s="153">
        <f t="shared" si="0"/>
        <v>0</v>
      </c>
    </row>
    <row r="34" spans="1:16" ht="21" customHeight="1" thickTop="1">
      <c r="M34" s="154" t="s">
        <v>1723</v>
      </c>
      <c r="N34" s="29"/>
      <c r="O34" s="29"/>
      <c r="P34" s="155">
        <f t="shared" si="0"/>
        <v>94.569400592250744</v>
      </c>
    </row>
    <row r="35" spans="1:16" ht="21" customHeight="1">
      <c r="M35" s="154" t="s">
        <v>1724</v>
      </c>
      <c r="N35" s="29"/>
      <c r="O35" s="29"/>
      <c r="P35" s="155">
        <f t="shared" si="0"/>
        <v>86.557845095731963</v>
      </c>
    </row>
    <row r="36" spans="1:16" ht="21" customHeight="1">
      <c r="M36" s="154" t="s">
        <v>1725</v>
      </c>
      <c r="N36" s="29"/>
      <c r="O36" s="29"/>
      <c r="P36" s="155">
        <f t="shared" si="0"/>
        <v>119.4472766637715</v>
      </c>
    </row>
    <row r="37" spans="1:16" ht="21" customHeight="1">
      <c r="M37" s="154" t="s">
        <v>1726</v>
      </c>
      <c r="N37" s="29"/>
      <c r="O37" s="29"/>
      <c r="P37" s="155">
        <f t="shared" si="0"/>
        <v>194.55400504875769</v>
      </c>
    </row>
    <row r="38" spans="1:16" ht="21" customHeight="1">
      <c r="M38" s="154" t="s">
        <v>1727</v>
      </c>
      <c r="N38" s="29"/>
      <c r="O38" s="29"/>
      <c r="P38" s="155">
        <f t="shared" si="0"/>
        <v>142.8708162272176</v>
      </c>
    </row>
    <row r="39" spans="1:16" ht="21" customHeight="1">
      <c r="M39" s="154" t="s">
        <v>1728</v>
      </c>
      <c r="N39" s="29"/>
      <c r="O39" s="29"/>
      <c r="P39" s="155">
        <f t="shared" si="0"/>
        <v>231.74742314124916</v>
      </c>
    </row>
    <row r="40" spans="1:16" ht="21" customHeight="1">
      <c r="M40" s="154" t="s">
        <v>1729</v>
      </c>
      <c r="N40" s="29"/>
      <c r="O40" s="29"/>
      <c r="P40" s="155">
        <f t="shared" si="0"/>
        <v>435.76933651164825</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2</v>
      </c>
      <c r="C49" s="158">
        <f>'Wellbeing Acorn Type'!F14</f>
        <v>8.5470085470085479E-3</v>
      </c>
      <c r="D49" s="159">
        <f>'Wellbeing Acorn Type'!K14</f>
        <v>46.72939192204587</v>
      </c>
      <c r="E49" s="158">
        <f>IF(C49&gt;0.1,0.1,C49)</f>
        <v>8.5470085470085479E-3</v>
      </c>
      <c r="F49" s="159">
        <f>IF(D49&gt;200,200,D49)</f>
        <v>46.72939192204587</v>
      </c>
      <c r="G49" s="156">
        <v>1.1000000000000001</v>
      </c>
    </row>
    <row r="50" spans="1:9" ht="14.5">
      <c r="A50" s="156">
        <v>1.2</v>
      </c>
      <c r="B50" s="157">
        <f>'Wellbeing Acorn Type'!E15</f>
        <v>6</v>
      </c>
      <c r="C50" s="158">
        <f>'Wellbeing Acorn Type'!F15</f>
        <v>2.564102564102564E-2</v>
      </c>
      <c r="D50" s="159">
        <f>'Wellbeing Acorn Type'!K15</f>
        <v>68.322668322668321</v>
      </c>
      <c r="E50" s="158">
        <f t="shared" ref="E50:E73" si="1">IF(C50&gt;0.1,0.1,C50)</f>
        <v>2.564102564102564E-2</v>
      </c>
      <c r="F50" s="159">
        <f t="shared" ref="F50:F73" si="2">IF(D50&gt;200,200,D50)</f>
        <v>68.322668322668321</v>
      </c>
      <c r="G50" s="156">
        <v>1.2</v>
      </c>
    </row>
    <row r="51" spans="1:9" ht="14.5">
      <c r="A51" s="156">
        <v>1.3</v>
      </c>
      <c r="B51" s="157">
        <f>'Wellbeing Acorn Type'!E16</f>
        <v>1</v>
      </c>
      <c r="C51" s="158">
        <f>'Wellbeing Acorn Type'!F16</f>
        <v>4.2735042735042739E-3</v>
      </c>
      <c r="D51" s="159">
        <f>'Wellbeing Acorn Type'!K16</f>
        <v>7.7334637286961483</v>
      </c>
      <c r="E51" s="158">
        <f t="shared" si="1"/>
        <v>4.2735042735042739E-3</v>
      </c>
      <c r="F51" s="159">
        <f t="shared" si="2"/>
        <v>7.7334637286961483</v>
      </c>
      <c r="G51" s="156">
        <v>1.3</v>
      </c>
      <c r="H51" s="38"/>
    </row>
    <row r="52" spans="1:9" ht="14.5">
      <c r="A52" s="156">
        <v>1.4</v>
      </c>
      <c r="B52" s="157">
        <f>'Wellbeing Acorn Type'!E17</f>
        <v>4</v>
      </c>
      <c r="C52" s="158">
        <f>'Wellbeing Acorn Type'!F17</f>
        <v>1.7094017094017096E-2</v>
      </c>
      <c r="D52" s="159">
        <f>'Wellbeing Acorn Type'!K17</f>
        <v>34.949507505392241</v>
      </c>
      <c r="E52" s="158">
        <f t="shared" si="1"/>
        <v>1.7094017094017096E-2</v>
      </c>
      <c r="F52" s="159">
        <f t="shared" si="2"/>
        <v>34.949507505392241</v>
      </c>
      <c r="G52" s="156">
        <v>1.4</v>
      </c>
      <c r="H52" s="38"/>
    </row>
    <row r="53" spans="1:9" ht="14.5">
      <c r="A53" s="156">
        <v>1.5</v>
      </c>
      <c r="B53" s="157">
        <f>'Wellbeing Acorn Type'!E18</f>
        <v>7</v>
      </c>
      <c r="C53" s="158">
        <f>'Wellbeing Acorn Type'!F18</f>
        <v>2.9914529914529916E-2</v>
      </c>
      <c r="D53" s="159">
        <f>'Wellbeing Acorn Type'!K18</f>
        <v>87.613102775139822</v>
      </c>
      <c r="E53" s="158">
        <f t="shared" si="1"/>
        <v>2.9914529914529916E-2</v>
      </c>
      <c r="F53" s="159">
        <f t="shared" si="2"/>
        <v>87.613102775139822</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2</v>
      </c>
      <c r="C55" s="158">
        <f>'Wellbeing Acorn Type'!F22</f>
        <v>8.5470085470085479E-3</v>
      </c>
      <c r="D55" s="159">
        <f>'Wellbeing Acorn Type'!K22</f>
        <v>52.729590153401617</v>
      </c>
      <c r="E55" s="158">
        <f t="shared" si="1"/>
        <v>8.5470085470085479E-3</v>
      </c>
      <c r="F55" s="159">
        <f t="shared" si="2"/>
        <v>52.729590153401617</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4</v>
      </c>
      <c r="C57" s="158">
        <f>'Wellbeing Acorn Type'!F24</f>
        <v>1.7094017094017096E-2</v>
      </c>
      <c r="D57" s="159">
        <f>'Wellbeing Acorn Type'!K24</f>
        <v>34.325491698855018</v>
      </c>
      <c r="E57" s="158">
        <f t="shared" si="1"/>
        <v>1.7094017094017096E-2</v>
      </c>
      <c r="F57" s="159">
        <f t="shared" si="2"/>
        <v>34.325491698855018</v>
      </c>
      <c r="G57" s="156">
        <v>2.9</v>
      </c>
      <c r="H57" s="38"/>
      <c r="I57" s="48"/>
    </row>
    <row r="58" spans="1:9" ht="14.5">
      <c r="A58" s="160">
        <v>2.1</v>
      </c>
      <c r="B58" s="157">
        <f>'Wellbeing Acorn Type'!E25</f>
        <v>0</v>
      </c>
      <c r="C58" s="158">
        <f>'Wellbeing Acorn Type'!F25</f>
        <v>0</v>
      </c>
      <c r="D58" s="159">
        <f>'Wellbeing Acorn Type'!K25</f>
        <v>0</v>
      </c>
      <c r="E58" s="158">
        <f t="shared" si="1"/>
        <v>0</v>
      </c>
      <c r="F58" s="159">
        <f t="shared" si="2"/>
        <v>0</v>
      </c>
      <c r="G58" s="160">
        <v>2.1</v>
      </c>
      <c r="H58" s="38"/>
      <c r="I58" s="48"/>
    </row>
    <row r="59" spans="1:9" ht="14.5">
      <c r="A59" s="156">
        <v>2.11</v>
      </c>
      <c r="B59" s="157">
        <f>'Wellbeing Acorn Type'!E26</f>
        <v>2</v>
      </c>
      <c r="C59" s="158">
        <f>'Wellbeing Acorn Type'!F26</f>
        <v>8.5470085470085479E-3</v>
      </c>
      <c r="D59" s="159">
        <f>'Wellbeing Acorn Type'!K26</f>
        <v>48.876655882305606</v>
      </c>
      <c r="E59" s="158">
        <f t="shared" si="1"/>
        <v>8.5470085470085479E-3</v>
      </c>
      <c r="F59" s="159">
        <f t="shared" si="2"/>
        <v>48.876655882305606</v>
      </c>
      <c r="G59" s="156">
        <v>2.11</v>
      </c>
      <c r="H59" s="38"/>
      <c r="I59" s="48"/>
    </row>
    <row r="60" spans="1:9" ht="14.5">
      <c r="A60" s="156">
        <v>2.12</v>
      </c>
      <c r="B60" s="157">
        <f>'Wellbeing Acorn Type'!E27</f>
        <v>1</v>
      </c>
      <c r="C60" s="158">
        <f>'Wellbeing Acorn Type'!F27</f>
        <v>4.2735042735042739E-3</v>
      </c>
      <c r="D60" s="159">
        <f>'Wellbeing Acorn Type'!K27</f>
        <v>23.951185191495274</v>
      </c>
      <c r="E60" s="158">
        <f t="shared" si="1"/>
        <v>4.2735042735042739E-3</v>
      </c>
      <c r="F60" s="159">
        <f t="shared" si="2"/>
        <v>23.951185191495274</v>
      </c>
      <c r="G60" s="156">
        <v>2.12</v>
      </c>
      <c r="H60" s="38"/>
      <c r="I60" s="48"/>
    </row>
    <row r="61" spans="1:9" ht="14.5">
      <c r="A61" s="156">
        <v>2.13</v>
      </c>
      <c r="B61" s="157">
        <f>'Wellbeing Acorn Type'!E28</f>
        <v>8</v>
      </c>
      <c r="C61" s="158">
        <f>'Wellbeing Acorn Type'!F28</f>
        <v>3.4188034188034191E-2</v>
      </c>
      <c r="D61" s="159">
        <f>'Wellbeing Acorn Type'!K28</f>
        <v>131.81058544187036</v>
      </c>
      <c r="E61" s="158">
        <f t="shared" si="1"/>
        <v>3.4188034188034191E-2</v>
      </c>
      <c r="F61" s="159">
        <f t="shared" si="2"/>
        <v>131.81058544187036</v>
      </c>
      <c r="G61" s="156">
        <v>2.13</v>
      </c>
      <c r="H61" s="38"/>
      <c r="I61" s="48"/>
    </row>
    <row r="62" spans="1:9" ht="14.5">
      <c r="A62" s="156">
        <v>3.14</v>
      </c>
      <c r="B62" s="157">
        <f>'Wellbeing Acorn Type'!E31</f>
        <v>2</v>
      </c>
      <c r="C62" s="158">
        <f>'Wellbeing Acorn Type'!F31</f>
        <v>8.5470085470085479E-3</v>
      </c>
      <c r="D62" s="159">
        <f>'Wellbeing Acorn Type'!K31</f>
        <v>21.25942355300154</v>
      </c>
      <c r="E62" s="158">
        <f t="shared" si="1"/>
        <v>8.5470085470085479E-3</v>
      </c>
      <c r="F62" s="159">
        <f t="shared" si="2"/>
        <v>21.25942355300154</v>
      </c>
      <c r="G62" s="156">
        <v>3.14</v>
      </c>
      <c r="H62" s="38"/>
      <c r="I62" s="48"/>
    </row>
    <row r="63" spans="1:9" ht="14.5">
      <c r="A63" s="156">
        <v>3.15</v>
      </c>
      <c r="B63" s="157">
        <f>'Wellbeing Acorn Type'!E32</f>
        <v>6</v>
      </c>
      <c r="C63" s="158">
        <f>'Wellbeing Acorn Type'!F32</f>
        <v>2.564102564102564E-2</v>
      </c>
      <c r="D63" s="159">
        <f>'Wellbeing Acorn Type'!K32</f>
        <v>57.96643301110246</v>
      </c>
      <c r="E63" s="158">
        <f t="shared" si="1"/>
        <v>2.564102564102564E-2</v>
      </c>
      <c r="F63" s="159">
        <f t="shared" si="2"/>
        <v>57.96643301110246</v>
      </c>
      <c r="G63" s="156">
        <v>3.15</v>
      </c>
      <c r="H63" s="38"/>
      <c r="I63" s="48"/>
    </row>
    <row r="64" spans="1:9" ht="14.5">
      <c r="A64" s="156">
        <v>3.16</v>
      </c>
      <c r="B64" s="157">
        <f>'Wellbeing Acorn Type'!E33</f>
        <v>12</v>
      </c>
      <c r="C64" s="158">
        <f>'Wellbeing Acorn Type'!F33</f>
        <v>5.128205128205128E-2</v>
      </c>
      <c r="D64" s="159">
        <f>'Wellbeing Acorn Type'!K33</f>
        <v>83.219872617050896</v>
      </c>
      <c r="E64" s="158">
        <f t="shared" si="1"/>
        <v>5.128205128205128E-2</v>
      </c>
      <c r="F64" s="159">
        <f t="shared" si="2"/>
        <v>83.219872617050896</v>
      </c>
      <c r="G64" s="156">
        <v>3.16</v>
      </c>
      <c r="H64" s="38"/>
      <c r="I64" s="48"/>
    </row>
    <row r="65" spans="1:9" ht="15" customHeight="1">
      <c r="A65" s="156">
        <v>3.17</v>
      </c>
      <c r="B65" s="157">
        <f>'Wellbeing Acorn Type'!E34</f>
        <v>10</v>
      </c>
      <c r="C65" s="158">
        <f>'Wellbeing Acorn Type'!F34</f>
        <v>4.2735042735042736E-2</v>
      </c>
      <c r="D65" s="159">
        <f>'Wellbeing Acorn Type'!K34</f>
        <v>58.8995648908503</v>
      </c>
      <c r="E65" s="158">
        <f t="shared" si="1"/>
        <v>4.2735042735042736E-2</v>
      </c>
      <c r="F65" s="159">
        <f t="shared" si="2"/>
        <v>58.8995648908503</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31</v>
      </c>
      <c r="C67" s="158">
        <f>'Wellbeing Acorn Type'!F38</f>
        <v>0.13247863247863248</v>
      </c>
      <c r="D67" s="159">
        <f>'Wellbeing Acorn Type'!K38</f>
        <v>94.569400592250744</v>
      </c>
      <c r="E67" s="158">
        <f t="shared" si="1"/>
        <v>0.1</v>
      </c>
      <c r="F67" s="159">
        <f t="shared" si="2"/>
        <v>94.569400592250744</v>
      </c>
      <c r="G67" s="156">
        <v>4.1900000000000004</v>
      </c>
      <c r="H67" s="38"/>
      <c r="I67" s="48"/>
    </row>
    <row r="68" spans="1:9" ht="15" customHeight="1">
      <c r="A68" s="160">
        <v>4.2</v>
      </c>
      <c r="B68" s="157">
        <f>'Wellbeing Acorn Type'!E39</f>
        <v>15</v>
      </c>
      <c r="C68" s="158">
        <f>'Wellbeing Acorn Type'!F39</f>
        <v>6.4102564102564097E-2</v>
      </c>
      <c r="D68" s="159">
        <f>'Wellbeing Acorn Type'!K39</f>
        <v>86.557845095731963</v>
      </c>
      <c r="E68" s="158">
        <f t="shared" si="1"/>
        <v>6.4102564102564097E-2</v>
      </c>
      <c r="F68" s="159">
        <f t="shared" si="2"/>
        <v>86.557845095731963</v>
      </c>
      <c r="G68" s="160">
        <v>4.2</v>
      </c>
      <c r="H68" s="38"/>
      <c r="I68" s="48"/>
    </row>
    <row r="69" spans="1:9" ht="15" customHeight="1">
      <c r="A69" s="156">
        <v>4.21</v>
      </c>
      <c r="B69" s="157">
        <f>'Wellbeing Acorn Type'!E40</f>
        <v>5</v>
      </c>
      <c r="C69" s="158">
        <f>'Wellbeing Acorn Type'!F40</f>
        <v>2.1367521367521368E-2</v>
      </c>
      <c r="D69" s="159">
        <f>'Wellbeing Acorn Type'!K40</f>
        <v>119.4472766637715</v>
      </c>
      <c r="E69" s="158">
        <f t="shared" si="1"/>
        <v>2.1367521367521368E-2</v>
      </c>
      <c r="F69" s="159">
        <f t="shared" si="2"/>
        <v>119.4472766637715</v>
      </c>
      <c r="G69" s="156">
        <v>4.21</v>
      </c>
      <c r="H69" s="38"/>
      <c r="I69" s="48"/>
    </row>
    <row r="70" spans="1:9" ht="15" customHeight="1">
      <c r="A70" s="156">
        <v>4.22</v>
      </c>
      <c r="B70" s="157">
        <f>'Wellbeing Acorn Type'!E41</f>
        <v>2</v>
      </c>
      <c r="C70" s="158">
        <f>'Wellbeing Acorn Type'!F41</f>
        <v>8.5470085470085479E-3</v>
      </c>
      <c r="D70" s="159">
        <f>'Wellbeing Acorn Type'!K41</f>
        <v>194.55400504875769</v>
      </c>
      <c r="E70" s="158">
        <f t="shared" si="1"/>
        <v>8.5470085470085479E-3</v>
      </c>
      <c r="F70" s="159">
        <f t="shared" si="2"/>
        <v>194.55400504875769</v>
      </c>
      <c r="G70" s="156">
        <v>4.22</v>
      </c>
      <c r="H70" s="38"/>
      <c r="I70" s="48"/>
    </row>
    <row r="71" spans="1:9" ht="15" customHeight="1">
      <c r="A71" s="156">
        <v>4.2300000000000004</v>
      </c>
      <c r="B71" s="157">
        <f>'Wellbeing Acorn Type'!E42</f>
        <v>14</v>
      </c>
      <c r="C71" s="158">
        <f>'Wellbeing Acorn Type'!F42</f>
        <v>5.9829059829059832E-2</v>
      </c>
      <c r="D71" s="159">
        <f>'Wellbeing Acorn Type'!K42</f>
        <v>142.8708162272176</v>
      </c>
      <c r="E71" s="158">
        <f t="shared" si="1"/>
        <v>5.9829059829059832E-2</v>
      </c>
      <c r="F71" s="159">
        <f t="shared" si="2"/>
        <v>142.8708162272176</v>
      </c>
      <c r="G71" s="156">
        <v>4.2300000000000004</v>
      </c>
      <c r="H71" s="38"/>
      <c r="I71" s="48"/>
    </row>
    <row r="72" spans="1:9" ht="15" customHeight="1">
      <c r="A72" s="156">
        <v>4.24</v>
      </c>
      <c r="B72" s="157">
        <f>'Wellbeing Acorn Type'!E43</f>
        <v>42</v>
      </c>
      <c r="C72" s="158">
        <f>'Wellbeing Acorn Type'!F43</f>
        <v>0.17948717948717949</v>
      </c>
      <c r="D72" s="159">
        <f>'Wellbeing Acorn Type'!K43</f>
        <v>231.74742314124916</v>
      </c>
      <c r="E72" s="158">
        <f t="shared" si="1"/>
        <v>0.1</v>
      </c>
      <c r="F72" s="159">
        <f t="shared" si="2"/>
        <v>200</v>
      </c>
      <c r="G72" s="156">
        <v>4.24</v>
      </c>
      <c r="H72" s="38"/>
      <c r="I72" s="48"/>
    </row>
    <row r="73" spans="1:9" ht="15" customHeight="1">
      <c r="A73" s="156">
        <v>4.25</v>
      </c>
      <c r="B73" s="157">
        <f>'Wellbeing Acorn Type'!E44</f>
        <v>57</v>
      </c>
      <c r="C73" s="158">
        <f>'Wellbeing Acorn Type'!F44</f>
        <v>0.24358974358974358</v>
      </c>
      <c r="D73" s="159">
        <f>'Wellbeing Acorn Type'!K44</f>
        <v>435.76933651164825</v>
      </c>
      <c r="E73" s="158">
        <f t="shared" si="1"/>
        <v>0.1</v>
      </c>
      <c r="F73" s="159">
        <f t="shared" si="2"/>
        <v>200</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C57B-3A45-495A-8418-E2D1E4343111}">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94.752820366182789</v>
      </c>
      <c r="B19" s="40" t="str">
        <f>'Features Data'!AD18</f>
        <v>Asthma</v>
      </c>
      <c r="C19" s="173"/>
      <c r="D19" s="173"/>
      <c r="E19" s="173"/>
      <c r="F19" s="173"/>
      <c r="G19" s="173"/>
      <c r="H19" s="173"/>
      <c r="K19" s="174">
        <f>'Features Data'!AE18</f>
        <v>94.752820366182789</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89.985072803428039</v>
      </c>
      <c r="B20" s="40" t="str">
        <f>'Features Data'!AD19</f>
        <v>Congestive heart failure</v>
      </c>
      <c r="C20" s="173"/>
      <c r="D20" s="173"/>
      <c r="E20" s="173"/>
      <c r="F20" s="173"/>
      <c r="G20" s="173"/>
      <c r="H20" s="173"/>
      <c r="K20" s="174">
        <f>'Features Data'!AE19</f>
        <v>89.985072803428039</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91.564500775552531</v>
      </c>
      <c r="B21" s="40" t="str">
        <f>'Features Data'!AD20</f>
        <v>Coronary heart disease</v>
      </c>
      <c r="C21" s="173"/>
      <c r="D21" s="173"/>
      <c r="E21" s="173"/>
      <c r="F21" s="173"/>
      <c r="G21" s="173"/>
      <c r="H21" s="173"/>
      <c r="K21" s="174">
        <f>'Features Data'!AE20</f>
        <v>91.564500775552531</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85.225422216636431</v>
      </c>
      <c r="B22" s="40" t="str">
        <f>'Features Data'!AD21</f>
        <v>Angina</v>
      </c>
      <c r="C22" s="173"/>
      <c r="D22" s="173"/>
      <c r="E22" s="173"/>
      <c r="F22" s="173"/>
      <c r="G22" s="173"/>
      <c r="H22" s="173"/>
      <c r="K22" s="174">
        <f>'Features Data'!AE21</f>
        <v>85.225422216636431</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88.889024642707142</v>
      </c>
      <c r="B23" s="40" t="str">
        <f>'Features Data'!AD22</f>
        <v>Heart attack or myocardial infarction</v>
      </c>
      <c r="C23" s="173"/>
      <c r="D23" s="173"/>
      <c r="E23" s="173"/>
      <c r="F23" s="173"/>
      <c r="G23" s="173"/>
      <c r="H23" s="173"/>
      <c r="K23" s="174">
        <f>'Features Data'!AE22</f>
        <v>88.889024642707142</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84.750101689805632</v>
      </c>
      <c r="B24" s="40" t="str">
        <f>'Features Data'!AD23</f>
        <v>Stroke</v>
      </c>
      <c r="C24" s="173"/>
      <c r="D24" s="173"/>
      <c r="E24" s="173"/>
      <c r="F24" s="173"/>
      <c r="G24" s="173"/>
      <c r="H24" s="173"/>
      <c r="K24" s="174">
        <f>'Features Data'!AE23</f>
        <v>84.750101689805632</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85.741861699170201</v>
      </c>
      <c r="B25" s="40" t="str">
        <f>'Features Data'!AD24</f>
        <v>Emphysema</v>
      </c>
      <c r="C25" s="173"/>
      <c r="D25" s="173"/>
      <c r="E25" s="173"/>
      <c r="F25" s="173"/>
      <c r="G25" s="173"/>
      <c r="H25" s="173"/>
      <c r="K25" s="174">
        <f>'Features Data'!AE24</f>
        <v>85.741861699170201</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99.555174432261069</v>
      </c>
      <c r="B26" s="40" t="str">
        <f>'Features Data'!AD25</f>
        <v>Hypothyroidism or an under-active thyroid</v>
      </c>
      <c r="C26" s="173"/>
      <c r="D26" s="173"/>
      <c r="E26" s="173"/>
      <c r="F26" s="173"/>
      <c r="G26" s="173"/>
      <c r="H26" s="173"/>
      <c r="K26" s="174">
        <f>'Features Data'!AE25</f>
        <v>99.555174432261069</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85.970317050278467</v>
      </c>
      <c r="B27" s="40" t="str">
        <f>'Features Data'!AD26</f>
        <v>Chronic bronchitis</v>
      </c>
      <c r="C27" s="173"/>
      <c r="D27" s="173"/>
      <c r="E27" s="173"/>
      <c r="F27" s="173"/>
      <c r="G27" s="173"/>
      <c r="H27" s="173"/>
      <c r="K27" s="174">
        <f>'Features Data'!AE26</f>
        <v>85.970317050278467</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95.219256450570413</v>
      </c>
      <c r="B28" s="40" t="str">
        <f>'Features Data'!AD27</f>
        <v>Any kind of liver condition</v>
      </c>
      <c r="C28" s="173"/>
      <c r="D28" s="173"/>
      <c r="E28" s="173"/>
      <c r="F28" s="173"/>
      <c r="G28" s="173"/>
      <c r="H28" s="173"/>
      <c r="K28" s="174">
        <f>'Features Data'!AE27</f>
        <v>95.219256450570413</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94.071003042527551</v>
      </c>
      <c r="B29" s="40" t="str">
        <f>'Features Data'!AD28</f>
        <v>Epilepsy</v>
      </c>
      <c r="C29" s="173"/>
      <c r="D29" s="173"/>
      <c r="E29" s="173"/>
      <c r="F29" s="173"/>
      <c r="G29" s="173"/>
      <c r="H29" s="173"/>
      <c r="K29" s="174">
        <f>'Features Data'!AE28</f>
        <v>94.071003042527551</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96.655635762318042</v>
      </c>
      <c r="B30" s="40" t="str">
        <f>'Features Data'!AD29</f>
        <v>High blood pressure/hypertension</v>
      </c>
      <c r="C30" s="173"/>
      <c r="D30" s="173"/>
      <c r="E30" s="173"/>
      <c r="F30" s="173"/>
      <c r="G30" s="173"/>
      <c r="H30" s="173"/>
      <c r="K30" s="174">
        <f>'Features Data'!AE29</f>
        <v>96.655635762318042</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99.543018713909731</v>
      </c>
      <c r="B31" s="40" t="str">
        <f>'Features Data'!AD30</f>
        <v>Multiple Sclerosis</v>
      </c>
      <c r="C31" s="173"/>
      <c r="D31" s="173"/>
      <c r="E31" s="173"/>
      <c r="F31" s="173"/>
      <c r="G31" s="173"/>
      <c r="H31" s="173"/>
      <c r="K31" s="174">
        <f>'Features Data'!AE30</f>
        <v>99.543018713909731</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75.526248069654244</v>
      </c>
      <c r="B32" s="40" t="str">
        <f>'Features Data'!AD31</f>
        <v>COPD (Chronic Obstructive Pulmonary Disease)</v>
      </c>
      <c r="C32" s="173"/>
      <c r="D32" s="173"/>
      <c r="E32" s="173"/>
      <c r="F32" s="173"/>
      <c r="G32" s="173"/>
      <c r="H32" s="173"/>
      <c r="K32" s="174">
        <f>'Features Data'!AE31</f>
        <v>75.526248069654244</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94.759939077800553</v>
      </c>
      <c r="B33" s="40" t="str">
        <f>'Features Data'!AD32</f>
        <v>Osteoarthritis</v>
      </c>
      <c r="C33" s="173"/>
      <c r="D33" s="173"/>
      <c r="E33" s="173"/>
      <c r="F33" s="173"/>
      <c r="G33" s="173"/>
      <c r="H33" s="173"/>
      <c r="K33" s="174">
        <f>'Features Data'!AE32</f>
        <v>94.759939077800553</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86.311737885221504</v>
      </c>
      <c r="B34" s="40" t="str">
        <f>'Features Data'!AD33</f>
        <v>Rheumatoid arthritis</v>
      </c>
      <c r="C34" s="173"/>
      <c r="D34" s="173"/>
      <c r="E34" s="173"/>
      <c r="F34" s="173"/>
      <c r="G34" s="173"/>
      <c r="H34" s="173"/>
      <c r="K34" s="174">
        <f>'Features Data'!AE33</f>
        <v>86.311737885221504</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100.49612728585369</v>
      </c>
      <c r="B35" s="40" t="str">
        <f>'Features Data'!AD34</f>
        <v>Other arthritis</v>
      </c>
      <c r="C35" s="173"/>
      <c r="D35" s="173"/>
      <c r="E35" s="173"/>
      <c r="F35" s="173"/>
      <c r="G35" s="173"/>
      <c r="H35" s="173"/>
      <c r="K35" s="174">
        <f>'Features Data'!AE34</f>
        <v>100.49612728585369</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101.13315188263701</v>
      </c>
      <c r="B36" s="40" t="str">
        <f>'Features Data'!AD35</f>
        <v>Bowel/colorectal cancer</v>
      </c>
      <c r="C36" s="173"/>
      <c r="D36" s="173"/>
      <c r="E36" s="173"/>
      <c r="F36" s="173"/>
      <c r="G36" s="173"/>
      <c r="H36" s="173"/>
      <c r="K36" s="174">
        <f>'Features Data'!AE35</f>
        <v>101.13315188263701</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98.117785747634485</v>
      </c>
      <c r="B37" s="40" t="str">
        <f>'Features Data'!AD36</f>
        <v>Lung cancer</v>
      </c>
      <c r="C37" s="173"/>
      <c r="D37" s="173"/>
      <c r="E37" s="173"/>
      <c r="F37" s="173"/>
      <c r="G37" s="173"/>
      <c r="H37" s="173"/>
      <c r="K37" s="174">
        <f>'Features Data'!AE36</f>
        <v>98.117785747634485</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108.48353167290546</v>
      </c>
      <c r="B38" s="40" t="str">
        <f>'Features Data'!AD37</f>
        <v>Breast cancer</v>
      </c>
      <c r="C38" s="173"/>
      <c r="D38" s="173"/>
      <c r="E38" s="173"/>
      <c r="F38" s="173"/>
      <c r="G38" s="173"/>
      <c r="H38" s="173"/>
      <c r="K38" s="174">
        <f>'Features Data'!AE37</f>
        <v>108.48353167290546</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108.47472975687636</v>
      </c>
      <c r="B39" s="40" t="str">
        <f>'Features Data'!AD38</f>
        <v>Prostate cancer</v>
      </c>
      <c r="C39" s="173"/>
      <c r="D39" s="173"/>
      <c r="E39" s="173"/>
      <c r="F39" s="173"/>
      <c r="G39" s="173"/>
      <c r="H39" s="173"/>
      <c r="K39" s="174">
        <f>'Features Data'!AE38</f>
        <v>108.47472975687636</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46.803216488599631</v>
      </c>
      <c r="B40" s="40" t="str">
        <f>'Features Data'!AD39</f>
        <v>Liver cancer</v>
      </c>
      <c r="C40" s="173"/>
      <c r="D40" s="173"/>
      <c r="E40" s="173"/>
      <c r="F40" s="173"/>
      <c r="G40" s="173"/>
      <c r="H40" s="173"/>
      <c r="K40" s="174">
        <f>'Features Data'!AE39</f>
        <v>46.803216488599631</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99.360672633892349</v>
      </c>
      <c r="B41" s="40" t="str">
        <f>'Features Data'!AD40</f>
        <v>Skin cancer or melanoma</v>
      </c>
      <c r="C41" s="173"/>
      <c r="D41" s="173"/>
      <c r="E41" s="173"/>
      <c r="F41" s="173"/>
      <c r="G41" s="173"/>
      <c r="H41" s="173"/>
      <c r="K41" s="174">
        <f>'Features Data'!AE40</f>
        <v>99.360672633892349</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101.9114055726118</v>
      </c>
      <c r="B42" s="40" t="str">
        <f>'Features Data'!AD41</f>
        <v>Other cancer</v>
      </c>
      <c r="C42" s="173"/>
      <c r="D42" s="173"/>
      <c r="E42" s="173"/>
      <c r="F42" s="173"/>
      <c r="G42" s="173"/>
      <c r="H42" s="173"/>
      <c r="K42" s="174">
        <f>'Features Data'!AE41</f>
        <v>101.9114055726118</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99.71103601563604</v>
      </c>
      <c r="B43" s="40" t="str">
        <f>'Features Data'!AD42</f>
        <v>Type 1 diabetes</v>
      </c>
      <c r="C43" s="173"/>
      <c r="D43" s="173"/>
      <c r="E43" s="173"/>
      <c r="F43" s="173"/>
      <c r="G43" s="173"/>
      <c r="H43" s="173"/>
      <c r="K43" s="174">
        <f>'Features Data'!AE42</f>
        <v>99.71103601563604</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86.629180905708139</v>
      </c>
      <c r="B44" s="40" t="str">
        <f>'Features Data'!AD43</f>
        <v>Type 2 diabetes</v>
      </c>
      <c r="C44" s="173"/>
      <c r="D44" s="173"/>
      <c r="E44" s="173"/>
      <c r="F44" s="173"/>
      <c r="G44" s="173"/>
      <c r="H44" s="173"/>
      <c r="K44" s="174">
        <f>'Features Data'!AE43</f>
        <v>86.629180905708139</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98.218710691986033</v>
      </c>
      <c r="B45" s="40" t="str">
        <f>'Features Data'!AD44</f>
        <v>Gestational diabetes/during pregnancy</v>
      </c>
      <c r="C45" s="173"/>
      <c r="D45" s="173"/>
      <c r="E45" s="173"/>
      <c r="F45" s="173"/>
      <c r="G45" s="173"/>
      <c r="H45" s="173"/>
      <c r="K45" s="174">
        <f>'Features Data'!AE44</f>
        <v>98.218710691986033</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90.110132856871843</v>
      </c>
      <c r="B47" s="40" t="str">
        <f>'Features Data'!AD46</f>
        <v>Anxiety</v>
      </c>
      <c r="C47" s="173"/>
      <c r="D47" s="173"/>
      <c r="E47" s="173"/>
      <c r="F47" s="173"/>
      <c r="G47" s="173"/>
      <c r="H47" s="173"/>
      <c r="K47" s="174">
        <f>'Features Data'!AE46</f>
        <v>90.110132856871843</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92.343223580436089</v>
      </c>
      <c r="B48" s="40" t="str">
        <f>'Features Data'!AD47</f>
        <v>Depression</v>
      </c>
      <c r="C48" s="173"/>
      <c r="D48" s="173"/>
      <c r="E48" s="173"/>
      <c r="F48" s="173"/>
      <c r="G48" s="173"/>
      <c r="H48" s="173"/>
      <c r="K48" s="174">
        <f>'Features Data'!AE47</f>
        <v>92.343223580436089</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83.646379184066006</v>
      </c>
      <c r="B49" s="40" t="str">
        <f>'Features Data'!AD48</f>
        <v>Psychosis or schizophrenia</v>
      </c>
      <c r="C49" s="173"/>
      <c r="D49" s="173"/>
      <c r="E49" s="173"/>
      <c r="F49" s="173"/>
      <c r="G49" s="173"/>
      <c r="H49" s="173"/>
      <c r="K49" s="174">
        <f>'Features Data'!AE48</f>
        <v>83.646379184066006</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84.440161215410768</v>
      </c>
      <c r="B50" s="40" t="str">
        <f>'Features Data'!AD49</f>
        <v>Bipolar disorder or manic depression</v>
      </c>
      <c r="C50" s="173"/>
      <c r="D50" s="173"/>
      <c r="E50" s="173"/>
      <c r="F50" s="173"/>
      <c r="G50" s="173"/>
      <c r="H50" s="173"/>
      <c r="K50" s="174">
        <f>'Features Data'!AE49</f>
        <v>84.440161215410768</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100.2456545845114</v>
      </c>
      <c r="B51" s="40" t="str">
        <f>'Features Data'!AD50</f>
        <v>An eating disorder</v>
      </c>
      <c r="C51" s="173"/>
      <c r="D51" s="173"/>
      <c r="E51" s="173"/>
      <c r="F51" s="173"/>
      <c r="G51" s="173"/>
      <c r="H51" s="173"/>
      <c r="K51" s="174">
        <f>'Features Data'!AE50</f>
        <v>100.2456545845114</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81.362143874899701</v>
      </c>
      <c r="B52" s="40" t="str">
        <f>'Features Data'!AD51</f>
        <v>Post-traumatic stress disorder</v>
      </c>
      <c r="C52" s="173"/>
      <c r="D52" s="173"/>
      <c r="E52" s="173"/>
      <c r="F52" s="173"/>
      <c r="G52" s="173"/>
      <c r="H52" s="173"/>
      <c r="K52" s="174">
        <f>'Features Data'!AE51</f>
        <v>81.362143874899701</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98.220948630607836</v>
      </c>
      <c r="B53" s="40" t="str">
        <f>'Features Data'!AD52</f>
        <v>Other emotional, nervous or psychiatric problem</v>
      </c>
      <c r="C53" s="173"/>
      <c r="D53" s="173"/>
      <c r="E53" s="173"/>
      <c r="F53" s="173"/>
      <c r="G53" s="173"/>
      <c r="H53" s="173"/>
      <c r="K53" s="174">
        <f>'Features Data'!AE52</f>
        <v>98.220948630607836</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1ABE9D16-BD93-4FC3-95CD-5ACC09E1E3BE}">
          <x14:formula1>
            <xm:f>'Features Data'!$R$2:$R$17</xm:f>
          </x14:formula1>
          <xm:sqref>B14:O14</xm:sqref>
        </x14:dataValidation>
        <x14:dataValidation type="list" allowBlank="1" showInputMessage="1" showErrorMessage="1" xr:uid="{A8DE7BF8-2F2F-4C98-8D00-D40B3916C7F0}">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01C69-344C-49C1-BE9C-21CA85567EA9}">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20</v>
      </c>
      <c r="F13" s="189">
        <f>IF($E$19&lt;&gt;0,E13/$E$19,0)</f>
        <v>8.5470085470085472E-2</v>
      </c>
      <c r="G13" s="188">
        <f>SUM('Wellbeing Acorn Type'!$G$14:$G$18)</f>
        <v>29475</v>
      </c>
      <c r="H13" s="189">
        <f>IF($G$19=0,0,G13/$G$19)</f>
        <v>0.19413415180335644</v>
      </c>
      <c r="I13" s="189">
        <f>IF(G13&gt;0,E13/G13,0)</f>
        <v>6.7854113655640372E-4</v>
      </c>
      <c r="J13" s="190">
        <f>IF(AND((SQRT((H13*(1-H13))/$E$19))&gt;0, $E$19&gt;0),(F13-H13)/(SQRT((H13*(1-H13))/$E$19)),0)</f>
        <v>-4.2025368923299</v>
      </c>
      <c r="K13" s="191">
        <f>IF(AND(I13&gt;0,$I$19&gt;0),F13/H13*100,0)</f>
        <v>44.026300718412678</v>
      </c>
      <c r="L13" s="161"/>
      <c r="M13" s="161"/>
      <c r="N13" s="161"/>
    </row>
    <row r="14" spans="1:17" ht="18.75" customHeight="1">
      <c r="B14" s="186" t="s">
        <v>1746</v>
      </c>
      <c r="C14" s="192"/>
      <c r="D14" s="176"/>
      <c r="E14" s="188">
        <f>SUM('Wellbeing Acorn Type'!$E$21:$E$28)</f>
        <v>17</v>
      </c>
      <c r="F14" s="189">
        <f>IF($E$19&lt;&gt;0,E14/$E$19,0)</f>
        <v>7.2649572649572655E-2</v>
      </c>
      <c r="G14" s="188">
        <f>SUM('Wellbeing Acorn Type'!$G$21:$G$28)</f>
        <v>26194</v>
      </c>
      <c r="H14" s="189">
        <f>IF($G$19=0,0,G14/$G$19)</f>
        <v>0.17252417208946966</v>
      </c>
      <c r="I14" s="189">
        <f t="shared" ref="I14:I19" si="0">IF(G14&gt;0,E14/G14,0)</f>
        <v>6.4900358860807818E-4</v>
      </c>
      <c r="J14" s="190">
        <f>IF(AND((SQRT((H14*(1-H14))/$E$19))&gt;0, $E$19&gt;0),(F14-H14)/(SQRT((H14*(1-H14))/$E$19)),0)</f>
        <v>-4.043526979593306</v>
      </c>
      <c r="K14" s="191">
        <f>IF(AND(I14&gt;0,$I$19&gt;0),F14/H14*100,0)</f>
        <v>42.109793526148422</v>
      </c>
      <c r="L14" s="161"/>
      <c r="M14" s="161"/>
      <c r="N14" s="161"/>
      <c r="Q14" s="176"/>
    </row>
    <row r="15" spans="1:17" ht="18.75" customHeight="1">
      <c r="B15" s="186" t="s">
        <v>1747</v>
      </c>
      <c r="C15" s="192"/>
      <c r="D15" s="176"/>
      <c r="E15" s="188">
        <f>SUM('Wellbeing Acorn Type'!$E$31:$E$35)</f>
        <v>30</v>
      </c>
      <c r="F15" s="189">
        <f>IF($E$19&lt;&gt;0,E15/$E$19,0)</f>
        <v>0.12820512820512819</v>
      </c>
      <c r="G15" s="188">
        <f>SUM('Wellbeing Acorn Type'!$G$31:$G$35)</f>
        <v>33249</v>
      </c>
      <c r="H15" s="189">
        <f>IF($G$19=0,0,G15/$G$19)</f>
        <v>0.2189912269146666</v>
      </c>
      <c r="I15" s="189">
        <f t="shared" si="0"/>
        <v>9.0228277542181716E-4</v>
      </c>
      <c r="J15" s="190">
        <f>IF(AND((SQRT((H15*(1-H15))/$E$19))&gt;0, $E$19&gt;0),(F15-H15)/(SQRT((H15*(1-H15))/$E$19)),0)</f>
        <v>-3.3580407962722409</v>
      </c>
      <c r="K15" s="191">
        <f>IF(AND(I15&gt;0,$I$19&gt;0),F15/H15*100,0)</f>
        <v>58.543499669548574</v>
      </c>
      <c r="L15" s="161"/>
      <c r="M15" s="161"/>
      <c r="N15" s="161"/>
      <c r="Q15" s="176"/>
    </row>
    <row r="16" spans="1:17" ht="18.75" customHeight="1">
      <c r="B16" s="186" t="s">
        <v>1748</v>
      </c>
      <c r="C16" s="192"/>
      <c r="D16" s="176"/>
      <c r="E16" s="188">
        <f>SUM('Wellbeing Acorn Type'!$E$38:$E$44)</f>
        <v>166</v>
      </c>
      <c r="F16" s="189">
        <f>IF($E$19&lt;&gt;0,E16/$E$19,0)</f>
        <v>0.70940170940170943</v>
      </c>
      <c r="G16" s="188">
        <f>SUM('Wellbeing Acorn Type'!$G$38:$G$44)</f>
        <v>62500</v>
      </c>
      <c r="H16" s="189">
        <f>IF($G$19=0,0,G16/$G$19)</f>
        <v>0.41165002502832154</v>
      </c>
      <c r="I16" s="189">
        <f t="shared" si="0"/>
        <v>2.6559999999999999E-3</v>
      </c>
      <c r="J16" s="190">
        <f>IF(AND((SQRT((H16*(1-H16))/$E$19))&gt;0, $E$19&gt;0),(F16-H16)/(SQRT((H16*(1-H16))/$E$19)),0)</f>
        <v>9.2550807633790946</v>
      </c>
      <c r="K16" s="191">
        <f>IF(AND(I16&gt;0,$I$19&gt;0),F16/H16*100,0)</f>
        <v>172.33126837606838</v>
      </c>
      <c r="L16" s="161"/>
      <c r="M16" s="161"/>
      <c r="N16" s="161"/>
      <c r="Q16" s="176"/>
    </row>
    <row r="17" spans="1:17" ht="18.75" customHeight="1">
      <c r="B17" s="193" t="s">
        <v>1749</v>
      </c>
      <c r="C17" s="192"/>
      <c r="D17" s="176"/>
      <c r="E17" s="188">
        <f>SUM('Wellbeing Acorn Type'!$E$47:$E$48)</f>
        <v>1</v>
      </c>
      <c r="F17" s="189">
        <f>IF($E$19&lt;&gt;0,E17/$E$19,0)</f>
        <v>4.2735042735042739E-3</v>
      </c>
      <c r="G17" s="188">
        <f>SUM('Wellbeing Acorn Type'!$G$47:$G$48)</f>
        <v>410</v>
      </c>
      <c r="H17" s="189">
        <f>IF($G$19=0,0,G17/$G$19)</f>
        <v>2.700424164185789E-3</v>
      </c>
      <c r="I17" s="189">
        <f t="shared" si="0"/>
        <v>2.4390243902439024E-3</v>
      </c>
      <c r="J17" s="190">
        <f>IF(AND((SQRT((H17*(1-H17))/$E$19))&gt;0, $E$19&gt;0),(F17-H17)/(SQRT((H17*(1-H17))/$E$19)),0)</f>
        <v>0.46369237936905627</v>
      </c>
      <c r="K17" s="191">
        <f>IF(AND(I17&gt;0,$I$19&gt;0),F17/H17*100,0)</f>
        <v>158.25307483844071</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234</v>
      </c>
      <c r="F19" s="198"/>
      <c r="G19" s="197">
        <f>SUM(G13:G18)</f>
        <v>151828</v>
      </c>
      <c r="H19" s="199"/>
      <c r="I19" s="200">
        <f t="shared" si="0"/>
        <v>1.5412176937060359E-3</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8.5470085470085472E-2</v>
      </c>
      <c r="C24" s="38">
        <f>IF($A$23,D24,"")</f>
        <v>0.19413415180335644</v>
      </c>
      <c r="D24" s="39">
        <f>H13</f>
        <v>0.19413415180335644</v>
      </c>
    </row>
    <row r="25" spans="1:17" ht="15" customHeight="1">
      <c r="A25" s="38" t="s">
        <v>1752</v>
      </c>
      <c r="B25" s="39">
        <f>F14</f>
        <v>7.2649572649572655E-2</v>
      </c>
      <c r="C25" s="38">
        <f>IF($A$23,D25,"")</f>
        <v>0.17252417208946966</v>
      </c>
      <c r="D25" s="39">
        <f>H14</f>
        <v>0.17252417208946966</v>
      </c>
    </row>
    <row r="26" spans="1:17" ht="15" customHeight="1">
      <c r="A26" s="38" t="s">
        <v>1753</v>
      </c>
      <c r="B26" s="39">
        <f>F15</f>
        <v>0.12820512820512819</v>
      </c>
      <c r="C26" s="38">
        <f>IF($A$23,D26,"")</f>
        <v>0.2189912269146666</v>
      </c>
      <c r="D26" s="39">
        <f>H15</f>
        <v>0.2189912269146666</v>
      </c>
    </row>
    <row r="27" spans="1:17" ht="15" customHeight="1">
      <c r="A27" s="38" t="s">
        <v>1754</v>
      </c>
      <c r="B27" s="39">
        <f>F16</f>
        <v>0.70940170940170943</v>
      </c>
      <c r="C27" s="38">
        <f>IF($A$23,D27,"")</f>
        <v>0.41165002502832154</v>
      </c>
      <c r="D27" s="39">
        <f>H16</f>
        <v>0.41165002502832154</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7AA66-57E5-4E02-AB07-1101C938C26B}">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2</v>
      </c>
      <c r="F14" s="207">
        <f>IF($E$51=0,0,E14/$E$51)</f>
        <v>8.5470085470085479E-3</v>
      </c>
      <c r="G14" s="206">
        <f>'Input Sheet'!C8</f>
        <v>2777</v>
      </c>
      <c r="H14" s="207">
        <f>IF($G$51=0,0,G14/$G$51)</f>
        <v>1.8290433912058382E-2</v>
      </c>
      <c r="I14" s="207">
        <f>IF(G14&gt;0,E14/G14,0)</f>
        <v>7.2020165646380992E-4</v>
      </c>
      <c r="J14" s="190">
        <f>IF(AND((SQRT((H14*(1-H14))/$E$51))&gt;0, $E$51&gt;0),(F14-H14)/(SQRT((H14*(1-H14))/$E$51)),0)</f>
        <v>-1.1122849879312151</v>
      </c>
      <c r="K14" s="208">
        <f>IF(AND(I14&gt;0,$I$51&gt;0),F14/H14*100,0)</f>
        <v>46.72939192204587</v>
      </c>
      <c r="P14" s="1">
        <f ca="1">IF(K14="",0,IF($P$11=2,K14+RAND()/1000,F14+RAND()/1000))</f>
        <v>46.730273443015776</v>
      </c>
      <c r="Q14" s="176">
        <f ca="1">RANK(P14,$P$14:$P$48)+COUNTIF($P14:P$14,P14)-1</f>
        <v>17</v>
      </c>
      <c r="R14" s="40">
        <v>1</v>
      </c>
    </row>
    <row r="15" spans="1:18" ht="14.5">
      <c r="C15" s="205" t="s">
        <v>1757</v>
      </c>
      <c r="D15" s="40" t="s">
        <v>2</v>
      </c>
      <c r="E15" s="206">
        <f>'Input Sheet'!B9</f>
        <v>6</v>
      </c>
      <c r="F15" s="207">
        <f>IF($E$51=0,0,E15/$E$51)</f>
        <v>2.564102564102564E-2</v>
      </c>
      <c r="G15" s="206">
        <f>'Input Sheet'!C9</f>
        <v>5698</v>
      </c>
      <c r="H15" s="207">
        <f>IF($G$51=0,0,G15/$G$51)</f>
        <v>3.7529309481782014E-2</v>
      </c>
      <c r="I15" s="207">
        <f>IF(G15&gt;0,E15/G15,0)</f>
        <v>1.053001053001053E-3</v>
      </c>
      <c r="J15" s="190">
        <f>IF(AND((SQRT((H15*(1-H15))/$E$51))&gt;0, $E$51&gt;0),(F15-H15)/(SQRT((H15*(1-H15))/$E$51)),0)</f>
        <v>-0.95685923092320668</v>
      </c>
      <c r="K15" s="208">
        <f>IF(AND(I15&gt;0,$I$51&gt;0),F15/H15*100,0)</f>
        <v>68.322668322668321</v>
      </c>
      <c r="P15" s="1">
        <f t="shared" ref="P15:P48" ca="1" si="0">IF(K15="",0,IF($P$11=2,K15+RAND()/1000,F15+RAND()/1000))</f>
        <v>68.32296738102319</v>
      </c>
      <c r="Q15" s="176">
        <f ca="1">RANK(P15,$P$14:$P$48)+COUNTIF($P$14:P15,P15)-1</f>
        <v>12</v>
      </c>
      <c r="R15" s="40">
        <v>2</v>
      </c>
    </row>
    <row r="16" spans="1:18" ht="14.5">
      <c r="C16" s="205" t="s">
        <v>1758</v>
      </c>
      <c r="D16" s="40" t="s">
        <v>3</v>
      </c>
      <c r="E16" s="206">
        <f>'Input Sheet'!B10</f>
        <v>1</v>
      </c>
      <c r="F16" s="207">
        <f>IF($E$51=0,0,E16/$E$51)</f>
        <v>4.2735042735042739E-3</v>
      </c>
      <c r="G16" s="206">
        <f>'Input Sheet'!C10</f>
        <v>8390</v>
      </c>
      <c r="H16" s="207">
        <f>IF($G$51=0,0,G16/$G$51)</f>
        <v>5.5259899359801884E-2</v>
      </c>
      <c r="I16" s="207">
        <f>IF(G16&gt;0,E16/G16,0)</f>
        <v>1.1918951132300358E-4</v>
      </c>
      <c r="J16" s="190">
        <f>IF(AND((SQRT((H16*(1-H16))/$E$51))&gt;0, $E$51&gt;0),(F16-H16)/(SQRT((H16*(1-H16))/$E$51)),0)</f>
        <v>-3.4135087141311504</v>
      </c>
      <c r="K16" s="208">
        <f>IF(AND(I16&gt;0,$I$51&gt;0),F16/H16*100,0)</f>
        <v>7.7334637286961483</v>
      </c>
      <c r="P16" s="1">
        <f t="shared" ca="1" si="0"/>
        <v>7.7341878065310707</v>
      </c>
      <c r="Q16" s="176">
        <f ca="1">RANK(P16,$P$14:$P$48)+COUNTIF($P$14:P16,P16)-1</f>
        <v>22</v>
      </c>
      <c r="R16" s="40">
        <v>3</v>
      </c>
    </row>
    <row r="17" spans="1:18" ht="14.5">
      <c r="C17" s="205" t="s">
        <v>1759</v>
      </c>
      <c r="D17" s="40" t="s">
        <v>4</v>
      </c>
      <c r="E17" s="206">
        <f>'Input Sheet'!B11</f>
        <v>4</v>
      </c>
      <c r="F17" s="207">
        <f>IF($E$51=0,0,E17/$E$51)</f>
        <v>1.7094017094017096E-2</v>
      </c>
      <c r="G17" s="206">
        <f>'Input Sheet'!C11</f>
        <v>7426</v>
      </c>
      <c r="H17" s="207">
        <f>IF($G$51=0,0,G17/$G$51)</f>
        <v>4.8910609373765047E-2</v>
      </c>
      <c r="I17" s="207">
        <f>IF(G17&gt;0,E17/G17,0)</f>
        <v>5.3864799353622406E-4</v>
      </c>
      <c r="J17" s="190">
        <f>IF(AND((SQRT((H17*(1-H17))/$E$51))&gt;0, $E$51&gt;0),(F17-H17)/(SQRT((H17*(1-H17))/$E$51)),0)</f>
        <v>-2.2565729918255193</v>
      </c>
      <c r="K17" s="208">
        <f>IF(AND(I17&gt;0,$I$51&gt;0),F17/H17*100,0)</f>
        <v>34.949507505392241</v>
      </c>
      <c r="P17" s="1">
        <f t="shared" ca="1" si="0"/>
        <v>34.94980249986321</v>
      </c>
      <c r="Q17" s="176">
        <f ca="1">RANK(P17,$P$14:$P$48)+COUNTIF($P$14:P17,P17)-1</f>
        <v>18</v>
      </c>
      <c r="R17" s="40">
        <v>4</v>
      </c>
    </row>
    <row r="18" spans="1:18" ht="14.5">
      <c r="C18" s="205" t="s">
        <v>1760</v>
      </c>
      <c r="D18" s="40" t="s">
        <v>5</v>
      </c>
      <c r="E18" s="206">
        <f>'Input Sheet'!B12</f>
        <v>7</v>
      </c>
      <c r="F18" s="207">
        <f>IF($E$51=0,0,E18/$E$51)</f>
        <v>2.9914529914529916E-2</v>
      </c>
      <c r="G18" s="206">
        <f>'Input Sheet'!C12</f>
        <v>5184</v>
      </c>
      <c r="H18" s="207">
        <f>IF($G$51=0,0,G18/$G$51)</f>
        <v>3.4143899675949101E-2</v>
      </c>
      <c r="I18" s="207">
        <f>IF(G18&gt;0,E18/G18,0)</f>
        <v>1.3503086419753086E-3</v>
      </c>
      <c r="J18" s="190">
        <f>IF(AND((SQRT((H18*(1-H18))/$E$51))&gt;0, $E$51&gt;0),(F18-H18)/(SQRT((H18*(1-H18))/$E$51)),0)</f>
        <v>-0.3562630734439941</v>
      </c>
      <c r="K18" s="208">
        <f>IF(AND(I18&gt;0,$I$51&gt;0),F18/H18*100,0)</f>
        <v>87.613102775139822</v>
      </c>
      <c r="P18" s="1">
        <f t="shared" ca="1" si="0"/>
        <v>87.613211333443388</v>
      </c>
      <c r="Q18" s="176">
        <f ca="1">RANK(P18,$P$14:$P$48)+COUNTIF($P$14:P18,P18)-1</f>
        <v>9</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1632</v>
      </c>
      <c r="H21" s="207">
        <f t="shared" ref="H21:H28" si="2">IF($G$51=0,0,G21/$G$51)</f>
        <v>1.0749005453539531E-2</v>
      </c>
      <c r="I21" s="207">
        <f t="shared" ref="I21:I28" si="3">IF(G21&gt;0,E21/G21,0)</f>
        <v>0</v>
      </c>
      <c r="J21" s="190">
        <f t="shared" ref="J21:J28" si="4">IF(AND((SQRT((H21*(1-H21))/$E$51))&gt;0, $E$51&gt;0),(F21-H21)/(SQRT((H21*(1-H21))/$E$51)),0)</f>
        <v>-1.5945524990964592</v>
      </c>
      <c r="K21" s="208">
        <f t="shared" ref="K21:K28" si="5">IF(AND(I21&gt;0,$I$51&gt;0),F21/H21*100,0)</f>
        <v>0</v>
      </c>
      <c r="P21" s="1">
        <f t="shared" ca="1" si="0"/>
        <v>4.6830627973467497E-4</v>
      </c>
      <c r="Q21" s="176">
        <f ca="1">RANK(P21,$P$14:$P$48)+COUNTIF($P$14:P21,P21)-1</f>
        <v>24</v>
      </c>
      <c r="R21" s="40">
        <v>6</v>
      </c>
    </row>
    <row r="22" spans="1:18" ht="14.5">
      <c r="C22" s="205" t="s">
        <v>1762</v>
      </c>
      <c r="D22" s="40" t="s">
        <v>8</v>
      </c>
      <c r="E22" s="206">
        <f>'Input Sheet'!B14</f>
        <v>2</v>
      </c>
      <c r="F22" s="207">
        <f t="shared" si="1"/>
        <v>8.5470085470085479E-3</v>
      </c>
      <c r="G22" s="206">
        <f>'Input Sheet'!C14</f>
        <v>2461</v>
      </c>
      <c r="H22" s="207">
        <f t="shared" si="2"/>
        <v>1.6209131385515187E-2</v>
      </c>
      <c r="I22" s="207">
        <f t="shared" si="3"/>
        <v>8.1267777326290123E-4</v>
      </c>
      <c r="J22" s="190">
        <f t="shared" si="4"/>
        <v>-0.92816625338411307</v>
      </c>
      <c r="K22" s="208">
        <f t="shared" si="5"/>
        <v>52.729590153401617</v>
      </c>
      <c r="P22" s="1">
        <f t="shared" ca="1" si="0"/>
        <v>52.730231511595157</v>
      </c>
      <c r="Q22" s="176">
        <f ca="1">RANK(P22,$P$14:$P$48)+COUNTIF($P$14:P22,P22)-1</f>
        <v>15</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9.7199539429872314E-4</v>
      </c>
      <c r="Q23" s="176">
        <f ca="1">RANK(P23,$P$14:$P$48)+COUNTIF($P$14:P23,P23)-1</f>
        <v>23</v>
      </c>
      <c r="R23" s="40">
        <v>8</v>
      </c>
    </row>
    <row r="24" spans="1:18" ht="14.5">
      <c r="C24" s="205" t="s">
        <v>1764</v>
      </c>
      <c r="D24" s="40" t="s">
        <v>10</v>
      </c>
      <c r="E24" s="206">
        <f>'Input Sheet'!B16</f>
        <v>4</v>
      </c>
      <c r="F24" s="207">
        <f t="shared" si="1"/>
        <v>1.7094017094017096E-2</v>
      </c>
      <c r="G24" s="206">
        <f>'Input Sheet'!C16</f>
        <v>7561</v>
      </c>
      <c r="H24" s="207">
        <f t="shared" si="2"/>
        <v>4.9799773427826224E-2</v>
      </c>
      <c r="I24" s="207">
        <f t="shared" si="3"/>
        <v>5.2903055151434992E-4</v>
      </c>
      <c r="J24" s="190">
        <f t="shared" si="4"/>
        <v>-2.2999101891427971</v>
      </c>
      <c r="K24" s="208">
        <f t="shared" si="5"/>
        <v>34.325491698855018</v>
      </c>
      <c r="P24" s="1">
        <f t="shared" ca="1" si="0"/>
        <v>34.325548084808652</v>
      </c>
      <c r="Q24" s="176">
        <f ca="1">RANK(P24,$P$14:$P$48)+COUNTIF($P$14:P24,P24)-1</f>
        <v>19</v>
      </c>
      <c r="R24" s="40">
        <v>9</v>
      </c>
    </row>
    <row r="25" spans="1:18" ht="14.5">
      <c r="C25" s="213" t="s">
        <v>1765</v>
      </c>
      <c r="D25" s="40" t="s">
        <v>11</v>
      </c>
      <c r="E25" s="206">
        <f>'Input Sheet'!B17</f>
        <v>0</v>
      </c>
      <c r="F25" s="207">
        <f t="shared" si="1"/>
        <v>0</v>
      </c>
      <c r="G25" s="206">
        <f>'Input Sheet'!C17</f>
        <v>5238</v>
      </c>
      <c r="H25" s="207">
        <f t="shared" si="2"/>
        <v>3.4499565297573573E-2</v>
      </c>
      <c r="I25" s="207">
        <f t="shared" si="3"/>
        <v>0</v>
      </c>
      <c r="J25" s="190">
        <f t="shared" si="4"/>
        <v>-2.8916019125818933</v>
      </c>
      <c r="K25" s="208">
        <f t="shared" si="5"/>
        <v>0</v>
      </c>
      <c r="P25" s="1">
        <f t="shared" ca="1" si="0"/>
        <v>2.5451607292606838E-4</v>
      </c>
      <c r="Q25" s="176">
        <f ca="1">RANK(P25,$P$14:$P$48)+COUNTIF($P$14:P25,P25)-1</f>
        <v>25</v>
      </c>
      <c r="R25" s="40">
        <v>10</v>
      </c>
    </row>
    <row r="26" spans="1:18" ht="14.5">
      <c r="C26" s="213" t="s">
        <v>1766</v>
      </c>
      <c r="D26" s="40" t="s">
        <v>12</v>
      </c>
      <c r="E26" s="206">
        <f>'Input Sheet'!B18</f>
        <v>2</v>
      </c>
      <c r="F26" s="207">
        <f t="shared" si="1"/>
        <v>8.5470085470085479E-3</v>
      </c>
      <c r="G26" s="206">
        <f>'Input Sheet'!C18</f>
        <v>2655</v>
      </c>
      <c r="H26" s="207">
        <f t="shared" si="2"/>
        <v>1.7486893063203099E-2</v>
      </c>
      <c r="I26" s="207">
        <f t="shared" si="3"/>
        <v>7.5329566854990583E-4</v>
      </c>
      <c r="J26" s="190">
        <f t="shared" si="4"/>
        <v>-1.0433123155670951</v>
      </c>
      <c r="K26" s="208">
        <f t="shared" si="5"/>
        <v>48.876655882305606</v>
      </c>
      <c r="P26" s="1">
        <f t="shared" ca="1" si="0"/>
        <v>48.877089968899348</v>
      </c>
      <c r="Q26" s="176">
        <f ca="1">RANK(P26,$P$14:$P$48)+COUNTIF($P$14:P26,P26)-1</f>
        <v>16</v>
      </c>
      <c r="R26" s="40">
        <v>11</v>
      </c>
    </row>
    <row r="27" spans="1:18" ht="14.5">
      <c r="C27" s="213" t="s">
        <v>1767</v>
      </c>
      <c r="D27" s="40" t="s">
        <v>13</v>
      </c>
      <c r="E27" s="206">
        <f>'Input Sheet'!B19</f>
        <v>1</v>
      </c>
      <c r="F27" s="207">
        <f t="shared" si="1"/>
        <v>4.2735042735042739E-3</v>
      </c>
      <c r="G27" s="206">
        <f>'Input Sheet'!C19</f>
        <v>2709</v>
      </c>
      <c r="H27" s="207">
        <f t="shared" si="2"/>
        <v>1.7842558684827568E-2</v>
      </c>
      <c r="I27" s="207">
        <f t="shared" si="3"/>
        <v>3.6913990402362494E-4</v>
      </c>
      <c r="J27" s="190">
        <f t="shared" si="4"/>
        <v>-1.5679723141824473</v>
      </c>
      <c r="K27" s="208">
        <f t="shared" si="5"/>
        <v>23.951185191495274</v>
      </c>
      <c r="P27" s="1">
        <f t="shared" ca="1" si="0"/>
        <v>23.952046741721169</v>
      </c>
      <c r="Q27" s="176">
        <f ca="1">RANK(P27,$P$14:$P$48)+COUNTIF($P$14:P27,P27)-1</f>
        <v>20</v>
      </c>
      <c r="R27" s="40">
        <v>12</v>
      </c>
    </row>
    <row r="28" spans="1:18" ht="14.5">
      <c r="C28" s="213" t="s">
        <v>1768</v>
      </c>
      <c r="D28" s="40" t="s">
        <v>14</v>
      </c>
      <c r="E28" s="206">
        <f>'Input Sheet'!B20</f>
        <v>8</v>
      </c>
      <c r="F28" s="207">
        <f t="shared" si="1"/>
        <v>3.4188034188034191E-2</v>
      </c>
      <c r="G28" s="206">
        <f>'Input Sheet'!C20</f>
        <v>3938</v>
      </c>
      <c r="H28" s="207">
        <f t="shared" si="2"/>
        <v>2.5937244776984482E-2</v>
      </c>
      <c r="I28" s="207">
        <f t="shared" si="3"/>
        <v>2.0314880650076179E-3</v>
      </c>
      <c r="J28" s="190">
        <f t="shared" si="4"/>
        <v>0.79405035101881105</v>
      </c>
      <c r="K28" s="208">
        <f t="shared" si="5"/>
        <v>131.81058544187036</v>
      </c>
      <c r="P28" s="1">
        <f t="shared" ca="1" si="0"/>
        <v>131.8113688679268</v>
      </c>
      <c r="Q28" s="176">
        <f ca="1">RANK(P28,$P$14:$P$48)+COUNTIF($P$14:P28,P28)-1</f>
        <v>6</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2</v>
      </c>
      <c r="F31" s="207">
        <f>IF($E$51=0,0,E31/$E$51)</f>
        <v>8.5470085470085479E-3</v>
      </c>
      <c r="G31" s="206">
        <f>'Input Sheet'!C21</f>
        <v>6104</v>
      </c>
      <c r="H31" s="207">
        <f>IF($G$51=0,0,G31/$G$51)</f>
        <v>4.020338804436599E-2</v>
      </c>
      <c r="I31" s="207">
        <f>IF(G31&gt;0,E31/G31,0)</f>
        <v>3.2765399737876802E-4</v>
      </c>
      <c r="J31" s="190">
        <f>IF(AND((SQRT((H31*(1-H31))/$E$51))&gt;0, $E$51&gt;0),(F31-H31)/(SQRT((H31*(1-H31))/$E$51)),0)</f>
        <v>-2.4651777495070273</v>
      </c>
      <c r="K31" s="208">
        <f>IF(AND(I31&gt;0,$I$51&gt;0),F31/H31*100,0)</f>
        <v>21.25942355300154</v>
      </c>
      <c r="P31" s="1">
        <f t="shared" ca="1" si="0"/>
        <v>21.259691348061459</v>
      </c>
      <c r="Q31" s="176">
        <f ca="1">RANK(P31,$P$14:$P$48)+COUNTIF($P$14:P31,P31)-1</f>
        <v>21</v>
      </c>
      <c r="R31" s="40">
        <v>14</v>
      </c>
    </row>
    <row r="32" spans="1:18" ht="14.5">
      <c r="C32" s="213" t="s">
        <v>1771</v>
      </c>
      <c r="D32" s="40" t="s">
        <v>17</v>
      </c>
      <c r="E32" s="206">
        <f>'Input Sheet'!B22</f>
        <v>6</v>
      </c>
      <c r="F32" s="207">
        <f>IF($E$51=0,0,E32/$E$51)</f>
        <v>2.564102564102564E-2</v>
      </c>
      <c r="G32" s="206">
        <f>'Input Sheet'!C22</f>
        <v>6716</v>
      </c>
      <c r="H32" s="207">
        <f>IF($G$51=0,0,G32/$G$51)</f>
        <v>4.4234265089443316E-2</v>
      </c>
      <c r="I32" s="207">
        <f>IF(G32&gt;0,E32/G32,0)</f>
        <v>8.9338892197736745E-4</v>
      </c>
      <c r="J32" s="190">
        <f>IF(AND((SQRT((H32*(1-H32))/$E$51))&gt;0, $E$51&gt;0),(F32-H32)/(SQRT((H32*(1-H32))/$E$51)),0)</f>
        <v>-1.3832728550445048</v>
      </c>
      <c r="K32" s="208">
        <f>IF(AND(I32&gt;0,$I$51&gt;0),F32/H32*100,0)</f>
        <v>57.96643301110246</v>
      </c>
      <c r="P32" s="1">
        <f t="shared" ca="1" si="0"/>
        <v>57.967007231991374</v>
      </c>
      <c r="Q32" s="176">
        <f ca="1">RANK(P32,$P$14:$P$48)+COUNTIF($P$14:P32,P32)-1</f>
        <v>14</v>
      </c>
      <c r="R32" s="40">
        <v>15</v>
      </c>
    </row>
    <row r="33" spans="1:18" ht="14.5">
      <c r="C33" s="213" t="s">
        <v>1772</v>
      </c>
      <c r="D33" s="40" t="s">
        <v>18</v>
      </c>
      <c r="E33" s="206">
        <f>'Input Sheet'!B23</f>
        <v>12</v>
      </c>
      <c r="F33" s="207">
        <f>IF($E$51=0,0,E33/$E$51)</f>
        <v>5.128205128205128E-2</v>
      </c>
      <c r="G33" s="206">
        <f>'Input Sheet'!C23</f>
        <v>9356</v>
      </c>
      <c r="H33" s="207">
        <f>IF($G$51=0,0,G33/$G$51)</f>
        <v>6.1622362146639617E-2</v>
      </c>
      <c r="I33" s="207">
        <f>IF(G33&gt;0,E33/G33,0)</f>
        <v>1.2825994014536127E-3</v>
      </c>
      <c r="J33" s="190">
        <f>IF(AND((SQRT((H33*(1-H33))/$E$51))&gt;0, $E$51&gt;0),(F33-H33)/(SQRT((H33*(1-H33))/$E$51)),0)</f>
        <v>-0.65778433734884201</v>
      </c>
      <c r="K33" s="208">
        <f>IF(AND(I33&gt;0,$I$51&gt;0),F33/H33*100,0)</f>
        <v>83.219872617050896</v>
      </c>
      <c r="P33" s="1">
        <f t="shared" ca="1" si="0"/>
        <v>83.220423489034388</v>
      </c>
      <c r="Q33" s="176">
        <f ca="1">RANK(P33,$P$14:$P$48)+COUNTIF($P$14:P33,P33)-1</f>
        <v>11</v>
      </c>
      <c r="R33" s="40">
        <v>16</v>
      </c>
    </row>
    <row r="34" spans="1:18" ht="14.5">
      <c r="C34" s="213" t="s">
        <v>1773</v>
      </c>
      <c r="D34" s="40" t="s">
        <v>19</v>
      </c>
      <c r="E34" s="206">
        <f>'Input Sheet'!B24</f>
        <v>10</v>
      </c>
      <c r="F34" s="207">
        <f>IF($E$51=0,0,E34/$E$51)</f>
        <v>4.2735042735042736E-2</v>
      </c>
      <c r="G34" s="206">
        <f>'Input Sheet'!C24</f>
        <v>11016</v>
      </c>
      <c r="H34" s="207">
        <f>IF($G$51=0,0,G34/$G$51)</f>
        <v>7.255578681139184E-2</v>
      </c>
      <c r="I34" s="207">
        <f>IF(G34&gt;0,E34/G34,0)</f>
        <v>9.0777051561365292E-4</v>
      </c>
      <c r="J34" s="190">
        <f>IF(AND((SQRT((H34*(1-H34))/$E$51))&gt;0, $E$51&gt;0),(F34-H34)/(SQRT((H34*(1-H34))/$E$51)),0)</f>
        <v>-1.7585166246438928</v>
      </c>
      <c r="K34" s="208">
        <f>IF(AND(I34&gt;0,$I$51&gt;0),F34/H34*100,0)</f>
        <v>58.8995648908503</v>
      </c>
      <c r="P34" s="1">
        <f t="shared" ca="1" si="0"/>
        <v>58.900511188236919</v>
      </c>
      <c r="Q34" s="176">
        <f ca="1">RANK(P34,$P$14:$P$48)+COUNTIF($P$14:P34,P34)-1</f>
        <v>13</v>
      </c>
      <c r="R34" s="40">
        <v>17</v>
      </c>
    </row>
    <row r="35" spans="1:18" ht="14.5">
      <c r="C35" s="213" t="s">
        <v>1774</v>
      </c>
      <c r="D35" s="40" t="s">
        <v>20</v>
      </c>
      <c r="E35" s="206">
        <f>'Input Sheet'!B25</f>
        <v>0</v>
      </c>
      <c r="F35" s="207">
        <f>IF($E$51=0,0,E35/$E$51)</f>
        <v>0</v>
      </c>
      <c r="G35" s="206">
        <f>'Input Sheet'!C25</f>
        <v>57</v>
      </c>
      <c r="H35" s="207">
        <f>IF($G$51=0,0,G35/$G$51)</f>
        <v>3.7542482282582924E-4</v>
      </c>
      <c r="I35" s="207">
        <f>IF(G35&gt;0,E35/G35,0)</f>
        <v>0</v>
      </c>
      <c r="J35" s="190">
        <f>IF(AND((SQRT((H35*(1-H35))/$E$51))&gt;0, $E$51&gt;0),(F35-H35)/(SQRT((H35*(1-H35))/$E$51)),0)</f>
        <v>-0.29644966145428547</v>
      </c>
      <c r="K35" s="208">
        <f>IF(AND(I35&gt;0,$I$51&gt;0),F35/H35*100,0)</f>
        <v>0</v>
      </c>
      <c r="P35" s="1">
        <f t="shared" ca="1" si="0"/>
        <v>8.9623872459652205E-5</v>
      </c>
      <c r="Q35" s="176">
        <f ca="1">RANK(P35,$P$14:$P$48)+COUNTIF($P$14:P35,P35)-1</f>
        <v>26</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31</v>
      </c>
      <c r="F38" s="207">
        <f t="shared" ref="F38:F44" si="6">IF($E$51=0,0,E38/$E$51)</f>
        <v>0.13247863247863248</v>
      </c>
      <c r="G38" s="206">
        <f>'Input Sheet'!C26</f>
        <v>21269</v>
      </c>
      <c r="H38" s="207">
        <f t="shared" ref="H38:H44" si="7">IF($G$51=0,0,G38/$G$51)</f>
        <v>0.14008615011723793</v>
      </c>
      <c r="I38" s="207">
        <f t="shared" ref="I38:I44" si="8">IF(G38&gt;0,E38/G38,0)</f>
        <v>1.4575203347595091E-3</v>
      </c>
      <c r="J38" s="190">
        <f t="shared" ref="J38:J44" si="9">IF(AND((SQRT((H38*(1-H38))/$E$51))&gt;0, $E$51&gt;0),(F38-H38)/(SQRT((H38*(1-H38))/$E$51)),0)</f>
        <v>-0.33529403307156735</v>
      </c>
      <c r="K38" s="208">
        <f t="shared" ref="K38:K44" si="10">IF(AND(I38&gt;0,$I$51&gt;0),F38/H38*100,0)</f>
        <v>94.569400592250744</v>
      </c>
      <c r="P38" s="1">
        <f t="shared" ca="1" si="0"/>
        <v>94.570142802719744</v>
      </c>
      <c r="Q38" s="176">
        <f ca="1">RANK(P38,$P$14:$P$48)+COUNTIF($P$14:P38,P38)-1</f>
        <v>8</v>
      </c>
      <c r="R38" s="40">
        <v>19</v>
      </c>
    </row>
    <row r="39" spans="1:18" ht="14.5">
      <c r="C39" s="213" t="s">
        <v>1777</v>
      </c>
      <c r="D39" s="40" t="s">
        <v>23</v>
      </c>
      <c r="E39" s="206">
        <f>'Input Sheet'!B27</f>
        <v>15</v>
      </c>
      <c r="F39" s="207">
        <f t="shared" si="6"/>
        <v>6.4102564102564097E-2</v>
      </c>
      <c r="G39" s="206">
        <f>'Input Sheet'!C27</f>
        <v>11244</v>
      </c>
      <c r="H39" s="207">
        <f t="shared" si="7"/>
        <v>7.405748610269515E-2</v>
      </c>
      <c r="I39" s="207">
        <f t="shared" si="8"/>
        <v>1.3340448239060833E-3</v>
      </c>
      <c r="J39" s="190">
        <f t="shared" si="9"/>
        <v>-0.58152621180311126</v>
      </c>
      <c r="K39" s="208">
        <f t="shared" si="10"/>
        <v>86.557845095731963</v>
      </c>
      <c r="P39" s="1">
        <f t="shared" ca="1" si="0"/>
        <v>86.55878312657255</v>
      </c>
      <c r="Q39" s="176">
        <f ca="1">RANK(P39,$P$14:$P$48)+COUNTIF($P$14:P39,P39)-1</f>
        <v>10</v>
      </c>
      <c r="R39" s="40">
        <v>20</v>
      </c>
    </row>
    <row r="40" spans="1:18" ht="14.5">
      <c r="C40" s="213" t="s">
        <v>1778</v>
      </c>
      <c r="D40" s="40" t="s">
        <v>24</v>
      </c>
      <c r="E40" s="206">
        <f>'Input Sheet'!B28</f>
        <v>5</v>
      </c>
      <c r="F40" s="207">
        <f t="shared" si="6"/>
        <v>2.1367521367521368E-2</v>
      </c>
      <c r="G40" s="206">
        <f>'Input Sheet'!C28</f>
        <v>2716</v>
      </c>
      <c r="H40" s="207">
        <f t="shared" si="7"/>
        <v>1.788866348763074E-2</v>
      </c>
      <c r="I40" s="207">
        <f t="shared" si="8"/>
        <v>1.8409425625920471E-3</v>
      </c>
      <c r="J40" s="190">
        <f t="shared" si="9"/>
        <v>0.40149053049080802</v>
      </c>
      <c r="K40" s="208">
        <f t="shared" si="10"/>
        <v>119.4472766637715</v>
      </c>
      <c r="P40" s="1">
        <f t="shared" ca="1" si="0"/>
        <v>119.44743000516931</v>
      </c>
      <c r="Q40" s="176">
        <f ca="1">RANK(P40,$P$14:$P$48)+COUNTIF($P$14:P40,P40)-1</f>
        <v>7</v>
      </c>
      <c r="R40" s="40">
        <v>21</v>
      </c>
    </row>
    <row r="41" spans="1:18" ht="14.5">
      <c r="C41" s="213" t="s">
        <v>1779</v>
      </c>
      <c r="D41" s="40" t="s">
        <v>25</v>
      </c>
      <c r="E41" s="206">
        <f>'Input Sheet'!B29</f>
        <v>2</v>
      </c>
      <c r="F41" s="207">
        <f t="shared" si="6"/>
        <v>8.5470085470085479E-3</v>
      </c>
      <c r="G41" s="206">
        <f>'Input Sheet'!C29</f>
        <v>667</v>
      </c>
      <c r="H41" s="207">
        <f t="shared" si="7"/>
        <v>4.3931290671022473E-3</v>
      </c>
      <c r="I41" s="207">
        <f t="shared" si="8"/>
        <v>2.9985007496251873E-3</v>
      </c>
      <c r="J41" s="190">
        <f t="shared" si="9"/>
        <v>0.96079535901503366</v>
      </c>
      <c r="K41" s="208">
        <f t="shared" si="10"/>
        <v>194.55400504875769</v>
      </c>
      <c r="P41" s="1">
        <f t="shared" ca="1" si="0"/>
        <v>194.55461865314621</v>
      </c>
      <c r="Q41" s="176">
        <f ca="1">RANK(P41,$P$14:$P$48)+COUNTIF($P$14:P41,P41)-1</f>
        <v>3</v>
      </c>
      <c r="R41" s="40">
        <v>22</v>
      </c>
    </row>
    <row r="42" spans="1:18" ht="14.5">
      <c r="C42" s="213" t="s">
        <v>1780</v>
      </c>
      <c r="D42" s="40" t="s">
        <v>26</v>
      </c>
      <c r="E42" s="206">
        <f>'Input Sheet'!B30</f>
        <v>14</v>
      </c>
      <c r="F42" s="207">
        <f t="shared" si="6"/>
        <v>5.9829059829059832E-2</v>
      </c>
      <c r="G42" s="206">
        <f>'Input Sheet'!C30</f>
        <v>6358</v>
      </c>
      <c r="H42" s="207">
        <f t="shared" si="7"/>
        <v>4.1876333746081094E-2</v>
      </c>
      <c r="I42" s="207">
        <f t="shared" si="8"/>
        <v>2.2019502988361119E-3</v>
      </c>
      <c r="J42" s="190">
        <f t="shared" si="9"/>
        <v>1.3710182104019855</v>
      </c>
      <c r="K42" s="208">
        <f t="shared" si="10"/>
        <v>142.8708162272176</v>
      </c>
      <c r="P42" s="1">
        <f t="shared" ca="1" si="0"/>
        <v>142.87118670836671</v>
      </c>
      <c r="Q42" s="176">
        <f ca="1">RANK(P42,$P$14:$P$48)+COUNTIF($P$14:P42,P42)-1</f>
        <v>5</v>
      </c>
      <c r="R42" s="40">
        <v>23</v>
      </c>
    </row>
    <row r="43" spans="1:18" ht="14.5">
      <c r="C43" s="213" t="s">
        <v>1781</v>
      </c>
      <c r="D43" s="40" t="s">
        <v>27</v>
      </c>
      <c r="E43" s="206">
        <f>'Input Sheet'!B31</f>
        <v>42</v>
      </c>
      <c r="F43" s="207">
        <f t="shared" si="6"/>
        <v>0.17948717948717949</v>
      </c>
      <c r="G43" s="206">
        <f>'Input Sheet'!C31</f>
        <v>11759</v>
      </c>
      <c r="H43" s="207">
        <f t="shared" si="7"/>
        <v>7.7449482308928522E-2</v>
      </c>
      <c r="I43" s="207">
        <f t="shared" si="8"/>
        <v>3.5717322901607281E-3</v>
      </c>
      <c r="J43" s="190">
        <f t="shared" si="9"/>
        <v>5.8393464041095182</v>
      </c>
      <c r="K43" s="208">
        <f t="shared" si="10"/>
        <v>231.74742314124916</v>
      </c>
      <c r="P43" s="1">
        <f t="shared" ca="1" si="0"/>
        <v>231.74812077332265</v>
      </c>
      <c r="Q43" s="176">
        <f ca="1">RANK(P43,$P$14:$P$48)+COUNTIF($P$14:P43,P43)-1</f>
        <v>2</v>
      </c>
      <c r="R43" s="40">
        <v>24</v>
      </c>
    </row>
    <row r="44" spans="1:18" ht="14.5">
      <c r="C44" s="213" t="s">
        <v>1782</v>
      </c>
      <c r="D44" s="40" t="s">
        <v>28</v>
      </c>
      <c r="E44" s="206">
        <f>'Input Sheet'!B32</f>
        <v>57</v>
      </c>
      <c r="F44" s="207">
        <f t="shared" si="6"/>
        <v>0.24358974358974358</v>
      </c>
      <c r="G44" s="206">
        <f>'Input Sheet'!C32</f>
        <v>8487</v>
      </c>
      <c r="H44" s="207">
        <f t="shared" si="7"/>
        <v>5.5898780198645838E-2</v>
      </c>
      <c r="I44" s="207">
        <f t="shared" si="8"/>
        <v>6.7161541180629199E-3</v>
      </c>
      <c r="J44" s="190">
        <f t="shared" si="9"/>
        <v>12.498009410185885</v>
      </c>
      <c r="K44" s="208">
        <f t="shared" si="10"/>
        <v>435.76933651164825</v>
      </c>
      <c r="P44" s="1">
        <f t="shared" ca="1" si="0"/>
        <v>435.76947087255735</v>
      </c>
      <c r="Q44" s="176">
        <f ca="1">RANK(P44,$P$14:$P$48)+COUNTIF($P$14:P44,P44)-1</f>
        <v>1</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71</v>
      </c>
      <c r="H47" s="207">
        <f>IF($G$51=0,0,G47/$G$51)</f>
        <v>4.6763442843217323E-4</v>
      </c>
      <c r="I47" s="207">
        <f>IF(G47&gt;0,E47/G47,0)</f>
        <v>0</v>
      </c>
      <c r="J47" s="190">
        <f>IF(AND((SQRT((H47*(1-H47))/$E$51))&gt;0, $E$51&gt;0),(F47-H47)/(SQRT((H47*(1-H47))/$E$51)),0)</f>
        <v>-0.33087407237836142</v>
      </c>
      <c r="K47" s="208">
        <f>IF(AND(I47&gt;0,$I$51&gt;0),F47/H47*100,0)</f>
        <v>0</v>
      </c>
      <c r="P47" s="1">
        <f t="shared" ca="1" si="0"/>
        <v>3.7135031458031542E-5</v>
      </c>
      <c r="Q47" s="176">
        <f ca="1">RANK(P47,$P$14:$P$48)+COUNTIF($P$14:P47,P47)-1</f>
        <v>27</v>
      </c>
      <c r="R47" s="40">
        <v>60</v>
      </c>
    </row>
    <row r="48" spans="1:18" ht="14.5">
      <c r="C48" s="205" t="s">
        <v>1785</v>
      </c>
      <c r="D48" s="40" t="s">
        <v>1786</v>
      </c>
      <c r="E48" s="206">
        <f>'Input Sheet'!B34</f>
        <v>1</v>
      </c>
      <c r="F48" s="207">
        <f>IF($E$51=0,0,E48/$E$51)</f>
        <v>4.2735042735042739E-3</v>
      </c>
      <c r="G48" s="206">
        <f>'Input Sheet'!C34</f>
        <v>339</v>
      </c>
      <c r="H48" s="207">
        <f>IF($G$51=0,0,G48/$G$51)</f>
        <v>2.2327897357536158E-3</v>
      </c>
      <c r="I48" s="207">
        <f>IF(G48&gt;0,E48/G48,0)</f>
        <v>2.9498525073746312E-3</v>
      </c>
      <c r="J48" s="190">
        <f>IF(AND((SQRT((H48*(1-H48))/$E$51))&gt;0, $E$51&gt;0),(F48-H48)/(SQRT((H48*(1-H48))/$E$51)),0)</f>
        <v>0.6613809167140251</v>
      </c>
      <c r="K48" s="208">
        <f>IF(AND(I48&gt;0,$I$51&gt;0),F48/H48*100,0)</f>
        <v>191.39752414088699</v>
      </c>
      <c r="P48" s="1">
        <f t="shared" ca="1" si="0"/>
        <v>191.39786594066697</v>
      </c>
      <c r="Q48" s="176">
        <f ca="1">RANK(P48,$P$14:$P$48)+COUNTIF($P$14:P48,P48)-1</f>
        <v>4</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234</v>
      </c>
      <c r="F51" s="42"/>
      <c r="G51" s="220">
        <f>SUM(G14:G48)</f>
        <v>151828</v>
      </c>
      <c r="H51" s="17"/>
      <c r="I51" s="221">
        <f>IF(G51&gt;0,E51/G51,0)</f>
        <v>1.5412176937060359E-3</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21C26-2E5B-4994-934D-3ED096849D2B}">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31</v>
      </c>
      <c r="C13" s="226" t="str">
        <f ca="1">INDEX('Wellbeing Acorn Type'!$C$14:$C$48,'Type Sorted'!B13)</f>
        <v>4.25</v>
      </c>
      <c r="D13" s="40" t="str">
        <f ca="1">INDEX('Wellbeing Acorn Type'!D$14:D$48,'Type Sorted'!$B13)</f>
        <v>Healthy, Wealthy &amp; Wine</v>
      </c>
      <c r="E13" s="40"/>
      <c r="F13" s="40"/>
      <c r="G13" s="40"/>
      <c r="H13" s="40"/>
      <c r="I13" s="40"/>
      <c r="J13" s="40"/>
      <c r="K13" s="40"/>
      <c r="L13" s="40"/>
      <c r="M13" s="40"/>
      <c r="N13" s="40"/>
      <c r="O13" s="40"/>
      <c r="P13" s="206">
        <f ca="1">INDEX('Wellbeing Acorn Type'!E$14:E$48,'Type Sorted'!$B13)</f>
        <v>57</v>
      </c>
      <c r="Q13" s="207">
        <f ca="1">INDEX('Wellbeing Acorn Type'!F$14:F$48,'Type Sorted'!$B13)</f>
        <v>0.24358974358974358</v>
      </c>
      <c r="R13" s="206">
        <f ca="1">INDEX('Wellbeing Acorn Type'!G$14:G$48,'Type Sorted'!$B13)</f>
        <v>8487</v>
      </c>
      <c r="S13" s="207">
        <f ca="1">INDEX('Wellbeing Acorn Type'!H$14:H$48,'Type Sorted'!$B13)</f>
        <v>5.5898780198645838E-2</v>
      </c>
      <c r="T13" s="207">
        <f ca="1">INDEX('Wellbeing Acorn Type'!I$14:I$48,'Type Sorted'!$B13)</f>
        <v>6.7161541180629199E-3</v>
      </c>
      <c r="U13" s="227">
        <f ca="1">INDEX('Wellbeing Acorn Type'!J$14:J$48,'Type Sorted'!$B13)</f>
        <v>12.498009410185885</v>
      </c>
      <c r="V13" s="208">
        <f ca="1">INDEX('Wellbeing Acorn Type'!K$14:K$48,'Type Sorted'!$B13)</f>
        <v>435.76933651164825</v>
      </c>
      <c r="W13" s="208"/>
    </row>
    <row r="14" spans="1:28" ht="20.149999999999999" customHeight="1">
      <c r="A14" s="225">
        <v>2</v>
      </c>
      <c r="B14" s="225">
        <f ca="1">MATCH(A14,'Wellbeing Acorn Type'!$Q$14:$Q$48,0)</f>
        <v>30</v>
      </c>
      <c r="C14" s="226" t="str">
        <f ca="1">INDEX('Wellbeing Acorn Type'!$C$14:$C$48,'Type Sorted'!B14)</f>
        <v>4.24</v>
      </c>
      <c r="D14" s="40" t="str">
        <f ca="1">INDEX('Wellbeing Acorn Type'!D$14:D$48,'Type Sorted'!$B14)</f>
        <v>Five-A-Day Greys</v>
      </c>
      <c r="E14" s="40"/>
      <c r="F14" s="40"/>
      <c r="G14" s="40"/>
      <c r="H14" s="40"/>
      <c r="I14" s="40"/>
      <c r="J14" s="40"/>
      <c r="K14" s="40"/>
      <c r="L14" s="40"/>
      <c r="M14" s="40"/>
      <c r="N14" s="40"/>
      <c r="O14" s="40"/>
      <c r="P14" s="206">
        <f ca="1">INDEX('Wellbeing Acorn Type'!E$14:E$48,'Type Sorted'!$B14)</f>
        <v>42</v>
      </c>
      <c r="Q14" s="207">
        <f ca="1">INDEX('Wellbeing Acorn Type'!F$14:F$48,'Type Sorted'!$B14)</f>
        <v>0.17948717948717949</v>
      </c>
      <c r="R14" s="206">
        <f ca="1">INDEX('Wellbeing Acorn Type'!G$14:G$48,'Type Sorted'!$B14)</f>
        <v>11759</v>
      </c>
      <c r="S14" s="207">
        <f ca="1">INDEX('Wellbeing Acorn Type'!H$14:H$48,'Type Sorted'!$B14)</f>
        <v>7.7449482308928522E-2</v>
      </c>
      <c r="T14" s="207">
        <f ca="1">INDEX('Wellbeing Acorn Type'!I$14:I$48,'Type Sorted'!$B14)</f>
        <v>3.5717322901607281E-3</v>
      </c>
      <c r="U14" s="227">
        <f ca="1">INDEX('Wellbeing Acorn Type'!J$14:J$48,'Type Sorted'!$B14)</f>
        <v>5.8393464041095182</v>
      </c>
      <c r="V14" s="208">
        <f ca="1">INDEX('Wellbeing Acorn Type'!K$14:K$48,'Type Sorted'!$B14)</f>
        <v>231.74742314124916</v>
      </c>
      <c r="W14" s="208"/>
    </row>
    <row r="15" spans="1:28" ht="20.149999999999999" customHeight="1">
      <c r="A15" s="225">
        <v>3</v>
      </c>
      <c r="B15" s="225">
        <f ca="1">MATCH(A15,'Wellbeing Acorn Type'!$Q$14:$Q$48,0)</f>
        <v>28</v>
      </c>
      <c r="C15" s="226" t="str">
        <f ca="1">INDEX('Wellbeing Acorn Type'!$C$14:$C$48,'Type Sorted'!B15)</f>
        <v>4.22</v>
      </c>
      <c r="D15" s="40" t="str">
        <f ca="1">INDEX('Wellbeing Acorn Type'!D$14:D$48,'Type Sorted'!$B15)</f>
        <v>Gym &amp; Juices</v>
      </c>
      <c r="E15" s="40"/>
      <c r="F15" s="40"/>
      <c r="G15" s="40"/>
      <c r="H15" s="40"/>
      <c r="I15" s="40"/>
      <c r="J15" s="40"/>
      <c r="K15" s="40"/>
      <c r="L15" s="40"/>
      <c r="M15" s="40"/>
      <c r="N15" s="40"/>
      <c r="O15" s="40"/>
      <c r="P15" s="206">
        <f ca="1">INDEX('Wellbeing Acorn Type'!E$14:E$48,'Type Sorted'!$B15)</f>
        <v>2</v>
      </c>
      <c r="Q15" s="207">
        <f ca="1">INDEX('Wellbeing Acorn Type'!F$14:F$48,'Type Sorted'!$B15)</f>
        <v>8.5470085470085479E-3</v>
      </c>
      <c r="R15" s="206">
        <f ca="1">INDEX('Wellbeing Acorn Type'!G$14:G$48,'Type Sorted'!$B15)</f>
        <v>667</v>
      </c>
      <c r="S15" s="207">
        <f ca="1">INDEX('Wellbeing Acorn Type'!H$14:H$48,'Type Sorted'!$B15)</f>
        <v>4.3931290671022473E-3</v>
      </c>
      <c r="T15" s="207">
        <f ca="1">INDEX('Wellbeing Acorn Type'!I$14:I$48,'Type Sorted'!$B15)</f>
        <v>2.9985007496251873E-3</v>
      </c>
      <c r="U15" s="227">
        <f ca="1">INDEX('Wellbeing Acorn Type'!J$14:J$48,'Type Sorted'!$B15)</f>
        <v>0.96079535901503366</v>
      </c>
      <c r="V15" s="208">
        <f ca="1">INDEX('Wellbeing Acorn Type'!K$14:K$48,'Type Sorted'!$B15)</f>
        <v>194.55400504875769</v>
      </c>
      <c r="W15" s="208"/>
    </row>
    <row r="16" spans="1:28" ht="20.149999999999999" customHeight="1">
      <c r="A16" s="225">
        <v>4</v>
      </c>
      <c r="B16" s="225">
        <f ca="1">MATCH(A16,'Wellbeing Acorn Type'!$Q$14:$Q$48,0)</f>
        <v>35</v>
      </c>
      <c r="C16" s="226" t="str">
        <f ca="1">INDEX('Wellbeing Acorn Type'!$C$14:$C$48,'Type Sorted'!B16)</f>
        <v>61</v>
      </c>
      <c r="D16" s="40" t="str">
        <f ca="1">INDEX('Wellbeing Acorn Type'!D$14:D$48,'Type Sorted'!$B16)</f>
        <v>Inactive Communal Population</v>
      </c>
      <c r="E16" s="40"/>
      <c r="F16" s="40"/>
      <c r="G16" s="40"/>
      <c r="H16" s="40"/>
      <c r="I16" s="40"/>
      <c r="J16" s="40"/>
      <c r="K16" s="40"/>
      <c r="L16" s="40"/>
      <c r="M16" s="40"/>
      <c r="N16" s="40"/>
      <c r="O16" s="40"/>
      <c r="P16" s="206">
        <f ca="1">INDEX('Wellbeing Acorn Type'!E$14:E$48,'Type Sorted'!$B16)</f>
        <v>1</v>
      </c>
      <c r="Q16" s="207">
        <f ca="1">INDEX('Wellbeing Acorn Type'!F$14:F$48,'Type Sorted'!$B16)</f>
        <v>4.2735042735042739E-3</v>
      </c>
      <c r="R16" s="206">
        <f ca="1">INDEX('Wellbeing Acorn Type'!G$14:G$48,'Type Sorted'!$B16)</f>
        <v>339</v>
      </c>
      <c r="S16" s="207">
        <f ca="1">INDEX('Wellbeing Acorn Type'!H$14:H$48,'Type Sorted'!$B16)</f>
        <v>2.2327897357536158E-3</v>
      </c>
      <c r="T16" s="207">
        <f ca="1">INDEX('Wellbeing Acorn Type'!I$14:I$48,'Type Sorted'!$B16)</f>
        <v>2.9498525073746312E-3</v>
      </c>
      <c r="U16" s="227">
        <f ca="1">INDEX('Wellbeing Acorn Type'!J$14:J$48,'Type Sorted'!$B16)</f>
        <v>0.6613809167140251</v>
      </c>
      <c r="V16" s="208">
        <f ca="1">INDEX('Wellbeing Acorn Type'!K$14:K$48,'Type Sorted'!$B16)</f>
        <v>191.39752414088699</v>
      </c>
      <c r="W16" s="208"/>
    </row>
    <row r="17" spans="1:23" ht="20.149999999999999" customHeight="1">
      <c r="A17" s="225">
        <v>5</v>
      </c>
      <c r="B17" s="225">
        <f ca="1">MATCH(A17,'Wellbeing Acorn Type'!$Q$14:$Q$48,0)</f>
        <v>29</v>
      </c>
      <c r="C17" s="226" t="str">
        <f ca="1">INDEX('Wellbeing Acorn Type'!$C$14:$C$48,'Type Sorted'!B17)</f>
        <v>4.23</v>
      </c>
      <c r="D17" s="40" t="str">
        <f ca="1">INDEX('Wellbeing Acorn Type'!D$14:D$48,'Type Sorted'!$B17)</f>
        <v>Happy Families</v>
      </c>
      <c r="E17" s="40"/>
      <c r="F17" s="40"/>
      <c r="G17" s="40"/>
      <c r="H17" s="40"/>
      <c r="I17" s="40"/>
      <c r="J17" s="40"/>
      <c r="K17" s="40"/>
      <c r="L17" s="40"/>
      <c r="M17" s="40"/>
      <c r="N17" s="40"/>
      <c r="O17" s="40"/>
      <c r="P17" s="206">
        <f ca="1">INDEX('Wellbeing Acorn Type'!E$14:E$48,'Type Sorted'!$B17)</f>
        <v>14</v>
      </c>
      <c r="Q17" s="207">
        <f ca="1">INDEX('Wellbeing Acorn Type'!F$14:F$48,'Type Sorted'!$B17)</f>
        <v>5.9829059829059832E-2</v>
      </c>
      <c r="R17" s="206">
        <f ca="1">INDEX('Wellbeing Acorn Type'!G$14:G$48,'Type Sorted'!$B17)</f>
        <v>6358</v>
      </c>
      <c r="S17" s="207">
        <f ca="1">INDEX('Wellbeing Acorn Type'!H$14:H$48,'Type Sorted'!$B17)</f>
        <v>4.1876333746081094E-2</v>
      </c>
      <c r="T17" s="207">
        <f ca="1">INDEX('Wellbeing Acorn Type'!I$14:I$48,'Type Sorted'!$B17)</f>
        <v>2.2019502988361119E-3</v>
      </c>
      <c r="U17" s="227">
        <f ca="1">INDEX('Wellbeing Acorn Type'!J$14:J$48,'Type Sorted'!$B17)</f>
        <v>1.3710182104019855</v>
      </c>
      <c r="V17" s="208">
        <f ca="1">INDEX('Wellbeing Acorn Type'!K$14:K$48,'Type Sorted'!$B17)</f>
        <v>142.8708162272176</v>
      </c>
      <c r="W17" s="208"/>
    </row>
    <row r="18" spans="1:23" ht="20.149999999999999" customHeight="1">
      <c r="A18" s="225">
        <v>6</v>
      </c>
      <c r="B18" s="225">
        <f ca="1">MATCH(A18,'Wellbeing Acorn Type'!$Q$14:$Q$48,0)</f>
        <v>15</v>
      </c>
      <c r="C18" s="226" t="str">
        <f ca="1">INDEX('Wellbeing Acorn Type'!$C$14:$C$48,'Type Sorted'!B18)</f>
        <v>2.13</v>
      </c>
      <c r="D18" s="40" t="str">
        <f ca="1">INDEX('Wellbeing Acorn Type'!D$14:D$48,'Type Sorted'!$B18)</f>
        <v>Regular Revellers</v>
      </c>
      <c r="E18" s="40"/>
      <c r="F18" s="40"/>
      <c r="G18" s="40"/>
      <c r="H18" s="40"/>
      <c r="I18" s="40"/>
      <c r="J18" s="40"/>
      <c r="K18" s="40"/>
      <c r="L18" s="40"/>
      <c r="M18" s="40"/>
      <c r="N18" s="40"/>
      <c r="O18" s="40"/>
      <c r="P18" s="206">
        <f ca="1">INDEX('Wellbeing Acorn Type'!E$14:E$48,'Type Sorted'!$B18)</f>
        <v>8</v>
      </c>
      <c r="Q18" s="207">
        <f ca="1">INDEX('Wellbeing Acorn Type'!F$14:F$48,'Type Sorted'!$B18)</f>
        <v>3.4188034188034191E-2</v>
      </c>
      <c r="R18" s="206">
        <f ca="1">INDEX('Wellbeing Acorn Type'!G$14:G$48,'Type Sorted'!$B18)</f>
        <v>3938</v>
      </c>
      <c r="S18" s="207">
        <f ca="1">INDEX('Wellbeing Acorn Type'!H$14:H$48,'Type Sorted'!$B18)</f>
        <v>2.5937244776984482E-2</v>
      </c>
      <c r="T18" s="207">
        <f ca="1">INDEX('Wellbeing Acorn Type'!I$14:I$48,'Type Sorted'!$B18)</f>
        <v>2.0314880650076179E-3</v>
      </c>
      <c r="U18" s="227">
        <f ca="1">INDEX('Wellbeing Acorn Type'!J$14:J$48,'Type Sorted'!$B18)</f>
        <v>0.79405035101881105</v>
      </c>
      <c r="V18" s="208">
        <f ca="1">INDEX('Wellbeing Acorn Type'!K$14:K$48,'Type Sorted'!$B18)</f>
        <v>131.81058544187036</v>
      </c>
      <c r="W18" s="208"/>
    </row>
    <row r="19" spans="1:23" ht="20.149999999999999" customHeight="1">
      <c r="A19" s="225">
        <v>7</v>
      </c>
      <c r="B19" s="225">
        <f ca="1">MATCH(A19,'Wellbeing Acorn Type'!$Q$14:$Q$48,0)</f>
        <v>27</v>
      </c>
      <c r="C19" s="226" t="str">
        <f ca="1">INDEX('Wellbeing Acorn Type'!$C$14:$C$48,'Type Sorted'!B19)</f>
        <v>4.21</v>
      </c>
      <c r="D19" s="40" t="str">
        <f ca="1">INDEX('Wellbeing Acorn Type'!D$14:D$48,'Type Sorted'!$B19)</f>
        <v>Sensible Seniors</v>
      </c>
      <c r="E19" s="40"/>
      <c r="F19" s="40"/>
      <c r="G19" s="40"/>
      <c r="H19" s="40"/>
      <c r="I19" s="40"/>
      <c r="J19" s="40"/>
      <c r="K19" s="40"/>
      <c r="L19" s="40"/>
      <c r="M19" s="40"/>
      <c r="N19" s="40"/>
      <c r="O19" s="40"/>
      <c r="P19" s="206">
        <f ca="1">INDEX('Wellbeing Acorn Type'!E$14:E$48,'Type Sorted'!$B19)</f>
        <v>5</v>
      </c>
      <c r="Q19" s="207">
        <f ca="1">INDEX('Wellbeing Acorn Type'!F$14:F$48,'Type Sorted'!$B19)</f>
        <v>2.1367521367521368E-2</v>
      </c>
      <c r="R19" s="206">
        <f ca="1">INDEX('Wellbeing Acorn Type'!G$14:G$48,'Type Sorted'!$B19)</f>
        <v>2716</v>
      </c>
      <c r="S19" s="207">
        <f ca="1">INDEX('Wellbeing Acorn Type'!H$14:H$48,'Type Sorted'!$B19)</f>
        <v>1.788866348763074E-2</v>
      </c>
      <c r="T19" s="207">
        <f ca="1">INDEX('Wellbeing Acorn Type'!I$14:I$48,'Type Sorted'!$B19)</f>
        <v>1.8409425625920471E-3</v>
      </c>
      <c r="U19" s="227">
        <f ca="1">INDEX('Wellbeing Acorn Type'!J$14:J$48,'Type Sorted'!$B19)</f>
        <v>0.40149053049080802</v>
      </c>
      <c r="V19" s="208">
        <f ca="1">INDEX('Wellbeing Acorn Type'!K$14:K$48,'Type Sorted'!$B19)</f>
        <v>119.4472766637715</v>
      </c>
      <c r="W19" s="208"/>
    </row>
    <row r="20" spans="1:23" ht="20.149999999999999" customHeight="1">
      <c r="A20" s="225">
        <v>8</v>
      </c>
      <c r="B20" s="225">
        <f ca="1">MATCH(A20,'Wellbeing Acorn Type'!$Q$14:$Q$48,0)</f>
        <v>25</v>
      </c>
      <c r="C20" s="226" t="str">
        <f ca="1">INDEX('Wellbeing Acorn Type'!$C$14:$C$48,'Type Sorted'!B20)</f>
        <v>4.19</v>
      </c>
      <c r="D20" s="40" t="str">
        <f ca="1">INDEX('Wellbeing Acorn Type'!D$14:D$48,'Type Sorted'!$B20)</f>
        <v>Relishing Retirement</v>
      </c>
      <c r="E20" s="40"/>
      <c r="F20" s="40"/>
      <c r="G20" s="40"/>
      <c r="H20" s="40"/>
      <c r="I20" s="40"/>
      <c r="J20" s="40"/>
      <c r="K20" s="40"/>
      <c r="L20" s="40"/>
      <c r="M20" s="40"/>
      <c r="N20" s="40"/>
      <c r="O20" s="40"/>
      <c r="P20" s="206">
        <f ca="1">INDEX('Wellbeing Acorn Type'!E$14:E$48,'Type Sorted'!$B20)</f>
        <v>31</v>
      </c>
      <c r="Q20" s="207">
        <f ca="1">INDEX('Wellbeing Acorn Type'!F$14:F$48,'Type Sorted'!$B20)</f>
        <v>0.13247863247863248</v>
      </c>
      <c r="R20" s="206">
        <f ca="1">INDEX('Wellbeing Acorn Type'!G$14:G$48,'Type Sorted'!$B20)</f>
        <v>21269</v>
      </c>
      <c r="S20" s="207">
        <f ca="1">INDEX('Wellbeing Acorn Type'!H$14:H$48,'Type Sorted'!$B20)</f>
        <v>0.14008615011723793</v>
      </c>
      <c r="T20" s="207">
        <f ca="1">INDEX('Wellbeing Acorn Type'!I$14:I$48,'Type Sorted'!$B20)</f>
        <v>1.4575203347595091E-3</v>
      </c>
      <c r="U20" s="227">
        <f ca="1">INDEX('Wellbeing Acorn Type'!J$14:J$48,'Type Sorted'!$B20)</f>
        <v>-0.33529403307156735</v>
      </c>
      <c r="V20" s="208">
        <f ca="1">INDEX('Wellbeing Acorn Type'!K$14:K$48,'Type Sorted'!$B20)</f>
        <v>94.569400592250744</v>
      </c>
      <c r="W20" s="208"/>
    </row>
    <row r="21" spans="1:23" ht="20.149999999999999" customHeight="1">
      <c r="A21" s="225">
        <v>9</v>
      </c>
      <c r="B21" s="225">
        <f ca="1">MATCH(A21,'Wellbeing Acorn Type'!$Q$14:$Q$48,0)</f>
        <v>5</v>
      </c>
      <c r="C21" s="226" t="str">
        <f ca="1">INDEX('Wellbeing Acorn Type'!$C$14:$C$48,'Type Sorted'!B21)</f>
        <v>1.5</v>
      </c>
      <c r="D21" s="40" t="str">
        <f ca="1">INDEX('Wellbeing Acorn Type'!D$14:D$48,'Type Sorted'!$B21)</f>
        <v>Countryside Complacency</v>
      </c>
      <c r="E21" s="40"/>
      <c r="F21" s="40"/>
      <c r="G21" s="40"/>
      <c r="H21" s="40"/>
      <c r="I21" s="40"/>
      <c r="J21" s="40"/>
      <c r="K21" s="40"/>
      <c r="L21" s="40"/>
      <c r="M21" s="40"/>
      <c r="N21" s="40"/>
      <c r="O21" s="40"/>
      <c r="P21" s="206">
        <f ca="1">INDEX('Wellbeing Acorn Type'!E$14:E$48,'Type Sorted'!$B21)</f>
        <v>7</v>
      </c>
      <c r="Q21" s="207">
        <f ca="1">INDEX('Wellbeing Acorn Type'!F$14:F$48,'Type Sorted'!$B21)</f>
        <v>2.9914529914529916E-2</v>
      </c>
      <c r="R21" s="206">
        <f ca="1">INDEX('Wellbeing Acorn Type'!G$14:G$48,'Type Sorted'!$B21)</f>
        <v>5184</v>
      </c>
      <c r="S21" s="207">
        <f ca="1">INDEX('Wellbeing Acorn Type'!H$14:H$48,'Type Sorted'!$B21)</f>
        <v>3.4143899675949101E-2</v>
      </c>
      <c r="T21" s="207">
        <f ca="1">INDEX('Wellbeing Acorn Type'!I$14:I$48,'Type Sorted'!$B21)</f>
        <v>1.3503086419753086E-3</v>
      </c>
      <c r="U21" s="227">
        <f ca="1">INDEX('Wellbeing Acorn Type'!J$14:J$48,'Type Sorted'!$B21)</f>
        <v>-0.3562630734439941</v>
      </c>
      <c r="V21" s="208">
        <f ca="1">INDEX('Wellbeing Acorn Type'!K$14:K$48,'Type Sorted'!$B21)</f>
        <v>87.613102775139822</v>
      </c>
      <c r="W21" s="208"/>
    </row>
    <row r="22" spans="1:23" ht="20.149999999999999" customHeight="1">
      <c r="A22" s="225">
        <v>10</v>
      </c>
      <c r="B22" s="225">
        <f ca="1">MATCH(A22,'Wellbeing Acorn Type'!$Q$14:$Q$48,0)</f>
        <v>26</v>
      </c>
      <c r="C22" s="226" t="str">
        <f ca="1">INDEX('Wellbeing Acorn Type'!$C$14:$C$48,'Type Sorted'!B22)</f>
        <v>4.20</v>
      </c>
      <c r="D22" s="40" t="str">
        <f ca="1">INDEX('Wellbeing Acorn Type'!D$14:D$48,'Type Sorted'!$B22)</f>
        <v>Perky Pensioners</v>
      </c>
      <c r="E22" s="40"/>
      <c r="F22" s="40"/>
      <c r="G22" s="40"/>
      <c r="H22" s="40"/>
      <c r="I22" s="40"/>
      <c r="J22" s="40"/>
      <c r="K22" s="40"/>
      <c r="L22" s="40"/>
      <c r="M22" s="40"/>
      <c r="N22" s="40"/>
      <c r="O22" s="40"/>
      <c r="P22" s="206">
        <f ca="1">INDEX('Wellbeing Acorn Type'!E$14:E$48,'Type Sorted'!$B22)</f>
        <v>15</v>
      </c>
      <c r="Q22" s="207">
        <f ca="1">INDEX('Wellbeing Acorn Type'!F$14:F$48,'Type Sorted'!$B22)</f>
        <v>6.4102564102564097E-2</v>
      </c>
      <c r="R22" s="206">
        <f ca="1">INDEX('Wellbeing Acorn Type'!G$14:G$48,'Type Sorted'!$B22)</f>
        <v>11244</v>
      </c>
      <c r="S22" s="207">
        <f ca="1">INDEX('Wellbeing Acorn Type'!H$14:H$48,'Type Sorted'!$B22)</f>
        <v>7.405748610269515E-2</v>
      </c>
      <c r="T22" s="207">
        <f ca="1">INDEX('Wellbeing Acorn Type'!I$14:I$48,'Type Sorted'!$B22)</f>
        <v>1.3340448239060833E-3</v>
      </c>
      <c r="U22" s="227">
        <f ca="1">INDEX('Wellbeing Acorn Type'!J$14:J$48,'Type Sorted'!$B22)</f>
        <v>-0.58152621180311126</v>
      </c>
      <c r="V22" s="208">
        <f ca="1">INDEX('Wellbeing Acorn Type'!K$14:K$48,'Type Sorted'!$B22)</f>
        <v>86.557845095731963</v>
      </c>
      <c r="W22" s="208"/>
    </row>
    <row r="23" spans="1:23" ht="20.149999999999999" customHeight="1">
      <c r="A23" s="225">
        <v>11</v>
      </c>
      <c r="B23" s="225">
        <f ca="1">MATCH(A23,'Wellbeing Acorn Type'!$Q$14:$Q$48,0)</f>
        <v>20</v>
      </c>
      <c r="C23" s="226" t="str">
        <f ca="1">INDEX('Wellbeing Acorn Type'!$C$14:$C$48,'Type Sorted'!B23)</f>
        <v>3.16</v>
      </c>
      <c r="D23" s="40" t="str">
        <f ca="1">INDEX('Wellbeing Acorn Type'!D$14:D$48,'Type Sorted'!$B23)</f>
        <v>Countryside Concerns</v>
      </c>
      <c r="E23" s="40"/>
      <c r="F23" s="40"/>
      <c r="G23" s="40"/>
      <c r="H23" s="40"/>
      <c r="I23" s="40"/>
      <c r="J23" s="40"/>
      <c r="K23" s="40"/>
      <c r="L23" s="40"/>
      <c r="M23" s="40"/>
      <c r="N23" s="40"/>
      <c r="O23" s="40"/>
      <c r="P23" s="206">
        <f ca="1">INDEX('Wellbeing Acorn Type'!E$14:E$48,'Type Sorted'!$B23)</f>
        <v>12</v>
      </c>
      <c r="Q23" s="207">
        <f ca="1">INDEX('Wellbeing Acorn Type'!F$14:F$48,'Type Sorted'!$B23)</f>
        <v>5.128205128205128E-2</v>
      </c>
      <c r="R23" s="206">
        <f ca="1">INDEX('Wellbeing Acorn Type'!G$14:G$48,'Type Sorted'!$B23)</f>
        <v>9356</v>
      </c>
      <c r="S23" s="207">
        <f ca="1">INDEX('Wellbeing Acorn Type'!H$14:H$48,'Type Sorted'!$B23)</f>
        <v>6.1622362146639617E-2</v>
      </c>
      <c r="T23" s="207">
        <f ca="1">INDEX('Wellbeing Acorn Type'!I$14:I$48,'Type Sorted'!$B23)</f>
        <v>1.2825994014536127E-3</v>
      </c>
      <c r="U23" s="227">
        <f ca="1">INDEX('Wellbeing Acorn Type'!J$14:J$48,'Type Sorted'!$B23)</f>
        <v>-0.65778433734884201</v>
      </c>
      <c r="V23" s="208">
        <f ca="1">INDEX('Wellbeing Acorn Type'!K$14:K$48,'Type Sorted'!$B23)</f>
        <v>83.219872617050896</v>
      </c>
      <c r="W23" s="208"/>
    </row>
    <row r="24" spans="1:23" ht="20.149999999999999" customHeight="1">
      <c r="A24" s="225">
        <v>12</v>
      </c>
      <c r="B24" s="225">
        <f ca="1">MATCH(A24,'Wellbeing Acorn Type'!$Q$14:$Q$48,0)</f>
        <v>2</v>
      </c>
      <c r="C24" s="226" t="str">
        <f ca="1">INDEX('Wellbeing Acorn Type'!$C$14:$C$48,'Type Sorted'!B24)</f>
        <v>1.2</v>
      </c>
      <c r="D24" s="40" t="str">
        <f ca="1">INDEX('Wellbeing Acorn Type'!D$14:D$48,'Type Sorted'!$B24)</f>
        <v>Poorly Pensioners</v>
      </c>
      <c r="E24" s="40"/>
      <c r="F24" s="40"/>
      <c r="G24" s="40"/>
      <c r="H24" s="40"/>
      <c r="I24" s="40"/>
      <c r="J24" s="40"/>
      <c r="K24" s="40"/>
      <c r="L24" s="40"/>
      <c r="M24" s="40"/>
      <c r="N24" s="40"/>
      <c r="O24" s="40"/>
      <c r="P24" s="206">
        <f ca="1">INDEX('Wellbeing Acorn Type'!E$14:E$48,'Type Sorted'!$B24)</f>
        <v>6</v>
      </c>
      <c r="Q24" s="207">
        <f ca="1">INDEX('Wellbeing Acorn Type'!F$14:F$48,'Type Sorted'!$B24)</f>
        <v>2.564102564102564E-2</v>
      </c>
      <c r="R24" s="206">
        <f ca="1">INDEX('Wellbeing Acorn Type'!G$14:G$48,'Type Sorted'!$B24)</f>
        <v>5698</v>
      </c>
      <c r="S24" s="207">
        <f ca="1">INDEX('Wellbeing Acorn Type'!H$14:H$48,'Type Sorted'!$B24)</f>
        <v>3.7529309481782014E-2</v>
      </c>
      <c r="T24" s="207">
        <f ca="1">INDEX('Wellbeing Acorn Type'!I$14:I$48,'Type Sorted'!$B24)</f>
        <v>1.053001053001053E-3</v>
      </c>
      <c r="U24" s="227">
        <f ca="1">INDEX('Wellbeing Acorn Type'!J$14:J$48,'Type Sorted'!$B24)</f>
        <v>-0.95685923092320668</v>
      </c>
      <c r="V24" s="208">
        <f ca="1">INDEX('Wellbeing Acorn Type'!K$14:K$48,'Type Sorted'!$B24)</f>
        <v>68.322668322668321</v>
      </c>
      <c r="W24" s="208"/>
    </row>
    <row r="25" spans="1:23" ht="20.149999999999999" customHeight="1">
      <c r="A25" s="225">
        <v>13</v>
      </c>
      <c r="B25" s="225">
        <f ca="1">MATCH(A25,'Wellbeing Acorn Type'!$Q$14:$Q$48,0)</f>
        <v>21</v>
      </c>
      <c r="C25" s="226" t="str">
        <f ca="1">INDEX('Wellbeing Acorn Type'!$C$14:$C$48,'Type Sorted'!B25)</f>
        <v>3.17</v>
      </c>
      <c r="D25" s="40" t="str">
        <f ca="1">INDEX('Wellbeing Acorn Type'!D$14:D$48,'Type Sorted'!$B25)</f>
        <v>Everthing in Moderation</v>
      </c>
      <c r="E25" s="40"/>
      <c r="F25" s="40"/>
      <c r="G25" s="40"/>
      <c r="H25" s="40"/>
      <c r="I25" s="40"/>
      <c r="J25" s="40"/>
      <c r="K25" s="40"/>
      <c r="L25" s="40"/>
      <c r="M25" s="40"/>
      <c r="N25" s="40"/>
      <c r="O25" s="40"/>
      <c r="P25" s="206">
        <f ca="1">INDEX('Wellbeing Acorn Type'!E$14:E$48,'Type Sorted'!$B25)</f>
        <v>10</v>
      </c>
      <c r="Q25" s="207">
        <f ca="1">INDEX('Wellbeing Acorn Type'!F$14:F$48,'Type Sorted'!$B25)</f>
        <v>4.2735042735042736E-2</v>
      </c>
      <c r="R25" s="206">
        <f ca="1">INDEX('Wellbeing Acorn Type'!G$14:G$48,'Type Sorted'!$B25)</f>
        <v>11016</v>
      </c>
      <c r="S25" s="207">
        <f ca="1">INDEX('Wellbeing Acorn Type'!H$14:H$48,'Type Sorted'!$B25)</f>
        <v>7.255578681139184E-2</v>
      </c>
      <c r="T25" s="207">
        <f ca="1">INDEX('Wellbeing Acorn Type'!I$14:I$48,'Type Sorted'!$B25)</f>
        <v>9.0777051561365292E-4</v>
      </c>
      <c r="U25" s="227">
        <f ca="1">INDEX('Wellbeing Acorn Type'!J$14:J$48,'Type Sorted'!$B25)</f>
        <v>-1.7585166246438928</v>
      </c>
      <c r="V25" s="208">
        <f ca="1">INDEX('Wellbeing Acorn Type'!K$14:K$48,'Type Sorted'!$B25)</f>
        <v>58.8995648908503</v>
      </c>
      <c r="W25" s="208"/>
    </row>
    <row r="26" spans="1:23" ht="20.149999999999999" customHeight="1">
      <c r="A26" s="225">
        <v>14</v>
      </c>
      <c r="B26" s="225">
        <f ca="1">MATCH(A26,'Wellbeing Acorn Type'!$Q$14:$Q$48,0)</f>
        <v>19</v>
      </c>
      <c r="C26" s="226" t="str">
        <f ca="1">INDEX('Wellbeing Acorn Type'!$C$14:$C$48,'Type Sorted'!B26)</f>
        <v>3.15</v>
      </c>
      <c r="D26" s="40" t="str">
        <f ca="1">INDEX('Wellbeing Acorn Type'!D$14:D$48,'Type Sorted'!$B26)</f>
        <v>Borderline Behaviours</v>
      </c>
      <c r="E26" s="40"/>
      <c r="F26" s="40"/>
      <c r="G26" s="40"/>
      <c r="H26" s="40"/>
      <c r="I26" s="40"/>
      <c r="J26" s="40"/>
      <c r="K26" s="40"/>
      <c r="L26" s="40"/>
      <c r="M26" s="40"/>
      <c r="N26" s="40"/>
      <c r="O26" s="40"/>
      <c r="P26" s="206">
        <f ca="1">INDEX('Wellbeing Acorn Type'!E$14:E$48,'Type Sorted'!$B26)</f>
        <v>6</v>
      </c>
      <c r="Q26" s="207">
        <f ca="1">INDEX('Wellbeing Acorn Type'!F$14:F$48,'Type Sorted'!$B26)</f>
        <v>2.564102564102564E-2</v>
      </c>
      <c r="R26" s="206">
        <f ca="1">INDEX('Wellbeing Acorn Type'!G$14:G$48,'Type Sorted'!$B26)</f>
        <v>6716</v>
      </c>
      <c r="S26" s="207">
        <f ca="1">INDEX('Wellbeing Acorn Type'!H$14:H$48,'Type Sorted'!$B26)</f>
        <v>4.4234265089443316E-2</v>
      </c>
      <c r="T26" s="207">
        <f ca="1">INDEX('Wellbeing Acorn Type'!I$14:I$48,'Type Sorted'!$B26)</f>
        <v>8.9338892197736745E-4</v>
      </c>
      <c r="U26" s="227">
        <f ca="1">INDEX('Wellbeing Acorn Type'!J$14:J$48,'Type Sorted'!$B26)</f>
        <v>-1.3832728550445048</v>
      </c>
      <c r="V26" s="208">
        <f ca="1">INDEX('Wellbeing Acorn Type'!K$14:K$48,'Type Sorted'!$B26)</f>
        <v>57.96643301110246</v>
      </c>
      <c r="W26" s="208"/>
    </row>
    <row r="27" spans="1:23" ht="20.149999999999999" customHeight="1">
      <c r="A27" s="225">
        <v>15</v>
      </c>
      <c r="B27" s="225">
        <f ca="1">MATCH(A27,'Wellbeing Acorn Type'!$Q$14:$Q$48,0)</f>
        <v>9</v>
      </c>
      <c r="C27" s="226" t="str">
        <f ca="1">INDEX('Wellbeing Acorn Type'!$C$14:$C$48,'Type Sorted'!B27)</f>
        <v>2.7</v>
      </c>
      <c r="D27" s="40" t="str">
        <f ca="1">INDEX('Wellbeing Acorn Type'!D$14:D$48,'Type Sorted'!$B27)</f>
        <v>Struggling Smokers</v>
      </c>
      <c r="E27" s="40"/>
      <c r="F27" s="40"/>
      <c r="G27" s="40"/>
      <c r="H27" s="40"/>
      <c r="I27" s="40"/>
      <c r="J27" s="40"/>
      <c r="K27" s="40"/>
      <c r="L27" s="40"/>
      <c r="M27" s="40"/>
      <c r="N27" s="40"/>
      <c r="O27" s="40"/>
      <c r="P27" s="206">
        <f ca="1">INDEX('Wellbeing Acorn Type'!E$14:E$48,'Type Sorted'!$B27)</f>
        <v>2</v>
      </c>
      <c r="Q27" s="207">
        <f ca="1">INDEX('Wellbeing Acorn Type'!F$14:F$48,'Type Sorted'!$B27)</f>
        <v>8.5470085470085479E-3</v>
      </c>
      <c r="R27" s="206">
        <f ca="1">INDEX('Wellbeing Acorn Type'!G$14:G$48,'Type Sorted'!$B27)</f>
        <v>2461</v>
      </c>
      <c r="S27" s="207">
        <f ca="1">INDEX('Wellbeing Acorn Type'!H$14:H$48,'Type Sorted'!$B27)</f>
        <v>1.6209131385515187E-2</v>
      </c>
      <c r="T27" s="207">
        <f ca="1">INDEX('Wellbeing Acorn Type'!I$14:I$48,'Type Sorted'!$B27)</f>
        <v>8.1267777326290123E-4</v>
      </c>
      <c r="U27" s="227">
        <f ca="1">INDEX('Wellbeing Acorn Type'!J$14:J$48,'Type Sorted'!$B27)</f>
        <v>-0.92816625338411307</v>
      </c>
      <c r="V27" s="208">
        <f ca="1">INDEX('Wellbeing Acorn Type'!K$14:K$48,'Type Sorted'!$B27)</f>
        <v>52.729590153401617</v>
      </c>
      <c r="W27" s="208"/>
    </row>
    <row r="28" spans="1:23" ht="20.149999999999999" customHeight="1">
      <c r="A28" s="225">
        <v>16</v>
      </c>
      <c r="B28" s="225">
        <f ca="1">MATCH(A28,'Wellbeing Acorn Type'!$Q$14:$Q$48,0)</f>
        <v>13</v>
      </c>
      <c r="C28" s="226" t="str">
        <f ca="1">INDEX('Wellbeing Acorn Type'!$C$14:$C$48,'Type Sorted'!B28)</f>
        <v>2.11</v>
      </c>
      <c r="D28" s="40" t="str">
        <f ca="1">INDEX('Wellbeing Acorn Type'!D$14:D$48,'Type Sorted'!$B28)</f>
        <v>Anxious Adversity</v>
      </c>
      <c r="E28" s="40"/>
      <c r="F28" s="40"/>
      <c r="G28" s="40"/>
      <c r="H28" s="40"/>
      <c r="I28" s="40"/>
      <c r="J28" s="40"/>
      <c r="K28" s="40"/>
      <c r="L28" s="40"/>
      <c r="M28" s="40"/>
      <c r="N28" s="40"/>
      <c r="O28" s="40"/>
      <c r="P28" s="206">
        <f ca="1">INDEX('Wellbeing Acorn Type'!E$14:E$48,'Type Sorted'!$B28)</f>
        <v>2</v>
      </c>
      <c r="Q28" s="207">
        <f ca="1">INDEX('Wellbeing Acorn Type'!F$14:F$48,'Type Sorted'!$B28)</f>
        <v>8.5470085470085479E-3</v>
      </c>
      <c r="R28" s="206">
        <f ca="1">INDEX('Wellbeing Acorn Type'!G$14:G$48,'Type Sorted'!$B28)</f>
        <v>2655</v>
      </c>
      <c r="S28" s="207">
        <f ca="1">INDEX('Wellbeing Acorn Type'!H$14:H$48,'Type Sorted'!$B28)</f>
        <v>1.7486893063203099E-2</v>
      </c>
      <c r="T28" s="207">
        <f ca="1">INDEX('Wellbeing Acorn Type'!I$14:I$48,'Type Sorted'!$B28)</f>
        <v>7.5329566854990583E-4</v>
      </c>
      <c r="U28" s="227">
        <f ca="1">INDEX('Wellbeing Acorn Type'!J$14:J$48,'Type Sorted'!$B28)</f>
        <v>-1.0433123155670951</v>
      </c>
      <c r="V28" s="208">
        <f ca="1">INDEX('Wellbeing Acorn Type'!K$14:K$48,'Type Sorted'!$B28)</f>
        <v>48.876655882305606</v>
      </c>
      <c r="W28" s="208"/>
    </row>
    <row r="29" spans="1:23" ht="20.149999999999999" customHeight="1">
      <c r="A29" s="225">
        <v>17</v>
      </c>
      <c r="B29" s="225">
        <f ca="1">MATCH(A29,'Wellbeing Acorn Type'!$Q$14:$Q$48,0)</f>
        <v>1</v>
      </c>
      <c r="C29" s="226" t="str">
        <f ca="1">INDEX('Wellbeing Acorn Type'!$C$14:$C$48,'Type Sorted'!B29)</f>
        <v>1.1</v>
      </c>
      <c r="D29" s="40" t="str">
        <f ca="1">INDEX('Wellbeing Acorn Type'!D$14:D$48,'Type Sorted'!$B29)</f>
        <v>Limited Living</v>
      </c>
      <c r="E29" s="40"/>
      <c r="F29" s="40"/>
      <c r="G29" s="40"/>
      <c r="H29" s="40"/>
      <c r="I29" s="40"/>
      <c r="J29" s="40"/>
      <c r="K29" s="40"/>
      <c r="L29" s="40"/>
      <c r="M29" s="40"/>
      <c r="N29" s="40"/>
      <c r="O29" s="40"/>
      <c r="P29" s="206">
        <f ca="1">INDEX('Wellbeing Acorn Type'!E$14:E$48,'Type Sorted'!$B29)</f>
        <v>2</v>
      </c>
      <c r="Q29" s="207">
        <f ca="1">INDEX('Wellbeing Acorn Type'!F$14:F$48,'Type Sorted'!$B29)</f>
        <v>8.5470085470085479E-3</v>
      </c>
      <c r="R29" s="206">
        <f ca="1">INDEX('Wellbeing Acorn Type'!G$14:G$48,'Type Sorted'!$B29)</f>
        <v>2777</v>
      </c>
      <c r="S29" s="207">
        <f ca="1">INDEX('Wellbeing Acorn Type'!H$14:H$48,'Type Sorted'!$B29)</f>
        <v>1.8290433912058382E-2</v>
      </c>
      <c r="T29" s="207">
        <f ca="1">INDEX('Wellbeing Acorn Type'!I$14:I$48,'Type Sorted'!$B29)</f>
        <v>7.2020165646380992E-4</v>
      </c>
      <c r="U29" s="227">
        <f ca="1">INDEX('Wellbeing Acorn Type'!J$14:J$48,'Type Sorted'!$B29)</f>
        <v>-1.1122849879312151</v>
      </c>
      <c r="V29" s="208">
        <f ca="1">INDEX('Wellbeing Acorn Type'!K$14:K$48,'Type Sorted'!$B29)</f>
        <v>46.72939192204587</v>
      </c>
      <c r="W29" s="208"/>
    </row>
    <row r="30" spans="1:23" ht="20.149999999999999" customHeight="1">
      <c r="A30" s="225">
        <v>18</v>
      </c>
      <c r="B30" s="225">
        <f ca="1">MATCH(A30,'Wellbeing Acorn Type'!$Q$14:$Q$48,0)</f>
        <v>4</v>
      </c>
      <c r="C30" s="226" t="str">
        <f ca="1">INDEX('Wellbeing Acorn Type'!$C$14:$C$48,'Type Sorted'!B30)</f>
        <v>1.4</v>
      </c>
      <c r="D30" s="40" t="str">
        <f ca="1">INDEX('Wellbeing Acorn Type'!D$14:D$48,'Type Sorted'!$B30)</f>
        <v>Elderly Ailments</v>
      </c>
      <c r="E30" s="40"/>
      <c r="F30" s="40"/>
      <c r="G30" s="40"/>
      <c r="H30" s="40"/>
      <c r="I30" s="40"/>
      <c r="J30" s="40"/>
      <c r="K30" s="40"/>
      <c r="L30" s="40"/>
      <c r="M30" s="40"/>
      <c r="N30" s="40"/>
      <c r="O30" s="40"/>
      <c r="P30" s="206">
        <f ca="1">INDEX('Wellbeing Acorn Type'!E$14:E$48,'Type Sorted'!$B30)</f>
        <v>4</v>
      </c>
      <c r="Q30" s="207">
        <f ca="1">INDEX('Wellbeing Acorn Type'!F$14:F$48,'Type Sorted'!$B30)</f>
        <v>1.7094017094017096E-2</v>
      </c>
      <c r="R30" s="206">
        <f ca="1">INDEX('Wellbeing Acorn Type'!G$14:G$48,'Type Sorted'!$B30)</f>
        <v>7426</v>
      </c>
      <c r="S30" s="207">
        <f ca="1">INDEX('Wellbeing Acorn Type'!H$14:H$48,'Type Sorted'!$B30)</f>
        <v>4.8910609373765047E-2</v>
      </c>
      <c r="T30" s="207">
        <f ca="1">INDEX('Wellbeing Acorn Type'!I$14:I$48,'Type Sorted'!$B30)</f>
        <v>5.3864799353622406E-4</v>
      </c>
      <c r="U30" s="227">
        <f ca="1">INDEX('Wellbeing Acorn Type'!J$14:J$48,'Type Sorted'!$B30)</f>
        <v>-2.2565729918255193</v>
      </c>
      <c r="V30" s="208">
        <f ca="1">INDEX('Wellbeing Acorn Type'!K$14:K$48,'Type Sorted'!$B30)</f>
        <v>34.949507505392241</v>
      </c>
      <c r="W30" s="208"/>
    </row>
    <row r="31" spans="1:23" ht="20.149999999999999" customHeight="1">
      <c r="A31" s="225">
        <v>19</v>
      </c>
      <c r="B31" s="225">
        <f ca="1">MATCH(A31,'Wellbeing Acorn Type'!$Q$14:$Q$48,0)</f>
        <v>11</v>
      </c>
      <c r="C31" s="226" t="str">
        <f ca="1">INDEX('Wellbeing Acorn Type'!$C$14:$C$48,'Type Sorted'!B31)</f>
        <v>2.9</v>
      </c>
      <c r="D31" s="40" t="str">
        <f ca="1">INDEX('Wellbeing Acorn Type'!D$14:D$48,'Type Sorted'!$B31)</f>
        <v>Everyday Excesses</v>
      </c>
      <c r="E31" s="40"/>
      <c r="F31" s="40"/>
      <c r="G31" s="40"/>
      <c r="H31" s="40"/>
      <c r="I31" s="40"/>
      <c r="J31" s="40"/>
      <c r="K31" s="40"/>
      <c r="L31" s="40"/>
      <c r="M31" s="40"/>
      <c r="N31" s="40"/>
      <c r="O31" s="40"/>
      <c r="P31" s="206">
        <f ca="1">INDEX('Wellbeing Acorn Type'!E$14:E$48,'Type Sorted'!$B31)</f>
        <v>4</v>
      </c>
      <c r="Q31" s="207">
        <f ca="1">INDEX('Wellbeing Acorn Type'!F$14:F$48,'Type Sorted'!$B31)</f>
        <v>1.7094017094017096E-2</v>
      </c>
      <c r="R31" s="206">
        <f ca="1">INDEX('Wellbeing Acorn Type'!G$14:G$48,'Type Sorted'!$B31)</f>
        <v>7561</v>
      </c>
      <c r="S31" s="207">
        <f ca="1">INDEX('Wellbeing Acorn Type'!H$14:H$48,'Type Sorted'!$B31)</f>
        <v>4.9799773427826224E-2</v>
      </c>
      <c r="T31" s="207">
        <f ca="1">INDEX('Wellbeing Acorn Type'!I$14:I$48,'Type Sorted'!$B31)</f>
        <v>5.2903055151434992E-4</v>
      </c>
      <c r="U31" s="227">
        <f ca="1">INDEX('Wellbeing Acorn Type'!J$14:J$48,'Type Sorted'!$B31)</f>
        <v>-2.2999101891427971</v>
      </c>
      <c r="V31" s="208">
        <f ca="1">INDEX('Wellbeing Acorn Type'!K$14:K$48,'Type Sorted'!$B31)</f>
        <v>34.325491698855018</v>
      </c>
      <c r="W31" s="208"/>
    </row>
    <row r="32" spans="1:23" ht="20.149999999999999" customHeight="1">
      <c r="A32" s="225">
        <v>20</v>
      </c>
      <c r="B32" s="225">
        <f ca="1">MATCH(A32,'Wellbeing Acorn Type'!$Q$14:$Q$48,0)</f>
        <v>14</v>
      </c>
      <c r="C32" s="226" t="str">
        <f ca="1">INDEX('Wellbeing Acorn Type'!$C$14:$C$48,'Type Sorted'!B32)</f>
        <v>2.12</v>
      </c>
      <c r="D32" s="40" t="str">
        <f ca="1">INDEX('Wellbeing Acorn Type'!D$14:D$48,'Type Sorted'!$B32)</f>
        <v>Perilous Futures</v>
      </c>
      <c r="E32" s="40"/>
      <c r="F32" s="40"/>
      <c r="G32" s="40"/>
      <c r="H32" s="40"/>
      <c r="I32" s="40"/>
      <c r="J32" s="40"/>
      <c r="K32" s="40"/>
      <c r="L32" s="40"/>
      <c r="M32" s="40"/>
      <c r="N32" s="40"/>
      <c r="O32" s="40"/>
      <c r="P32" s="206">
        <f ca="1">INDEX('Wellbeing Acorn Type'!E$14:E$48,'Type Sorted'!$B32)</f>
        <v>1</v>
      </c>
      <c r="Q32" s="207">
        <f ca="1">INDEX('Wellbeing Acorn Type'!F$14:F$48,'Type Sorted'!$B32)</f>
        <v>4.2735042735042739E-3</v>
      </c>
      <c r="R32" s="206">
        <f ca="1">INDEX('Wellbeing Acorn Type'!G$14:G$48,'Type Sorted'!$B32)</f>
        <v>2709</v>
      </c>
      <c r="S32" s="207">
        <f ca="1">INDEX('Wellbeing Acorn Type'!H$14:H$48,'Type Sorted'!$B32)</f>
        <v>1.7842558684827568E-2</v>
      </c>
      <c r="T32" s="207">
        <f ca="1">INDEX('Wellbeing Acorn Type'!I$14:I$48,'Type Sorted'!$B32)</f>
        <v>3.6913990402362494E-4</v>
      </c>
      <c r="U32" s="227">
        <f ca="1">INDEX('Wellbeing Acorn Type'!J$14:J$48,'Type Sorted'!$B32)</f>
        <v>-1.5679723141824473</v>
      </c>
      <c r="V32" s="208">
        <f ca="1">INDEX('Wellbeing Acorn Type'!K$14:K$48,'Type Sorted'!$B32)</f>
        <v>23.951185191495274</v>
      </c>
      <c r="W32" s="208"/>
    </row>
    <row r="33" spans="1:28" ht="20.149999999999999" customHeight="1">
      <c r="A33" s="225">
        <v>21</v>
      </c>
      <c r="B33" s="225">
        <f ca="1">MATCH(A33,'Wellbeing Acorn Type'!$Q$14:$Q$48,0)</f>
        <v>18</v>
      </c>
      <c r="C33" s="226" t="str">
        <f ca="1">INDEX('Wellbeing Acorn Type'!$C$14:$C$48,'Type Sorted'!B33)</f>
        <v>3.14</v>
      </c>
      <c r="D33" s="40" t="str">
        <f ca="1">INDEX('Wellbeing Acorn Type'!D$14:D$48,'Type Sorted'!$B33)</f>
        <v>Rooted Routines</v>
      </c>
      <c r="E33" s="40"/>
      <c r="F33" s="40"/>
      <c r="G33" s="40"/>
      <c r="H33" s="40"/>
      <c r="I33" s="40"/>
      <c r="J33" s="40"/>
      <c r="K33" s="40"/>
      <c r="L33" s="40"/>
      <c r="M33" s="40"/>
      <c r="N33" s="40"/>
      <c r="O33" s="40"/>
      <c r="P33" s="206">
        <f ca="1">INDEX('Wellbeing Acorn Type'!E$14:E$48,'Type Sorted'!$B33)</f>
        <v>2</v>
      </c>
      <c r="Q33" s="207">
        <f ca="1">INDEX('Wellbeing Acorn Type'!F$14:F$48,'Type Sorted'!$B33)</f>
        <v>8.5470085470085479E-3</v>
      </c>
      <c r="R33" s="206">
        <f ca="1">INDEX('Wellbeing Acorn Type'!G$14:G$48,'Type Sorted'!$B33)</f>
        <v>6104</v>
      </c>
      <c r="S33" s="207">
        <f ca="1">INDEX('Wellbeing Acorn Type'!H$14:H$48,'Type Sorted'!$B33)</f>
        <v>4.020338804436599E-2</v>
      </c>
      <c r="T33" s="207">
        <f ca="1">INDEX('Wellbeing Acorn Type'!I$14:I$48,'Type Sorted'!$B33)</f>
        <v>3.2765399737876802E-4</v>
      </c>
      <c r="U33" s="227">
        <f ca="1">INDEX('Wellbeing Acorn Type'!J$14:J$48,'Type Sorted'!$B33)</f>
        <v>-2.4651777495070273</v>
      </c>
      <c r="V33" s="208">
        <f ca="1">INDEX('Wellbeing Acorn Type'!K$14:K$48,'Type Sorted'!$B33)</f>
        <v>21.25942355300154</v>
      </c>
      <c r="W33" s="208"/>
    </row>
    <row r="34" spans="1:28" ht="20.149999999999999" customHeight="1">
      <c r="A34" s="225">
        <v>22</v>
      </c>
      <c r="B34" s="225">
        <f ca="1">MATCH(A34,'Wellbeing Acorn Type'!$Q$14:$Q$48,0)</f>
        <v>3</v>
      </c>
      <c r="C34" s="226" t="str">
        <f ca="1">INDEX('Wellbeing Acorn Type'!$C$14:$C$48,'Type Sorted'!B34)</f>
        <v>1.3</v>
      </c>
      <c r="D34" s="40" t="str">
        <f ca="1">INDEX('Wellbeing Acorn Type'!D$14:D$48,'Type Sorted'!$B34)</f>
        <v>Hardship Heartlands</v>
      </c>
      <c r="E34" s="40"/>
      <c r="F34" s="40"/>
      <c r="G34" s="40"/>
      <c r="H34" s="40"/>
      <c r="I34" s="40"/>
      <c r="J34" s="40"/>
      <c r="K34" s="40"/>
      <c r="L34" s="40"/>
      <c r="M34" s="40"/>
      <c r="N34" s="40"/>
      <c r="O34" s="40"/>
      <c r="P34" s="206">
        <f ca="1">INDEX('Wellbeing Acorn Type'!E$14:E$48,'Type Sorted'!$B34)</f>
        <v>1</v>
      </c>
      <c r="Q34" s="207">
        <f ca="1">INDEX('Wellbeing Acorn Type'!F$14:F$48,'Type Sorted'!$B34)</f>
        <v>4.2735042735042739E-3</v>
      </c>
      <c r="R34" s="206">
        <f ca="1">INDEX('Wellbeing Acorn Type'!G$14:G$48,'Type Sorted'!$B34)</f>
        <v>8390</v>
      </c>
      <c r="S34" s="207">
        <f ca="1">INDEX('Wellbeing Acorn Type'!H$14:H$48,'Type Sorted'!$B34)</f>
        <v>5.5259899359801884E-2</v>
      </c>
      <c r="T34" s="207">
        <f ca="1">INDEX('Wellbeing Acorn Type'!I$14:I$48,'Type Sorted'!$B34)</f>
        <v>1.1918951132300358E-4</v>
      </c>
      <c r="U34" s="227">
        <f ca="1">INDEX('Wellbeing Acorn Type'!J$14:J$48,'Type Sorted'!$B34)</f>
        <v>-3.4135087141311504</v>
      </c>
      <c r="V34" s="208">
        <f ca="1">INDEX('Wellbeing Acorn Type'!K$14:K$48,'Type Sorted'!$B34)</f>
        <v>7.7334637286961483</v>
      </c>
      <c r="W34" s="208"/>
    </row>
    <row r="35" spans="1:28" ht="20.149999999999999" customHeight="1">
      <c r="A35" s="225">
        <v>23</v>
      </c>
      <c r="B35" s="225">
        <f ca="1">MATCH(A35,'Wellbeing Acorn Type'!$Q$14:$Q$48,0)</f>
        <v>10</v>
      </c>
      <c r="C35" s="226" t="str">
        <f ca="1">INDEX('Wellbeing Acorn Type'!$C$14:$C$48,'Type Sorted'!B35)</f>
        <v>2.8</v>
      </c>
      <c r="D35" s="40" t="str">
        <f ca="1">INDEX('Wellbeing Acorn Type'!D$14:D$48,'Type Sorted'!$B35)</f>
        <v>Despondent Diversity</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0</v>
      </c>
      <c r="S35" s="207">
        <f ca="1">INDEX('Wellbeing Acorn Type'!H$14:H$48,'Type Sorted'!$B35)</f>
        <v>0</v>
      </c>
      <c r="T35" s="207">
        <f ca="1">INDEX('Wellbeing Acorn Type'!I$14:I$48,'Type Sorted'!$B35)</f>
        <v>0</v>
      </c>
      <c r="U35" s="227">
        <f ca="1">INDEX('Wellbeing Acorn Type'!J$14:J$48,'Type Sorted'!$B35)</f>
        <v>0</v>
      </c>
      <c r="V35" s="208">
        <f ca="1">INDEX('Wellbeing Acorn Type'!K$14:K$48,'Type Sorted'!$B35)</f>
        <v>0</v>
      </c>
      <c r="W35" s="208"/>
    </row>
    <row r="36" spans="1:28" ht="20.149999999999999" customHeight="1">
      <c r="A36" s="225">
        <v>24</v>
      </c>
      <c r="B36" s="225">
        <f ca="1">MATCH(A36,'Wellbeing Acorn Type'!$Q$14:$Q$48,0)</f>
        <v>8</v>
      </c>
      <c r="C36" s="226" t="str">
        <f ca="1">INDEX('Wellbeing Acorn Type'!$C$14:$C$48,'Type Sorted'!B36)</f>
        <v>2.6</v>
      </c>
      <c r="D36" s="40" t="str">
        <f ca="1">INDEX('Wellbeing Acorn Type'!D$14:D$48,'Type Sorted'!$B36)</f>
        <v>Dangerous Dependencies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1632</v>
      </c>
      <c r="S36" s="207">
        <f ca="1">INDEX('Wellbeing Acorn Type'!H$14:H$48,'Type Sorted'!$B36)</f>
        <v>1.0749005453539531E-2</v>
      </c>
      <c r="T36" s="207">
        <f ca="1">INDEX('Wellbeing Acorn Type'!I$14:I$48,'Type Sorted'!$B36)</f>
        <v>0</v>
      </c>
      <c r="U36" s="227">
        <f ca="1">INDEX('Wellbeing Acorn Type'!J$14:J$48,'Type Sorted'!$B36)</f>
        <v>-1.5945524990964592</v>
      </c>
      <c r="V36" s="208">
        <f ca="1">INDEX('Wellbeing Acorn Type'!K$14:K$48,'Type Sorted'!$B36)</f>
        <v>0</v>
      </c>
      <c r="W36" s="208"/>
    </row>
    <row r="37" spans="1:28" ht="20.149999999999999" customHeight="1">
      <c r="A37" s="225">
        <v>25</v>
      </c>
      <c r="B37" s="225">
        <f ca="1">MATCH(A37,'Wellbeing Acorn Type'!$Q$14:$Q$48,0)</f>
        <v>12</v>
      </c>
      <c r="C37" s="226" t="str">
        <f ca="1">INDEX('Wellbeing Acorn Type'!$C$14:$C$48,'Type Sorted'!B37)</f>
        <v>2.10</v>
      </c>
      <c r="D37" s="40" t="str">
        <f ca="1">INDEX('Wellbeing Acorn Type'!D$14:D$48,'Type Sorted'!$B37)</f>
        <v>Respiratory Risks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5238</v>
      </c>
      <c r="S37" s="207">
        <f ca="1">INDEX('Wellbeing Acorn Type'!H$14:H$48,'Type Sorted'!$B37)</f>
        <v>3.4499565297573573E-2</v>
      </c>
      <c r="T37" s="207">
        <f ca="1">INDEX('Wellbeing Acorn Type'!I$14:I$48,'Type Sorted'!$B37)</f>
        <v>0</v>
      </c>
      <c r="U37" s="227">
        <f ca="1">INDEX('Wellbeing Acorn Type'!J$14:J$48,'Type Sorted'!$B37)</f>
        <v>-2.8916019125818933</v>
      </c>
      <c r="V37" s="208">
        <f ca="1">INDEX('Wellbeing Acorn Type'!K$14:K$48,'Type Sorted'!$B37)</f>
        <v>0</v>
      </c>
      <c r="W37" s="208"/>
    </row>
    <row r="38" spans="1:28" ht="20.149999999999999" customHeight="1">
      <c r="A38" s="225">
        <v>26</v>
      </c>
      <c r="B38" s="225">
        <f ca="1">MATCH(A38,'Wellbeing Acorn Type'!$Q$14:$Q$48,0)</f>
        <v>22</v>
      </c>
      <c r="C38" s="226" t="str">
        <f ca="1">INDEX('Wellbeing Acorn Type'!$C$14:$C$48,'Type Sorted'!B38)</f>
        <v>3.18</v>
      </c>
      <c r="D38" s="40" t="str">
        <f ca="1">INDEX('Wellbeing Acorn Type'!D$14:D$48,'Type Sorted'!$B38)</f>
        <v>Cultural Concerns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57</v>
      </c>
      <c r="S38" s="207">
        <f ca="1">INDEX('Wellbeing Acorn Type'!H$14:H$48,'Type Sorted'!$B38)</f>
        <v>3.7542482282582924E-4</v>
      </c>
      <c r="T38" s="207">
        <f ca="1">INDEX('Wellbeing Acorn Type'!I$14:I$48,'Type Sorted'!$B38)</f>
        <v>0</v>
      </c>
      <c r="U38" s="227">
        <f ca="1">INDEX('Wellbeing Acorn Type'!J$14:J$48,'Type Sorted'!$B38)</f>
        <v>-0.29644966145428547</v>
      </c>
      <c r="V38" s="208">
        <f ca="1">INDEX('Wellbeing Acorn Type'!K$14:K$48,'Type Sorted'!$B38)</f>
        <v>0</v>
      </c>
      <c r="W38" s="208"/>
    </row>
    <row r="39" spans="1:28" ht="20.149999999999999" customHeight="1">
      <c r="A39" s="225">
        <v>27</v>
      </c>
      <c r="B39" s="225">
        <f ca="1">MATCH(A39,'Wellbeing Acorn Type'!$Q$14:$Q$48,0)</f>
        <v>34</v>
      </c>
      <c r="C39" s="226" t="str">
        <f ca="1">INDEX('Wellbeing Acorn Type'!$C$14:$C$48,'Type Sorted'!B39)</f>
        <v>60</v>
      </c>
      <c r="D39" s="40" t="str">
        <f ca="1">INDEX('Wellbeing Acorn Type'!D$14:D$48,'Type Sorted'!$B39)</f>
        <v>Active Communal Population</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71</v>
      </c>
      <c r="S39" s="207">
        <f ca="1">INDEX('Wellbeing Acorn Type'!H$14:H$48,'Type Sorted'!$B39)</f>
        <v>4.6763442843217323E-4</v>
      </c>
      <c r="T39" s="207">
        <f ca="1">INDEX('Wellbeing Acorn Type'!I$14:I$48,'Type Sorted'!$B39)</f>
        <v>0</v>
      </c>
      <c r="U39" s="227">
        <f ca="1">INDEX('Wellbeing Acorn Type'!J$14:J$48,'Type Sorted'!$B39)</f>
        <v>-0.33087407237836142</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234</v>
      </c>
      <c r="Q41" s="230"/>
      <c r="R41" s="229">
        <f ca="1">SUM(R13:R40)</f>
        <v>151828</v>
      </c>
      <c r="S41" s="17"/>
      <c r="T41" s="221">
        <f ca="1">IF(R41&gt;0,P41/R41,0)</f>
        <v>1.5412176937060359E-3</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25</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435.76933651164825</v>
      </c>
      <c r="AA53" s="231">
        <f t="shared" ca="1" si="0"/>
        <v>100</v>
      </c>
      <c r="AB53" s="231">
        <f t="shared" ca="1" si="0"/>
        <v>100</v>
      </c>
    </row>
    <row r="54" spans="1:28" ht="15" hidden="1" customHeight="1">
      <c r="A54" s="231">
        <f ca="1">INDEX('Wellbeing Acorn Type'!$R$14:$R$48,'Type Sorted'!B14)</f>
        <v>24</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231.74742314124916</v>
      </c>
      <c r="Z54" s="231">
        <f t="shared" ca="1" si="1"/>
        <v>100</v>
      </c>
      <c r="AA54" s="231">
        <f t="shared" ca="1" si="1"/>
        <v>100</v>
      </c>
      <c r="AB54" s="231">
        <f t="shared" ca="1" si="1"/>
        <v>100</v>
      </c>
    </row>
    <row r="55" spans="1:28" ht="15" hidden="1" customHeight="1">
      <c r="A55" s="231">
        <f ca="1">INDEX('Wellbeing Acorn Type'!$R$14:$R$48,'Type Sorted'!B15)</f>
        <v>22</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194.55400504875769</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61</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191.39752414088699</v>
      </c>
    </row>
    <row r="57" spans="1:28" ht="15" hidden="1" customHeight="1">
      <c r="A57" s="231">
        <f ca="1">INDEX('Wellbeing Acorn Type'!$R$14:$R$48,'Type Sorted'!B17)</f>
        <v>23</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142.8708162272176</v>
      </c>
      <c r="Y57" s="231">
        <f t="shared" ca="1" si="1"/>
        <v>100</v>
      </c>
      <c r="Z57" s="231">
        <f t="shared" ca="1" si="1"/>
        <v>100</v>
      </c>
      <c r="AA57" s="231">
        <f t="shared" ca="1" si="1"/>
        <v>100</v>
      </c>
      <c r="AB57" s="231">
        <f t="shared" ca="1" si="1"/>
        <v>100</v>
      </c>
    </row>
    <row r="58" spans="1:28" ht="15" hidden="1" customHeight="1">
      <c r="A58" s="231">
        <f ca="1">INDEX('Wellbeing Acorn Type'!$R$14:$R$48,'Type Sorted'!B18)</f>
        <v>13</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131.81058544187036</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21</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119.4472766637715</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19</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94.569400592250744</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5</v>
      </c>
      <c r="B61" s="231">
        <f t="shared" ca="1" si="1"/>
        <v>100</v>
      </c>
      <c r="C61" s="231">
        <f t="shared" ca="1" si="1"/>
        <v>100</v>
      </c>
      <c r="D61" s="231">
        <f t="shared" ca="1" si="1"/>
        <v>100</v>
      </c>
      <c r="E61" s="231">
        <f t="shared" ca="1" si="1"/>
        <v>100</v>
      </c>
      <c r="F61" s="231">
        <f t="shared" ca="1" si="1"/>
        <v>87.613102775139822</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20</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86.557845095731963</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16</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83.219872617050896</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2</v>
      </c>
      <c r="B64" s="231">
        <f t="shared" ref="B64:AB73" ca="1" si="3">IF($A64=B$52,$V24,100)</f>
        <v>100</v>
      </c>
      <c r="C64" s="231">
        <f t="shared" ca="1" si="3"/>
        <v>68.322668322668321</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17</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58.8995648908503</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15</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57.96643301110246</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7</v>
      </c>
      <c r="B67" s="231">
        <f t="shared" ca="1" si="3"/>
        <v>100</v>
      </c>
      <c r="C67" s="231">
        <f t="shared" ca="1" si="3"/>
        <v>100</v>
      </c>
      <c r="D67" s="231">
        <f t="shared" ca="1" si="3"/>
        <v>100</v>
      </c>
      <c r="E67" s="231">
        <f t="shared" ca="1" si="3"/>
        <v>100</v>
      </c>
      <c r="F67" s="231">
        <f t="shared" ca="1" si="3"/>
        <v>100</v>
      </c>
      <c r="G67" s="231">
        <f t="shared" ca="1" si="3"/>
        <v>100</v>
      </c>
      <c r="H67" s="231">
        <f t="shared" ca="1" si="3"/>
        <v>52.729590153401617</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11</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48.876655882305606</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1</v>
      </c>
      <c r="B69" s="231">
        <f t="shared" ca="1" si="3"/>
        <v>46.72939192204587</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4</v>
      </c>
      <c r="B70" s="231">
        <f t="shared" ca="1" si="3"/>
        <v>100</v>
      </c>
      <c r="C70" s="231">
        <f t="shared" ca="1" si="3"/>
        <v>100</v>
      </c>
      <c r="D70" s="231">
        <f t="shared" ca="1" si="3"/>
        <v>100</v>
      </c>
      <c r="E70" s="231">
        <f t="shared" ca="1" si="3"/>
        <v>34.949507505392241</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9</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34.325491698855018</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12</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23.951185191495274</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14</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21.25942355300154</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3</v>
      </c>
      <c r="B74" s="231">
        <f t="shared" ref="B74:AB79" ca="1" si="5">IF($A74=B$52,$V34,100)</f>
        <v>100</v>
      </c>
      <c r="C74" s="231">
        <f t="shared" ca="1" si="5"/>
        <v>100</v>
      </c>
      <c r="D74" s="231">
        <f t="shared" ca="1" si="5"/>
        <v>7.7334637286961483</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8</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100</v>
      </c>
      <c r="Z75" s="231">
        <f t="shared" ca="1" si="5"/>
        <v>100</v>
      </c>
      <c r="AA75" s="231">
        <f t="shared" ca="1" si="5"/>
        <v>100</v>
      </c>
      <c r="AB75" s="231">
        <f t="shared" ca="1" si="5"/>
        <v>100</v>
      </c>
    </row>
    <row r="76" spans="1:28" ht="15" hidden="1" customHeight="1">
      <c r="A76" s="231">
        <f ca="1">INDEX('Wellbeing Acorn Type'!$R$14:$R$48,'Type Sorted'!B36)</f>
        <v>6</v>
      </c>
      <c r="B76" s="231">
        <f t="shared" ca="1" si="5"/>
        <v>100</v>
      </c>
      <c r="C76" s="231">
        <f t="shared" ca="1" si="5"/>
        <v>100</v>
      </c>
      <c r="D76" s="231">
        <f t="shared" ca="1" si="5"/>
        <v>100</v>
      </c>
      <c r="E76" s="231">
        <f t="shared" ca="1" si="5"/>
        <v>100</v>
      </c>
      <c r="F76" s="231">
        <f t="shared" ca="1" si="5"/>
        <v>100</v>
      </c>
      <c r="G76" s="231">
        <f t="shared" ca="1" si="5"/>
        <v>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10</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18</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60</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36808-82D0-4A94-A297-F93E0298C74D}">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AF0AA-DD20-4F2A-923B-9ECC5E5A27E1}">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0.12361802575107296</v>
      </c>
      <c r="H2" s="245" cm="1">
        <f t="array" ref="H2:H797">INDEX('Data - Knowledge'!J:J,MATCH(_xlfn.ANCHORARRAY('Features Data'!A2),'Data - Knowledge'!A:A,0))</f>
        <v>94.752820366182789</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6.4806866952789701E-3</v>
      </c>
      <c r="H3" s="245">
        <v>89.985072803428039</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1.7270386266094419E-2</v>
      </c>
      <c r="H4" s="245">
        <v>91.564500775552531</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1.7592274678111589E-2</v>
      </c>
      <c r="H5" s="245">
        <v>85.225422216636431</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1.7326180257510728E-2</v>
      </c>
      <c r="H6" s="245">
        <v>88.889024642707142</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1.690557939914163E-2</v>
      </c>
      <c r="H7" s="245">
        <v>84.750101689805632</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4.4291845493562229E-3</v>
      </c>
      <c r="H8" s="245">
        <v>85.741861699170201</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3.8957081545064387E-2</v>
      </c>
      <c r="H9" s="245">
        <v>99.555174432261069</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7.8412017167381973E-3</v>
      </c>
      <c r="H10" s="245">
        <v>85.970317050278467</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1.3755364806866953E-2</v>
      </c>
      <c r="H11" s="245">
        <v>95.219256450570413</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1.0407725321888411E-2</v>
      </c>
      <c r="H12" s="245">
        <v>94.071003042527551</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0.17063090128755368</v>
      </c>
      <c r="H13" s="245">
        <v>96.655635762318042</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3.0386266094420602E-3</v>
      </c>
      <c r="H14" s="245">
        <v>99.543018713909731</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2.0944206008583693E-2</v>
      </c>
      <c r="H15" s="245">
        <v>75.526248069654244</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8.6111587982832624E-2</v>
      </c>
      <c r="H16" s="245">
        <v>94.759939077800553</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2.1862660944206011E-2</v>
      </c>
      <c r="H17" s="245">
        <v>86.311737885221504</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1.0991416309012875E-2</v>
      </c>
      <c r="H18" s="245">
        <v>100.49612728585369</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94.752820366182789</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5.1244635193133043E-3</v>
      </c>
      <c r="H19" s="245">
        <v>101.13315188263701</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89.985072803428039</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1.0171673819742489E-3</v>
      </c>
      <c r="H20" s="245">
        <v>98.117785747634485</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91.564500775552531</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1.2467811158798282E-2</v>
      </c>
      <c r="H21" s="245">
        <v>108.48353167290546</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85.225422216636431</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8.133047210300429E-3</v>
      </c>
      <c r="H22" s="245">
        <v>108.47472975687636</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88.889024642707142</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8.5836909871244631E-6</v>
      </c>
      <c r="H23" s="245">
        <v>46.803216488599631</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84.750101689805632</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9.5278969957081541E-3</v>
      </c>
      <c r="H24" s="245">
        <v>99.360672633892349</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85.741861699170201</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1.6502145922746781E-2</v>
      </c>
      <c r="H25" s="245">
        <v>101.9114055726118</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99.555174432261069</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7.9914163090128755E-3</v>
      </c>
      <c r="H26" s="245">
        <v>99.71103601563604</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85.970317050278467</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5.1476394849785417E-2</v>
      </c>
      <c r="H27" s="245">
        <v>86.629180905708139</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95.219256450570413</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1.0257510729613734E-3</v>
      </c>
      <c r="H28" s="245">
        <v>98.218710691986033</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94.071003042527551</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96.655635762318042</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4.0347639484978548E-2</v>
      </c>
      <c r="H30" s="245">
        <v>90.110132856871843</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99.543018713909731</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4.4630901287553655E-2</v>
      </c>
      <c r="H31" s="245">
        <v>92.343223580436089</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75.526248069654244</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2.266094420600859E-3</v>
      </c>
      <c r="H32" s="245">
        <v>83.646379184066006</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94.759939077800553</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2.463519313304722E-3</v>
      </c>
      <c r="H33" s="245">
        <v>84.440161215410768</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86.311737885221504</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3.0343347639484983E-3</v>
      </c>
      <c r="H34" s="245">
        <v>100.2456545845114</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100.49612728585369</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5.2489270386266102E-3</v>
      </c>
      <c r="H35" s="245">
        <v>81.362143874899701</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101.13315188263701</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5.6437768240343343E-3</v>
      </c>
      <c r="H36" s="245">
        <v>98.220948630607836</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98.117785747634485</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0.13208583690987125</v>
      </c>
      <c r="H37" s="245">
        <v>69.325212093341861</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108.48353167290546</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0.18976824034334763</v>
      </c>
      <c r="H38" s="245">
        <v>87.033196259708191</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108.47472975687636</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0.28144635193133044</v>
      </c>
      <c r="H39" s="245">
        <v>100.89834551065493</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46.803216488599631</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0.32421888412017175</v>
      </c>
      <c r="H40" s="245">
        <v>108.21834074320378</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99.360672633892349</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0.4319613733905579</v>
      </c>
      <c r="H41" s="245">
        <v>102.91013820692602</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101.9114055726118</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3.3763948497854079E-2</v>
      </c>
      <c r="H42" s="245">
        <v>83.976754663026071</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99.71103601563604</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1.0982832618025754E-2</v>
      </c>
      <c r="H43" s="245">
        <v>74.226293955850878</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86.629180905708139</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0.18388412017167383</v>
      </c>
      <c r="H44" s="245">
        <v>89.912145747002782</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98.218710691986033</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0.14908583690987126</v>
      </c>
      <c r="H45" s="245">
        <v>91.013476807751232</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5.5579399141630917E-2</v>
      </c>
      <c r="H46" s="245">
        <v>77.883546909939909</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90.110132856871843</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2.6351931330472107E-2</v>
      </c>
      <c r="H47" s="245">
        <v>76.283009519849358</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92.343223580436089</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0.15895708154506438</v>
      </c>
      <c r="H48" s="245">
        <v>91.402964049671894</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83.646379184066006</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0.17481545064377679</v>
      </c>
      <c r="H49" s="245">
        <v>80.362726368166761</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84.440161215410768</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0.22288841201716741</v>
      </c>
      <c r="H50" s="245">
        <v>84.542918725596721</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100.2456545845114</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0.25685836909871246</v>
      </c>
      <c r="H51" s="245">
        <v>84.455296143587333</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81.362143874899701</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9.6605150214592275E-2</v>
      </c>
      <c r="H52" s="245">
        <v>81.980404382768583</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98.220948630607836</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8.0493562231759672E-2</v>
      </c>
      <c r="H53" s="245">
        <v>78.301640655525873</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6.7652360515021465E-2</v>
      </c>
      <c r="H54" s="245">
        <v>78.032173212384876</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4.5038626609442065E-2</v>
      </c>
      <c r="H55" s="245">
        <v>75.28163600201502</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7.9343347639484973E-2</v>
      </c>
      <c r="H56" s="245">
        <v>76.794592633156157</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0.1461030042918455</v>
      </c>
      <c r="H57" s="245">
        <v>89.607100057839389</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0.20875965665236051</v>
      </c>
      <c r="H58" s="245">
        <v>87.524687304497647</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7.1523605150214609E-2</v>
      </c>
      <c r="H59" s="245">
        <v>82.274132347685139</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6.5124463519313308E-2</v>
      </c>
      <c r="H60" s="245">
        <v>76.041675313657962</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0.10575107296137337</v>
      </c>
      <c r="H61" s="245">
        <v>79.206356157897702</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0.11102575107296138</v>
      </c>
      <c r="H62" s="245">
        <v>81.422220564569713</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4.7261802575107301E-2</v>
      </c>
      <c r="H63" s="245">
        <v>80.844897145695583</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4.0506437768240346E-2</v>
      </c>
      <c r="H64" s="245">
        <v>87.702306434411966</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2.8648068669527901E-2</v>
      </c>
      <c r="H65" s="245">
        <v>85.626785550004982</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2.7729613733905575E-2</v>
      </c>
      <c r="H66" s="245">
        <v>85.977567419325496</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1.2145922746781116E-2</v>
      </c>
      <c r="H67" s="245">
        <v>78.154929920736521</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4.3008583690987125E-2</v>
      </c>
      <c r="H68" s="245">
        <v>76.602079806341891</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7.7081545064377694E-3</v>
      </c>
      <c r="H69" s="245">
        <v>77.574912037206744</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4.0888412017167385E-2</v>
      </c>
      <c r="H70" s="245">
        <v>75.680684842712935</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2.7974248927038627E-2</v>
      </c>
      <c r="H71" s="245">
        <v>73.744198627457891</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7.1476394849785421E-2</v>
      </c>
      <c r="H72" s="245">
        <v>83.51568579783445</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5.7927038626609452E-2</v>
      </c>
      <c r="H73" s="245">
        <v>73.695369392513285</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0.31669527896995703</v>
      </c>
      <c r="H74" s="245">
        <v>85.559288668202569</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0.18121030042918457</v>
      </c>
      <c r="H75" s="245">
        <v>77.656184755474129</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9.8107296137339053E-2</v>
      </c>
      <c r="H76" s="245">
        <v>72.036436422423094</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2.0502145922746778E-2</v>
      </c>
      <c r="H77" s="245">
        <v>66.134517482317477</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0.11147210300429185</v>
      </c>
      <c r="H78" s="245">
        <v>83.23368739926164</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0.25120171673819741</v>
      </c>
      <c r="H79" s="245">
        <v>83.656060548218932</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0.32881545064377682</v>
      </c>
      <c r="H80" s="245">
        <v>84.665238396214974</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0.36240772532188842</v>
      </c>
      <c r="H81" s="245">
        <v>88.476610866164805</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4.0557939914163095E-3</v>
      </c>
      <c r="H82" s="245">
        <v>101.7729241877616</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2.5832618025751073E-2</v>
      </c>
      <c r="H83" s="245">
        <v>109.79224664002858</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2.50343347639485E-2</v>
      </c>
      <c r="H84" s="245">
        <v>101.14320015901454</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1.330901287553648E-2</v>
      </c>
      <c r="H85" s="245">
        <v>102.45978387650381</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0.93213733905579399</v>
      </c>
      <c r="H86" s="245">
        <v>99.673485208919573</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0.95132188841201726</v>
      </c>
      <c r="H87" s="245">
        <v>99.836231986456852</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1.5909871244635193E-2</v>
      </c>
      <c r="H88" s="245">
        <v>103.33660842568004</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1.4566523605150213E-2</v>
      </c>
      <c r="H89" s="245">
        <v>101.85314232828178</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1.2364806866952788E-2</v>
      </c>
      <c r="H90" s="245">
        <v>103.13592681540335</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4.2231759656652362E-3</v>
      </c>
      <c r="H91" s="245">
        <v>106.32035832829251</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1.8497854077253219E-3</v>
      </c>
      <c r="H92" s="245">
        <v>102.22068380508192</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0.96410300429184548</v>
      </c>
      <c r="H93" s="245">
        <v>99.731588643429745</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2.5931330472103005E-2</v>
      </c>
      <c r="H94" s="245">
        <v>106.94583097187009</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6.7896995708154502E-3</v>
      </c>
      <c r="H95" s="245">
        <v>115.54217620042186</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1.9141630901287553E-3</v>
      </c>
      <c r="H96" s="245">
        <v>106.02783380991283</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99.962370028057435</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0.15933905579399144</v>
      </c>
      <c r="H100" s="245">
        <v>92.283552512744578</v>
      </c>
    </row>
    <row r="101" spans="1:35">
      <c r="A101" s="86" t="str">
        <v>scghqb_sleeploss</v>
      </c>
      <c r="B101" s="239">
        <v>100</v>
      </c>
      <c r="C101" s="86" t="s">
        <v>373</v>
      </c>
      <c r="D101" s="241">
        <f>COUNTIF($C$1:$C101,C101)</f>
        <v>2</v>
      </c>
      <c r="E101" s="241" t="str">
        <f t="shared" si="13"/>
        <v>Wellbeing (GHQ)2</v>
      </c>
      <c r="F101" s="86" t="s">
        <v>376</v>
      </c>
      <c r="G101" s="242">
        <v>0.13727896995708155</v>
      </c>
      <c r="H101" s="245">
        <v>92.659914683106123</v>
      </c>
    </row>
    <row r="102" spans="1:35">
      <c r="A102" s="86" t="str">
        <v>scghqc_usefulrole</v>
      </c>
      <c r="B102" s="239">
        <v>101</v>
      </c>
      <c r="C102" s="86" t="s">
        <v>373</v>
      </c>
      <c r="D102" s="241">
        <f>COUNTIF($C$1:$C102,C102)</f>
        <v>3</v>
      </c>
      <c r="E102" s="241" t="str">
        <f t="shared" si="13"/>
        <v>Wellbeing (GHQ)3</v>
      </c>
      <c r="F102" s="86" t="s">
        <v>378</v>
      </c>
      <c r="G102" s="242">
        <v>0.13672961373390558</v>
      </c>
      <c r="H102" s="245">
        <v>91.158558331978696</v>
      </c>
    </row>
    <row r="103" spans="1:35">
      <c r="A103" s="86" t="str">
        <v>scghqd_decisions</v>
      </c>
      <c r="B103" s="239">
        <v>102</v>
      </c>
      <c r="C103" s="86" t="s">
        <v>373</v>
      </c>
      <c r="D103" s="241">
        <f>COUNTIF($C$1:$C103,C103)</f>
        <v>4</v>
      </c>
      <c r="E103" s="241" t="str">
        <f t="shared" si="13"/>
        <v>Wellbeing (GHQ)4</v>
      </c>
      <c r="F103" s="86" t="s">
        <v>380</v>
      </c>
      <c r="G103" s="242">
        <v>9.5343347639484988E-2</v>
      </c>
      <c r="H103" s="245">
        <v>94.661223928692124</v>
      </c>
    </row>
    <row r="104" spans="1:35">
      <c r="A104" s="86" t="str">
        <v>scghqe_strain</v>
      </c>
      <c r="B104" s="239">
        <v>103</v>
      </c>
      <c r="C104" s="86" t="s">
        <v>373</v>
      </c>
      <c r="D104" s="241">
        <f>COUNTIF($C$1:$C104,C104)</f>
        <v>5</v>
      </c>
      <c r="E104" s="241" t="str">
        <f t="shared" si="13"/>
        <v>Wellbeing (GHQ)5</v>
      </c>
      <c r="F104" s="86" t="s">
        <v>382</v>
      </c>
      <c r="G104" s="242">
        <v>0.20896137339055795</v>
      </c>
      <c r="H104" s="245">
        <v>97.02524693368548</v>
      </c>
    </row>
    <row r="105" spans="1:35">
      <c r="A105" s="86" t="str">
        <v>scghqf_difficulties</v>
      </c>
      <c r="B105" s="239">
        <v>104</v>
      </c>
      <c r="C105" s="86" t="s">
        <v>373</v>
      </c>
      <c r="D105" s="241">
        <f>COUNTIF($C$1:$C105,C105)</f>
        <v>6</v>
      </c>
      <c r="E105" s="241" t="str">
        <f t="shared" si="13"/>
        <v>Wellbeing (GHQ)6</v>
      </c>
      <c r="F105" s="86" t="s">
        <v>384</v>
      </c>
      <c r="G105" s="242">
        <v>0.13042060085836912</v>
      </c>
      <c r="H105" s="245">
        <v>92.087814859406265</v>
      </c>
    </row>
    <row r="106" spans="1:35">
      <c r="A106" s="86" t="str">
        <v>scghqg_enjoyactivs</v>
      </c>
      <c r="B106" s="239">
        <v>105</v>
      </c>
      <c r="C106" s="86" t="s">
        <v>373</v>
      </c>
      <c r="D106" s="241">
        <f>COUNTIF($C$1:$C106,C106)</f>
        <v>7</v>
      </c>
      <c r="E106" s="241" t="str">
        <f t="shared" si="13"/>
        <v>Wellbeing (GHQ)7</v>
      </c>
      <c r="F106" s="86" t="s">
        <v>386</v>
      </c>
      <c r="G106" s="242">
        <v>0.16121030042918455</v>
      </c>
      <c r="H106" s="245">
        <v>92.615159114412478</v>
      </c>
    </row>
    <row r="107" spans="1:35">
      <c r="A107" s="86" t="str">
        <v>scghqh_faceproblems</v>
      </c>
      <c r="B107" s="239">
        <v>106</v>
      </c>
      <c r="C107" s="86" t="s">
        <v>373</v>
      </c>
      <c r="D107" s="241">
        <f>COUNTIF($C$1:$C107,C107)</f>
        <v>8</v>
      </c>
      <c r="E107" s="241" t="str">
        <f t="shared" si="13"/>
        <v>Wellbeing (GHQ)8</v>
      </c>
      <c r="F107" s="86" t="s">
        <v>388</v>
      </c>
      <c r="G107" s="242">
        <v>9.9527896995708159E-2</v>
      </c>
      <c r="H107" s="245">
        <v>90.009732478369088</v>
      </c>
    </row>
    <row r="108" spans="1:35">
      <c r="A108" s="86" t="str">
        <v>scghqi_depressed</v>
      </c>
      <c r="B108" s="239">
        <v>107</v>
      </c>
      <c r="C108" s="86" t="s">
        <v>373</v>
      </c>
      <c r="D108" s="241">
        <f>COUNTIF($C$1:$C108,C108)</f>
        <v>9</v>
      </c>
      <c r="E108" s="241" t="str">
        <f t="shared" si="13"/>
        <v>Wellbeing (GHQ)9</v>
      </c>
      <c r="F108" s="86" t="s">
        <v>390</v>
      </c>
      <c r="G108" s="242">
        <v>0.19023175965665234</v>
      </c>
      <c r="H108" s="245">
        <v>94.463045594205667</v>
      </c>
    </row>
    <row r="109" spans="1:35">
      <c r="A109" s="86" t="str">
        <v>scghqj_confidence</v>
      </c>
      <c r="B109" s="239">
        <v>108</v>
      </c>
      <c r="C109" s="86" t="s">
        <v>373</v>
      </c>
      <c r="D109" s="241">
        <f>COUNTIF($C$1:$C109,C109)</f>
        <v>10</v>
      </c>
      <c r="E109" s="241" t="str">
        <f t="shared" si="13"/>
        <v>Wellbeing (GHQ)10</v>
      </c>
      <c r="F109" s="86" t="s">
        <v>392</v>
      </c>
      <c r="G109" s="242">
        <v>0.15803433476394849</v>
      </c>
      <c r="H109" s="245">
        <v>92.601096571323552</v>
      </c>
    </row>
    <row r="110" spans="1:35">
      <c r="A110" s="86" t="str">
        <v>scghqk_selfworth</v>
      </c>
      <c r="B110" s="239">
        <v>109</v>
      </c>
      <c r="C110" s="86" t="s">
        <v>373</v>
      </c>
      <c r="D110" s="241">
        <f>COUNTIF($C$1:$C110,C110)</f>
        <v>11</v>
      </c>
      <c r="E110" s="241" t="str">
        <f t="shared" si="13"/>
        <v>Wellbeing (GHQ)11</v>
      </c>
      <c r="F110" s="86" t="s">
        <v>111</v>
      </c>
      <c r="G110" s="242">
        <v>8.3261802575107305E-2</v>
      </c>
      <c r="H110" s="245">
        <v>86.067649558392617</v>
      </c>
    </row>
    <row r="111" spans="1:35">
      <c r="A111" s="86" t="str">
        <v>scghql_happiness</v>
      </c>
      <c r="B111" s="239">
        <v>110</v>
      </c>
      <c r="C111" s="86" t="s">
        <v>373</v>
      </c>
      <c r="D111" s="241">
        <f>COUNTIF($C$1:$C111,C111)</f>
        <v>12</v>
      </c>
      <c r="E111" s="241" t="str">
        <f t="shared" si="13"/>
        <v>Wellbeing (GHQ)12</v>
      </c>
      <c r="F111" s="86" t="s">
        <v>109</v>
      </c>
      <c r="G111" s="242">
        <v>0.14054077253218886</v>
      </c>
      <c r="H111" s="245">
        <v>93.865828462205002</v>
      </c>
    </row>
    <row r="112" spans="1:35">
      <c r="A112" s="86" t="str">
        <v>SCOPNGBHA</v>
      </c>
      <c r="B112" s="239">
        <v>111</v>
      </c>
      <c r="C112" s="86" t="s">
        <v>395</v>
      </c>
      <c r="D112" s="241">
        <f>COUNTIF($C$1:$C112,C112)</f>
        <v>1</v>
      </c>
      <c r="E112" s="241" t="str">
        <f t="shared" si="13"/>
        <v>Isolation1</v>
      </c>
      <c r="F112" s="86" t="s">
        <v>396</v>
      </c>
      <c r="G112" s="242">
        <v>7.0609442060085847E-2</v>
      </c>
      <c r="H112" s="245">
        <v>87.350535869010386</v>
      </c>
    </row>
    <row r="113" spans="1:8">
      <c r="A113" s="86" t="str">
        <v>SCOPNGBHD</v>
      </c>
      <c r="B113" s="239">
        <v>112</v>
      </c>
      <c r="C113" s="86" t="s">
        <v>395</v>
      </c>
      <c r="D113" s="241">
        <f>COUNTIF($C$1:$C113,C113)</f>
        <v>2</v>
      </c>
      <c r="E113" s="241" t="str">
        <f t="shared" si="13"/>
        <v>Isolation2</v>
      </c>
      <c r="F113" s="86" t="s">
        <v>398</v>
      </c>
      <c r="G113" s="242">
        <v>0.34290987124463523</v>
      </c>
      <c r="H113" s="245">
        <v>93.301513205873562</v>
      </c>
    </row>
    <row r="114" spans="1:8">
      <c r="A114" s="86" t="str">
        <v>SCOPNGBHH</v>
      </c>
      <c r="B114" s="239">
        <v>113</v>
      </c>
      <c r="C114" s="86" t="s">
        <v>395</v>
      </c>
      <c r="D114" s="241">
        <f>COUNTIF($C$1:$C114,C114)</f>
        <v>3</v>
      </c>
      <c r="E114" s="241" t="str">
        <f t="shared" si="13"/>
        <v>Isolation3</v>
      </c>
      <c r="F114" s="86" t="s">
        <v>400</v>
      </c>
      <c r="G114" s="242">
        <v>0.14264377682403431</v>
      </c>
      <c r="H114" s="245">
        <v>96.03650383885109</v>
      </c>
    </row>
    <row r="115" spans="1:8">
      <c r="A115" s="86" t="str">
        <v>SCOPNGBHC</v>
      </c>
      <c r="B115" s="239">
        <v>114</v>
      </c>
      <c r="C115" s="86" t="s">
        <v>395</v>
      </c>
      <c r="D115" s="241">
        <f>COUNTIF($C$1:$C115,C115)</f>
        <v>4</v>
      </c>
      <c r="E115" s="241" t="str">
        <f t="shared" si="13"/>
        <v>Isolation4</v>
      </c>
      <c r="F115" s="86" t="s">
        <v>402</v>
      </c>
      <c r="G115" s="242">
        <v>0.25360085836909874</v>
      </c>
      <c r="H115" s="245">
        <v>95.708870081520075</v>
      </c>
    </row>
    <row r="116" spans="1:8">
      <c r="A116" s="86" t="str">
        <v>SCOPNGBHA_x</v>
      </c>
      <c r="B116" s="239">
        <v>115</v>
      </c>
      <c r="C116" s="86" t="s">
        <v>395</v>
      </c>
      <c r="D116" s="241">
        <f>COUNTIF($C$1:$C116,C116)</f>
        <v>5</v>
      </c>
      <c r="E116" s="241" t="str">
        <f t="shared" si="13"/>
        <v>Isolation5</v>
      </c>
      <c r="F116" s="86" t="s">
        <v>404</v>
      </c>
      <c r="G116" s="242">
        <v>0.66975107296137348</v>
      </c>
      <c r="H116" s="245">
        <v>104.98274612536453</v>
      </c>
    </row>
    <row r="117" spans="1:8">
      <c r="A117" s="86" t="str">
        <v>SCOPNGBHD_x</v>
      </c>
      <c r="B117" s="239">
        <v>116</v>
      </c>
      <c r="C117" s="86" t="s">
        <v>395</v>
      </c>
      <c r="D117" s="241">
        <f>COUNTIF($C$1:$C117,C117)</f>
        <v>6</v>
      </c>
      <c r="E117" s="241" t="str">
        <f t="shared" si="13"/>
        <v>Isolation6</v>
      </c>
      <c r="F117" s="86" t="s">
        <v>406</v>
      </c>
      <c r="G117" s="242">
        <v>0.42170815450643773</v>
      </c>
      <c r="H117" s="245">
        <v>107.01145919051301</v>
      </c>
    </row>
    <row r="118" spans="1:8">
      <c r="A118" s="86" t="str">
        <v>SCOPNGBHH_x</v>
      </c>
      <c r="B118" s="239">
        <v>117</v>
      </c>
      <c r="C118" s="86" t="s">
        <v>395</v>
      </c>
      <c r="D118" s="241">
        <f>COUNTIF($C$1:$C118,C118)</f>
        <v>7</v>
      </c>
      <c r="E118" s="241" t="str">
        <f t="shared" si="13"/>
        <v>Isolation7</v>
      </c>
      <c r="F118" s="86" t="s">
        <v>408</v>
      </c>
      <c r="G118" s="242">
        <v>0.65775536480686703</v>
      </c>
      <c r="H118" s="245">
        <v>101.95164557516311</v>
      </c>
    </row>
    <row r="119" spans="1:8">
      <c r="A119" s="86" t="str">
        <v>SCOPNGBHC_x</v>
      </c>
      <c r="B119" s="239">
        <v>118</v>
      </c>
      <c r="C119" s="86" t="s">
        <v>395</v>
      </c>
      <c r="D119" s="241">
        <f>COUNTIF($C$1:$C119,C119)</f>
        <v>8</v>
      </c>
      <c r="E119" s="241" t="str">
        <f t="shared" si="13"/>
        <v>Isolation8</v>
      </c>
      <c r="F119" s="86" t="s">
        <v>410</v>
      </c>
      <c r="G119" s="242">
        <v>0.50140343347639482</v>
      </c>
      <c r="H119" s="245">
        <v>103.26508151397695</v>
      </c>
    </row>
    <row r="120" spans="1:8">
      <c r="A120" s="86" t="str">
        <v>ORGM5</v>
      </c>
      <c r="B120" s="239">
        <v>119</v>
      </c>
      <c r="C120" s="86" t="s">
        <v>412</v>
      </c>
      <c r="D120" s="241">
        <f>COUNTIF($C$1:$C120,C120)</f>
        <v>1</v>
      </c>
      <c r="E120" s="241" t="str">
        <f t="shared" si="13"/>
        <v>Community1</v>
      </c>
      <c r="F120" s="86" t="s">
        <v>413</v>
      </c>
      <c r="G120" s="242">
        <v>7.4137339055793991E-2</v>
      </c>
      <c r="H120" s="245">
        <v>113.76253642850959</v>
      </c>
    </row>
    <row r="121" spans="1:8">
      <c r="A121" s="86" t="str">
        <v>ORGM3</v>
      </c>
      <c r="B121" s="239">
        <v>120</v>
      </c>
      <c r="C121" s="86" t="s">
        <v>412</v>
      </c>
      <c r="D121" s="241">
        <f>COUNTIF($C$1:$C121,C121)</f>
        <v>2</v>
      </c>
      <c r="E121" s="241" t="str">
        <f t="shared" si="13"/>
        <v>Community2</v>
      </c>
      <c r="F121" s="86" t="s">
        <v>415</v>
      </c>
      <c r="G121" s="242">
        <v>4.9510729613733914E-2</v>
      </c>
      <c r="H121" s="245">
        <v>114.34157501579516</v>
      </c>
    </row>
    <row r="122" spans="1:8">
      <c r="A122" s="86" t="str">
        <v>ORGM11</v>
      </c>
      <c r="B122" s="239">
        <v>121</v>
      </c>
      <c r="C122" s="86" t="s">
        <v>412</v>
      </c>
      <c r="D122" s="241">
        <f>COUNTIF($C$1:$C122,C122)</f>
        <v>3</v>
      </c>
      <c r="E122" s="241" t="str">
        <f t="shared" si="13"/>
        <v>Community3</v>
      </c>
      <c r="F122" s="86" t="s">
        <v>417</v>
      </c>
      <c r="G122" s="242">
        <v>6.9939914163090144E-2</v>
      </c>
      <c r="H122" s="245">
        <v>110.4444651456237</v>
      </c>
    </row>
    <row r="123" spans="1:8">
      <c r="A123" s="86" t="str">
        <v>ORGM12</v>
      </c>
      <c r="B123" s="239">
        <v>122</v>
      </c>
      <c r="C123" s="86" t="s">
        <v>412</v>
      </c>
      <c r="D123" s="241">
        <f>COUNTIF($C$1:$C123,C123)</f>
        <v>4</v>
      </c>
      <c r="E123" s="241" t="str">
        <f t="shared" si="13"/>
        <v>Community4</v>
      </c>
      <c r="F123" s="86" t="s">
        <v>419</v>
      </c>
      <c r="G123" s="242">
        <v>8.2051502145922731E-2</v>
      </c>
      <c r="H123" s="245">
        <v>77.144378291881466</v>
      </c>
    </row>
    <row r="124" spans="1:8">
      <c r="A124" s="86" t="str">
        <v>ORGM7</v>
      </c>
      <c r="B124" s="239">
        <v>123</v>
      </c>
      <c r="C124" s="86" t="s">
        <v>412</v>
      </c>
      <c r="D124" s="241">
        <f>COUNTIF($C$1:$C124,C124)</f>
        <v>5</v>
      </c>
      <c r="E124" s="241" t="str">
        <f t="shared" si="13"/>
        <v>Community5</v>
      </c>
      <c r="F124" s="86" t="s">
        <v>421</v>
      </c>
      <c r="G124" s="242">
        <v>0.11350214592274677</v>
      </c>
      <c r="H124" s="245">
        <v>104.9974226444524</v>
      </c>
    </row>
    <row r="125" spans="1:8">
      <c r="A125" s="86" t="str">
        <v>ORGM5_x</v>
      </c>
      <c r="B125" s="239">
        <v>124</v>
      </c>
      <c r="C125" s="86" t="s">
        <v>412</v>
      </c>
      <c r="D125" s="241">
        <f>COUNTIF($C$1:$C125,C125)</f>
        <v>6</v>
      </c>
      <c r="E125" s="241" t="str">
        <f t="shared" si="13"/>
        <v>Community6</v>
      </c>
      <c r="F125" s="86" t="s">
        <v>423</v>
      </c>
      <c r="G125" s="242">
        <v>0.92571244635193151</v>
      </c>
      <c r="H125" s="245">
        <v>99.02549960904453</v>
      </c>
    </row>
    <row r="126" spans="1:8">
      <c r="A126" s="86" t="str">
        <v>ORGM3_x</v>
      </c>
      <c r="B126" s="239">
        <v>125</v>
      </c>
      <c r="C126" s="86" t="s">
        <v>412</v>
      </c>
      <c r="D126" s="241">
        <f>COUNTIF($C$1:$C126,C126)</f>
        <v>7</v>
      </c>
      <c r="E126" s="241" t="str">
        <f t="shared" si="13"/>
        <v>Community7</v>
      </c>
      <c r="F126" s="86" t="s">
        <v>425</v>
      </c>
      <c r="G126" s="242">
        <v>0.95048927038626607</v>
      </c>
      <c r="H126" s="245">
        <v>99.349773332822352</v>
      </c>
    </row>
    <row r="127" spans="1:8">
      <c r="A127" s="86" t="str">
        <v>ORGM11_x</v>
      </c>
      <c r="B127" s="239">
        <v>126</v>
      </c>
      <c r="C127" s="86" t="s">
        <v>412</v>
      </c>
      <c r="D127" s="241">
        <f>COUNTIF($C$1:$C127,C127)</f>
        <v>8</v>
      </c>
      <c r="E127" s="241" t="str">
        <f t="shared" si="13"/>
        <v>Community8</v>
      </c>
      <c r="F127" s="86" t="s">
        <v>427</v>
      </c>
      <c r="G127" s="242">
        <v>0.92930472103004302</v>
      </c>
      <c r="H127" s="245">
        <v>99.243797409233608</v>
      </c>
    </row>
    <row r="128" spans="1:8">
      <c r="A128" s="86" t="str">
        <v>ORGM12_x</v>
      </c>
      <c r="B128" s="239">
        <v>127</v>
      </c>
      <c r="C128" s="86" t="s">
        <v>412</v>
      </c>
      <c r="D128" s="241">
        <f>COUNTIF($C$1:$C128,C128)</f>
        <v>9</v>
      </c>
      <c r="E128" s="241" t="str">
        <f t="shared" si="13"/>
        <v>Community9</v>
      </c>
      <c r="F128" s="86" t="s">
        <v>429</v>
      </c>
      <c r="G128" s="242">
        <v>0.9182403433476396</v>
      </c>
      <c r="H128" s="245">
        <v>102.76613562276845</v>
      </c>
    </row>
    <row r="129" spans="1:8">
      <c r="A129" s="86" t="str">
        <v>ORGM7_x</v>
      </c>
      <c r="B129" s="239">
        <v>128</v>
      </c>
      <c r="C129" s="86" t="s">
        <v>412</v>
      </c>
      <c r="D129" s="241">
        <f>COUNTIF($C$1:$C129,C129)</f>
        <v>10</v>
      </c>
      <c r="E129" s="241" t="str">
        <f t="shared" si="13"/>
        <v>Community10</v>
      </c>
      <c r="F129" s="86" t="s">
        <v>431</v>
      </c>
      <c r="G129" s="242">
        <v>0.88649785407725323</v>
      </c>
      <c r="H129" s="245">
        <v>99.394345095770959</v>
      </c>
    </row>
    <row r="130" spans="1:8">
      <c r="A130" s="86" t="str">
        <v>NOISYN</v>
      </c>
      <c r="B130" s="239">
        <v>129</v>
      </c>
      <c r="C130" s="86" t="s">
        <v>433</v>
      </c>
      <c r="D130" s="241">
        <f>COUNTIF($C$1:$C130,C130)</f>
        <v>1</v>
      </c>
      <c r="E130" s="241" t="str">
        <f t="shared" si="13"/>
        <v>Accommodation &amp; Neighbourhood1</v>
      </c>
      <c r="F130" s="86" t="s">
        <v>434</v>
      </c>
      <c r="G130" s="242">
        <v>0.15016738197424892</v>
      </c>
      <c r="H130" s="245">
        <v>79.642450455795483</v>
      </c>
    </row>
    <row r="131" spans="1:8">
      <c r="A131" s="86" t="str">
        <v>NOHEATCH</v>
      </c>
      <c r="B131" s="239">
        <v>130</v>
      </c>
      <c r="C131" s="86" t="s">
        <v>433</v>
      </c>
      <c r="D131" s="241">
        <f>COUNTIF($C$1:$C131,C131)</f>
        <v>2</v>
      </c>
      <c r="E131" s="241" t="str">
        <f t="shared" ref="E131:E194" si="22">C131&amp;D131</f>
        <v>Accommodation &amp; Neighbourhood2</v>
      </c>
      <c r="F131" s="86" t="s">
        <v>436</v>
      </c>
      <c r="G131" s="242">
        <v>0.10948068669527898</v>
      </c>
      <c r="H131" s="245">
        <v>101.71944182570188</v>
      </c>
    </row>
    <row r="132" spans="1:8">
      <c r="A132" s="86" t="str">
        <v>GRIMYN</v>
      </c>
      <c r="B132" s="239">
        <v>131</v>
      </c>
      <c r="C132" s="86" t="s">
        <v>433</v>
      </c>
      <c r="D132" s="241">
        <f>COUNTIF($C$1:$C132,C132)</f>
        <v>3</v>
      </c>
      <c r="E132" s="241" t="str">
        <f t="shared" si="22"/>
        <v>Accommodation &amp; Neighbourhood3</v>
      </c>
      <c r="F132" s="86" t="s">
        <v>438</v>
      </c>
      <c r="G132" s="242">
        <v>0.10855364806866953</v>
      </c>
      <c r="H132" s="245">
        <v>94.781832419468799</v>
      </c>
    </row>
    <row r="133" spans="1:8">
      <c r="A133" s="86" t="str">
        <v>CRVAND</v>
      </c>
      <c r="B133" s="239">
        <v>132</v>
      </c>
      <c r="C133" s="86" t="s">
        <v>433</v>
      </c>
      <c r="D133" s="241">
        <f>COUNTIF($C$1:$C133,C133)</f>
        <v>4</v>
      </c>
      <c r="E133" s="241" t="str">
        <f t="shared" si="22"/>
        <v>Accommodation &amp; Neighbourhood4</v>
      </c>
      <c r="F133" s="86" t="s">
        <v>440</v>
      </c>
      <c r="G133" s="242">
        <v>3.971244635193133E-2</v>
      </c>
      <c r="H133" s="245">
        <v>62.342765735420947</v>
      </c>
    </row>
    <row r="134" spans="1:8">
      <c r="A134" s="86" t="str">
        <v>NOISYN_x</v>
      </c>
      <c r="B134" s="239">
        <v>133</v>
      </c>
      <c r="C134" s="86" t="s">
        <v>433</v>
      </c>
      <c r="D134" s="241">
        <f>COUNTIF($C$1:$C134,C134)</f>
        <v>5</v>
      </c>
      <c r="E134" s="241" t="str">
        <f t="shared" si="22"/>
        <v>Accommodation &amp; Neighbourhood5</v>
      </c>
      <c r="F134" s="86" t="s">
        <v>442</v>
      </c>
      <c r="G134" s="242">
        <v>0.84984120171673805</v>
      </c>
      <c r="H134" s="245">
        <v>104.72917191362325</v>
      </c>
    </row>
    <row r="135" spans="1:8">
      <c r="A135" s="86" t="str">
        <v>HEATCH</v>
      </c>
      <c r="B135" s="239">
        <v>134</v>
      </c>
      <c r="C135" s="86" t="s">
        <v>433</v>
      </c>
      <c r="D135" s="241">
        <f>COUNTIF($C$1:$C135,C135)</f>
        <v>6</v>
      </c>
      <c r="E135" s="241" t="str">
        <f t="shared" si="22"/>
        <v>Accommodation &amp; Neighbourhood6</v>
      </c>
      <c r="F135" s="86" t="s">
        <v>444</v>
      </c>
      <c r="G135" s="242">
        <v>0.89051931330472101</v>
      </c>
      <c r="H135" s="245">
        <v>99.79257349840195</v>
      </c>
    </row>
    <row r="136" spans="1:8">
      <c r="A136" s="86" t="str">
        <v>GRIMYN_x</v>
      </c>
      <c r="B136" s="239">
        <v>135</v>
      </c>
      <c r="C136" s="86" t="s">
        <v>433</v>
      </c>
      <c r="D136" s="241">
        <f>COUNTIF($C$1:$C136,C136)</f>
        <v>7</v>
      </c>
      <c r="E136" s="241" t="str">
        <f t="shared" si="22"/>
        <v>Accommodation &amp; Neighbourhood7</v>
      </c>
      <c r="F136" s="86" t="s">
        <v>446</v>
      </c>
      <c r="G136" s="242">
        <v>0.8915021459227469</v>
      </c>
      <c r="H136" s="245">
        <v>100.68106575724025</v>
      </c>
    </row>
    <row r="137" spans="1:8">
      <c r="A137" s="86" t="str">
        <v>CRVAND_x</v>
      </c>
      <c r="B137" s="239">
        <v>136</v>
      </c>
      <c r="C137" s="86" t="s">
        <v>433</v>
      </c>
      <c r="D137" s="241">
        <f>COUNTIF($C$1:$C137,C137)</f>
        <v>8</v>
      </c>
      <c r="E137" s="241" t="str">
        <f t="shared" si="22"/>
        <v>Accommodation &amp; Neighbourhood8</v>
      </c>
      <c r="F137" s="86" t="s">
        <v>448</v>
      </c>
      <c r="G137" s="242">
        <v>0.960665236051502</v>
      </c>
      <c r="H137" s="245">
        <v>102.59166315268129</v>
      </c>
    </row>
    <row r="138" spans="1:8">
      <c r="A138" s="86" t="str">
        <v>SCLFSATO_lo</v>
      </c>
      <c r="B138" s="239">
        <v>137</v>
      </c>
      <c r="C138" s="86" t="s">
        <v>450</v>
      </c>
      <c r="D138" s="241">
        <f>COUNTIF($C$1:$C138,C138)</f>
        <v>1</v>
      </c>
      <c r="E138" s="241" t="str">
        <f t="shared" si="22"/>
        <v>Contentment1</v>
      </c>
      <c r="F138" s="86" t="s">
        <v>451</v>
      </c>
      <c r="G138" s="242">
        <v>5.3716738197424896E-2</v>
      </c>
      <c r="H138" s="245">
        <v>82.28577962589037</v>
      </c>
    </row>
    <row r="139" spans="1:8">
      <c r="A139" s="86" t="str">
        <v>SCLFSAT1_lo</v>
      </c>
      <c r="B139" s="239">
        <v>138</v>
      </c>
      <c r="C139" s="86" t="s">
        <v>450</v>
      </c>
      <c r="D139" s="241">
        <f>COUNTIF($C$1:$C139,C139)</f>
        <v>2</v>
      </c>
      <c r="E139" s="241" t="str">
        <f t="shared" si="22"/>
        <v>Contentment2</v>
      </c>
      <c r="F139" s="86" t="s">
        <v>453</v>
      </c>
      <c r="G139" s="242">
        <v>9.2201716738197437E-2</v>
      </c>
      <c r="H139" s="245">
        <v>86.560162787575749</v>
      </c>
    </row>
    <row r="140" spans="1:8">
      <c r="A140" s="86" t="str">
        <v>SCLFSAT2_lo</v>
      </c>
      <c r="B140" s="239">
        <v>139</v>
      </c>
      <c r="C140" s="86" t="s">
        <v>450</v>
      </c>
      <c r="D140" s="241">
        <f>COUNTIF($C$1:$C140,C140)</f>
        <v>3</v>
      </c>
      <c r="E140" s="241" t="str">
        <f t="shared" si="22"/>
        <v>Contentment3</v>
      </c>
      <c r="F140" s="86" t="s">
        <v>455</v>
      </c>
      <c r="G140" s="242">
        <v>8.452789699570816E-2</v>
      </c>
      <c r="H140" s="245">
        <v>86.243244357779417</v>
      </c>
    </row>
    <row r="141" spans="1:8">
      <c r="A141" s="86" t="str">
        <v>JBSAT_lo</v>
      </c>
      <c r="B141" s="239">
        <v>140</v>
      </c>
      <c r="C141" s="86" t="s">
        <v>450</v>
      </c>
      <c r="D141" s="241">
        <f>COUNTIF($C$1:$C141,C141)</f>
        <v>4</v>
      </c>
      <c r="E141" s="241" t="str">
        <f t="shared" si="22"/>
        <v>Contentment4</v>
      </c>
      <c r="F141" s="86" t="s">
        <v>457</v>
      </c>
      <c r="G141" s="242">
        <v>4.0437768240343348E-2</v>
      </c>
      <c r="H141" s="245">
        <v>94.25130688577714</v>
      </c>
    </row>
    <row r="142" spans="1:8">
      <c r="A142" s="86" t="str">
        <v>SCLFSAT7_lo</v>
      </c>
      <c r="B142" s="239">
        <v>141</v>
      </c>
      <c r="C142" s="86" t="s">
        <v>450</v>
      </c>
      <c r="D142" s="241">
        <f>COUNTIF($C$1:$C142,C142)</f>
        <v>5</v>
      </c>
      <c r="E142" s="241" t="str">
        <f t="shared" si="22"/>
        <v>Contentment5</v>
      </c>
      <c r="F142" s="86" t="s">
        <v>459</v>
      </c>
      <c r="G142" s="242">
        <v>7.5918454935622312E-2</v>
      </c>
      <c r="H142" s="245">
        <v>89.166289700658581</v>
      </c>
    </row>
    <row r="143" spans="1:8">
      <c r="A143" s="86" t="str">
        <v>SCLFSATO_med</v>
      </c>
      <c r="B143" s="239">
        <v>142</v>
      </c>
      <c r="C143" s="86" t="s">
        <v>450</v>
      </c>
      <c r="D143" s="241">
        <f>COUNTIF($C$1:$C143,C143)</f>
        <v>6</v>
      </c>
      <c r="E143" s="241" t="str">
        <f t="shared" si="22"/>
        <v>Contentment6</v>
      </c>
      <c r="F143" s="86" t="s">
        <v>461</v>
      </c>
      <c r="G143" s="242">
        <v>0.35821888412017167</v>
      </c>
      <c r="H143" s="245">
        <v>92.589365015691413</v>
      </c>
    </row>
    <row r="144" spans="1:8">
      <c r="A144" s="86" t="str">
        <v>SCLFSAT1_med</v>
      </c>
      <c r="B144" s="239">
        <v>143</v>
      </c>
      <c r="C144" s="86" t="s">
        <v>450</v>
      </c>
      <c r="D144" s="241">
        <f>COUNTIF($C$1:$C144,C144)</f>
        <v>7</v>
      </c>
      <c r="E144" s="241" t="str">
        <f t="shared" si="22"/>
        <v>Contentment7</v>
      </c>
      <c r="F144" s="86" t="s">
        <v>463</v>
      </c>
      <c r="G144" s="242">
        <v>0.37553218884120176</v>
      </c>
      <c r="H144" s="245">
        <v>92.942313043701191</v>
      </c>
    </row>
    <row r="145" spans="1:8">
      <c r="A145" s="86" t="str">
        <v>SCLFSAT2_med</v>
      </c>
      <c r="B145" s="239">
        <v>144</v>
      </c>
      <c r="C145" s="86" t="s">
        <v>450</v>
      </c>
      <c r="D145" s="241">
        <f>COUNTIF($C$1:$C145,C145)</f>
        <v>8</v>
      </c>
      <c r="E145" s="241" t="str">
        <f t="shared" si="22"/>
        <v>Contentment8</v>
      </c>
      <c r="F145" s="86" t="s">
        <v>465</v>
      </c>
      <c r="G145" s="242">
        <v>0.40251931330472107</v>
      </c>
      <c r="H145" s="245">
        <v>90.148942145219607</v>
      </c>
    </row>
    <row r="146" spans="1:8">
      <c r="A146" s="86" t="str">
        <v>JBSAT_med</v>
      </c>
      <c r="B146" s="239">
        <v>145</v>
      </c>
      <c r="C146" s="86" t="s">
        <v>450</v>
      </c>
      <c r="D146" s="241">
        <f>COUNTIF($C$1:$C146,C146)</f>
        <v>9</v>
      </c>
      <c r="E146" s="241" t="str">
        <f t="shared" si="22"/>
        <v>Contentment9</v>
      </c>
      <c r="F146" s="86" t="s">
        <v>467</v>
      </c>
      <c r="G146" s="242">
        <v>0.36974678111587983</v>
      </c>
      <c r="H146" s="245">
        <v>98.156529483888505</v>
      </c>
    </row>
    <row r="147" spans="1:8">
      <c r="A147" s="86" t="str">
        <v>SCLFSAT7_med</v>
      </c>
      <c r="B147" s="239">
        <v>146</v>
      </c>
      <c r="C147" s="86" t="s">
        <v>450</v>
      </c>
      <c r="D147" s="241">
        <f>COUNTIF($C$1:$C147,C147)</f>
        <v>10</v>
      </c>
      <c r="E147" s="241" t="str">
        <f t="shared" si="22"/>
        <v>Contentment10</v>
      </c>
      <c r="F147" s="86" t="s">
        <v>469</v>
      </c>
      <c r="G147" s="242">
        <v>0.44107725321888414</v>
      </c>
      <c r="H147" s="245">
        <v>94.840964322078534</v>
      </c>
    </row>
    <row r="148" spans="1:8">
      <c r="A148" s="86" t="str">
        <v>SCLFSATO_hi</v>
      </c>
      <c r="B148" s="239">
        <v>147</v>
      </c>
      <c r="C148" s="86" t="s">
        <v>450</v>
      </c>
      <c r="D148" s="241">
        <f>COUNTIF($C$1:$C148,C148)</f>
        <v>11</v>
      </c>
      <c r="E148" s="241" t="str">
        <f t="shared" si="22"/>
        <v>Contentment11</v>
      </c>
      <c r="F148" s="86" t="s">
        <v>471</v>
      </c>
      <c r="G148" s="242">
        <v>0.58857939914163082</v>
      </c>
      <c r="H148" s="245">
        <v>107.35202314797351</v>
      </c>
    </row>
    <row r="149" spans="1:8">
      <c r="A149" s="86" t="str">
        <v>SCLFSAT1_hi</v>
      </c>
      <c r="B149" s="239">
        <v>148</v>
      </c>
      <c r="C149" s="86" t="s">
        <v>450</v>
      </c>
      <c r="D149" s="241">
        <f>COUNTIF($C$1:$C149,C149)</f>
        <v>12</v>
      </c>
      <c r="E149" s="241" t="str">
        <f t="shared" si="22"/>
        <v>Contentment12</v>
      </c>
      <c r="F149" s="86" t="s">
        <v>473</v>
      </c>
      <c r="G149" s="242">
        <v>0.53224034334763948</v>
      </c>
      <c r="H149" s="245">
        <v>108.7419728963087</v>
      </c>
    </row>
    <row r="150" spans="1:8">
      <c r="A150" s="86" t="str">
        <v>SCLFSAT2_hi</v>
      </c>
      <c r="B150" s="239">
        <v>149</v>
      </c>
      <c r="C150" s="86" t="s">
        <v>450</v>
      </c>
      <c r="D150" s="241">
        <f>COUNTIF($C$1:$C150,C150)</f>
        <v>13</v>
      </c>
      <c r="E150" s="241" t="str">
        <f t="shared" si="22"/>
        <v>Contentment13</v>
      </c>
      <c r="F150" s="86" t="s">
        <v>475</v>
      </c>
      <c r="G150" s="242">
        <v>0.51292274678111582</v>
      </c>
      <c r="H150" s="245">
        <v>112.61274321940114</v>
      </c>
    </row>
    <row r="151" spans="1:8">
      <c r="A151" s="86" t="str">
        <v>JBSAT_hi</v>
      </c>
      <c r="B151" s="239">
        <v>150</v>
      </c>
      <c r="C151" s="86" t="s">
        <v>450</v>
      </c>
      <c r="D151" s="241">
        <f>COUNTIF($C$1:$C151,C151)</f>
        <v>14</v>
      </c>
      <c r="E151" s="241" t="str">
        <f t="shared" si="22"/>
        <v>Contentment14</v>
      </c>
      <c r="F151" s="86" t="s">
        <v>477</v>
      </c>
      <c r="G151" s="242">
        <v>0.58984120171673815</v>
      </c>
      <c r="H151" s="245">
        <v>101.63538243354593</v>
      </c>
    </row>
    <row r="152" spans="1:8">
      <c r="A152" s="86" t="str">
        <v>SCLFSAT7_hi</v>
      </c>
      <c r="B152" s="239">
        <v>151</v>
      </c>
      <c r="C152" s="86" t="s">
        <v>450</v>
      </c>
      <c r="D152" s="241">
        <f>COUNTIF($C$1:$C152,C152)</f>
        <v>15</v>
      </c>
      <c r="E152" s="241" t="str">
        <f t="shared" si="22"/>
        <v>Contentment15</v>
      </c>
      <c r="F152" s="86" t="s">
        <v>479</v>
      </c>
      <c r="G152" s="242">
        <v>0.48282403433476395</v>
      </c>
      <c r="H152" s="245">
        <v>107.35916552382385</v>
      </c>
    </row>
    <row r="153" spans="1:8">
      <c r="A153" s="86" t="str">
        <v>age0004</v>
      </c>
      <c r="B153" s="239">
        <v>152</v>
      </c>
      <c r="C153" s="86" t="s">
        <v>52</v>
      </c>
      <c r="D153" s="241">
        <f>COUNTIF($C$1:$C153,C153)</f>
        <v>1</v>
      </c>
      <c r="E153" s="241" t="str">
        <f t="shared" si="22"/>
        <v>Age1</v>
      </c>
      <c r="F153" s="86" t="s">
        <v>481</v>
      </c>
      <c r="G153" s="242">
        <v>5.0648068669527903E-2</v>
      </c>
      <c r="H153" s="245">
        <v>96.581723540846724</v>
      </c>
    </row>
    <row r="154" spans="1:8">
      <c r="A154" s="86" t="str">
        <v>age0517</v>
      </c>
      <c r="B154" s="239">
        <v>153</v>
      </c>
      <c r="C154" s="86" t="s">
        <v>52</v>
      </c>
      <c r="D154" s="241">
        <f>COUNTIF($C$1:$C154,C154)</f>
        <v>2</v>
      </c>
      <c r="E154" s="241" t="str">
        <f t="shared" si="22"/>
        <v>Age2</v>
      </c>
      <c r="F154" s="86" t="s">
        <v>482</v>
      </c>
      <c r="G154" s="242">
        <v>0.15948927038626609</v>
      </c>
      <c r="H154" s="245">
        <v>103.65176243646066</v>
      </c>
    </row>
    <row r="155" spans="1:8">
      <c r="A155" s="86" t="str">
        <v>age1824</v>
      </c>
      <c r="B155" s="239">
        <v>154</v>
      </c>
      <c r="C155" s="86" t="s">
        <v>52</v>
      </c>
      <c r="D155" s="241">
        <f>COUNTIF($C$1:$C155,C155)</f>
        <v>3</v>
      </c>
      <c r="E155" s="241" t="str">
        <f t="shared" si="22"/>
        <v>Age3</v>
      </c>
      <c r="F155" s="86" t="s">
        <v>483</v>
      </c>
      <c r="G155" s="242">
        <v>6.8828326180257526E-2</v>
      </c>
      <c r="H155" s="245">
        <v>94.454984350280625</v>
      </c>
    </row>
    <row r="156" spans="1:8">
      <c r="A156" s="86" t="str">
        <v>age2534</v>
      </c>
      <c r="B156" s="239">
        <v>155</v>
      </c>
      <c r="C156" s="86" t="s">
        <v>52</v>
      </c>
      <c r="D156" s="241">
        <f>COUNTIF($C$1:$C156,C156)</f>
        <v>4</v>
      </c>
      <c r="E156" s="241" t="str">
        <f t="shared" si="22"/>
        <v>Age4</v>
      </c>
      <c r="F156" s="86" t="s">
        <v>484</v>
      </c>
      <c r="G156" s="242">
        <v>0.1085236051502146</v>
      </c>
      <c r="H156" s="245">
        <v>91.220156358314213</v>
      </c>
    </row>
    <row r="157" spans="1:8">
      <c r="A157" s="86" t="str">
        <v>age3549</v>
      </c>
      <c r="B157" s="239">
        <v>156</v>
      </c>
      <c r="C157" s="86" t="s">
        <v>52</v>
      </c>
      <c r="D157" s="241">
        <f>COUNTIF($C$1:$C157,C157)</f>
        <v>5</v>
      </c>
      <c r="E157" s="241" t="str">
        <f t="shared" si="22"/>
        <v>Age5</v>
      </c>
      <c r="F157" s="86" t="s">
        <v>485</v>
      </c>
      <c r="G157" s="242">
        <v>0.19250214592274678</v>
      </c>
      <c r="H157" s="245">
        <v>104.48381565926998</v>
      </c>
    </row>
    <row r="158" spans="1:8">
      <c r="A158" s="86" t="str">
        <v>age5064</v>
      </c>
      <c r="B158" s="239">
        <v>157</v>
      </c>
      <c r="C158" s="86" t="s">
        <v>52</v>
      </c>
      <c r="D158" s="241">
        <f>COUNTIF($C$1:$C158,C158)</f>
        <v>6</v>
      </c>
      <c r="E158" s="241" t="str">
        <f t="shared" si="22"/>
        <v>Age6</v>
      </c>
      <c r="F158" s="86" t="s">
        <v>486</v>
      </c>
      <c r="G158" s="242">
        <v>0.21737339055793992</v>
      </c>
      <c r="H158" s="245">
        <v>103.9931114047634</v>
      </c>
    </row>
    <row r="159" spans="1:8">
      <c r="A159" s="86" t="str">
        <v>age6574</v>
      </c>
      <c r="B159" s="239">
        <v>158</v>
      </c>
      <c r="C159" s="86" t="s">
        <v>52</v>
      </c>
      <c r="D159" s="241">
        <f>COUNTIF($C$1:$C159,C159)</f>
        <v>7</v>
      </c>
      <c r="E159" s="241" t="str">
        <f t="shared" si="22"/>
        <v>Age7</v>
      </c>
      <c r="F159" s="86" t="s">
        <v>487</v>
      </c>
      <c r="G159" s="242">
        <v>0.11234763948497854</v>
      </c>
      <c r="H159" s="245">
        <v>99.310756335519287</v>
      </c>
    </row>
    <row r="160" spans="1:8">
      <c r="A160" s="86" t="str">
        <v>age75p</v>
      </c>
      <c r="B160" s="239">
        <v>159</v>
      </c>
      <c r="C160" s="86" t="s">
        <v>52</v>
      </c>
      <c r="D160" s="241">
        <f>COUNTIF($C$1:$C160,C160)</f>
        <v>8</v>
      </c>
      <c r="E160" s="241" t="str">
        <f t="shared" si="22"/>
        <v>Age8</v>
      </c>
      <c r="F160" s="86" t="s">
        <v>488</v>
      </c>
      <c r="G160" s="242">
        <v>9.0609442060085851E-2</v>
      </c>
      <c r="H160" s="245">
        <v>94.846090348428334</v>
      </c>
    </row>
    <row r="161" spans="1:8">
      <c r="A161" s="86" t="str">
        <v>rcd_gor_dv_101</v>
      </c>
      <c r="B161" s="239">
        <v>160</v>
      </c>
      <c r="C161" s="86" t="s">
        <v>491</v>
      </c>
      <c r="D161" s="241">
        <f>COUNTIF($C$1:$C161,C161)</f>
        <v>1</v>
      </c>
      <c r="E161" s="241" t="str">
        <f t="shared" si="22"/>
        <v>Geography1</v>
      </c>
      <c r="F161" s="86" t="s">
        <v>492</v>
      </c>
      <c r="G161" s="242">
        <v>0.84696995708154499</v>
      </c>
      <c r="H161" s="245">
        <v>101.07864935387884</v>
      </c>
    </row>
    <row r="162" spans="1:8">
      <c r="A162" s="86" t="str">
        <v>rcd_gor_dv_102</v>
      </c>
      <c r="B162" s="239">
        <v>161</v>
      </c>
      <c r="C162" s="86" t="s">
        <v>491</v>
      </c>
      <c r="D162" s="241">
        <f>COUNTIF($C$1:$C162,C162)</f>
        <v>2</v>
      </c>
      <c r="E162" s="241" t="str">
        <f t="shared" si="22"/>
        <v>Geography2</v>
      </c>
      <c r="F162" s="86" t="s">
        <v>494</v>
      </c>
      <c r="G162" s="242">
        <v>4.2442060085836918E-2</v>
      </c>
      <c r="H162" s="245">
        <v>85.441909387151512</v>
      </c>
    </row>
    <row r="163" spans="1:8">
      <c r="A163" s="86" t="str">
        <v>rcd_gor_dv_103</v>
      </c>
      <c r="B163" s="239">
        <v>162</v>
      </c>
      <c r="C163" s="86" t="s">
        <v>491</v>
      </c>
      <c r="D163" s="241">
        <f>COUNTIF($C$1:$C163,C163)</f>
        <v>3</v>
      </c>
      <c r="E163" s="241" t="str">
        <f t="shared" si="22"/>
        <v>Geography3</v>
      </c>
      <c r="F163" s="86" t="s">
        <v>496</v>
      </c>
      <c r="G163" s="242">
        <v>8.3665236051502154E-2</v>
      </c>
      <c r="H163" s="245">
        <v>99.16947717672285</v>
      </c>
    </row>
    <row r="164" spans="1:8">
      <c r="A164" s="86" t="str">
        <v>rcd_gor_dv_104</v>
      </c>
      <c r="B164" s="239">
        <v>163</v>
      </c>
      <c r="C164" s="86" t="s">
        <v>491</v>
      </c>
      <c r="D164" s="241">
        <f>COUNTIF($C$1:$C164,C164)</f>
        <v>4</v>
      </c>
      <c r="E164" s="241" t="str">
        <f t="shared" si="22"/>
        <v>Geography4</v>
      </c>
      <c r="F164" s="86" t="s">
        <v>498</v>
      </c>
      <c r="G164" s="242">
        <v>2.7000000000000003E-2</v>
      </c>
      <c r="H164" s="245">
        <v>95.610503323214843</v>
      </c>
    </row>
    <row r="165" spans="1:8">
      <c r="A165" s="86" t="str">
        <v>rcd_RACEL_DV_101</v>
      </c>
      <c r="B165" s="239">
        <v>164</v>
      </c>
      <c r="C165" s="86" t="s">
        <v>500</v>
      </c>
      <c r="D165" s="241">
        <f>COUNTIF($C$1:$C165,C165)</f>
        <v>1</v>
      </c>
      <c r="E165" s="241" t="str">
        <f t="shared" si="22"/>
        <v>Ethnicity1</v>
      </c>
      <c r="F165" s="86" t="s">
        <v>501</v>
      </c>
      <c r="G165" s="242">
        <v>0.93510300429184556</v>
      </c>
      <c r="H165" s="245">
        <v>99.670585455249949</v>
      </c>
    </row>
    <row r="166" spans="1:8">
      <c r="A166" s="86" t="str">
        <v>rcd_RACEL_DV_102</v>
      </c>
      <c r="B166" s="239">
        <v>165</v>
      </c>
      <c r="C166" s="86" t="s">
        <v>500</v>
      </c>
      <c r="D166" s="241">
        <f>COUNTIF($C$1:$C166,C166)</f>
        <v>2</v>
      </c>
      <c r="E166" s="241" t="str">
        <f t="shared" si="22"/>
        <v>Ethnicity2</v>
      </c>
      <c r="F166" s="86" t="s">
        <v>503</v>
      </c>
      <c r="G166" s="242">
        <v>1.2008583690987125E-2</v>
      </c>
      <c r="H166" s="245">
        <v>101.7948571352852</v>
      </c>
    </row>
    <row r="167" spans="1:8">
      <c r="A167" s="86" t="str">
        <v>rcd_RACEL_DV_103</v>
      </c>
      <c r="B167" s="239">
        <v>166</v>
      </c>
      <c r="C167" s="86" t="s">
        <v>500</v>
      </c>
      <c r="D167" s="241">
        <f>COUNTIF($C$1:$C167,C167)</f>
        <v>3</v>
      </c>
      <c r="E167" s="241" t="str">
        <f t="shared" si="22"/>
        <v>Ethnicity3</v>
      </c>
      <c r="F167" s="86" t="s">
        <v>505</v>
      </c>
      <c r="G167" s="242">
        <v>3.6879828326180267E-2</v>
      </c>
      <c r="H167" s="245">
        <v>114.65383044153477</v>
      </c>
    </row>
    <row r="168" spans="1:8">
      <c r="A168" s="86" t="str">
        <v>rcd_RACEL_DV_104</v>
      </c>
      <c r="B168" s="239">
        <v>167</v>
      </c>
      <c r="C168" s="86" t="s">
        <v>500</v>
      </c>
      <c r="D168" s="241">
        <f>COUNTIF($C$1:$C168,C168)</f>
        <v>4</v>
      </c>
      <c r="E168" s="241" t="str">
        <f t="shared" si="22"/>
        <v>Ethnicity4</v>
      </c>
      <c r="F168" s="86" t="s">
        <v>507</v>
      </c>
      <c r="G168" s="242">
        <v>1.0901287553648071E-2</v>
      </c>
      <c r="H168" s="245">
        <v>85.317535595593327</v>
      </c>
    </row>
    <row r="169" spans="1:8">
      <c r="A169" s="86" t="str">
        <v>rcd_RACEL_DV_105</v>
      </c>
      <c r="B169" s="239">
        <v>168</v>
      </c>
      <c r="C169" s="86" t="s">
        <v>500</v>
      </c>
      <c r="D169" s="241">
        <f>COUNTIF($C$1:$C169,C169)</f>
        <v>5</v>
      </c>
      <c r="E169" s="241" t="str">
        <f t="shared" si="22"/>
        <v>Ethnicity5</v>
      </c>
      <c r="F169" s="86" t="s">
        <v>509</v>
      </c>
      <c r="G169" s="242">
        <v>4.8369098712446358E-3</v>
      </c>
      <c r="H169" s="245">
        <v>100.31230955179942</v>
      </c>
    </row>
    <row r="170" spans="1:8">
      <c r="A170" s="86" t="str">
        <v>rcd_plbornc_101</v>
      </c>
      <c r="B170" s="239">
        <v>169</v>
      </c>
      <c r="C170" s="86" t="s">
        <v>511</v>
      </c>
      <c r="D170" s="241">
        <f>COUNTIF($C$1:$C170,C170)</f>
        <v>1</v>
      </c>
      <c r="E170" s="241" t="str">
        <f t="shared" si="22"/>
        <v>Country of Birth1</v>
      </c>
      <c r="F170" s="86" t="s">
        <v>512</v>
      </c>
      <c r="G170" s="242">
        <v>0.9173519313304721</v>
      </c>
      <c r="H170" s="245">
        <v>99.917526466163949</v>
      </c>
    </row>
    <row r="171" spans="1:8">
      <c r="A171" s="86" t="str">
        <v>rcd_plbornc_102</v>
      </c>
      <c r="B171" s="239">
        <v>170</v>
      </c>
      <c r="C171" s="86" t="s">
        <v>511</v>
      </c>
      <c r="D171" s="241">
        <f>COUNTIF($C$1:$C171,C171)</f>
        <v>2</v>
      </c>
      <c r="E171" s="241" t="str">
        <f t="shared" si="22"/>
        <v>Country of Birth2</v>
      </c>
      <c r="F171" s="86" t="s">
        <v>514</v>
      </c>
      <c r="G171" s="242">
        <v>1.4763948497854076E-2</v>
      </c>
      <c r="H171" s="245">
        <v>91.483730937123511</v>
      </c>
    </row>
    <row r="172" spans="1:8">
      <c r="A172" s="86" t="str">
        <v>rcd_plbornc_103</v>
      </c>
      <c r="B172" s="239">
        <v>171</v>
      </c>
      <c r="C172" s="86" t="s">
        <v>511</v>
      </c>
      <c r="D172" s="241">
        <f>COUNTIF($C$1:$C172,C172)</f>
        <v>3</v>
      </c>
      <c r="E172" s="241" t="str">
        <f t="shared" si="22"/>
        <v>Country of Birth3</v>
      </c>
      <c r="F172" s="86" t="s">
        <v>516</v>
      </c>
      <c r="G172" s="242">
        <v>2.6437768240343347E-3</v>
      </c>
      <c r="H172" s="245">
        <v>119.59602391877191</v>
      </c>
    </row>
    <row r="173" spans="1:8">
      <c r="A173" s="86" t="str">
        <v>rcd_plbornc_104</v>
      </c>
      <c r="B173" s="239">
        <v>172</v>
      </c>
      <c r="C173" s="86" t="s">
        <v>511</v>
      </c>
      <c r="D173" s="241">
        <f>COUNTIF($C$1:$C173,C173)</f>
        <v>4</v>
      </c>
      <c r="E173" s="241" t="str">
        <f t="shared" si="22"/>
        <v>Country of Birth4</v>
      </c>
      <c r="F173" s="86" t="s">
        <v>518</v>
      </c>
      <c r="G173" s="242">
        <v>4.1931330472103007E-3</v>
      </c>
      <c r="H173" s="245">
        <v>98.867901159864786</v>
      </c>
    </row>
    <row r="174" spans="1:8">
      <c r="A174" s="86" t="str">
        <v>rcd_plbornc_105</v>
      </c>
      <c r="B174" s="239">
        <v>173</v>
      </c>
      <c r="C174" s="86" t="s">
        <v>511</v>
      </c>
      <c r="D174" s="241">
        <f>COUNTIF($C$1:$C174,C174)</f>
        <v>5</v>
      </c>
      <c r="E174" s="241" t="str">
        <f t="shared" si="22"/>
        <v>Country of Birth5</v>
      </c>
      <c r="F174" s="86" t="s">
        <v>520</v>
      </c>
      <c r="G174" s="242">
        <v>1.9746781115879831E-2</v>
      </c>
      <c r="H174" s="245">
        <v>108.81165664213968</v>
      </c>
    </row>
    <row r="175" spans="1:8">
      <c r="A175" s="86" t="str">
        <v>rcd_plbornc_106</v>
      </c>
      <c r="B175" s="239">
        <v>174</v>
      </c>
      <c r="C175" s="86" t="s">
        <v>511</v>
      </c>
      <c r="D175" s="241">
        <f>COUNTIF($C$1:$C175,C175)</f>
        <v>6</v>
      </c>
      <c r="E175" s="241" t="str">
        <f t="shared" si="22"/>
        <v>Country of Birth6</v>
      </c>
      <c r="F175" s="86" t="s">
        <v>522</v>
      </c>
      <c r="G175" s="242">
        <v>8.2746781115879825E-3</v>
      </c>
      <c r="H175" s="245">
        <v>100.98363064197066</v>
      </c>
    </row>
    <row r="176" spans="1:8">
      <c r="A176" s="86" t="str">
        <v>rcd_plbornc_107</v>
      </c>
      <c r="B176" s="239">
        <v>175</v>
      </c>
      <c r="C176" s="86" t="s">
        <v>511</v>
      </c>
      <c r="D176" s="241">
        <f>COUNTIF($C$1:$C176,C176)</f>
        <v>7</v>
      </c>
      <c r="E176" s="241" t="str">
        <f t="shared" si="22"/>
        <v>Country of Birth7</v>
      </c>
      <c r="F176" s="86" t="s">
        <v>49</v>
      </c>
      <c r="G176" s="242">
        <v>3.3085836909871248E-2</v>
      </c>
      <c r="H176" s="245">
        <v>100.12107467002902</v>
      </c>
    </row>
    <row r="177" spans="1:8">
      <c r="A177" s="86" t="str">
        <v>rcd_religion_101</v>
      </c>
      <c r="B177" s="239">
        <v>176</v>
      </c>
      <c r="C177" s="86" t="s">
        <v>525</v>
      </c>
      <c r="D177" s="241">
        <f>COUNTIF($C$1:$C177,C177)</f>
        <v>1</v>
      </c>
      <c r="E177" s="241" t="str">
        <f t="shared" si="22"/>
        <v>Religion1</v>
      </c>
      <c r="F177" s="86" t="s">
        <v>526</v>
      </c>
      <c r="G177" s="242">
        <v>0.4562188841201717</v>
      </c>
      <c r="H177" s="245">
        <v>104.58215621192035</v>
      </c>
    </row>
    <row r="178" spans="1:8">
      <c r="A178" s="86" t="str">
        <v>rcd_religion_102</v>
      </c>
      <c r="B178" s="239">
        <v>177</v>
      </c>
      <c r="C178" s="86" t="s">
        <v>525</v>
      </c>
      <c r="D178" s="241">
        <f>COUNTIF($C$1:$C178,C178)</f>
        <v>2</v>
      </c>
      <c r="E178" s="241" t="str">
        <f t="shared" si="22"/>
        <v>Religion2</v>
      </c>
      <c r="F178" s="86" t="s">
        <v>528</v>
      </c>
      <c r="G178" s="242">
        <v>4.9442060085836915E-3</v>
      </c>
      <c r="H178" s="245">
        <v>124.52851726979486</v>
      </c>
    </row>
    <row r="179" spans="1:8">
      <c r="A179" s="86" t="str">
        <v>rcd_religion_103</v>
      </c>
      <c r="B179" s="239">
        <v>178</v>
      </c>
      <c r="C179" s="86" t="s">
        <v>525</v>
      </c>
      <c r="D179" s="241">
        <f>COUNTIF($C$1:$C179,C179)</f>
        <v>3</v>
      </c>
      <c r="E179" s="241" t="str">
        <f t="shared" si="22"/>
        <v>Religion3</v>
      </c>
      <c r="F179" s="86" t="s">
        <v>530</v>
      </c>
      <c r="G179" s="242">
        <v>3.3047210300429187E-3</v>
      </c>
      <c r="H179" s="245">
        <v>97.839881927381526</v>
      </c>
    </row>
    <row r="180" spans="1:8">
      <c r="A180" s="86" t="str">
        <v>rcd_religion_104</v>
      </c>
      <c r="B180" s="239">
        <v>179</v>
      </c>
      <c r="C180" s="86" t="s">
        <v>525</v>
      </c>
      <c r="D180" s="241">
        <f>COUNTIF($C$1:$C180,C180)</f>
        <v>4</v>
      </c>
      <c r="E180" s="241" t="str">
        <f t="shared" si="22"/>
        <v>Religion4</v>
      </c>
      <c r="F180" s="86" t="s">
        <v>532</v>
      </c>
      <c r="G180" s="242">
        <v>1.6510729613733909E-2</v>
      </c>
      <c r="H180" s="245">
        <v>100.16048201022592</v>
      </c>
    </row>
    <row r="181" spans="1:8">
      <c r="A181" s="86" t="str">
        <v>rcd_religion_105</v>
      </c>
      <c r="B181" s="239">
        <v>180</v>
      </c>
      <c r="C181" s="86" t="s">
        <v>525</v>
      </c>
      <c r="D181" s="241">
        <f>COUNTIF($C$1:$C181,C181)</f>
        <v>5</v>
      </c>
      <c r="E181" s="241" t="str">
        <f t="shared" si="22"/>
        <v>Religion5</v>
      </c>
      <c r="F181" s="86" t="s">
        <v>534</v>
      </c>
      <c r="G181" s="242">
        <v>1.2948497854077253E-2</v>
      </c>
      <c r="H181" s="245">
        <v>139.17160457333381</v>
      </c>
    </row>
    <row r="182" spans="1:8">
      <c r="A182" s="86" t="str">
        <v>rcd_religion_106</v>
      </c>
      <c r="B182" s="239">
        <v>181</v>
      </c>
      <c r="C182" s="86" t="s">
        <v>525</v>
      </c>
      <c r="D182" s="241">
        <f>COUNTIF($C$1:$C182,C182)</f>
        <v>6</v>
      </c>
      <c r="E182" s="241" t="str">
        <f t="shared" si="22"/>
        <v>Religion6</v>
      </c>
      <c r="F182" s="86" t="s">
        <v>536</v>
      </c>
      <c r="G182" s="242">
        <v>4.1244635193133051E-3</v>
      </c>
      <c r="H182" s="245">
        <v>131.14285594806131</v>
      </c>
    </row>
    <row r="183" spans="1:8">
      <c r="A183" s="86" t="str">
        <v>rcd_religion_107</v>
      </c>
      <c r="B183" s="239">
        <v>182</v>
      </c>
      <c r="C183" s="86" t="s">
        <v>525</v>
      </c>
      <c r="D183" s="241">
        <f>COUNTIF($C$1:$C183,C183)</f>
        <v>7</v>
      </c>
      <c r="E183" s="241" t="str">
        <f t="shared" si="22"/>
        <v>Religion7</v>
      </c>
      <c r="F183" s="86" t="s">
        <v>538</v>
      </c>
      <c r="G183" s="242">
        <v>8.8712446351931346E-3</v>
      </c>
      <c r="H183" s="245">
        <v>90.732900957381815</v>
      </c>
    </row>
    <row r="184" spans="1:8">
      <c r="A184" s="86" t="str">
        <v>rcd_religion_108</v>
      </c>
      <c r="B184" s="239">
        <v>183</v>
      </c>
      <c r="C184" s="86" t="s">
        <v>525</v>
      </c>
      <c r="D184" s="241">
        <f>COUNTIF($C$1:$C184,C184)</f>
        <v>8</v>
      </c>
      <c r="E184" s="241" t="str">
        <f t="shared" si="22"/>
        <v>Religion8</v>
      </c>
      <c r="F184" s="86" t="s">
        <v>540</v>
      </c>
      <c r="G184" s="242">
        <v>0.49317596566523597</v>
      </c>
      <c r="H184" s="245">
        <v>95.219825069186811</v>
      </c>
    </row>
    <row r="185" spans="1:8">
      <c r="A185" s="86" t="str">
        <v>A2_HOUSE5</v>
      </c>
      <c r="B185" s="239">
        <v>184</v>
      </c>
      <c r="C185" s="86" t="s">
        <v>543</v>
      </c>
      <c r="D185" s="241">
        <f>COUNTIF($C$1:$C185,C185)</f>
        <v>1</v>
      </c>
      <c r="E185" s="241" t="str">
        <f t="shared" si="22"/>
        <v>House Type1</v>
      </c>
      <c r="F185" s="86" t="s">
        <v>544</v>
      </c>
      <c r="G185" s="242">
        <v>0.42550214592274677</v>
      </c>
      <c r="H185" s="245">
        <v>151.00761480494197</v>
      </c>
    </row>
    <row r="186" spans="1:8">
      <c r="A186" s="86" t="str">
        <v>A2_HOUSE6</v>
      </c>
      <c r="B186" s="239">
        <v>185</v>
      </c>
      <c r="C186" s="86" t="s">
        <v>543</v>
      </c>
      <c r="D186" s="241">
        <f>COUNTIF($C$1:$C186,C186)</f>
        <v>2</v>
      </c>
      <c r="E186" s="241" t="str">
        <f t="shared" si="22"/>
        <v>House Type2</v>
      </c>
      <c r="F186" s="86" t="s">
        <v>546</v>
      </c>
      <c r="G186" s="242">
        <v>0.10953218884120172</v>
      </c>
      <c r="H186" s="245">
        <v>77.115489164855049</v>
      </c>
    </row>
    <row r="187" spans="1:8">
      <c r="A187" s="86" t="str">
        <v>A2_HOUSE7</v>
      </c>
      <c r="B187" s="239">
        <v>186</v>
      </c>
      <c r="C187" s="86" t="s">
        <v>543</v>
      </c>
      <c r="D187" s="241">
        <f>COUNTIF($C$1:$C187,C187)</f>
        <v>3</v>
      </c>
      <c r="E187" s="241" t="str">
        <f t="shared" si="22"/>
        <v>House Type3</v>
      </c>
      <c r="F187" s="86" t="s">
        <v>548</v>
      </c>
      <c r="G187" s="242">
        <v>0.31618025751072965</v>
      </c>
      <c r="H187" s="245">
        <v>89.770134472730831</v>
      </c>
    </row>
    <row r="188" spans="1:8">
      <c r="A188" s="86" t="str">
        <v>A2_HOUSE8</v>
      </c>
      <c r="B188" s="239">
        <v>187</v>
      </c>
      <c r="C188" s="86" t="s">
        <v>543</v>
      </c>
      <c r="D188" s="241">
        <f>COUNTIF($C$1:$C188,C188)</f>
        <v>4</v>
      </c>
      <c r="E188" s="241" t="str">
        <f t="shared" si="22"/>
        <v>House Type4</v>
      </c>
      <c r="F188" s="86" t="s">
        <v>550</v>
      </c>
      <c r="G188" s="242">
        <v>0.14887553648068669</v>
      </c>
      <c r="H188" s="245">
        <v>66.405728748221478</v>
      </c>
    </row>
    <row r="189" spans="1:8">
      <c r="A189" s="86" t="str">
        <v>TENURE2</v>
      </c>
      <c r="B189" s="239">
        <v>188</v>
      </c>
      <c r="C189" s="86" t="s">
        <v>552</v>
      </c>
      <c r="D189" s="241">
        <f>COUNTIF($C$1:$C189,C189)</f>
        <v>1</v>
      </c>
      <c r="E189" s="241" t="str">
        <f t="shared" si="22"/>
        <v>House Tenure1</v>
      </c>
      <c r="F189" s="86" t="s">
        <v>553</v>
      </c>
      <c r="G189" s="242">
        <v>0.41981115879828323</v>
      </c>
      <c r="H189" s="245">
        <v>109.79935648481036</v>
      </c>
    </row>
    <row r="190" spans="1:8">
      <c r="A190" s="86" t="str">
        <v>TENURE1</v>
      </c>
      <c r="B190" s="239">
        <v>189</v>
      </c>
      <c r="C190" s="86" t="s">
        <v>552</v>
      </c>
      <c r="D190" s="241">
        <f>COUNTIF($C$1:$C190,C190)</f>
        <v>2</v>
      </c>
      <c r="E190" s="241" t="str">
        <f t="shared" si="22"/>
        <v>House Tenure2</v>
      </c>
      <c r="F190" s="86" t="s">
        <v>555</v>
      </c>
      <c r="G190" s="242">
        <v>0.32049785407725323</v>
      </c>
      <c r="H190" s="245">
        <v>118.21371821359512</v>
      </c>
    </row>
    <row r="191" spans="1:8">
      <c r="A191" s="86" t="str">
        <v>TENURE7</v>
      </c>
      <c r="B191" s="239">
        <v>190</v>
      </c>
      <c r="C191" s="86" t="s">
        <v>552</v>
      </c>
      <c r="D191" s="241">
        <f>COUNTIF($C$1:$C191,C191)</f>
        <v>3</v>
      </c>
      <c r="E191" s="241" t="str">
        <f t="shared" si="22"/>
        <v>House Tenure3</v>
      </c>
      <c r="F191" s="86" t="s">
        <v>557</v>
      </c>
      <c r="G191" s="242">
        <v>7.7424892703862663E-3</v>
      </c>
      <c r="H191" s="245">
        <v>101.048645677792</v>
      </c>
    </row>
    <row r="192" spans="1:8">
      <c r="A192" s="86" t="str">
        <v>TENURE4</v>
      </c>
      <c r="B192" s="239">
        <v>191</v>
      </c>
      <c r="C192" s="86" t="s">
        <v>552</v>
      </c>
      <c r="D192" s="241">
        <f>COUNTIF($C$1:$C192,C192)</f>
        <v>4</v>
      </c>
      <c r="E192" s="241" t="str">
        <f t="shared" si="22"/>
        <v>House Tenure4</v>
      </c>
      <c r="F192" s="86" t="s">
        <v>559</v>
      </c>
      <c r="G192" s="242">
        <v>0.15605150214592275</v>
      </c>
      <c r="H192" s="245">
        <v>92.072337189278173</v>
      </c>
    </row>
    <row r="193" spans="1:8">
      <c r="A193" s="86" t="str">
        <v>TENURE9</v>
      </c>
      <c r="B193" s="239">
        <v>192</v>
      </c>
      <c r="C193" s="86" t="s">
        <v>552</v>
      </c>
      <c r="D193" s="241">
        <f>COUNTIF($C$1:$C193,C193)</f>
        <v>5</v>
      </c>
      <c r="E193" s="241" t="str">
        <f t="shared" si="22"/>
        <v>House Tenure5</v>
      </c>
      <c r="F193" s="86" t="s">
        <v>561</v>
      </c>
      <c r="G193" s="242">
        <v>9.5948497854077275E-2</v>
      </c>
      <c r="H193" s="245">
        <v>56.64090650867405</v>
      </c>
    </row>
    <row r="194" spans="1:8">
      <c r="A194" s="86" t="str">
        <v>NBEDS1</v>
      </c>
      <c r="B194" s="239">
        <v>193</v>
      </c>
      <c r="C194" s="86" t="s">
        <v>563</v>
      </c>
      <c r="D194" s="241">
        <f>COUNTIF($C$1:$C194,C194)</f>
        <v>1</v>
      </c>
      <c r="E194" s="241" t="str">
        <f t="shared" si="22"/>
        <v>House Size1</v>
      </c>
      <c r="F194" s="86" t="s">
        <v>564</v>
      </c>
      <c r="G194" s="242">
        <v>5.1802575107296134E-2</v>
      </c>
      <c r="H194" s="245">
        <v>72.949518993125409</v>
      </c>
    </row>
    <row r="195" spans="1:8">
      <c r="A195" s="86" t="str">
        <v>NBEDS2</v>
      </c>
      <c r="B195" s="239">
        <v>194</v>
      </c>
      <c r="C195" s="86" t="s">
        <v>563</v>
      </c>
      <c r="D195" s="241">
        <f>COUNTIF($C$1:$C195,C195)</f>
        <v>2</v>
      </c>
      <c r="E195" s="241" t="str">
        <f t="shared" ref="E195:E258" si="23">C195&amp;D195</f>
        <v>House Size2</v>
      </c>
      <c r="F195" s="86" t="s">
        <v>566</v>
      </c>
      <c r="G195" s="242">
        <v>0.17516309012875539</v>
      </c>
      <c r="H195" s="245">
        <v>72.290366946599761</v>
      </c>
    </row>
    <row r="196" spans="1:8">
      <c r="A196" s="86" t="str">
        <v>NBEDS3</v>
      </c>
      <c r="B196" s="239">
        <v>195</v>
      </c>
      <c r="C196" s="86" t="s">
        <v>563</v>
      </c>
      <c r="D196" s="241">
        <f>COUNTIF($C$1:$C196,C196)</f>
        <v>3</v>
      </c>
      <c r="E196" s="241" t="str">
        <f t="shared" si="23"/>
        <v>House Size3</v>
      </c>
      <c r="F196" s="86" t="s">
        <v>568</v>
      </c>
      <c r="G196" s="242">
        <v>0.39474678111587991</v>
      </c>
      <c r="H196" s="245">
        <v>88.83853861880641</v>
      </c>
    </row>
    <row r="197" spans="1:8">
      <c r="A197" s="86" t="str">
        <v>NBEDS4</v>
      </c>
      <c r="B197" s="239">
        <v>196</v>
      </c>
      <c r="C197" s="86" t="s">
        <v>563</v>
      </c>
      <c r="D197" s="241">
        <f>COUNTIF($C$1:$C197,C197)</f>
        <v>4</v>
      </c>
      <c r="E197" s="241" t="str">
        <f t="shared" si="23"/>
        <v>House Size4</v>
      </c>
      <c r="F197" s="86" t="s">
        <v>570</v>
      </c>
      <c r="G197" s="242">
        <v>0.28945493562231761</v>
      </c>
      <c r="H197" s="245">
        <v>155.30260515807214</v>
      </c>
    </row>
    <row r="198" spans="1:8">
      <c r="A198" s="86" t="str">
        <v>NBEDS5P</v>
      </c>
      <c r="B198" s="239">
        <v>197</v>
      </c>
      <c r="C198" s="86" t="s">
        <v>563</v>
      </c>
      <c r="D198" s="241">
        <f>COUNTIF($C$1:$C198,C198)</f>
        <v>5</v>
      </c>
      <c r="E198" s="241" t="str">
        <f t="shared" si="23"/>
        <v>House Size5</v>
      </c>
      <c r="F198" s="86" t="s">
        <v>572</v>
      </c>
      <c r="G198" s="242">
        <v>8.8244635193133053E-2</v>
      </c>
      <c r="H198" s="245">
        <v>158.74549946940178</v>
      </c>
    </row>
    <row r="199" spans="1:8">
      <c r="A199" s="86" t="str">
        <v>hhdval0to100k</v>
      </c>
      <c r="B199" s="239">
        <v>198</v>
      </c>
      <c r="C199" s="86" t="s">
        <v>574</v>
      </c>
      <c r="D199" s="241">
        <f>COUNTIF($C$1:$C199,C199)</f>
        <v>1</v>
      </c>
      <c r="E199" s="241" t="str">
        <f t="shared" si="23"/>
        <v>House Value1</v>
      </c>
      <c r="F199" s="86" t="s">
        <v>575</v>
      </c>
      <c r="G199" s="242">
        <v>4.0712446351931324E-2</v>
      </c>
      <c r="H199" s="245">
        <v>36.792953636576456</v>
      </c>
    </row>
    <row r="200" spans="1:8">
      <c r="A200" s="86" t="str">
        <v>hhdval100to150k</v>
      </c>
      <c r="B200" s="239">
        <v>199</v>
      </c>
      <c r="C200" s="86" t="s">
        <v>574</v>
      </c>
      <c r="D200" s="241">
        <f>COUNTIF($C$1:$C200,C200)</f>
        <v>2</v>
      </c>
      <c r="E200" s="241" t="str">
        <f t="shared" si="23"/>
        <v>House Value2</v>
      </c>
      <c r="F200" s="86" t="s">
        <v>577</v>
      </c>
      <c r="G200" s="242">
        <v>6.8995708154506438E-2</v>
      </c>
      <c r="H200" s="245">
        <v>50.289011546856429</v>
      </c>
    </row>
    <row r="201" spans="1:8">
      <c r="A201" s="86" t="str">
        <v>hhdval150to250k</v>
      </c>
      <c r="B201" s="239">
        <v>200</v>
      </c>
      <c r="C201" s="86" t="s">
        <v>574</v>
      </c>
      <c r="D201" s="241">
        <f>COUNTIF($C$1:$C201,C201)</f>
        <v>3</v>
      </c>
      <c r="E201" s="241" t="str">
        <f t="shared" si="23"/>
        <v>House Value3</v>
      </c>
      <c r="F201" s="86" t="s">
        <v>579</v>
      </c>
      <c r="G201" s="242">
        <v>0.19988841201716737</v>
      </c>
      <c r="H201" s="245">
        <v>77.536930301682645</v>
      </c>
    </row>
    <row r="202" spans="1:8">
      <c r="A202" s="86" t="str">
        <v>hhdval250to500k</v>
      </c>
      <c r="B202" s="239">
        <v>201</v>
      </c>
      <c r="C202" s="86" t="s">
        <v>574</v>
      </c>
      <c r="D202" s="241">
        <f>COUNTIF($C$1:$C202,C202)</f>
        <v>4</v>
      </c>
      <c r="E202" s="241" t="str">
        <f t="shared" si="23"/>
        <v>House Value4</v>
      </c>
      <c r="F202" s="86" t="s">
        <v>581</v>
      </c>
      <c r="G202" s="242">
        <v>0.39663948497854079</v>
      </c>
      <c r="H202" s="245">
        <v>121.85261524447264</v>
      </c>
    </row>
    <row r="203" spans="1:8">
      <c r="A203" s="86" t="str">
        <v>hhdval500to750k</v>
      </c>
      <c r="B203" s="239">
        <v>202</v>
      </c>
      <c r="C203" s="86" t="s">
        <v>574</v>
      </c>
      <c r="D203" s="241">
        <f>COUNTIF($C$1:$C203,C203)</f>
        <v>5</v>
      </c>
      <c r="E203" s="241" t="str">
        <f t="shared" si="23"/>
        <v>House Value5</v>
      </c>
      <c r="F203" s="86" t="s">
        <v>583</v>
      </c>
      <c r="G203" s="242">
        <v>0.16368240343347643</v>
      </c>
      <c r="H203" s="245">
        <v>165.26233748688665</v>
      </c>
    </row>
    <row r="204" spans="1:8">
      <c r="A204" s="86" t="str">
        <v>hhdval750kto1m</v>
      </c>
      <c r="B204" s="239">
        <v>203</v>
      </c>
      <c r="C204" s="86" t="s">
        <v>574</v>
      </c>
      <c r="D204" s="241">
        <f>COUNTIF($C$1:$C204,C204)</f>
        <v>6</v>
      </c>
      <c r="E204" s="241" t="str">
        <f t="shared" si="23"/>
        <v>House Value6</v>
      </c>
      <c r="F204" s="86" t="s">
        <v>585</v>
      </c>
      <c r="G204" s="242">
        <v>6.5236051502145925E-2</v>
      </c>
      <c r="H204" s="245">
        <v>180.03445155716113</v>
      </c>
    </row>
    <row r="205" spans="1:8">
      <c r="A205" s="86" t="str">
        <v>hhdval1mplus</v>
      </c>
      <c r="B205" s="239">
        <v>204</v>
      </c>
      <c r="C205" s="86" t="s">
        <v>574</v>
      </c>
      <c r="D205" s="241">
        <f>COUNTIF($C$1:$C205,C205)</f>
        <v>7</v>
      </c>
      <c r="E205" s="241" t="str">
        <f t="shared" si="23"/>
        <v>House Value7</v>
      </c>
      <c r="F205" s="86" t="s">
        <v>587</v>
      </c>
      <c r="G205" s="242">
        <v>6.5236051502145925E-2</v>
      </c>
      <c r="H205" s="245">
        <v>193.34794279433768</v>
      </c>
    </row>
    <row r="206" spans="1:8">
      <c r="A206" s="86" t="str">
        <v>move_ind</v>
      </c>
      <c r="B206" s="239">
        <v>205</v>
      </c>
      <c r="C206" s="86" t="s">
        <v>589</v>
      </c>
      <c r="D206" s="241">
        <f>COUNTIF($C$1:$C206,C206)</f>
        <v>1</v>
      </c>
      <c r="E206" s="241" t="str">
        <f t="shared" si="23"/>
        <v>House Move1</v>
      </c>
      <c r="F206" s="86" t="s">
        <v>590</v>
      </c>
      <c r="G206" s="242">
        <v>0.15860944206008581</v>
      </c>
      <c r="H206" s="245">
        <v>99.878129608728756</v>
      </c>
    </row>
    <row r="207" spans="1:8">
      <c r="A207" s="86" t="str">
        <v>RCD_HHTYPE_DV_101</v>
      </c>
      <c r="B207" s="239">
        <v>206</v>
      </c>
      <c r="C207" s="86" t="s">
        <v>54</v>
      </c>
      <c r="D207" s="241">
        <f>COUNTIF($C$1:$C207,C207)</f>
        <v>1</v>
      </c>
      <c r="E207" s="241" t="str">
        <f t="shared" si="23"/>
        <v>Structure1</v>
      </c>
      <c r="F207" s="86" t="s">
        <v>591</v>
      </c>
      <c r="G207" s="242">
        <v>0.13278969957081546</v>
      </c>
      <c r="H207" s="245">
        <v>79.058577991991555</v>
      </c>
    </row>
    <row r="208" spans="1:8">
      <c r="A208" s="86" t="str">
        <v>RCD_HHTYPE_DV_102</v>
      </c>
      <c r="B208" s="239">
        <v>207</v>
      </c>
      <c r="C208" s="86" t="s">
        <v>54</v>
      </c>
      <c r="D208" s="241">
        <f>COUNTIF($C$1:$C208,C208)</f>
        <v>2</v>
      </c>
      <c r="E208" s="241" t="str">
        <f t="shared" si="23"/>
        <v>Structure2</v>
      </c>
      <c r="F208" s="86" t="s">
        <v>592</v>
      </c>
      <c r="G208" s="242">
        <v>2.3952789699570813E-2</v>
      </c>
      <c r="H208" s="245">
        <v>77.805107086383245</v>
      </c>
    </row>
    <row r="209" spans="1:8">
      <c r="A209" s="86" t="str">
        <v>RCD_HHTYPE_DV_103</v>
      </c>
      <c r="B209" s="239">
        <v>208</v>
      </c>
      <c r="C209" s="86" t="s">
        <v>54</v>
      </c>
      <c r="D209" s="241">
        <f>COUNTIF($C$1:$C209,C209)</f>
        <v>3</v>
      </c>
      <c r="E209" s="241" t="str">
        <f t="shared" si="23"/>
        <v>Structure3</v>
      </c>
      <c r="F209" s="86" t="s">
        <v>593</v>
      </c>
      <c r="G209" s="242">
        <v>0.32233047210300425</v>
      </c>
      <c r="H209" s="245">
        <v>106.59066727909973</v>
      </c>
    </row>
    <row r="210" spans="1:8">
      <c r="A210" s="86" t="str">
        <v>RCD_HHTYPE_DV_104</v>
      </c>
      <c r="B210" s="239">
        <v>209</v>
      </c>
      <c r="C210" s="86" t="s">
        <v>54</v>
      </c>
      <c r="D210" s="241">
        <f>COUNTIF($C$1:$C210,C210)</f>
        <v>4</v>
      </c>
      <c r="E210" s="241" t="str">
        <f t="shared" si="23"/>
        <v>Structure4</v>
      </c>
      <c r="F210" s="86" t="s">
        <v>160</v>
      </c>
      <c r="G210" s="242">
        <v>0.20654077253218886</v>
      </c>
      <c r="H210" s="245">
        <v>111.05732612727878</v>
      </c>
    </row>
    <row r="211" spans="1:8">
      <c r="A211" s="86" t="str">
        <v>RCD_HHTYPE_DV_105</v>
      </c>
      <c r="B211" s="239">
        <v>210</v>
      </c>
      <c r="C211" s="86" t="s">
        <v>54</v>
      </c>
      <c r="D211" s="241">
        <f>COUNTIF($C$1:$C211,C211)</f>
        <v>5</v>
      </c>
      <c r="E211" s="241" t="str">
        <f t="shared" si="23"/>
        <v>Structure5</v>
      </c>
      <c r="F211" s="86" t="s">
        <v>594</v>
      </c>
      <c r="G211" s="242">
        <v>0.31459227467811163</v>
      </c>
      <c r="H211" s="245">
        <v>100.49205215545958</v>
      </c>
    </row>
    <row r="212" spans="1:8">
      <c r="A212" s="86" t="str">
        <v>RCD_NKIDS05_101</v>
      </c>
      <c r="B212" s="239">
        <v>211</v>
      </c>
      <c r="C212" s="86" t="s">
        <v>596</v>
      </c>
      <c r="D212" s="241">
        <f>COUNTIF($C$1:$C212,C212)</f>
        <v>1</v>
      </c>
      <c r="E212" s="241" t="str">
        <f t="shared" si="23"/>
        <v>Number of Children by Age1</v>
      </c>
      <c r="F212" s="86" t="s">
        <v>597</v>
      </c>
      <c r="G212" s="242">
        <v>0.90720171673819738</v>
      </c>
      <c r="H212" s="245">
        <v>100.76212884128022</v>
      </c>
    </row>
    <row r="213" spans="1:8">
      <c r="A213" s="86" t="str">
        <v>RCD_NKIDS05_102</v>
      </c>
      <c r="B213" s="239">
        <v>212</v>
      </c>
      <c r="C213" s="86" t="s">
        <v>596</v>
      </c>
      <c r="D213" s="241">
        <f>COUNTIF($C$1:$C213,C213)</f>
        <v>2</v>
      </c>
      <c r="E213" s="241" t="str">
        <f t="shared" si="23"/>
        <v>Number of Children by Age2</v>
      </c>
      <c r="F213" s="86" t="s">
        <v>599</v>
      </c>
      <c r="G213" s="242">
        <v>6.7103004291845486E-2</v>
      </c>
      <c r="H213" s="245">
        <v>90.596657768890594</v>
      </c>
    </row>
    <row r="214" spans="1:8">
      <c r="A214" s="86" t="str">
        <v>RCD_NKIDS05_103</v>
      </c>
      <c r="B214" s="239">
        <v>213</v>
      </c>
      <c r="C214" s="86" t="s">
        <v>596</v>
      </c>
      <c r="D214" s="241">
        <f>COUNTIF($C$1:$C214,C214)</f>
        <v>3</v>
      </c>
      <c r="E214" s="241" t="str">
        <f t="shared" si="23"/>
        <v>Number of Children by Age3</v>
      </c>
      <c r="F214" s="86" t="s">
        <v>601</v>
      </c>
      <c r="G214" s="242">
        <v>2.5549356223175966E-2</v>
      </c>
      <c r="H214" s="245">
        <v>100.14248610454682</v>
      </c>
    </row>
    <row r="215" spans="1:8">
      <c r="A215" s="86" t="str">
        <v>RCD_NKIDS615_101</v>
      </c>
      <c r="B215" s="239">
        <v>214</v>
      </c>
      <c r="C215" s="86" t="s">
        <v>596</v>
      </c>
      <c r="D215" s="241">
        <f>COUNTIF($C$1:$C215,C215)</f>
        <v>4</v>
      </c>
      <c r="E215" s="241" t="str">
        <f t="shared" si="23"/>
        <v>Number of Children by Age4</v>
      </c>
      <c r="F215" s="86" t="s">
        <v>603</v>
      </c>
      <c r="G215" s="242">
        <v>0.77845064377682416</v>
      </c>
      <c r="H215" s="245">
        <v>98.942225572037557</v>
      </c>
    </row>
    <row r="216" spans="1:8">
      <c r="A216" s="86" t="str">
        <v>RCD_NKIDS615_102</v>
      </c>
      <c r="B216" s="239">
        <v>215</v>
      </c>
      <c r="C216" s="86" t="s">
        <v>596</v>
      </c>
      <c r="D216" s="241">
        <f>COUNTIF($C$1:$C216,C216)</f>
        <v>5</v>
      </c>
      <c r="E216" s="241" t="str">
        <f t="shared" si="23"/>
        <v>Number of Children by Age5</v>
      </c>
      <c r="F216" s="86" t="s">
        <v>605</v>
      </c>
      <c r="G216" s="242">
        <v>0.125068669527897</v>
      </c>
      <c r="H216" s="245">
        <v>102.72938690970179</v>
      </c>
    </row>
    <row r="217" spans="1:8">
      <c r="A217" s="86" t="str">
        <v>RCD_NKIDS615_103</v>
      </c>
      <c r="B217" s="239">
        <v>216</v>
      </c>
      <c r="C217" s="86" t="s">
        <v>596</v>
      </c>
      <c r="D217" s="241">
        <f>COUNTIF($C$1:$C217,C217)</f>
        <v>6</v>
      </c>
      <c r="E217" s="241" t="str">
        <f t="shared" si="23"/>
        <v>Number of Children by Age6</v>
      </c>
      <c r="F217" s="86" t="s">
        <v>607</v>
      </c>
      <c r="G217" s="242">
        <v>9.6592274678111587E-2</v>
      </c>
      <c r="H217" s="245">
        <v>105.374660926415</v>
      </c>
    </row>
    <row r="218" spans="1:8">
      <c r="A218" s="86" t="str">
        <v>A2_CHILDREN1</v>
      </c>
      <c r="B218" s="239">
        <v>217</v>
      </c>
      <c r="C218" s="86" t="s">
        <v>608</v>
      </c>
      <c r="D218" s="241">
        <f>COUNTIF($C$1:$C218,C218)</f>
        <v>1</v>
      </c>
      <c r="E218" s="241" t="str">
        <f t="shared" si="23"/>
        <v>Children in household1</v>
      </c>
      <c r="F218" s="86" t="s">
        <v>609</v>
      </c>
      <c r="G218" s="242">
        <v>0.72790987124463524</v>
      </c>
      <c r="H218" s="245">
        <v>99.927515751305293</v>
      </c>
    </row>
    <row r="219" spans="1:8">
      <c r="A219" s="86" t="str">
        <v>A2_CHILDREN2A</v>
      </c>
      <c r="B219" s="239">
        <v>218</v>
      </c>
      <c r="C219" s="86" t="s">
        <v>608</v>
      </c>
      <c r="D219" s="241">
        <f>COUNTIF($C$1:$C219,C219)</f>
        <v>2</v>
      </c>
      <c r="E219" s="241" t="str">
        <f t="shared" si="23"/>
        <v>Children in household2</v>
      </c>
      <c r="F219" s="86" t="s">
        <v>610</v>
      </c>
      <c r="G219" s="242">
        <v>0.12502575107296135</v>
      </c>
      <c r="H219" s="245">
        <v>99.300939566775526</v>
      </c>
    </row>
    <row r="220" spans="1:8">
      <c r="A220" s="86" t="str">
        <v>A2_CHILDREN2B</v>
      </c>
      <c r="B220" s="239">
        <v>219</v>
      </c>
      <c r="C220" s="86" t="s">
        <v>608</v>
      </c>
      <c r="D220" s="241">
        <f>COUNTIF($C$1:$C220,C220)</f>
        <v>3</v>
      </c>
      <c r="E220" s="241" t="str">
        <f t="shared" si="23"/>
        <v>Children in household3</v>
      </c>
      <c r="F220" s="86" t="s">
        <v>611</v>
      </c>
      <c r="G220" s="242">
        <v>0.11063948497854079</v>
      </c>
      <c r="H220" s="245">
        <v>104.30029622841587</v>
      </c>
    </row>
    <row r="221" spans="1:8">
      <c r="A221" s="86" t="str">
        <v>A2_CHILDREN3</v>
      </c>
      <c r="B221" s="239">
        <v>220</v>
      </c>
      <c r="C221" s="86" t="s">
        <v>608</v>
      </c>
      <c r="D221" s="241">
        <f>COUNTIF($C$1:$C221,C221)</f>
        <v>4</v>
      </c>
      <c r="E221" s="241" t="str">
        <f t="shared" si="23"/>
        <v>Children in household4</v>
      </c>
      <c r="F221" s="86" t="s">
        <v>612</v>
      </c>
      <c r="G221" s="242">
        <v>3.6725321888412016E-2</v>
      </c>
      <c r="H221" s="245">
        <v>92.319216686755723</v>
      </c>
    </row>
    <row r="222" spans="1:8">
      <c r="A222" s="86" t="str">
        <v>A2_HHD1</v>
      </c>
      <c r="B222" s="239">
        <v>221</v>
      </c>
      <c r="C222" s="86" t="s">
        <v>613</v>
      </c>
      <c r="D222" s="241">
        <f>COUNTIF($C$1:$C222,C222)</f>
        <v>1</v>
      </c>
      <c r="E222" s="241" t="str">
        <f t="shared" si="23"/>
        <v>Household Size1</v>
      </c>
      <c r="F222" s="86" t="s">
        <v>614</v>
      </c>
      <c r="G222" s="242">
        <v>0.15439055793991416</v>
      </c>
      <c r="H222" s="245">
        <v>80.964234731475997</v>
      </c>
    </row>
    <row r="223" spans="1:8">
      <c r="A223" s="86" t="str">
        <v>A2_HHD2</v>
      </c>
      <c r="B223" s="239">
        <v>222</v>
      </c>
      <c r="C223" s="86" t="s">
        <v>613</v>
      </c>
      <c r="D223" s="241">
        <f>COUNTIF($C$1:$C223,C223)</f>
        <v>2</v>
      </c>
      <c r="E223" s="241" t="str">
        <f t="shared" si="23"/>
        <v>Household Size2</v>
      </c>
      <c r="F223" s="86" t="s">
        <v>615</v>
      </c>
      <c r="G223" s="242">
        <v>0.38924463519313313</v>
      </c>
      <c r="H223" s="245">
        <v>100.23521322560056</v>
      </c>
    </row>
    <row r="224" spans="1:8">
      <c r="A224" s="86" t="str">
        <v>A2_HHD5</v>
      </c>
      <c r="B224" s="239">
        <v>223</v>
      </c>
      <c r="C224" s="86" t="s">
        <v>613</v>
      </c>
      <c r="D224" s="241">
        <f>COUNTIF($C$1:$C224,C224)</f>
        <v>3</v>
      </c>
      <c r="E224" s="241" t="str">
        <f t="shared" si="23"/>
        <v>Household Size3</v>
      </c>
      <c r="F224" s="86" t="s">
        <v>616</v>
      </c>
      <c r="G224" s="242">
        <v>0.36882403433476391</v>
      </c>
      <c r="H224" s="245">
        <v>108.01275984192796</v>
      </c>
    </row>
    <row r="225" spans="1:8">
      <c r="A225" s="86" t="str">
        <v>A2_HHD6</v>
      </c>
      <c r="B225" s="239">
        <v>224</v>
      </c>
      <c r="C225" s="86" t="s">
        <v>613</v>
      </c>
      <c r="D225" s="241">
        <f>COUNTIF($C$1:$C225,C225)</f>
        <v>4</v>
      </c>
      <c r="E225" s="241" t="str">
        <f t="shared" si="23"/>
        <v>Household Size4</v>
      </c>
      <c r="F225" s="86" t="s">
        <v>617</v>
      </c>
      <c r="G225" s="242">
        <v>8.7768240343347639E-2</v>
      </c>
      <c r="H225" s="245">
        <v>110.13661082560297</v>
      </c>
    </row>
    <row r="226" spans="1:8">
      <c r="A226" s="86" t="str">
        <v>rcd_jbnssec8_dv_101</v>
      </c>
      <c r="B226" s="239">
        <v>225</v>
      </c>
      <c r="C226" s="86" t="s">
        <v>620</v>
      </c>
      <c r="D226" s="241">
        <f>COUNTIF($C$1:$C226,C226)</f>
        <v>1</v>
      </c>
      <c r="E226" s="241" t="str">
        <f t="shared" si="23"/>
        <v>NS SEC (% of people in employment)1</v>
      </c>
      <c r="F226" s="86" t="s">
        <v>621</v>
      </c>
      <c r="G226" s="242">
        <v>0.16831759656652362</v>
      </c>
      <c r="H226" s="245">
        <v>128.77569121676257</v>
      </c>
    </row>
    <row r="227" spans="1:8">
      <c r="A227" s="86" t="str">
        <v>rcd_jbnssec8_dv_102</v>
      </c>
      <c r="B227" s="239">
        <v>226</v>
      </c>
      <c r="C227" s="86" t="s">
        <v>620</v>
      </c>
      <c r="D227" s="241">
        <f>COUNTIF($C$1:$C227,C227)</f>
        <v>2</v>
      </c>
      <c r="E227" s="241" t="str">
        <f t="shared" si="23"/>
        <v>NS SEC (% of people in employment)2</v>
      </c>
      <c r="F227" s="86" t="s">
        <v>623</v>
      </c>
      <c r="G227" s="242">
        <v>0.32278540772532194</v>
      </c>
      <c r="H227" s="245">
        <v>111.74259587607524</v>
      </c>
    </row>
    <row r="228" spans="1:8">
      <c r="A228" s="86" t="str">
        <v>rcd_jbnssec8_dv_103</v>
      </c>
      <c r="B228" s="239">
        <v>227</v>
      </c>
      <c r="C228" s="86" t="s">
        <v>620</v>
      </c>
      <c r="D228" s="241">
        <f>COUNTIF($C$1:$C228,C228)</f>
        <v>3</v>
      </c>
      <c r="E228" s="241" t="str">
        <f t="shared" si="23"/>
        <v>NS SEC (% of people in employment)3</v>
      </c>
      <c r="F228" s="86" t="s">
        <v>625</v>
      </c>
      <c r="G228" s="242">
        <v>0.13028326180257507</v>
      </c>
      <c r="H228" s="245">
        <v>98.151619393812055</v>
      </c>
    </row>
    <row r="229" spans="1:8">
      <c r="A229" s="86" t="str">
        <v>rcd_jbnssec8_dv_104</v>
      </c>
      <c r="B229" s="239">
        <v>228</v>
      </c>
      <c r="C229" s="86" t="s">
        <v>620</v>
      </c>
      <c r="D229" s="241">
        <f>COUNTIF($C$1:$C229,C229)</f>
        <v>4</v>
      </c>
      <c r="E229" s="241" t="str">
        <f t="shared" si="23"/>
        <v>NS SEC (% of people in employment)4</v>
      </c>
      <c r="F229" s="86" t="s">
        <v>627</v>
      </c>
      <c r="G229" s="242">
        <v>0.10448068669527898</v>
      </c>
      <c r="H229" s="245">
        <v>101.83696628366472</v>
      </c>
    </row>
    <row r="230" spans="1:8">
      <c r="A230" s="86" t="str">
        <v>rcd_jbnssec8_dv_105</v>
      </c>
      <c r="B230" s="239">
        <v>229</v>
      </c>
      <c r="C230" s="86" t="s">
        <v>620</v>
      </c>
      <c r="D230" s="241">
        <f>COUNTIF($C$1:$C230,C230)</f>
        <v>5</v>
      </c>
      <c r="E230" s="241" t="str">
        <f t="shared" si="23"/>
        <v>NS SEC (% of people in employment)5</v>
      </c>
      <c r="F230" s="86" t="s">
        <v>629</v>
      </c>
      <c r="G230" s="242">
        <v>5.4540772532188843E-2</v>
      </c>
      <c r="H230" s="245">
        <v>81.394317842971901</v>
      </c>
    </row>
    <row r="231" spans="1:8">
      <c r="A231" s="86" t="str">
        <v>rcd_jbnssec8_dv_106</v>
      </c>
      <c r="B231" s="239">
        <v>230</v>
      </c>
      <c r="C231" s="86" t="s">
        <v>620</v>
      </c>
      <c r="D231" s="241">
        <f>COUNTIF($C$1:$C231,C231)</f>
        <v>6</v>
      </c>
      <c r="E231" s="241" t="str">
        <f t="shared" si="23"/>
        <v>NS SEC (% of people in employment)6</v>
      </c>
      <c r="F231" s="86" t="s">
        <v>631</v>
      </c>
      <c r="G231" s="242">
        <v>0.14178540772532189</v>
      </c>
      <c r="H231" s="245">
        <v>79.731596185399738</v>
      </c>
    </row>
    <row r="232" spans="1:8">
      <c r="A232" s="86" t="str">
        <v>rcd_jbnssec8_dv_107</v>
      </c>
      <c r="B232" s="239">
        <v>231</v>
      </c>
      <c r="C232" s="86" t="s">
        <v>620</v>
      </c>
      <c r="D232" s="241">
        <f>COUNTIF($C$1:$C232,C232)</f>
        <v>7</v>
      </c>
      <c r="E232" s="241" t="str">
        <f t="shared" si="23"/>
        <v>NS SEC (% of people in employment)7</v>
      </c>
      <c r="F232" s="86" t="s">
        <v>633</v>
      </c>
      <c r="G232" s="242">
        <v>7.8158798283261818E-2</v>
      </c>
      <c r="H232" s="245">
        <v>77.825493944851857</v>
      </c>
    </row>
    <row r="233" spans="1:8">
      <c r="A233" s="86" t="str">
        <v>CLASS1</v>
      </c>
      <c r="B233" s="239">
        <v>232</v>
      </c>
      <c r="C233" s="86" t="s">
        <v>635</v>
      </c>
      <c r="D233" s="241">
        <f>COUNTIF($C$1:$C233,C233)</f>
        <v>1</v>
      </c>
      <c r="E233" s="241" t="str">
        <f t="shared" si="23"/>
        <v>Social Grade1</v>
      </c>
      <c r="F233" s="86" t="s">
        <v>636</v>
      </c>
      <c r="G233" s="242">
        <v>8.1819742489270389E-2</v>
      </c>
      <c r="H233" s="245">
        <v>146.06043305868425</v>
      </c>
    </row>
    <row r="234" spans="1:8">
      <c r="A234" s="86" t="str">
        <v>CLASS2</v>
      </c>
      <c r="B234" s="239">
        <v>233</v>
      </c>
      <c r="C234" s="86" t="s">
        <v>635</v>
      </c>
      <c r="D234" s="241">
        <f>COUNTIF($C$1:$C234,C234)</f>
        <v>2</v>
      </c>
      <c r="E234" s="241" t="str">
        <f t="shared" si="23"/>
        <v>Social Grade2</v>
      </c>
      <c r="F234" s="86" t="s">
        <v>638</v>
      </c>
      <c r="G234" s="242">
        <v>0.31511158798283262</v>
      </c>
      <c r="H234" s="245">
        <v>127.28039265582886</v>
      </c>
    </row>
    <row r="235" spans="1:8">
      <c r="A235" s="86" t="str">
        <v>CLASS3</v>
      </c>
      <c r="B235" s="239">
        <v>234</v>
      </c>
      <c r="C235" s="86" t="s">
        <v>635</v>
      </c>
      <c r="D235" s="241">
        <f>COUNTIF($C$1:$C235,C235)</f>
        <v>3</v>
      </c>
      <c r="E235" s="241" t="str">
        <f t="shared" si="23"/>
        <v>Social Grade3</v>
      </c>
      <c r="F235" s="86" t="s">
        <v>640</v>
      </c>
      <c r="G235" s="242">
        <v>0.27824034334763947</v>
      </c>
      <c r="H235" s="245">
        <v>101.99848916788683</v>
      </c>
    </row>
    <row r="236" spans="1:8">
      <c r="A236" s="86" t="str">
        <v>CLASS4</v>
      </c>
      <c r="B236" s="239">
        <v>235</v>
      </c>
      <c r="C236" s="86" t="s">
        <v>635</v>
      </c>
      <c r="D236" s="241">
        <f>COUNTIF($C$1:$C236,C236)</f>
        <v>4</v>
      </c>
      <c r="E236" s="241" t="str">
        <f t="shared" si="23"/>
        <v>Social Grade4</v>
      </c>
      <c r="F236" s="86" t="s">
        <v>642</v>
      </c>
      <c r="G236" s="242">
        <v>0.17234763948497855</v>
      </c>
      <c r="H236" s="245">
        <v>83.407704026389467</v>
      </c>
    </row>
    <row r="237" spans="1:8">
      <c r="A237" s="86" t="str">
        <v>CLASS5</v>
      </c>
      <c r="B237" s="239">
        <v>236</v>
      </c>
      <c r="C237" s="86" t="s">
        <v>635</v>
      </c>
      <c r="D237" s="241">
        <f>COUNTIF($C$1:$C237,C237)</f>
        <v>5</v>
      </c>
      <c r="E237" s="241" t="str">
        <f t="shared" si="23"/>
        <v>Social Grade5</v>
      </c>
      <c r="F237" s="86" t="s">
        <v>644</v>
      </c>
      <c r="G237" s="242">
        <v>8.852789699570815E-2</v>
      </c>
      <c r="H237" s="245">
        <v>70.680801019386493</v>
      </c>
    </row>
    <row r="238" spans="1:8">
      <c r="A238" s="86" t="str">
        <v>CLASS6</v>
      </c>
      <c r="B238" s="239">
        <v>237</v>
      </c>
      <c r="C238" s="86" t="s">
        <v>635</v>
      </c>
      <c r="D238" s="241">
        <f>COUNTIF($C$1:$C238,C238)</f>
        <v>6</v>
      </c>
      <c r="E238" s="241" t="str">
        <f t="shared" si="23"/>
        <v>Social Grade6</v>
      </c>
      <c r="F238" s="86" t="s">
        <v>646</v>
      </c>
      <c r="G238" s="242">
        <v>6.3716738197424891E-2</v>
      </c>
      <c r="H238" s="245">
        <v>69.616635154566808</v>
      </c>
    </row>
    <row r="239" spans="1:8">
      <c r="A239" s="86" t="str">
        <v>OCCD2</v>
      </c>
      <c r="B239" s="239">
        <v>238</v>
      </c>
      <c r="C239" s="86" t="s">
        <v>648</v>
      </c>
      <c r="D239" s="241">
        <f>COUNTIF($C$1:$C239,C239)</f>
        <v>1</v>
      </c>
      <c r="E239" s="241" t="str">
        <f t="shared" si="23"/>
        <v>Occupation1</v>
      </c>
      <c r="F239" s="86" t="s">
        <v>649</v>
      </c>
      <c r="G239" s="242">
        <v>7.8287553648068664E-2</v>
      </c>
      <c r="H239" s="245">
        <v>122.29000345885694</v>
      </c>
    </row>
    <row r="240" spans="1:8">
      <c r="A240" s="86" t="str">
        <v>OCCD6</v>
      </c>
      <c r="B240" s="239">
        <v>239</v>
      </c>
      <c r="C240" s="86" t="s">
        <v>648</v>
      </c>
      <c r="D240" s="241">
        <f>COUNTIF($C$1:$C240,C240)</f>
        <v>2</v>
      </c>
      <c r="E240" s="241" t="str">
        <f t="shared" si="23"/>
        <v>Occupation2</v>
      </c>
      <c r="F240" s="86" t="s">
        <v>651</v>
      </c>
      <c r="G240" s="242">
        <v>0.24408583690987123</v>
      </c>
      <c r="H240" s="245">
        <v>114.60915056673817</v>
      </c>
    </row>
    <row r="241" spans="1:8">
      <c r="A241" s="86" t="str">
        <v>OCCD3</v>
      </c>
      <c r="B241" s="239">
        <v>240</v>
      </c>
      <c r="C241" s="86" t="s">
        <v>648</v>
      </c>
      <c r="D241" s="241">
        <f>COUNTIF($C$1:$C241,C241)</f>
        <v>3</v>
      </c>
      <c r="E241" s="241" t="str">
        <f t="shared" si="23"/>
        <v>Occupation3</v>
      </c>
      <c r="F241" s="86" t="s">
        <v>653</v>
      </c>
      <c r="G241" s="242">
        <v>0.14451072961373393</v>
      </c>
      <c r="H241" s="245">
        <v>96.365527436551673</v>
      </c>
    </row>
    <row r="242" spans="1:8">
      <c r="A242" s="86" t="str">
        <v>OCCD5</v>
      </c>
      <c r="B242" s="239">
        <v>241</v>
      </c>
      <c r="C242" s="86" t="s">
        <v>648</v>
      </c>
      <c r="D242" s="241">
        <f>COUNTIF($C$1:$C242,C242)</f>
        <v>4</v>
      </c>
      <c r="E242" s="241" t="str">
        <f t="shared" si="23"/>
        <v>Occupation4</v>
      </c>
      <c r="F242" s="86" t="s">
        <v>655</v>
      </c>
      <c r="G242" s="242">
        <v>5.6609442060085828E-2</v>
      </c>
      <c r="H242" s="245">
        <v>103.23606603125855</v>
      </c>
    </row>
    <row r="243" spans="1:8">
      <c r="A243" s="86" t="str">
        <v>OCCD8</v>
      </c>
      <c r="B243" s="239">
        <v>242</v>
      </c>
      <c r="C243" s="86" t="s">
        <v>648</v>
      </c>
      <c r="D243" s="241">
        <f>COUNTIF($C$1:$C243,C243)</f>
        <v>5</v>
      </c>
      <c r="E243" s="241" t="str">
        <f t="shared" si="23"/>
        <v>Occupation5</v>
      </c>
      <c r="F243" s="86" t="s">
        <v>657</v>
      </c>
      <c r="G243" s="242">
        <v>0.14217167381974247</v>
      </c>
      <c r="H243" s="245">
        <v>93.690210493967314</v>
      </c>
    </row>
    <row r="244" spans="1:8">
      <c r="A244" s="86" t="str">
        <v>OCCD9</v>
      </c>
      <c r="B244" s="239">
        <v>243</v>
      </c>
      <c r="C244" s="86" t="s">
        <v>648</v>
      </c>
      <c r="D244" s="241">
        <f>COUNTIF($C$1:$C244,C244)</f>
        <v>6</v>
      </c>
      <c r="E244" s="241" t="str">
        <f t="shared" si="23"/>
        <v>Occupation6</v>
      </c>
      <c r="F244" s="86" t="s">
        <v>659</v>
      </c>
      <c r="G244" s="242">
        <v>8.1240343347639479E-2</v>
      </c>
      <c r="H244" s="245">
        <v>108.92863994555249</v>
      </c>
    </row>
    <row r="245" spans="1:8">
      <c r="A245" s="86" t="str">
        <v>OCCD10</v>
      </c>
      <c r="B245" s="239">
        <v>244</v>
      </c>
      <c r="C245" s="86" t="s">
        <v>648</v>
      </c>
      <c r="D245" s="241">
        <f>COUNTIF($C$1:$C245,C245)</f>
        <v>7</v>
      </c>
      <c r="E245" s="241" t="str">
        <f t="shared" si="23"/>
        <v>Occupation7</v>
      </c>
      <c r="F245" s="86" t="s">
        <v>661</v>
      </c>
      <c r="G245" s="242">
        <v>7.1519313304721027E-2</v>
      </c>
      <c r="H245" s="245">
        <v>84.890846648175895</v>
      </c>
    </row>
    <row r="246" spans="1:8">
      <c r="A246" s="86" t="str">
        <v>OCCD11</v>
      </c>
      <c r="B246" s="239">
        <v>245</v>
      </c>
      <c r="C246" s="86" t="s">
        <v>648</v>
      </c>
      <c r="D246" s="241">
        <f>COUNTIF($C$1:$C246,C246)</f>
        <v>8</v>
      </c>
      <c r="E246" s="241" t="str">
        <f t="shared" si="23"/>
        <v>Occupation8</v>
      </c>
      <c r="F246" s="86" t="s">
        <v>663</v>
      </c>
      <c r="G246" s="242">
        <v>0.10946781115879831</v>
      </c>
      <c r="H246" s="245">
        <v>82.755264569322819</v>
      </c>
    </row>
    <row r="247" spans="1:8">
      <c r="A247" s="86" t="str">
        <v>OCCD12</v>
      </c>
      <c r="B247" s="239">
        <v>246</v>
      </c>
      <c r="C247" s="86" t="s">
        <v>648</v>
      </c>
      <c r="D247" s="241">
        <f>COUNTIF($C$1:$C247,C247)</f>
        <v>9</v>
      </c>
      <c r="E247" s="241" t="str">
        <f t="shared" si="23"/>
        <v>Occupation9</v>
      </c>
      <c r="F247" s="86" t="s">
        <v>665</v>
      </c>
      <c r="G247" s="242">
        <v>5.1519313304721037E-2</v>
      </c>
      <c r="H247" s="245">
        <v>106.46341615232797</v>
      </c>
    </row>
    <row r="248" spans="1:8">
      <c r="A248" s="86" t="str">
        <v>OCCD13</v>
      </c>
      <c r="B248" s="239">
        <v>247</v>
      </c>
      <c r="C248" s="86" t="s">
        <v>648</v>
      </c>
      <c r="D248" s="241">
        <f>COUNTIF($C$1:$C248,C248)</f>
        <v>10</v>
      </c>
      <c r="E248" s="241" t="str">
        <f t="shared" si="23"/>
        <v>Occupation10</v>
      </c>
      <c r="F248" s="86" t="s">
        <v>667</v>
      </c>
      <c r="G248" s="242">
        <v>2.0480686695278971E-2</v>
      </c>
      <c r="H248" s="245">
        <v>77.085317063540614</v>
      </c>
    </row>
    <row r="249" spans="1:8">
      <c r="A249" s="86" t="str">
        <v>rcd_qfhigh_101</v>
      </c>
      <c r="B249" s="239">
        <v>248</v>
      </c>
      <c r="C249" s="86" t="s">
        <v>670</v>
      </c>
      <c r="D249" s="241">
        <f>COUNTIF($C$1:$C249,C249)</f>
        <v>1</v>
      </c>
      <c r="E249" s="241" t="str">
        <f t="shared" si="23"/>
        <v>Highest Level of Qualifications (Adults)1</v>
      </c>
      <c r="F249" s="86" t="s">
        <v>671</v>
      </c>
      <c r="G249" s="242">
        <v>0.29344635193133045</v>
      </c>
      <c r="H249" s="245">
        <v>129.21502932449386</v>
      </c>
    </row>
    <row r="250" spans="1:8">
      <c r="A250" s="86" t="str">
        <v>rcd_qfhigh_102</v>
      </c>
      <c r="B250" s="239">
        <v>249</v>
      </c>
      <c r="C250" s="86" t="s">
        <v>670</v>
      </c>
      <c r="D250" s="241">
        <f>COUNTIF($C$1:$C250,C250)</f>
        <v>2</v>
      </c>
      <c r="E250" s="241" t="str">
        <f t="shared" si="23"/>
        <v>Highest Level of Qualifications (Adults)2</v>
      </c>
      <c r="F250" s="86" t="s">
        <v>673</v>
      </c>
      <c r="G250" s="242">
        <v>0.10623605150214592</v>
      </c>
      <c r="H250" s="245">
        <v>107.21547661383539</v>
      </c>
    </row>
    <row r="251" spans="1:8">
      <c r="A251" s="86" t="str">
        <v>rcd_qfhigh_103</v>
      </c>
      <c r="B251" s="239">
        <v>250</v>
      </c>
      <c r="C251" s="86" t="s">
        <v>670</v>
      </c>
      <c r="D251" s="241">
        <f>COUNTIF($C$1:$C251,C251)</f>
        <v>3</v>
      </c>
      <c r="E251" s="241" t="str">
        <f t="shared" si="23"/>
        <v>Highest Level of Qualifications (Adults)3</v>
      </c>
      <c r="F251" s="86" t="s">
        <v>675</v>
      </c>
      <c r="G251" s="242">
        <v>9.0982832618025769E-2</v>
      </c>
      <c r="H251" s="245">
        <v>103.59136544545559</v>
      </c>
    </row>
    <row r="252" spans="1:8">
      <c r="A252" s="86" t="str">
        <v>rcd_qfhigh_104</v>
      </c>
      <c r="B252" s="239">
        <v>251</v>
      </c>
      <c r="C252" s="86" t="s">
        <v>670</v>
      </c>
      <c r="D252" s="241">
        <f>COUNTIF($C$1:$C252,C252)</f>
        <v>4</v>
      </c>
      <c r="E252" s="241" t="str">
        <f t="shared" si="23"/>
        <v>Highest Level of Qualifications (Adults)4</v>
      </c>
      <c r="F252" s="86" t="s">
        <v>677</v>
      </c>
      <c r="G252" s="242">
        <v>0.34755793991416306</v>
      </c>
      <c r="H252" s="245">
        <v>94.014593188511796</v>
      </c>
    </row>
    <row r="253" spans="1:8">
      <c r="A253" s="86" t="str">
        <v>rcd_qfhigh_105</v>
      </c>
      <c r="B253" s="239">
        <v>252</v>
      </c>
      <c r="C253" s="86" t="s">
        <v>670</v>
      </c>
      <c r="D253" s="241">
        <f>COUNTIF($C$1:$C253,C253)</f>
        <v>5</v>
      </c>
      <c r="E253" s="241" t="str">
        <f t="shared" si="23"/>
        <v>Highest Level of Qualifications (Adults)5</v>
      </c>
      <c r="F253" s="86" t="s">
        <v>679</v>
      </c>
      <c r="G253" s="242">
        <v>0.1622832618025751</v>
      </c>
      <c r="H253" s="245">
        <v>75.015298919736495</v>
      </c>
    </row>
    <row r="254" spans="1:8">
      <c r="A254" s="86" t="str">
        <v>Num_reading</v>
      </c>
      <c r="B254" s="239">
        <v>253</v>
      </c>
      <c r="C254" s="86" t="s">
        <v>681</v>
      </c>
      <c r="D254" s="241">
        <f>COUNTIF($C$1:$C254,C254)</f>
        <v>1</v>
      </c>
      <c r="E254" s="241" t="str">
        <f t="shared" si="23"/>
        <v>England: Pupils at the end of KS11</v>
      </c>
      <c r="F254" s="86" t="s">
        <v>682</v>
      </c>
      <c r="G254" s="242">
        <v>0.927862660944206</v>
      </c>
      <c r="H254" s="245">
        <v>101.76384275825583</v>
      </c>
    </row>
    <row r="255" spans="1:8">
      <c r="A255" s="86" t="str">
        <v>Num_writing</v>
      </c>
      <c r="B255" s="239">
        <v>254</v>
      </c>
      <c r="C255" s="86" t="s">
        <v>681</v>
      </c>
      <c r="D255" s="241">
        <f>COUNTIF($C$1:$C255,C255)</f>
        <v>2</v>
      </c>
      <c r="E255" s="241" t="str">
        <f t="shared" si="23"/>
        <v>England: Pupils at the end of KS12</v>
      </c>
      <c r="F255" s="86" t="s">
        <v>684</v>
      </c>
      <c r="G255" s="242">
        <v>0.89459227467811153</v>
      </c>
      <c r="H255" s="245">
        <v>102.33630476291984</v>
      </c>
    </row>
    <row r="256" spans="1:8">
      <c r="A256" s="86" t="str">
        <v>Num_maths</v>
      </c>
      <c r="B256" s="239">
        <v>255</v>
      </c>
      <c r="C256" s="86" t="s">
        <v>681</v>
      </c>
      <c r="D256" s="241">
        <f>COUNTIF($C$1:$C256,C256)</f>
        <v>3</v>
      </c>
      <c r="E256" s="241" t="str">
        <f t="shared" si="23"/>
        <v>England: Pupils at the end of KS13</v>
      </c>
      <c r="F256" s="86" t="s">
        <v>686</v>
      </c>
      <c r="G256" s="242">
        <v>0.94887124463519323</v>
      </c>
      <c r="H256" s="245">
        <v>101.28363647808645</v>
      </c>
    </row>
    <row r="257" spans="1:8">
      <c r="A257" s="86" t="str">
        <v>Num_science</v>
      </c>
      <c r="B257" s="239">
        <v>256</v>
      </c>
      <c r="C257" s="86" t="s">
        <v>681</v>
      </c>
      <c r="D257" s="241">
        <f>COUNTIF($C$1:$C257,C257)</f>
        <v>4</v>
      </c>
      <c r="E257" s="241" t="str">
        <f t="shared" si="23"/>
        <v>England: Pupils at the end of KS14</v>
      </c>
      <c r="F257" s="86" t="s">
        <v>688</v>
      </c>
      <c r="G257" s="242">
        <v>0.93943776824034342</v>
      </c>
      <c r="H257" s="245">
        <v>101.67925198376541</v>
      </c>
    </row>
    <row r="258" spans="1:8">
      <c r="A258" s="86" t="str">
        <v>Num_All_Reading</v>
      </c>
      <c r="B258" s="239">
        <v>257</v>
      </c>
      <c r="C258" s="86" t="s">
        <v>690</v>
      </c>
      <c r="D258" s="241">
        <f>COUNTIF($C$1:$C258,C258)</f>
        <v>1</v>
      </c>
      <c r="E258" s="241" t="str">
        <f t="shared" si="23"/>
        <v>England: Pupils at the end of KS21</v>
      </c>
      <c r="F258" s="86" t="s">
        <v>682</v>
      </c>
      <c r="G258" s="242">
        <v>0.91963948497854087</v>
      </c>
      <c r="H258" s="245">
        <v>101.89518537100125</v>
      </c>
    </row>
    <row r="259" spans="1:8">
      <c r="A259" s="86" t="str">
        <v>Num_All_Writing</v>
      </c>
      <c r="B259" s="239">
        <v>258</v>
      </c>
      <c r="C259" s="86" t="s">
        <v>690</v>
      </c>
      <c r="D259" s="241">
        <f>COUNTIF($C$1:$C259,C259)</f>
        <v>2</v>
      </c>
      <c r="E259" s="241" t="str">
        <f t="shared" ref="E259:E322" si="24">C259&amp;D259</f>
        <v>England: Pupils at the end of KS22</v>
      </c>
      <c r="F259" s="86" t="s">
        <v>684</v>
      </c>
      <c r="G259" s="242">
        <v>0.88230472103004287</v>
      </c>
      <c r="H259" s="245">
        <v>102.36220613382214</v>
      </c>
    </row>
    <row r="260" spans="1:8">
      <c r="A260" s="86" t="str">
        <v>Num_All_maths</v>
      </c>
      <c r="B260" s="239">
        <v>259</v>
      </c>
      <c r="C260" s="86" t="s">
        <v>690</v>
      </c>
      <c r="D260" s="241">
        <f>COUNTIF($C$1:$C260,C260)</f>
        <v>3</v>
      </c>
      <c r="E260" s="241" t="str">
        <f t="shared" si="24"/>
        <v>England: Pupils at the end of KS23</v>
      </c>
      <c r="F260" s="86" t="s">
        <v>686</v>
      </c>
      <c r="G260" s="242">
        <v>0.88735193133047219</v>
      </c>
      <c r="H260" s="245">
        <v>102.09678970061312</v>
      </c>
    </row>
    <row r="261" spans="1:8">
      <c r="A261" s="86" t="str">
        <v>Num_All_RWM</v>
      </c>
      <c r="B261" s="239">
        <v>260</v>
      </c>
      <c r="C261" s="86" t="s">
        <v>690</v>
      </c>
      <c r="D261" s="241">
        <f>COUNTIF($C$1:$C261,C261)</f>
        <v>4</v>
      </c>
      <c r="E261" s="241" t="str">
        <f t="shared" si="24"/>
        <v>England: Pupils at the end of KS24</v>
      </c>
      <c r="F261" s="86" t="s">
        <v>694</v>
      </c>
      <c r="G261" s="242">
        <v>0.81645493562231752</v>
      </c>
      <c r="H261" s="245">
        <v>103.37200585880746</v>
      </c>
    </row>
    <row r="262" spans="1:8">
      <c r="A262" s="86" t="str">
        <v>LEVEL2_all</v>
      </c>
      <c r="B262" s="239">
        <v>261</v>
      </c>
      <c r="C262" s="86" t="s">
        <v>696</v>
      </c>
      <c r="D262" s="241">
        <f>COUNTIF($C$1:$C262,C262)</f>
        <v>1</v>
      </c>
      <c r="E262" s="241" t="str">
        <f t="shared" si="24"/>
        <v>England: Pupils at the end of KS41</v>
      </c>
      <c r="F262" s="86" t="s">
        <v>697</v>
      </c>
      <c r="G262" s="242">
        <v>0.71489270386266091</v>
      </c>
      <c r="H262" s="245">
        <v>107.8524907343225</v>
      </c>
    </row>
    <row r="263" spans="1:8">
      <c r="A263" s="86" t="str">
        <v>LEVEL2_EM_all</v>
      </c>
      <c r="B263" s="239">
        <v>262</v>
      </c>
      <c r="C263" s="86" t="s">
        <v>696</v>
      </c>
      <c r="D263" s="241">
        <f>COUNTIF($C$1:$C263,C263)</f>
        <v>2</v>
      </c>
      <c r="E263" s="241" t="str">
        <f t="shared" si="24"/>
        <v>England: Pupils at the end of KS42</v>
      </c>
      <c r="F263" s="86" t="s">
        <v>699</v>
      </c>
      <c r="G263" s="242">
        <v>0.63031759656652364</v>
      </c>
      <c r="H263" s="245">
        <v>109.17237204470749</v>
      </c>
    </row>
    <row r="264" spans="1:8">
      <c r="A264" s="86" t="str">
        <v>NS4T5PAL5P</v>
      </c>
      <c r="B264" s="239">
        <v>263</v>
      </c>
      <c r="C264" s="86" t="s">
        <v>701</v>
      </c>
      <c r="D264" s="241">
        <f>COUNTIF($C$1:$C264,C264)</f>
        <v>1</v>
      </c>
      <c r="E264" s="241" t="str">
        <f t="shared" si="24"/>
        <v>Scotland: Pupils in the S4 cohort1</v>
      </c>
      <c r="F264" s="86" t="s">
        <v>702</v>
      </c>
      <c r="G264" s="242">
        <v>0.50793991416309014</v>
      </c>
      <c r="H264" s="245">
        <v>116.39836441796841</v>
      </c>
    </row>
    <row r="265" spans="1:8">
      <c r="A265" s="86" t="str">
        <v>NS5T3PAL6P</v>
      </c>
      <c r="B265" s="239">
        <v>264</v>
      </c>
      <c r="C265" s="86" t="s">
        <v>704</v>
      </c>
      <c r="D265" s="241">
        <f>COUNTIF($C$1:$C265,C265)</f>
        <v>1</v>
      </c>
      <c r="E265" s="241" t="str">
        <f t="shared" si="24"/>
        <v>Scotland: Pupils in the S5 cohort1</v>
      </c>
      <c r="F265" s="86" t="s">
        <v>705</v>
      </c>
      <c r="G265" s="242">
        <v>0.43335622317596562</v>
      </c>
      <c r="H265" s="245">
        <v>118.32405341581192</v>
      </c>
    </row>
    <row r="266" spans="1:8">
      <c r="A266" s="86" t="str">
        <v>NS5T5PAL6P</v>
      </c>
      <c r="B266" s="239">
        <v>265</v>
      </c>
      <c r="C266" s="86" t="s">
        <v>704</v>
      </c>
      <c r="D266" s="241">
        <f>COUNTIF($C$1:$C266,C266)</f>
        <v>2</v>
      </c>
      <c r="E266" s="241" t="str">
        <f t="shared" si="24"/>
        <v>Scotland: Pupils in the S5 cohort2</v>
      </c>
      <c r="F266" s="86" t="s">
        <v>707</v>
      </c>
      <c r="G266" s="242">
        <v>0.22619313304721031</v>
      </c>
      <c r="H266" s="245">
        <v>126.64277142027048</v>
      </c>
    </row>
    <row r="267" spans="1:8">
      <c r="A267" s="86" t="str">
        <v>rcd_worktrav_101</v>
      </c>
      <c r="B267" s="239">
        <v>266</v>
      </c>
      <c r="C267" s="86" t="s">
        <v>710</v>
      </c>
      <c r="D267" s="241">
        <f>COUNTIF($C$1:$C267,C267)</f>
        <v>1</v>
      </c>
      <c r="E267" s="241" t="str">
        <f t="shared" si="24"/>
        <v>Travel To Work (% of Workers)1</v>
      </c>
      <c r="F267" s="86" t="s">
        <v>711</v>
      </c>
      <c r="G267" s="242">
        <v>7.9416309012875538E-2</v>
      </c>
      <c r="H267" s="245">
        <v>120.90942222280799</v>
      </c>
    </row>
    <row r="268" spans="1:8">
      <c r="A268" s="86" t="str">
        <v>rcd_worktrav_102</v>
      </c>
      <c r="B268" s="239">
        <v>267</v>
      </c>
      <c r="C268" s="86" t="s">
        <v>710</v>
      </c>
      <c r="D268" s="241">
        <f>COUNTIF($C$1:$C268,C268)</f>
        <v>2</v>
      </c>
      <c r="E268" s="241" t="str">
        <f t="shared" si="24"/>
        <v>Travel To Work (% of Workers)2</v>
      </c>
      <c r="F268" s="86" t="s">
        <v>713</v>
      </c>
      <c r="G268" s="242">
        <v>0.67337768240343354</v>
      </c>
      <c r="H268" s="245">
        <v>101.17906899675087</v>
      </c>
    </row>
    <row r="269" spans="1:8">
      <c r="A269" s="86" t="str">
        <v>rcd_worktrav_103</v>
      </c>
      <c r="B269" s="239">
        <v>268</v>
      </c>
      <c r="C269" s="86" t="s">
        <v>710</v>
      </c>
      <c r="D269" s="241">
        <f>COUNTIF($C$1:$C269,C269)</f>
        <v>3</v>
      </c>
      <c r="E269" s="241" t="str">
        <f t="shared" si="24"/>
        <v>Travel To Work (% of Workers)3</v>
      </c>
      <c r="F269" s="86" t="s">
        <v>715</v>
      </c>
      <c r="G269" s="242">
        <v>4.531330472103004E-2</v>
      </c>
      <c r="H269" s="245">
        <v>75.461191465254515</v>
      </c>
    </row>
    <row r="270" spans="1:8">
      <c r="A270" s="86" t="str">
        <v>rcd_worktrav_104</v>
      </c>
      <c r="B270" s="239">
        <v>269</v>
      </c>
      <c r="C270" s="86" t="s">
        <v>710</v>
      </c>
      <c r="D270" s="241">
        <f>COUNTIF($C$1:$C270,C270)</f>
        <v>4</v>
      </c>
      <c r="E270" s="241" t="str">
        <f t="shared" si="24"/>
        <v>Travel To Work (% of Workers)4</v>
      </c>
      <c r="F270" s="86" t="s">
        <v>717</v>
      </c>
      <c r="G270" s="242">
        <v>3.4283261802575106E-2</v>
      </c>
      <c r="H270" s="245">
        <v>101.01426616998546</v>
      </c>
    </row>
    <row r="271" spans="1:8">
      <c r="A271" s="86" t="str">
        <v>rcd_worktrav_105</v>
      </c>
      <c r="B271" s="239">
        <v>270</v>
      </c>
      <c r="C271" s="86" t="s">
        <v>710</v>
      </c>
      <c r="D271" s="241">
        <f>COUNTIF($C$1:$C271,C271)</f>
        <v>5</v>
      </c>
      <c r="E271" s="241" t="str">
        <f t="shared" si="24"/>
        <v>Travel To Work (% of Workers)5</v>
      </c>
      <c r="F271" s="86" t="s">
        <v>719</v>
      </c>
      <c r="G271" s="242">
        <v>0.10184978540772531</v>
      </c>
      <c r="H271" s="245">
        <v>83.362896723153071</v>
      </c>
    </row>
    <row r="272" spans="1:8">
      <c r="A272" s="86" t="str">
        <v>rcd_worktrav_106</v>
      </c>
      <c r="B272" s="239">
        <v>271</v>
      </c>
      <c r="C272" s="86" t="s">
        <v>710</v>
      </c>
      <c r="D272" s="241">
        <f>COUNTIF($C$1:$C272,C272)</f>
        <v>6</v>
      </c>
      <c r="E272" s="241" t="str">
        <f t="shared" si="24"/>
        <v>Travel To Work (% of Workers)6</v>
      </c>
      <c r="F272" s="86" t="s">
        <v>721</v>
      </c>
      <c r="G272" s="242">
        <v>9.8283261802575104E-3</v>
      </c>
      <c r="H272" s="245">
        <v>99.341908085625775</v>
      </c>
    </row>
    <row r="273" spans="1:8">
      <c r="A273" s="86" t="str">
        <v>rcd_worktrav_107</v>
      </c>
      <c r="B273" s="239">
        <v>272</v>
      </c>
      <c r="C273" s="86" t="s">
        <v>710</v>
      </c>
      <c r="D273" s="241">
        <f>COUNTIF($C$1:$C273,C273)</f>
        <v>7</v>
      </c>
      <c r="E273" s="241" t="str">
        <f t="shared" si="24"/>
        <v>Travel To Work (% of Workers)7</v>
      </c>
      <c r="F273" s="86" t="s">
        <v>723</v>
      </c>
      <c r="G273" s="242">
        <v>5.5909871244635201E-2</v>
      </c>
      <c r="H273" s="245">
        <v>131.25444692611066</v>
      </c>
    </row>
    <row r="274" spans="1:8">
      <c r="A274" s="86" t="str">
        <v>car0</v>
      </c>
      <c r="B274" s="239">
        <v>273</v>
      </c>
      <c r="C274" s="86" t="s">
        <v>725</v>
      </c>
      <c r="D274" s="241">
        <f>COUNTIF($C$1:$C274,C274)</f>
        <v>1</v>
      </c>
      <c r="E274" s="241" t="str">
        <f t="shared" si="24"/>
        <v>Car Ownership1</v>
      </c>
      <c r="F274" s="86" t="s">
        <v>726</v>
      </c>
      <c r="G274" s="242">
        <v>0.12758369098712444</v>
      </c>
      <c r="H274" s="245">
        <v>68.509386714637017</v>
      </c>
    </row>
    <row r="275" spans="1:8">
      <c r="A275" s="86" t="str">
        <v>car1</v>
      </c>
      <c r="B275" s="239">
        <v>274</v>
      </c>
      <c r="C275" s="86" t="s">
        <v>725</v>
      </c>
      <c r="D275" s="241">
        <f>COUNTIF($C$1:$C275,C275)</f>
        <v>2</v>
      </c>
      <c r="E275" s="241" t="str">
        <f t="shared" si="24"/>
        <v>Car Ownership2</v>
      </c>
      <c r="F275" s="86" t="s">
        <v>728</v>
      </c>
      <c r="G275" s="242">
        <v>0.35845064377682406</v>
      </c>
      <c r="H275" s="245">
        <v>89.709481159841815</v>
      </c>
    </row>
    <row r="276" spans="1:8">
      <c r="A276" s="86" t="str">
        <v>car2</v>
      </c>
      <c r="B276" s="239">
        <v>275</v>
      </c>
      <c r="C276" s="86" t="s">
        <v>725</v>
      </c>
      <c r="D276" s="241">
        <f>COUNTIF($C$1:$C276,C276)</f>
        <v>3</v>
      </c>
      <c r="E276" s="241" t="str">
        <f t="shared" si="24"/>
        <v>Car Ownership3</v>
      </c>
      <c r="F276" s="86" t="s">
        <v>730</v>
      </c>
      <c r="G276" s="242">
        <v>0.38470815450643775</v>
      </c>
      <c r="H276" s="245">
        <v>119.86420241810177</v>
      </c>
    </row>
    <row r="277" spans="1:8">
      <c r="A277" s="86" t="str">
        <v>car3p</v>
      </c>
      <c r="B277" s="239">
        <v>276</v>
      </c>
      <c r="C277" s="86" t="s">
        <v>725</v>
      </c>
      <c r="D277" s="241">
        <f>COUNTIF($C$1:$C277,C277)</f>
        <v>4</v>
      </c>
      <c r="E277" s="241" t="str">
        <f t="shared" si="24"/>
        <v>Car Ownership4</v>
      </c>
      <c r="F277" s="86" t="s">
        <v>732</v>
      </c>
      <c r="G277" s="242">
        <v>0.12941201716738196</v>
      </c>
      <c r="H277" s="245">
        <v>138.86739577775106</v>
      </c>
    </row>
    <row r="278" spans="1:8">
      <c r="A278" s="86" t="str">
        <v>car1recent</v>
      </c>
      <c r="B278" s="239">
        <v>277</v>
      </c>
      <c r="C278" s="86" t="s">
        <v>725</v>
      </c>
      <c r="D278" s="241">
        <f>COUNTIF($C$1:$C278,C278)</f>
        <v>5</v>
      </c>
      <c r="E278" s="241" t="str">
        <f t="shared" si="24"/>
        <v>Car Ownership5</v>
      </c>
      <c r="F278" s="86" t="s">
        <v>734</v>
      </c>
      <c r="G278" s="242">
        <v>0.15769957081545063</v>
      </c>
      <c r="H278" s="245">
        <v>117.60386625805175</v>
      </c>
    </row>
    <row r="279" spans="1:8">
      <c r="A279" s="86" t="str">
        <v>car1co</v>
      </c>
      <c r="B279" s="239">
        <v>278</v>
      </c>
      <c r="C279" s="86" t="s">
        <v>736</v>
      </c>
      <c r="D279" s="241">
        <f>COUNTIF($C$1:$C279,C279)</f>
        <v>1</v>
      </c>
      <c r="E279" s="241" t="str">
        <f t="shared" si="24"/>
        <v>Main Car (% of car owners)1</v>
      </c>
      <c r="F279" s="86" t="s">
        <v>737</v>
      </c>
      <c r="G279" s="242">
        <v>1.792274678111588E-2</v>
      </c>
      <c r="H279" s="245">
        <v>113.45485312229846</v>
      </c>
    </row>
    <row r="280" spans="1:8">
      <c r="A280" s="86" t="str">
        <v>car1priv</v>
      </c>
      <c r="B280" s="239">
        <v>279</v>
      </c>
      <c r="C280" s="86" t="s">
        <v>736</v>
      </c>
      <c r="D280" s="241">
        <f>COUNTIF($C$1:$C280,C280)</f>
        <v>2</v>
      </c>
      <c r="E280" s="241" t="str">
        <f t="shared" si="24"/>
        <v>Main Car (% of car owners)2</v>
      </c>
      <c r="F280" s="86" t="s">
        <v>739</v>
      </c>
      <c r="G280" s="242">
        <v>0.98207725321888417</v>
      </c>
      <c r="H280" s="245">
        <v>99.784038727344466</v>
      </c>
    </row>
    <row r="281" spans="1:8">
      <c r="A281" s="86" t="str">
        <v>carsaloon</v>
      </c>
      <c r="B281" s="239">
        <v>280</v>
      </c>
      <c r="C281" s="86" t="s">
        <v>736</v>
      </c>
      <c r="D281" s="241">
        <f>COUNTIF($C$1:$C281,C281)</f>
        <v>3</v>
      </c>
      <c r="E281" s="241" t="str">
        <f t="shared" si="24"/>
        <v>Main Car (% of car owners)3</v>
      </c>
      <c r="F281" s="86" t="s">
        <v>741</v>
      </c>
      <c r="G281" s="242">
        <v>0.17634334763948498</v>
      </c>
      <c r="H281" s="245">
        <v>97.983136628215732</v>
      </c>
    </row>
    <row r="282" spans="1:8">
      <c r="A282" s="86" t="str">
        <v>carhatchback</v>
      </c>
      <c r="B282" s="239">
        <v>281</v>
      </c>
      <c r="C282" s="86" t="s">
        <v>736</v>
      </c>
      <c r="D282" s="241">
        <f>COUNTIF($C$1:$C282,C282)</f>
        <v>4</v>
      </c>
      <c r="E282" s="241" t="str">
        <f t="shared" si="24"/>
        <v>Main Car (% of car owners)4</v>
      </c>
      <c r="F282" s="86" t="s">
        <v>743</v>
      </c>
      <c r="G282" s="242">
        <v>0.48191845493562235</v>
      </c>
      <c r="H282" s="245">
        <v>95.941319753539005</v>
      </c>
    </row>
    <row r="283" spans="1:8">
      <c r="A283" s="86" t="str">
        <v>carestate</v>
      </c>
      <c r="B283" s="239">
        <v>282</v>
      </c>
      <c r="C283" s="86" t="s">
        <v>736</v>
      </c>
      <c r="D283" s="241">
        <f>COUNTIF($C$1:$C283,C283)</f>
        <v>5</v>
      </c>
      <c r="E283" s="241" t="str">
        <f t="shared" si="24"/>
        <v>Main Car (% of car owners)5</v>
      </c>
      <c r="F283" s="86" t="s">
        <v>745</v>
      </c>
      <c r="G283" s="242">
        <v>7.4639484978540782E-2</v>
      </c>
      <c r="H283" s="245">
        <v>106.07878958075084</v>
      </c>
    </row>
    <row r="284" spans="1:8">
      <c r="A284" s="86" t="str">
        <v>carlux</v>
      </c>
      <c r="B284" s="239">
        <v>283</v>
      </c>
      <c r="C284" s="86" t="s">
        <v>736</v>
      </c>
      <c r="D284" s="241">
        <f>COUNTIF($C$1:$C284,C284)</f>
        <v>6</v>
      </c>
      <c r="E284" s="241" t="str">
        <f t="shared" si="24"/>
        <v>Main Car (% of car owners)6</v>
      </c>
      <c r="F284" s="86" t="s">
        <v>747</v>
      </c>
      <c r="G284" s="242">
        <v>8.4828326180257513E-2</v>
      </c>
      <c r="H284" s="245">
        <v>108.69059937914423</v>
      </c>
    </row>
    <row r="285" spans="1:8">
      <c r="A285" s="86" t="str">
        <v>carother</v>
      </c>
      <c r="B285" s="239">
        <v>284</v>
      </c>
      <c r="C285" s="86" t="s">
        <v>736</v>
      </c>
      <c r="D285" s="241">
        <f>COUNTIF($C$1:$C285,C285)</f>
        <v>7</v>
      </c>
      <c r="E285" s="241" t="str">
        <f t="shared" si="24"/>
        <v>Main Car (% of car owners)7</v>
      </c>
      <c r="F285" s="86" t="s">
        <v>749</v>
      </c>
      <c r="G285" s="242">
        <v>0.18200000000000002</v>
      </c>
      <c r="H285" s="245">
        <v>107.52111605034416</v>
      </c>
    </row>
    <row r="286" spans="1:8">
      <c r="A286" s="86" t="str">
        <v>car1btnew</v>
      </c>
      <c r="B286" s="239">
        <v>285</v>
      </c>
      <c r="C286" s="86" t="s">
        <v>736</v>
      </c>
      <c r="D286" s="241">
        <f>COUNTIF($C$1:$C286,C286)</f>
        <v>8</v>
      </c>
      <c r="E286" s="241" t="str">
        <f t="shared" si="24"/>
        <v>Main Car (% of car owners)8</v>
      </c>
      <c r="F286" s="86" t="s">
        <v>751</v>
      </c>
      <c r="G286" s="242">
        <v>0.41541630901287552</v>
      </c>
      <c r="H286" s="245">
        <v>111.22690930405766</v>
      </c>
    </row>
    <row r="287" spans="1:8">
      <c r="A287" s="86" t="str">
        <v>car1btused</v>
      </c>
      <c r="B287" s="239">
        <v>286</v>
      </c>
      <c r="C287" s="86" t="s">
        <v>736</v>
      </c>
      <c r="D287" s="241">
        <f>COUNTIF($C$1:$C287,C287)</f>
        <v>9</v>
      </c>
      <c r="E287" s="241" t="str">
        <f t="shared" si="24"/>
        <v>Main Car (% of car owners)9</v>
      </c>
      <c r="F287" s="86" t="s">
        <v>753</v>
      </c>
      <c r="G287" s="242">
        <v>0.58458369098712459</v>
      </c>
      <c r="H287" s="245">
        <v>93.307279052890266</v>
      </c>
    </row>
    <row r="288" spans="1:8">
      <c r="A288" s="86" t="str">
        <v>rcd_hhdyrinc_101</v>
      </c>
      <c r="B288" s="239">
        <v>287</v>
      </c>
      <c r="C288" s="86" t="s">
        <v>755</v>
      </c>
      <c r="D288" s="241">
        <f>COUNTIF($C$1:$C288,C288)</f>
        <v>1</v>
      </c>
      <c r="E288" s="241" t="str">
        <f t="shared" si="24"/>
        <v>Household Annual Income1</v>
      </c>
      <c r="F288" s="86" t="s">
        <v>756</v>
      </c>
      <c r="G288" s="242">
        <v>0.12199570815450644</v>
      </c>
      <c r="H288" s="245">
        <v>72.500412938235954</v>
      </c>
    </row>
    <row r="289" spans="1:8">
      <c r="A289" s="86" t="str">
        <v>rcd_hhdyrinc_102</v>
      </c>
      <c r="B289" s="239">
        <v>288</v>
      </c>
      <c r="C289" s="86" t="s">
        <v>755</v>
      </c>
      <c r="D289" s="241">
        <f>COUNTIF($C$1:$C289,C289)</f>
        <v>2</v>
      </c>
      <c r="E289" s="241" t="str">
        <f t="shared" si="24"/>
        <v>Household Annual Income2</v>
      </c>
      <c r="F289" s="86" t="s">
        <v>757</v>
      </c>
      <c r="G289" s="242">
        <v>0.27020171673819748</v>
      </c>
      <c r="H289" s="245">
        <v>85.763592702698503</v>
      </c>
    </row>
    <row r="290" spans="1:8">
      <c r="A290" s="86" t="str">
        <v>rcd_hhdyrinc_103</v>
      </c>
      <c r="B290" s="239">
        <v>289</v>
      </c>
      <c r="C290" s="86" t="s">
        <v>755</v>
      </c>
      <c r="D290" s="241">
        <f>COUNTIF($C$1:$C290,C290)</f>
        <v>3</v>
      </c>
      <c r="E290" s="241" t="str">
        <f t="shared" si="24"/>
        <v>Household Annual Income3</v>
      </c>
      <c r="F290" s="86" t="s">
        <v>758</v>
      </c>
      <c r="G290" s="242">
        <v>0.20725321888412013</v>
      </c>
      <c r="H290" s="245">
        <v>97.928232480005335</v>
      </c>
    </row>
    <row r="291" spans="1:8">
      <c r="A291" s="86" t="str">
        <v>rcd_hhdyrinc_104</v>
      </c>
      <c r="B291" s="239">
        <v>290</v>
      </c>
      <c r="C291" s="86" t="s">
        <v>755</v>
      </c>
      <c r="D291" s="241">
        <f>COUNTIF($C$1:$C291,C291)</f>
        <v>4</v>
      </c>
      <c r="E291" s="241" t="str">
        <f t="shared" si="24"/>
        <v>Household Annual Income4</v>
      </c>
      <c r="F291" s="86" t="s">
        <v>759</v>
      </c>
      <c r="G291" s="242">
        <v>0.15577682403433479</v>
      </c>
      <c r="H291" s="245">
        <v>111.50916343470971</v>
      </c>
    </row>
    <row r="292" spans="1:8">
      <c r="A292" s="86" t="str">
        <v>rcd_hhdyrinc_105</v>
      </c>
      <c r="B292" s="239">
        <v>291</v>
      </c>
      <c r="C292" s="86" t="s">
        <v>755</v>
      </c>
      <c r="D292" s="241">
        <f>COUNTIF($C$1:$C292,C292)</f>
        <v>5</v>
      </c>
      <c r="E292" s="241" t="str">
        <f t="shared" si="24"/>
        <v>Household Annual Income5</v>
      </c>
      <c r="F292" s="86" t="s">
        <v>760</v>
      </c>
      <c r="G292" s="242">
        <v>9.9386266094420611E-2</v>
      </c>
      <c r="H292" s="245">
        <v>135.99250710386025</v>
      </c>
    </row>
    <row r="293" spans="1:8">
      <c r="A293" s="86" t="str">
        <v>rcd_hhdyrinc_106</v>
      </c>
      <c r="B293" s="239">
        <v>292</v>
      </c>
      <c r="C293" s="86" t="s">
        <v>755</v>
      </c>
      <c r="D293" s="241">
        <f>COUNTIF($C$1:$C293,C293)</f>
        <v>6</v>
      </c>
      <c r="E293" s="241" t="str">
        <f t="shared" si="24"/>
        <v>Household Annual Income6</v>
      </c>
      <c r="F293" s="86" t="s">
        <v>761</v>
      </c>
      <c r="G293" s="242">
        <v>0.14544635193133049</v>
      </c>
      <c r="H293" s="245">
        <v>157.7789022813883</v>
      </c>
    </row>
    <row r="294" spans="1:8">
      <c r="A294" s="86" t="str">
        <v>incmean</v>
      </c>
      <c r="B294" s="239">
        <v>293</v>
      </c>
      <c r="C294" s="86" t="s">
        <v>755</v>
      </c>
      <c r="D294" s="241">
        <f>COUNTIF($C$1:$C294,C294)</f>
        <v>7</v>
      </c>
      <c r="E294" s="241" t="str">
        <f t="shared" si="24"/>
        <v>Household Annual Income7</v>
      </c>
      <c r="F294" s="86" t="s">
        <v>763</v>
      </c>
      <c r="G294" s="242">
        <v>513.09164316523606</v>
      </c>
      <c r="H294" s="245">
        <v>121.29413206207551</v>
      </c>
    </row>
    <row r="295" spans="1:8">
      <c r="A295" s="86" t="str">
        <v>benbase1</v>
      </c>
      <c r="B295" s="239">
        <v>294</v>
      </c>
      <c r="C295" s="86" t="s">
        <v>765</v>
      </c>
      <c r="D295" s="241">
        <f>COUNTIF($C$1:$C295,C295)</f>
        <v>1</v>
      </c>
      <c r="E295" s="241" t="str">
        <f t="shared" si="24"/>
        <v>Benefits1</v>
      </c>
      <c r="F295" s="86" t="s">
        <v>766</v>
      </c>
      <c r="G295" s="242">
        <v>1.1884120171673821E-2</v>
      </c>
      <c r="H295" s="245">
        <v>59.938867925903935</v>
      </c>
    </row>
    <row r="296" spans="1:8">
      <c r="A296" s="86" t="str">
        <v>benbase2</v>
      </c>
      <c r="B296" s="239">
        <v>295</v>
      </c>
      <c r="C296" s="86" t="s">
        <v>765</v>
      </c>
      <c r="D296" s="241">
        <f>COUNTIF($C$1:$C296,C296)</f>
        <v>2</v>
      </c>
      <c r="E296" s="241" t="str">
        <f t="shared" si="24"/>
        <v>Benefits2</v>
      </c>
      <c r="F296" s="86" t="s">
        <v>768</v>
      </c>
      <c r="G296" s="242">
        <v>4.5965665236051521E-3</v>
      </c>
      <c r="H296" s="245">
        <v>63.082997288280374</v>
      </c>
    </row>
    <row r="297" spans="1:8">
      <c r="A297" s="86" t="str">
        <v>benbase3</v>
      </c>
      <c r="B297" s="239">
        <v>296</v>
      </c>
      <c r="C297" s="86" t="s">
        <v>765</v>
      </c>
      <c r="D297" s="241">
        <f>COUNTIF($C$1:$C297,C297)</f>
        <v>3</v>
      </c>
      <c r="E297" s="241" t="str">
        <f t="shared" si="24"/>
        <v>Benefits3</v>
      </c>
      <c r="F297" s="86" t="s">
        <v>770</v>
      </c>
      <c r="G297" s="242">
        <v>0.12776824034334763</v>
      </c>
      <c r="H297" s="245">
        <v>90.455926403138207</v>
      </c>
    </row>
    <row r="298" spans="1:8">
      <c r="A298" s="86" t="str">
        <v>benbase4</v>
      </c>
      <c r="B298" s="239">
        <v>297</v>
      </c>
      <c r="C298" s="86" t="s">
        <v>765</v>
      </c>
      <c r="D298" s="241">
        <f>COUNTIF($C$1:$C298,C298)</f>
        <v>4</v>
      </c>
      <c r="E298" s="241" t="str">
        <f t="shared" si="24"/>
        <v>Benefits4</v>
      </c>
      <c r="F298" s="86" t="s">
        <v>772</v>
      </c>
      <c r="G298" s="242">
        <v>1.4399141630901289E-2</v>
      </c>
      <c r="H298" s="245">
        <v>63.335521531302383</v>
      </c>
    </row>
    <row r="299" spans="1:8">
      <c r="A299" s="86" t="str">
        <v>finsit_savalot</v>
      </c>
      <c r="B299" s="239">
        <v>298</v>
      </c>
      <c r="C299" s="86" t="s">
        <v>774</v>
      </c>
      <c r="D299" s="241">
        <f>COUNTIF($C$1:$C299,C299)</f>
        <v>1</v>
      </c>
      <c r="E299" s="241" t="str">
        <f t="shared" si="24"/>
        <v>Financial Situation1</v>
      </c>
      <c r="F299" s="86" t="s">
        <v>775</v>
      </c>
      <c r="G299" s="242">
        <v>0.13806866952789701</v>
      </c>
      <c r="H299" s="245">
        <v>122.36996078320399</v>
      </c>
    </row>
    <row r="300" spans="1:8">
      <c r="A300" s="86" t="str">
        <v>finsit_savlittle</v>
      </c>
      <c r="B300" s="239">
        <v>299</v>
      </c>
      <c r="C300" s="86" t="s">
        <v>774</v>
      </c>
      <c r="D300" s="241">
        <f>COUNTIF($C$1:$C300,C300)</f>
        <v>2</v>
      </c>
      <c r="E300" s="241" t="str">
        <f t="shared" si="24"/>
        <v>Financial Situation2</v>
      </c>
      <c r="F300" s="86" t="s">
        <v>777</v>
      </c>
      <c r="G300" s="242">
        <v>0.55003433476394858</v>
      </c>
      <c r="H300" s="245">
        <v>103.32371969773604</v>
      </c>
    </row>
    <row r="301" spans="1:8">
      <c r="A301" s="86" t="str">
        <v>finsit_even</v>
      </c>
      <c r="B301" s="239">
        <v>300</v>
      </c>
      <c r="C301" s="86" t="s">
        <v>774</v>
      </c>
      <c r="D301" s="241">
        <f>COUNTIF($C$1:$C301,C301)</f>
        <v>3</v>
      </c>
      <c r="E301" s="241" t="str">
        <f t="shared" si="24"/>
        <v>Financial Situation3</v>
      </c>
      <c r="F301" s="86" t="s">
        <v>779</v>
      </c>
      <c r="G301" s="242">
        <v>0.24525321888412019</v>
      </c>
      <c r="H301" s="245">
        <v>84.409816618574837</v>
      </c>
    </row>
    <row r="302" spans="1:8">
      <c r="A302" s="86" t="str">
        <v>finsit_debt</v>
      </c>
      <c r="B302" s="239">
        <v>301</v>
      </c>
      <c r="C302" s="86" t="s">
        <v>774</v>
      </c>
      <c r="D302" s="241">
        <f>COUNTIF($C$1:$C302,C302)</f>
        <v>4</v>
      </c>
      <c r="E302" s="241" t="str">
        <f t="shared" si="24"/>
        <v>Financial Situation4</v>
      </c>
      <c r="F302" s="86" t="s">
        <v>781</v>
      </c>
      <c r="G302" s="242">
        <v>6.7008583690987125E-2</v>
      </c>
      <c r="H302" s="245">
        <v>103.77504062837019</v>
      </c>
    </row>
    <row r="303" spans="1:8">
      <c r="A303" s="86" t="str">
        <v>smartband</v>
      </c>
      <c r="B303" s="239">
        <v>302</v>
      </c>
      <c r="C303" s="86" t="s">
        <v>783</v>
      </c>
      <c r="D303" s="241">
        <f>COUNTIF($C$1:$C303,C303)</f>
        <v>1</v>
      </c>
      <c r="E303" s="241" t="str">
        <f t="shared" si="24"/>
        <v>Contactless1</v>
      </c>
      <c r="F303" s="86" t="s">
        <v>784</v>
      </c>
      <c r="G303" s="242">
        <v>0.15425321888412019</v>
      </c>
      <c r="H303" s="245">
        <v>118.44416256636714</v>
      </c>
    </row>
    <row r="304" spans="1:8">
      <c r="A304" s="86" t="str">
        <v>cur_contless</v>
      </c>
      <c r="B304" s="239">
        <v>303</v>
      </c>
      <c r="C304" s="86" t="s">
        <v>783</v>
      </c>
      <c r="D304" s="241">
        <f>COUNTIF($C$1:$C304,C304)</f>
        <v>2</v>
      </c>
      <c r="E304" s="241" t="str">
        <f t="shared" si="24"/>
        <v>Contactless2</v>
      </c>
      <c r="F304" s="86" t="s">
        <v>786</v>
      </c>
      <c r="G304" s="242">
        <v>0.6279055793991416</v>
      </c>
      <c r="H304" s="245">
        <v>104.20060717080158</v>
      </c>
    </row>
    <row r="305" spans="1:8">
      <c r="A305" s="86" t="str">
        <v>CDS_1PLUS</v>
      </c>
      <c r="B305" s="239">
        <v>304</v>
      </c>
      <c r="C305" s="86" t="s">
        <v>788</v>
      </c>
      <c r="D305" s="241">
        <f>COUNTIF($C$1:$C305,C305)</f>
        <v>1</v>
      </c>
      <c r="E305" s="241" t="str">
        <f t="shared" si="24"/>
        <v>Credit Cards1</v>
      </c>
      <c r="F305" s="86" t="s">
        <v>789</v>
      </c>
      <c r="G305" s="242">
        <v>0.60250643776824031</v>
      </c>
      <c r="H305" s="245">
        <v>112.65660583271378</v>
      </c>
    </row>
    <row r="306" spans="1:8">
      <c r="A306" s="86" t="str">
        <v>CDS_2PLUS</v>
      </c>
      <c r="B306" s="239">
        <v>305</v>
      </c>
      <c r="C306" s="86" t="s">
        <v>788</v>
      </c>
      <c r="D306" s="241">
        <f>COUNTIF($C$1:$C306,C306)</f>
        <v>2</v>
      </c>
      <c r="E306" s="241" t="str">
        <f t="shared" si="24"/>
        <v>Credit Cards2</v>
      </c>
      <c r="F306" s="86" t="s">
        <v>791</v>
      </c>
      <c r="G306" s="242">
        <v>0.27375536480686696</v>
      </c>
      <c r="H306" s="245">
        <v>124.48626433789573</v>
      </c>
    </row>
    <row r="307" spans="1:8">
      <c r="A307" s="86" t="str">
        <v>CDS_SPE500PLUS</v>
      </c>
      <c r="B307" s="239">
        <v>306</v>
      </c>
      <c r="C307" s="86" t="s">
        <v>788</v>
      </c>
      <c r="D307" s="241">
        <f>COUNTIF($C$1:$C307,C307)</f>
        <v>3</v>
      </c>
      <c r="E307" s="241" t="str">
        <f t="shared" si="24"/>
        <v>Credit Cards3</v>
      </c>
      <c r="F307" s="86" t="s">
        <v>793</v>
      </c>
      <c r="G307" s="242">
        <v>0.18972961373390559</v>
      </c>
      <c r="H307" s="245">
        <v>135.76452757307379</v>
      </c>
    </row>
    <row r="308" spans="1:8">
      <c r="A308" s="86" t="str">
        <v>CDS_USE6T1M</v>
      </c>
      <c r="B308" s="239">
        <v>307</v>
      </c>
      <c r="C308" s="86" t="s">
        <v>788</v>
      </c>
      <c r="D308" s="241">
        <f>COUNTIF($C$1:$C308,C308)</f>
        <v>4</v>
      </c>
      <c r="E308" s="241" t="str">
        <f t="shared" si="24"/>
        <v>Credit Cards4</v>
      </c>
      <c r="F308" s="86" t="s">
        <v>795</v>
      </c>
      <c r="G308" s="242">
        <v>0.27159227467811159</v>
      </c>
      <c r="H308" s="245">
        <v>129.5702687269075</v>
      </c>
    </row>
    <row r="309" spans="1:8">
      <c r="A309" s="86" t="str">
        <v>CDS_REVOL</v>
      </c>
      <c r="B309" s="239">
        <v>308</v>
      </c>
      <c r="C309" s="86" t="s">
        <v>788</v>
      </c>
      <c r="D309" s="241">
        <f>COUNTIF($C$1:$C309,C309)</f>
        <v>5</v>
      </c>
      <c r="E309" s="241" t="str">
        <f t="shared" si="24"/>
        <v>Credit Cards5</v>
      </c>
      <c r="F309" s="86" t="s">
        <v>797</v>
      </c>
      <c r="G309" s="242">
        <v>8.3261802575107305E-2</v>
      </c>
      <c r="H309" s="245">
        <v>102.03701660930639</v>
      </c>
    </row>
    <row r="310" spans="1:8">
      <c r="A310" s="86" t="str">
        <v>CDS_TRANS</v>
      </c>
      <c r="B310" s="239">
        <v>309</v>
      </c>
      <c r="C310" s="86" t="s">
        <v>788</v>
      </c>
      <c r="D310" s="241">
        <f>COUNTIF($C$1:$C310,C310)</f>
        <v>6</v>
      </c>
      <c r="E310" s="241" t="str">
        <f t="shared" si="24"/>
        <v>Credit Cards6</v>
      </c>
      <c r="F310" s="86" t="s">
        <v>799</v>
      </c>
      <c r="G310" s="242">
        <v>0.45823605150214597</v>
      </c>
      <c r="H310" s="245">
        <v>118.55949540139896</v>
      </c>
    </row>
    <row r="311" spans="1:8">
      <c r="A311" s="86" t="str">
        <v>ca_have</v>
      </c>
      <c r="B311" s="239">
        <v>310</v>
      </c>
      <c r="C311" s="86" t="s">
        <v>801</v>
      </c>
      <c r="D311" s="241">
        <f>COUNTIF($C$1:$C311,C311)</f>
        <v>1</v>
      </c>
      <c r="E311" s="241" t="str">
        <f t="shared" si="24"/>
        <v>Current account, Savings and Investments1</v>
      </c>
      <c r="F311" s="86" t="s">
        <v>802</v>
      </c>
      <c r="G311" s="242">
        <v>0.89712446351931319</v>
      </c>
      <c r="H311" s="245">
        <v>99.432534439471411</v>
      </c>
    </row>
    <row r="312" spans="1:8">
      <c r="A312" s="86" t="str">
        <v>sv_have</v>
      </c>
      <c r="B312" s="239">
        <v>311</v>
      </c>
      <c r="C312" s="86" t="s">
        <v>801</v>
      </c>
      <c r="D312" s="241">
        <f>COUNTIF($C$1:$C312,C312)</f>
        <v>2</v>
      </c>
      <c r="E312" s="241" t="str">
        <f t="shared" si="24"/>
        <v>Current account, Savings and Investments2</v>
      </c>
      <c r="F312" s="86" t="s">
        <v>804</v>
      </c>
      <c r="G312" s="242">
        <v>0.62748068669527901</v>
      </c>
      <c r="H312" s="245">
        <v>108.12188363301649</v>
      </c>
    </row>
    <row r="313" spans="1:8">
      <c r="A313" s="86" t="str">
        <v>unreg_have</v>
      </c>
      <c r="B313" s="239">
        <v>312</v>
      </c>
      <c r="C313" s="86" t="s">
        <v>801</v>
      </c>
      <c r="D313" s="241">
        <f>COUNTIF($C$1:$C313,C313)</f>
        <v>3</v>
      </c>
      <c r="E313" s="241" t="str">
        <f t="shared" si="24"/>
        <v>Current account, Savings and Investments3</v>
      </c>
      <c r="F313" s="86" t="s">
        <v>806</v>
      </c>
      <c r="G313" s="242">
        <v>0.86921888412017168</v>
      </c>
      <c r="H313" s="245">
        <v>101.643606636005</v>
      </c>
    </row>
    <row r="314" spans="1:8">
      <c r="A314" s="86" t="str">
        <v>reg_have</v>
      </c>
      <c r="B314" s="239">
        <v>313</v>
      </c>
      <c r="C314" s="86" t="s">
        <v>801</v>
      </c>
      <c r="D314" s="241">
        <f>COUNTIF($C$1:$C314,C314)</f>
        <v>4</v>
      </c>
      <c r="E314" s="241" t="str">
        <f t="shared" si="24"/>
        <v>Current account, Savings and Investments4</v>
      </c>
      <c r="F314" s="86" t="s">
        <v>808</v>
      </c>
      <c r="G314" s="242">
        <v>0.64728326180257512</v>
      </c>
      <c r="H314" s="245">
        <v>104.41447669901891</v>
      </c>
    </row>
    <row r="315" spans="1:8">
      <c r="A315" s="86" t="str">
        <v>SAV_INSTANT</v>
      </c>
      <c r="B315" s="239">
        <v>314</v>
      </c>
      <c r="C315" s="86" t="s">
        <v>801</v>
      </c>
      <c r="D315" s="241">
        <f>COUNTIF($C$1:$C315,C315)</f>
        <v>5</v>
      </c>
      <c r="E315" s="241" t="str">
        <f t="shared" si="24"/>
        <v>Current account, Savings and Investments5</v>
      </c>
      <c r="F315" s="86" t="s">
        <v>810</v>
      </c>
      <c r="G315" s="242">
        <v>0.4654120171673819</v>
      </c>
      <c r="H315" s="245">
        <v>107.46043964794391</v>
      </c>
    </row>
    <row r="316" spans="1:8">
      <c r="A316" s="86" t="str">
        <v>SAV_CASHISA</v>
      </c>
      <c r="B316" s="239">
        <v>315</v>
      </c>
      <c r="C316" s="86" t="s">
        <v>801</v>
      </c>
      <c r="D316" s="241">
        <f>COUNTIF($C$1:$C316,C316)</f>
        <v>6</v>
      </c>
      <c r="E316" s="241" t="str">
        <f t="shared" si="24"/>
        <v>Current account, Savings and Investments6</v>
      </c>
      <c r="F316" s="86" t="s">
        <v>812</v>
      </c>
      <c r="G316" s="242">
        <v>0.30014163090128759</v>
      </c>
      <c r="H316" s="245">
        <v>108.6191527089601</v>
      </c>
    </row>
    <row r="317" spans="1:8">
      <c r="A317" s="86" t="str">
        <v>INV_SHARESISA</v>
      </c>
      <c r="B317" s="239">
        <v>316</v>
      </c>
      <c r="C317" s="86" t="s">
        <v>801</v>
      </c>
      <c r="D317" s="241">
        <f>COUNTIF($C$1:$C317,C317)</f>
        <v>7</v>
      </c>
      <c r="E317" s="241" t="str">
        <f t="shared" si="24"/>
        <v>Current account, Savings and Investments7</v>
      </c>
      <c r="F317" s="86" t="s">
        <v>814</v>
      </c>
      <c r="G317" s="242">
        <v>0.13923175965665238</v>
      </c>
      <c r="H317" s="245">
        <v>130.99089443171431</v>
      </c>
    </row>
    <row r="318" spans="1:8">
      <c r="A318" s="86" t="str">
        <v>INV_UNITTRUST</v>
      </c>
      <c r="B318" s="239">
        <v>317</v>
      </c>
      <c r="C318" s="86" t="s">
        <v>801</v>
      </c>
      <c r="D318" s="241">
        <f>COUNTIF($C$1:$C318,C318)</f>
        <v>8</v>
      </c>
      <c r="E318" s="241" t="str">
        <f t="shared" si="24"/>
        <v>Current account, Savings and Investments8</v>
      </c>
      <c r="F318" s="86" t="s">
        <v>816</v>
      </c>
      <c r="G318" s="242">
        <v>1.9759656652360517E-2</v>
      </c>
      <c r="H318" s="245">
        <v>139.9411834225495</v>
      </c>
    </row>
    <row r="319" spans="1:8">
      <c r="A319" s="86" t="str">
        <v>INV_SHARES</v>
      </c>
      <c r="B319" s="239">
        <v>318</v>
      </c>
      <c r="C319" s="86" t="s">
        <v>801</v>
      </c>
      <c r="D319" s="241">
        <f>COUNTIF($C$1:$C319,C319)</f>
        <v>9</v>
      </c>
      <c r="E319" s="241" t="str">
        <f t="shared" si="24"/>
        <v>Current account, Savings and Investments9</v>
      </c>
      <c r="F319" s="86" t="s">
        <v>818</v>
      </c>
      <c r="G319" s="242">
        <v>0.1314291845493562</v>
      </c>
      <c r="H319" s="245">
        <v>133.55354482207721</v>
      </c>
    </row>
    <row r="320" spans="1:8">
      <c r="A320" s="86" t="str">
        <v>INV_BONDS</v>
      </c>
      <c r="B320" s="239">
        <v>319</v>
      </c>
      <c r="C320" s="86" t="s">
        <v>801</v>
      </c>
      <c r="D320" s="241">
        <f>COUNTIF($C$1:$C320,C320)</f>
        <v>10</v>
      </c>
      <c r="E320" s="241" t="str">
        <f t="shared" si="24"/>
        <v>Current account, Savings and Investments10</v>
      </c>
      <c r="F320" s="86" t="s">
        <v>820</v>
      </c>
      <c r="G320" s="242">
        <v>3.3879828326180257E-2</v>
      </c>
      <c r="H320" s="245">
        <v>126.04842469424904</v>
      </c>
    </row>
    <row r="321" spans="1:8">
      <c r="A321" s="86" t="str">
        <v>SAV_NATSAV</v>
      </c>
      <c r="B321" s="239">
        <v>320</v>
      </c>
      <c r="C321" s="86" t="s">
        <v>801</v>
      </c>
      <c r="D321" s="241">
        <f>COUNTIF($C$1:$C321,C321)</f>
        <v>11</v>
      </c>
      <c r="E321" s="241" t="str">
        <f t="shared" si="24"/>
        <v>Current account, Savings and Investments11</v>
      </c>
      <c r="F321" s="86" t="s">
        <v>822</v>
      </c>
      <c r="G321" s="242">
        <v>0.2308755364806867</v>
      </c>
      <c r="H321" s="245">
        <v>119.18615218229709</v>
      </c>
    </row>
    <row r="322" spans="1:8">
      <c r="A322" s="86" t="str">
        <v>INV_ANY</v>
      </c>
      <c r="B322" s="239">
        <v>321</v>
      </c>
      <c r="C322" s="86" t="s">
        <v>801</v>
      </c>
      <c r="D322" s="241">
        <f>COUNTIF($C$1:$C322,C322)</f>
        <v>12</v>
      </c>
      <c r="E322" s="241" t="str">
        <f t="shared" si="24"/>
        <v>Current account, Savings and Investments12</v>
      </c>
      <c r="F322" s="86" t="s">
        <v>824</v>
      </c>
      <c r="G322" s="242">
        <v>0.27233047210300426</v>
      </c>
      <c r="H322" s="245">
        <v>128.06068960637077</v>
      </c>
    </row>
    <row r="323" spans="1:8">
      <c r="A323" s="86" t="str">
        <v>INV_VAL6</v>
      </c>
      <c r="B323" s="239">
        <v>322</v>
      </c>
      <c r="C323" s="86" t="s">
        <v>801</v>
      </c>
      <c r="D323" s="241">
        <f>COUNTIF($C$1:$C323,C323)</f>
        <v>13</v>
      </c>
      <c r="E323" s="241" t="str">
        <f t="shared" ref="E323:E386" si="25">C323&amp;D323</f>
        <v>Current account, Savings and Investments13</v>
      </c>
      <c r="F323" s="86" t="s">
        <v>826</v>
      </c>
      <c r="G323" s="242">
        <v>9.3244635193133044E-2</v>
      </c>
      <c r="H323" s="245">
        <v>141.56761442036816</v>
      </c>
    </row>
    <row r="324" spans="1:8">
      <c r="A324" s="86" t="str">
        <v>SAV_VALA</v>
      </c>
      <c r="B324" s="239">
        <v>323</v>
      </c>
      <c r="C324" s="86" t="s">
        <v>801</v>
      </c>
      <c r="D324" s="241">
        <f>COUNTIF($C$1:$C324,C324)</f>
        <v>14</v>
      </c>
      <c r="E324" s="241" t="str">
        <f t="shared" si="25"/>
        <v>Current account, Savings and Investments14</v>
      </c>
      <c r="F324" s="86" t="s">
        <v>828</v>
      </c>
      <c r="G324" s="242">
        <v>0.12324892703862658</v>
      </c>
      <c r="H324" s="245">
        <v>93.651040673008836</v>
      </c>
    </row>
    <row r="325" spans="1:8">
      <c r="A325" s="86" t="str">
        <v>SAV_VAL3</v>
      </c>
      <c r="B325" s="239">
        <v>324</v>
      </c>
      <c r="C325" s="86" t="s">
        <v>801</v>
      </c>
      <c r="D325" s="241">
        <f>COUNTIF($C$1:$C325,C325)</f>
        <v>15</v>
      </c>
      <c r="E325" s="241" t="str">
        <f t="shared" si="25"/>
        <v>Current account, Savings and Investments15</v>
      </c>
      <c r="F325" s="86" t="s">
        <v>830</v>
      </c>
      <c r="G325" s="242">
        <v>0.10416738197424893</v>
      </c>
      <c r="H325" s="245">
        <v>98.544824976263669</v>
      </c>
    </row>
    <row r="326" spans="1:8">
      <c r="A326" s="86" t="str">
        <v>SAV_VAL4</v>
      </c>
      <c r="B326" s="239">
        <v>325</v>
      </c>
      <c r="C326" s="86" t="s">
        <v>801</v>
      </c>
      <c r="D326" s="241">
        <f>COUNTIF($C$1:$C326,C326)</f>
        <v>16</v>
      </c>
      <c r="E326" s="241" t="str">
        <f t="shared" si="25"/>
        <v>Current account, Savings and Investments16</v>
      </c>
      <c r="F326" s="86" t="s">
        <v>832</v>
      </c>
      <c r="G326" s="242">
        <v>0.13417167381974249</v>
      </c>
      <c r="H326" s="245">
        <v>105.0197713584345</v>
      </c>
    </row>
    <row r="327" spans="1:8">
      <c r="A327" s="86" t="str">
        <v>SAV_VALC</v>
      </c>
      <c r="B327" s="239">
        <v>326</v>
      </c>
      <c r="C327" s="86" t="s">
        <v>801</v>
      </c>
      <c r="D327" s="241">
        <f>COUNTIF($C$1:$C327,C327)</f>
        <v>17</v>
      </c>
      <c r="E327" s="241" t="str">
        <f t="shared" si="25"/>
        <v>Current account, Savings and Investments17</v>
      </c>
      <c r="F327" s="86" t="s">
        <v>834</v>
      </c>
      <c r="G327" s="242">
        <v>0.26586266094420602</v>
      </c>
      <c r="H327" s="245">
        <v>123.56820208498982</v>
      </c>
    </row>
    <row r="328" spans="1:8">
      <c r="A328" s="86" t="str">
        <v>LOA_HAS</v>
      </c>
      <c r="B328" s="239">
        <v>327</v>
      </c>
      <c r="C328" s="86" t="s">
        <v>836</v>
      </c>
      <c r="D328" s="241">
        <f>COUNTIF($C$1:$C328,C328)</f>
        <v>1</v>
      </c>
      <c r="E328" s="241" t="str">
        <f t="shared" si="25"/>
        <v>Loans1</v>
      </c>
      <c r="F328" s="86" t="s">
        <v>837</v>
      </c>
      <c r="G328" s="242">
        <v>0.13276824034334764</v>
      </c>
      <c r="H328" s="245">
        <v>107.60248511120739</v>
      </c>
    </row>
    <row r="329" spans="1:8">
      <c r="A329" s="86" t="str">
        <v>LOA_UNS</v>
      </c>
      <c r="B329" s="239">
        <v>328</v>
      </c>
      <c r="C329" s="86" t="s">
        <v>836</v>
      </c>
      <c r="D329" s="241">
        <f>COUNTIF($C$1:$C329,C329)</f>
        <v>2</v>
      </c>
      <c r="E329" s="241" t="str">
        <f t="shared" si="25"/>
        <v>Loans2</v>
      </c>
      <c r="F329" s="86" t="s">
        <v>839</v>
      </c>
      <c r="G329" s="242">
        <v>6.7673819742489261E-2</v>
      </c>
      <c r="H329" s="245">
        <v>101.46744019875791</v>
      </c>
    </row>
    <row r="330" spans="1:8">
      <c r="A330" s="86" t="str">
        <v>LOA_2PLUS</v>
      </c>
      <c r="B330" s="239">
        <v>329</v>
      </c>
      <c r="C330" s="86" t="s">
        <v>836</v>
      </c>
      <c r="D330" s="241">
        <f>COUNTIF($C$1:$C330,C330)</f>
        <v>3</v>
      </c>
      <c r="E330" s="241" t="str">
        <f t="shared" si="25"/>
        <v>Loans3</v>
      </c>
      <c r="F330" s="86" t="s">
        <v>841</v>
      </c>
      <c r="G330" s="242">
        <v>2.695708154506438E-2</v>
      </c>
      <c r="H330" s="245">
        <v>107.64147596731554</v>
      </c>
    </row>
    <row r="331" spans="1:8">
      <c r="A331" s="86" t="str">
        <v>UNSECGT15K</v>
      </c>
      <c r="B331" s="239">
        <v>330</v>
      </c>
      <c r="C331" s="86" t="s">
        <v>836</v>
      </c>
      <c r="D331" s="241">
        <f>COUNTIF($C$1:$C331,C331)</f>
        <v>4</v>
      </c>
      <c r="E331" s="241" t="str">
        <f t="shared" si="25"/>
        <v>Loans4</v>
      </c>
      <c r="F331" s="86" t="s">
        <v>843</v>
      </c>
      <c r="G331" s="242">
        <v>1.3489270386266093E-2</v>
      </c>
      <c r="H331" s="245">
        <v>113.94923256356077</v>
      </c>
    </row>
    <row r="332" spans="1:8">
      <c r="A332" s="86" t="str">
        <v>PHLTH</v>
      </c>
      <c r="B332" s="239">
        <v>331</v>
      </c>
      <c r="C332" s="86" t="s">
        <v>845</v>
      </c>
      <c r="D332" s="241">
        <f>COUNTIF($C$1:$C332,C332)</f>
        <v>1</v>
      </c>
      <c r="E332" s="241" t="str">
        <f t="shared" si="25"/>
        <v>Insurance and Pensions1</v>
      </c>
      <c r="F332" s="86" t="s">
        <v>846</v>
      </c>
      <c r="G332" s="242">
        <v>5.2081545064377691E-2</v>
      </c>
      <c r="H332" s="245">
        <v>121.41203802496665</v>
      </c>
    </row>
    <row r="333" spans="1:8">
      <c r="A333" s="86" t="str">
        <v>CHLTH</v>
      </c>
      <c r="B333" s="239">
        <v>332</v>
      </c>
      <c r="C333" s="86" t="s">
        <v>845</v>
      </c>
      <c r="D333" s="241">
        <f>COUNTIF($C$1:$C333,C333)</f>
        <v>2</v>
      </c>
      <c r="E333" s="241" t="str">
        <f t="shared" si="25"/>
        <v>Insurance and Pensions2</v>
      </c>
      <c r="F333" s="86" t="s">
        <v>848</v>
      </c>
      <c r="G333" s="242">
        <v>5.8506437768240348E-2</v>
      </c>
      <c r="H333" s="245">
        <v>137.04905703155137</v>
      </c>
    </row>
    <row r="334" spans="1:8">
      <c r="A334" s="86" t="str">
        <v>LIF_ASSUR</v>
      </c>
      <c r="B334" s="239">
        <v>333</v>
      </c>
      <c r="C334" s="86" t="s">
        <v>845</v>
      </c>
      <c r="D334" s="241">
        <f>COUNTIF($C$1:$C334,C334)</f>
        <v>3</v>
      </c>
      <c r="E334" s="241" t="str">
        <f t="shared" si="25"/>
        <v>Insurance and Pensions3</v>
      </c>
      <c r="F334" s="86" t="s">
        <v>850</v>
      </c>
      <c r="G334" s="242">
        <v>0.35423175965665238</v>
      </c>
      <c r="H334" s="245">
        <v>103.99259096324141</v>
      </c>
    </row>
    <row r="335" spans="1:8">
      <c r="A335" s="86" t="str">
        <v>LIF_PROTECT</v>
      </c>
      <c r="B335" s="239">
        <v>334</v>
      </c>
      <c r="C335" s="86" t="s">
        <v>845</v>
      </c>
      <c r="D335" s="241">
        <f>COUNTIF($C$1:$C335,C335)</f>
        <v>4</v>
      </c>
      <c r="E335" s="241" t="str">
        <f t="shared" si="25"/>
        <v>Insurance and Pensions4</v>
      </c>
      <c r="F335" s="86" t="s">
        <v>852</v>
      </c>
      <c r="G335" s="242">
        <v>0.24219313304721032</v>
      </c>
      <c r="H335" s="245">
        <v>101.236273837222</v>
      </c>
    </row>
    <row r="336" spans="1:8">
      <c r="A336" s="86" t="str">
        <v>PEN_CO</v>
      </c>
      <c r="B336" s="239">
        <v>335</v>
      </c>
      <c r="C336" s="86" t="s">
        <v>845</v>
      </c>
      <c r="D336" s="241">
        <f>COUNTIF($C$1:$C336,C336)</f>
        <v>5</v>
      </c>
      <c r="E336" s="241" t="str">
        <f t="shared" si="25"/>
        <v>Insurance and Pensions5</v>
      </c>
      <c r="F336" s="86" t="s">
        <v>854</v>
      </c>
      <c r="G336" s="242">
        <v>0.34754506437768234</v>
      </c>
      <c r="H336" s="245">
        <v>102.64388092344521</v>
      </c>
    </row>
    <row r="337" spans="1:8">
      <c r="A337" s="86" t="str">
        <v>PEN_PERS</v>
      </c>
      <c r="B337" s="239">
        <v>336</v>
      </c>
      <c r="C337" s="86" t="s">
        <v>845</v>
      </c>
      <c r="D337" s="241">
        <f>COUNTIF($C$1:$C337,C337)</f>
        <v>6</v>
      </c>
      <c r="E337" s="241" t="str">
        <f t="shared" si="25"/>
        <v>Insurance and Pensions6</v>
      </c>
      <c r="F337" s="86" t="s">
        <v>856</v>
      </c>
      <c r="G337" s="242">
        <v>7.0300429184549346E-2</v>
      </c>
      <c r="H337" s="245">
        <v>114.4290318181022</v>
      </c>
    </row>
    <row r="338" spans="1:8">
      <c r="A338" s="86" t="str">
        <v>PEN_OTHER</v>
      </c>
      <c r="B338" s="239">
        <v>337</v>
      </c>
      <c r="C338" s="86" t="s">
        <v>845</v>
      </c>
      <c r="D338" s="241">
        <f>COUNTIF($C$1:$C338,C338)</f>
        <v>7</v>
      </c>
      <c r="E338" s="241" t="str">
        <f t="shared" si="25"/>
        <v>Insurance and Pensions7</v>
      </c>
      <c r="F338" s="86" t="s">
        <v>858</v>
      </c>
      <c r="G338" s="242">
        <v>0.21175536480686694</v>
      </c>
      <c r="H338" s="245">
        <v>114.37050310537371</v>
      </c>
    </row>
    <row r="339" spans="1:8">
      <c r="A339" s="86" t="str">
        <v>banktool</v>
      </c>
      <c r="B339" s="239">
        <v>338</v>
      </c>
      <c r="C339" s="86" t="s">
        <v>860</v>
      </c>
      <c r="D339" s="241">
        <f>COUNTIF($C$1:$C339,C339)</f>
        <v>1</v>
      </c>
      <c r="E339" s="241" t="str">
        <f t="shared" si="25"/>
        <v>FinTech1</v>
      </c>
      <c r="F339" s="86" t="s">
        <v>861</v>
      </c>
      <c r="G339" s="242">
        <v>6.1077253218884124E-2</v>
      </c>
      <c r="H339" s="245">
        <v>111.5548708316114</v>
      </c>
    </row>
    <row r="340" spans="1:8">
      <c r="A340" s="86" t="str">
        <v>mmgttool</v>
      </c>
      <c r="B340" s="239">
        <v>339</v>
      </c>
      <c r="C340" s="86" t="s">
        <v>860</v>
      </c>
      <c r="D340" s="241">
        <f>COUNTIF($C$1:$C340,C340)</f>
        <v>2</v>
      </c>
      <c r="E340" s="241" t="str">
        <f t="shared" si="25"/>
        <v>FinTech2</v>
      </c>
      <c r="F340" s="86" t="s">
        <v>863</v>
      </c>
      <c r="G340" s="242">
        <v>5.0527896995708151E-2</v>
      </c>
      <c r="H340" s="245">
        <v>109.00068238816483</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0.37631330472103003</v>
      </c>
      <c r="H341" s="245">
        <v>97.170332188616499</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0.39886695278969952</v>
      </c>
      <c r="H342" s="245">
        <v>102.94621525156225</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0.11874248927038626</v>
      </c>
      <c r="H343" s="245">
        <v>100.54091675322002</v>
      </c>
    </row>
    <row r="344" spans="1:8">
      <c r="A344" s="86" t="str">
        <v>ca_pst</v>
      </c>
      <c r="B344" s="239">
        <v>343</v>
      </c>
      <c r="C344" s="86" t="s">
        <v>866</v>
      </c>
      <c r="D344" s="241">
        <f>COUNTIF($C$1:$C344,C344)</f>
        <v>4</v>
      </c>
      <c r="E344" s="241" t="str">
        <f t="shared" si="25"/>
        <v>Arrange current account (% of those who arranged CA in last 12 months)4</v>
      </c>
      <c r="F344" s="86" t="s">
        <v>873</v>
      </c>
      <c r="G344" s="242">
        <v>4.9184549356223177E-2</v>
      </c>
      <c r="H344" s="245">
        <v>96.946447467073696</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5.7103004291845491E-2</v>
      </c>
      <c r="H345" s="245">
        <v>101.16414635092883</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0.13493991416309015</v>
      </c>
      <c r="H346" s="245">
        <v>94.205635697651587</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0.40001716738197424</v>
      </c>
      <c r="H347" s="245">
        <v>103.91238448375853</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0.21278111587982831</v>
      </c>
      <c r="H348" s="245">
        <v>101.12785928083079</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7.2995708154506428E-2</v>
      </c>
      <c r="H349" s="245">
        <v>86.873206296094168</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0.17902145922746782</v>
      </c>
      <c r="H350" s="245">
        <v>101.05962384051182</v>
      </c>
    </row>
    <row r="351" spans="1:8">
      <c r="A351" s="86" t="str">
        <v>reg_fac</v>
      </c>
      <c r="B351" s="239">
        <v>350</v>
      </c>
      <c r="C351" s="86" t="s">
        <v>883</v>
      </c>
      <c r="D351" s="241">
        <f>COUNTIF($C$1:$C351,C351)</f>
        <v>1</v>
      </c>
      <c r="E351" s="241" t="str">
        <f t="shared" si="25"/>
        <v>Arrange mortgage (% of all people with a mortgage)1</v>
      </c>
      <c r="F351" s="86" t="s">
        <v>867</v>
      </c>
      <c r="G351" s="242">
        <v>0.58080686695278982</v>
      </c>
      <c r="H351" s="245">
        <v>95.043002519434168</v>
      </c>
    </row>
    <row r="352" spans="1:8">
      <c r="A352" s="86" t="str">
        <v>reg_net</v>
      </c>
      <c r="B352" s="239">
        <v>351</v>
      </c>
      <c r="C352" s="86" t="s">
        <v>883</v>
      </c>
      <c r="D352" s="241">
        <f>COUNTIF($C$1:$C352,C352)</f>
        <v>2</v>
      </c>
      <c r="E352" s="241" t="str">
        <f t="shared" si="25"/>
        <v>Arrange mortgage (% of all people with a mortgage)2</v>
      </c>
      <c r="F352" s="86" t="s">
        <v>869</v>
      </c>
      <c r="G352" s="242">
        <v>0.11523175965665237</v>
      </c>
      <c r="H352" s="245">
        <v>112.46019059588774</v>
      </c>
    </row>
    <row r="353" spans="1:8">
      <c r="A353" s="86" t="str">
        <v>reg_pho</v>
      </c>
      <c r="B353" s="239">
        <v>352</v>
      </c>
      <c r="C353" s="86" t="s">
        <v>883</v>
      </c>
      <c r="D353" s="241">
        <f>COUNTIF($C$1:$C353,C353)</f>
        <v>3</v>
      </c>
      <c r="E353" s="241" t="str">
        <f t="shared" si="25"/>
        <v>Arrange mortgage (% of all people with a mortgage)3</v>
      </c>
      <c r="F353" s="86" t="s">
        <v>871</v>
      </c>
      <c r="G353" s="242">
        <v>0.20599141630901288</v>
      </c>
      <c r="H353" s="245">
        <v>109.91199858946324</v>
      </c>
    </row>
    <row r="354" spans="1:8">
      <c r="A354" s="86" t="str">
        <v>reg_pst</v>
      </c>
      <c r="B354" s="239">
        <v>353</v>
      </c>
      <c r="C354" s="86" t="s">
        <v>883</v>
      </c>
      <c r="D354" s="241">
        <f>COUNTIF($C$1:$C354,C354)</f>
        <v>4</v>
      </c>
      <c r="E354" s="241" t="str">
        <f t="shared" si="25"/>
        <v>Arrange mortgage (% of all people with a mortgage)4</v>
      </c>
      <c r="F354" s="86" t="s">
        <v>873</v>
      </c>
      <c r="G354" s="242">
        <v>5.8128755364806863E-2</v>
      </c>
      <c r="H354" s="245">
        <v>97.375926435395058</v>
      </c>
    </row>
    <row r="355" spans="1:8">
      <c r="A355" s="86" t="str">
        <v>reg_pcs</v>
      </c>
      <c r="B355" s="239">
        <v>354</v>
      </c>
      <c r="C355" s="86" t="s">
        <v>883</v>
      </c>
      <c r="D355" s="241">
        <f>COUNTIF($C$1:$C355,C355)</f>
        <v>5</v>
      </c>
      <c r="E355" s="241" t="str">
        <f t="shared" si="25"/>
        <v>Arrange mortgage (% of all people with a mortgage)5</v>
      </c>
      <c r="F355" s="86" t="s">
        <v>875</v>
      </c>
      <c r="G355" s="242">
        <v>9.5321888412017164E-3</v>
      </c>
      <c r="H355" s="245">
        <v>99.837377287969389</v>
      </c>
    </row>
    <row r="356" spans="1:8">
      <c r="A356" s="86" t="str">
        <v>reg_ifa</v>
      </c>
      <c r="B356" s="239">
        <v>355</v>
      </c>
      <c r="C356" s="86" t="s">
        <v>883</v>
      </c>
      <c r="D356" s="241">
        <f>COUNTIF($C$1:$C356,C356)</f>
        <v>6</v>
      </c>
      <c r="E356" s="241" t="str">
        <f t="shared" si="25"/>
        <v>Arrange mortgage (% of all people with a mortgage)6</v>
      </c>
      <c r="F356" s="86" t="s">
        <v>889</v>
      </c>
      <c r="G356" s="242">
        <v>3.0193133047210306E-2</v>
      </c>
      <c r="H356" s="245">
        <v>101.00648530614211</v>
      </c>
    </row>
    <row r="357" spans="1:8">
      <c r="A357" s="86" t="str">
        <v>manca_branch</v>
      </c>
      <c r="B357" s="239">
        <v>356</v>
      </c>
      <c r="C357" s="86" t="s">
        <v>891</v>
      </c>
      <c r="D357" s="241">
        <f>COUNTIF($C$1:$C357,C357)</f>
        <v>1</v>
      </c>
      <c r="E357" s="241" t="str">
        <f t="shared" si="25"/>
        <v>Manage current account1</v>
      </c>
      <c r="F357" s="86" t="s">
        <v>892</v>
      </c>
      <c r="G357" s="242">
        <v>0.55318025751072952</v>
      </c>
      <c r="H357" s="245">
        <v>96.331493377375693</v>
      </c>
    </row>
    <row r="358" spans="1:8">
      <c r="A358" s="86" t="str">
        <v>manca_net</v>
      </c>
      <c r="B358" s="239">
        <v>357</v>
      </c>
      <c r="C358" s="86" t="s">
        <v>891</v>
      </c>
      <c r="D358" s="241">
        <f>COUNTIF($C$1:$C358,C358)</f>
        <v>2</v>
      </c>
      <c r="E358" s="241" t="str">
        <f t="shared" si="25"/>
        <v>Manage current account2</v>
      </c>
      <c r="F358" s="86" t="s">
        <v>869</v>
      </c>
      <c r="G358" s="242">
        <v>0.63752789699570811</v>
      </c>
      <c r="H358" s="245">
        <v>108.40120473653903</v>
      </c>
    </row>
    <row r="359" spans="1:8">
      <c r="A359" s="86" t="str">
        <v>manca_mobnet</v>
      </c>
      <c r="B359" s="239">
        <v>358</v>
      </c>
      <c r="C359" s="86" t="s">
        <v>891</v>
      </c>
      <c r="D359" s="241">
        <f>COUNTIF($C$1:$C359,C359)</f>
        <v>3</v>
      </c>
      <c r="E359" s="241" t="str">
        <f t="shared" si="25"/>
        <v>Manage current account3</v>
      </c>
      <c r="F359" s="86" t="s">
        <v>895</v>
      </c>
      <c r="G359" s="242">
        <v>0.39767381974248922</v>
      </c>
      <c r="H359" s="245">
        <v>106.04821023913512</v>
      </c>
    </row>
    <row r="360" spans="1:8">
      <c r="A360" s="86" t="str">
        <v>manca_fixnet</v>
      </c>
      <c r="B360" s="239">
        <v>359</v>
      </c>
      <c r="C360" s="86" t="s">
        <v>891</v>
      </c>
      <c r="D360" s="241">
        <f>COUNTIF($C$1:$C360,C360)</f>
        <v>4</v>
      </c>
      <c r="E360" s="241" t="str">
        <f t="shared" si="25"/>
        <v>Manage current account4</v>
      </c>
      <c r="F360" s="86" t="s">
        <v>897</v>
      </c>
      <c r="G360" s="242">
        <v>0.45703004291845489</v>
      </c>
      <c r="H360" s="245">
        <v>113.45299496585267</v>
      </c>
    </row>
    <row r="361" spans="1:8">
      <c r="A361" s="86" t="str">
        <v>manca_pho</v>
      </c>
      <c r="B361" s="239">
        <v>360</v>
      </c>
      <c r="C361" s="86" t="s">
        <v>891</v>
      </c>
      <c r="D361" s="241">
        <f>COUNTIF($C$1:$C361,C361)</f>
        <v>5</v>
      </c>
      <c r="E361" s="241" t="str">
        <f t="shared" si="25"/>
        <v>Manage current account5</v>
      </c>
      <c r="F361" s="86" t="s">
        <v>871</v>
      </c>
      <c r="G361" s="242">
        <v>7.5334763948497863E-2</v>
      </c>
      <c r="H361" s="245">
        <v>108.61025142756861</v>
      </c>
    </row>
    <row r="362" spans="1:8">
      <c r="A362" s="86" t="str">
        <v>manca_pst</v>
      </c>
      <c r="B362" s="239">
        <v>361</v>
      </c>
      <c r="C362" s="86" t="s">
        <v>891</v>
      </c>
      <c r="D362" s="241">
        <f>COUNTIF($C$1:$C362,C362)</f>
        <v>6</v>
      </c>
      <c r="E362" s="241" t="str">
        <f t="shared" si="25"/>
        <v>Manage current account6</v>
      </c>
      <c r="F362" s="86" t="s">
        <v>873</v>
      </c>
      <c r="G362" s="242">
        <v>0.23516738197424891</v>
      </c>
      <c r="H362" s="245">
        <v>92.399509548829258</v>
      </c>
    </row>
    <row r="363" spans="1:8">
      <c r="A363" s="86" t="str">
        <v>mansv_branch</v>
      </c>
      <c r="B363" s="239">
        <v>362</v>
      </c>
      <c r="C363" s="86" t="s">
        <v>901</v>
      </c>
      <c r="D363" s="241">
        <f>COUNTIF($C$1:$C363,C363)</f>
        <v>1</v>
      </c>
      <c r="E363" s="241" t="str">
        <f t="shared" si="25"/>
        <v>Manage savings account1</v>
      </c>
      <c r="F363" s="86" t="s">
        <v>892</v>
      </c>
      <c r="G363" s="242">
        <v>0.17591416309012875</v>
      </c>
      <c r="H363" s="245">
        <v>97.565621224064529</v>
      </c>
    </row>
    <row r="364" spans="1:8">
      <c r="A364" s="86" t="str">
        <v>mansv_net</v>
      </c>
      <c r="B364" s="239">
        <v>363</v>
      </c>
      <c r="C364" s="86" t="s">
        <v>901</v>
      </c>
      <c r="D364" s="241">
        <f>COUNTIF($C$1:$C364,C364)</f>
        <v>2</v>
      </c>
      <c r="E364" s="241" t="str">
        <f t="shared" si="25"/>
        <v>Manage savings account2</v>
      </c>
      <c r="F364" s="86" t="s">
        <v>869</v>
      </c>
      <c r="G364" s="242">
        <v>0.39873390557939914</v>
      </c>
      <c r="H364" s="245">
        <v>114.61474810734664</v>
      </c>
    </row>
    <row r="365" spans="1:8">
      <c r="A365" s="86" t="str">
        <v>mansv_mobnet</v>
      </c>
      <c r="B365" s="239">
        <v>364</v>
      </c>
      <c r="C365" s="86" t="s">
        <v>901</v>
      </c>
      <c r="D365" s="241">
        <f>COUNTIF($C$1:$C365,C365)</f>
        <v>3</v>
      </c>
      <c r="E365" s="241" t="str">
        <f t="shared" si="25"/>
        <v>Manage savings account3</v>
      </c>
      <c r="F365" s="86" t="s">
        <v>895</v>
      </c>
      <c r="G365" s="242">
        <v>0.21425751072961371</v>
      </c>
      <c r="H365" s="245">
        <v>111.59325190869474</v>
      </c>
    </row>
    <row r="366" spans="1:8">
      <c r="A366" s="86" t="str">
        <v>mansv_fixnet</v>
      </c>
      <c r="B366" s="239">
        <v>365</v>
      </c>
      <c r="C366" s="86" t="s">
        <v>901</v>
      </c>
      <c r="D366" s="241">
        <f>COUNTIF($C$1:$C366,C366)</f>
        <v>4</v>
      </c>
      <c r="E366" s="241" t="str">
        <f t="shared" si="25"/>
        <v>Manage savings account4</v>
      </c>
      <c r="F366" s="86" t="s">
        <v>897</v>
      </c>
      <c r="G366" s="242">
        <v>0.25135193133047207</v>
      </c>
      <c r="H366" s="245">
        <v>117.97335023244557</v>
      </c>
    </row>
    <row r="367" spans="1:8">
      <c r="A367" s="86" t="str">
        <v>mansv_pho</v>
      </c>
      <c r="B367" s="239">
        <v>366</v>
      </c>
      <c r="C367" s="86" t="s">
        <v>901</v>
      </c>
      <c r="D367" s="241">
        <f>COUNTIF($C$1:$C367,C367)</f>
        <v>5</v>
      </c>
      <c r="E367" s="241" t="str">
        <f t="shared" si="25"/>
        <v>Manage savings account5</v>
      </c>
      <c r="F367" s="86" t="s">
        <v>871</v>
      </c>
      <c r="G367" s="242">
        <v>8.3768240343347636E-2</v>
      </c>
      <c r="H367" s="245">
        <v>103.67200901161277</v>
      </c>
    </row>
    <row r="368" spans="1:8">
      <c r="A368" s="86" t="str">
        <v>mansv_pst</v>
      </c>
      <c r="B368" s="239">
        <v>367</v>
      </c>
      <c r="C368" s="86" t="s">
        <v>901</v>
      </c>
      <c r="D368" s="241">
        <f>COUNTIF($C$1:$C368,C368)</f>
        <v>6</v>
      </c>
      <c r="E368" s="241" t="str">
        <f t="shared" si="25"/>
        <v>Manage savings account6</v>
      </c>
      <c r="F368" s="86" t="s">
        <v>873</v>
      </c>
      <c r="G368" s="242">
        <v>0.10978969957081545</v>
      </c>
      <c r="H368" s="245">
        <v>102.08901697027871</v>
      </c>
    </row>
    <row r="369" spans="1:8">
      <c r="A369" s="86" t="str">
        <v>actmanca_branch</v>
      </c>
      <c r="B369" s="239">
        <v>368</v>
      </c>
      <c r="C369" s="86" t="s">
        <v>908</v>
      </c>
      <c r="D369" s="241">
        <f>COUNTIF($C$1:$C369,C369)</f>
        <v>1</v>
      </c>
      <c r="E369" s="241" t="str">
        <f t="shared" si="25"/>
        <v>Actively manage current account1</v>
      </c>
      <c r="F369" s="86" t="s">
        <v>892</v>
      </c>
      <c r="G369" s="242">
        <v>3.0695278969957079E-2</v>
      </c>
      <c r="H369" s="245">
        <v>92.191460908592788</v>
      </c>
    </row>
    <row r="370" spans="1:8">
      <c r="A370" s="86" t="str">
        <v>actmanca_net</v>
      </c>
      <c r="B370" s="239">
        <v>369</v>
      </c>
      <c r="C370" s="86" t="s">
        <v>908</v>
      </c>
      <c r="D370" s="241">
        <f>COUNTIF($C$1:$C370,C370)</f>
        <v>2</v>
      </c>
      <c r="E370" s="241" t="str">
        <f t="shared" si="25"/>
        <v>Actively manage current account2</v>
      </c>
      <c r="F370" s="86" t="s">
        <v>869</v>
      </c>
      <c r="G370" s="242">
        <v>0.40506008583690989</v>
      </c>
      <c r="H370" s="245">
        <v>108.79201675892203</v>
      </c>
    </row>
    <row r="371" spans="1:8">
      <c r="A371" s="86" t="str">
        <v>actmanca_mobnet</v>
      </c>
      <c r="B371" s="239">
        <v>370</v>
      </c>
      <c r="C371" s="86" t="s">
        <v>908</v>
      </c>
      <c r="D371" s="241">
        <f>COUNTIF($C$1:$C371,C371)</f>
        <v>3</v>
      </c>
      <c r="E371" s="241" t="str">
        <f t="shared" si="25"/>
        <v>Actively manage current account3</v>
      </c>
      <c r="F371" s="86" t="s">
        <v>895</v>
      </c>
      <c r="G371" s="242">
        <v>0.25855364806866948</v>
      </c>
      <c r="H371" s="245">
        <v>105.50582249613424</v>
      </c>
    </row>
    <row r="372" spans="1:8">
      <c r="A372" s="86" t="str">
        <v>actmanca_fixnet</v>
      </c>
      <c r="B372" s="239">
        <v>371</v>
      </c>
      <c r="C372" s="86" t="s">
        <v>908</v>
      </c>
      <c r="D372" s="241">
        <f>COUNTIF($C$1:$C372,C372)</f>
        <v>4</v>
      </c>
      <c r="E372" s="241" t="str">
        <f t="shared" si="25"/>
        <v>Actively manage current account4</v>
      </c>
      <c r="F372" s="86" t="s">
        <v>897</v>
      </c>
      <c r="G372" s="242">
        <v>0.18311158798283261</v>
      </c>
      <c r="H372" s="245">
        <v>114.04115521078211</v>
      </c>
    </row>
    <row r="373" spans="1:8">
      <c r="A373" s="86" t="str">
        <v>actmanca_pho</v>
      </c>
      <c r="B373" s="239">
        <v>372</v>
      </c>
      <c r="C373" s="86" t="s">
        <v>908</v>
      </c>
      <c r="D373" s="241">
        <f>COUNTIF($C$1:$C373,C373)</f>
        <v>5</v>
      </c>
      <c r="E373" s="241" t="str">
        <f t="shared" si="25"/>
        <v>Actively manage current account5</v>
      </c>
      <c r="F373" s="86" t="s">
        <v>871</v>
      </c>
      <c r="G373" s="242">
        <v>1.2605150214592275E-2</v>
      </c>
      <c r="H373" s="245">
        <v>104.99853861587147</v>
      </c>
    </row>
    <row r="374" spans="1:8">
      <c r="A374" s="86" t="str">
        <v>P600T</v>
      </c>
      <c r="B374" s="239">
        <v>373</v>
      </c>
      <c r="C374" s="86" t="s">
        <v>914</v>
      </c>
      <c r="D374" s="241">
        <f>COUNTIF($C$1:$C374,C374)</f>
        <v>1</v>
      </c>
      <c r="E374" s="241" t="str">
        <f t="shared" si="25"/>
        <v>Expenditure per adult per week1</v>
      </c>
      <c r="F374" s="86" t="s">
        <v>915</v>
      </c>
      <c r="G374" s="242">
        <v>5.8878669527896985</v>
      </c>
      <c r="H374" s="245">
        <v>120.31904124379997</v>
      </c>
    </row>
    <row r="375" spans="1:8">
      <c r="A375" s="86" t="str">
        <v>P601T</v>
      </c>
      <c r="B375" s="239">
        <v>374</v>
      </c>
      <c r="C375" s="86" t="s">
        <v>914</v>
      </c>
      <c r="D375" s="241">
        <f>COUNTIF($C$1:$C375,C375)</f>
        <v>2</v>
      </c>
      <c r="E375" s="241" t="str">
        <f t="shared" si="25"/>
        <v>Expenditure per adult per week2</v>
      </c>
      <c r="F375" s="86" t="s">
        <v>917</v>
      </c>
      <c r="G375" s="242">
        <v>0.68384549356223179</v>
      </c>
      <c r="H375" s="245">
        <v>112.85864760296573</v>
      </c>
    </row>
    <row r="376" spans="1:8">
      <c r="A376" s="86" t="str">
        <v>ALC</v>
      </c>
      <c r="B376" s="239">
        <v>375</v>
      </c>
      <c r="C376" s="86" t="s">
        <v>914</v>
      </c>
      <c r="D376" s="241">
        <f>COUNTIF($C$1:$C376,C376)</f>
        <v>3</v>
      </c>
      <c r="E376" s="241" t="str">
        <f t="shared" si="25"/>
        <v>Expenditure per adult per week3</v>
      </c>
      <c r="F376" s="86" t="s">
        <v>919</v>
      </c>
      <c r="G376" s="242">
        <v>0.10541630901287555</v>
      </c>
      <c r="H376" s="245">
        <v>119.42010639310186</v>
      </c>
    </row>
    <row r="377" spans="1:8">
      <c r="A377" s="86" t="str">
        <v>TOB</v>
      </c>
      <c r="B377" s="239">
        <v>376</v>
      </c>
      <c r="C377" s="86" t="s">
        <v>914</v>
      </c>
      <c r="D377" s="241">
        <f>COUNTIF($C$1:$C377,C377)</f>
        <v>4</v>
      </c>
      <c r="E377" s="241" t="str">
        <f t="shared" si="25"/>
        <v>Expenditure per adult per week4</v>
      </c>
      <c r="F377" s="86" t="s">
        <v>921</v>
      </c>
      <c r="G377" s="242">
        <v>2.7339055793991422E-2</v>
      </c>
      <c r="H377" s="245">
        <v>73.910368782121651</v>
      </c>
    </row>
    <row r="378" spans="1:8">
      <c r="A378" s="86" t="str">
        <v>P603T</v>
      </c>
      <c r="B378" s="239">
        <v>377</v>
      </c>
      <c r="C378" s="86" t="s">
        <v>914</v>
      </c>
      <c r="D378" s="241">
        <f>COUNTIF($C$1:$C378,C378)</f>
        <v>5</v>
      </c>
      <c r="E378" s="241" t="str">
        <f t="shared" si="25"/>
        <v>Expenditure per adult per week5</v>
      </c>
      <c r="F378" s="86" t="s">
        <v>923</v>
      </c>
      <c r="G378" s="242">
        <v>0.29560085836909872</v>
      </c>
      <c r="H378" s="245">
        <v>121.87217571537579</v>
      </c>
    </row>
    <row r="379" spans="1:8">
      <c r="A379" s="86" t="str">
        <v>P604T</v>
      </c>
      <c r="B379" s="239">
        <v>378</v>
      </c>
      <c r="C379" s="86" t="s">
        <v>914</v>
      </c>
      <c r="D379" s="241">
        <f>COUNTIF($C$1:$C379,C379)</f>
        <v>6</v>
      </c>
      <c r="E379" s="241" t="str">
        <f t="shared" si="25"/>
        <v>Expenditure per adult per week6</v>
      </c>
      <c r="F379" s="86" t="s">
        <v>925</v>
      </c>
      <c r="G379" s="242">
        <v>0.73931330472102985</v>
      </c>
      <c r="H379" s="245">
        <v>105.32805429889373</v>
      </c>
    </row>
    <row r="380" spans="1:8">
      <c r="A380" s="86" t="str">
        <v>P605T</v>
      </c>
      <c r="B380" s="239">
        <v>379</v>
      </c>
      <c r="C380" s="86" t="s">
        <v>914</v>
      </c>
      <c r="D380" s="241">
        <f>COUNTIF($C$1:$C380,C380)</f>
        <v>7</v>
      </c>
      <c r="E380" s="241" t="str">
        <f t="shared" si="25"/>
        <v>Expenditure per adult per week7</v>
      </c>
      <c r="F380" s="86" t="s">
        <v>927</v>
      </c>
      <c r="G380" s="242">
        <v>0.50613733905579406</v>
      </c>
      <c r="H380" s="245">
        <v>126.50665950013615</v>
      </c>
    </row>
    <row r="381" spans="1:8">
      <c r="A381" s="86" t="str">
        <v>C61111</v>
      </c>
      <c r="B381" s="239">
        <v>380</v>
      </c>
      <c r="C381" s="86" t="s">
        <v>914</v>
      </c>
      <c r="D381" s="241">
        <f>COUNTIF($C$1:$C381,C381)</f>
        <v>8</v>
      </c>
      <c r="E381" s="241" t="str">
        <f t="shared" si="25"/>
        <v>Expenditure per adult per week8</v>
      </c>
      <c r="F381" s="86" t="s">
        <v>929</v>
      </c>
      <c r="G381" s="242">
        <v>2.8927038626609444E-3</v>
      </c>
      <c r="H381" s="245">
        <v>119.5076351194769</v>
      </c>
    </row>
    <row r="382" spans="1:8">
      <c r="A382" s="86" t="str">
        <v>C61112</v>
      </c>
      <c r="B382" s="239">
        <v>381</v>
      </c>
      <c r="C382" s="86" t="s">
        <v>914</v>
      </c>
      <c r="D382" s="241">
        <f>COUNTIF($C$1:$C382,C382)</f>
        <v>9</v>
      </c>
      <c r="E382" s="241" t="str">
        <f t="shared" si="25"/>
        <v>Expenditure per adult per week9</v>
      </c>
      <c r="F382" s="86" t="s">
        <v>931</v>
      </c>
      <c r="G382" s="242">
        <v>1.8545064377682403E-2</v>
      </c>
      <c r="H382" s="245">
        <v>118.24546126128116</v>
      </c>
    </row>
    <row r="383" spans="1:8">
      <c r="A383" s="86" t="str">
        <v>C61211</v>
      </c>
      <c r="B383" s="239">
        <v>382</v>
      </c>
      <c r="C383" s="86" t="s">
        <v>914</v>
      </c>
      <c r="D383" s="241">
        <f>COUNTIF($C$1:$C383,C383)</f>
        <v>10</v>
      </c>
      <c r="E383" s="241" t="str">
        <f t="shared" si="25"/>
        <v>Expenditure per adult per week10</v>
      </c>
      <c r="F383" s="86" t="s">
        <v>933</v>
      </c>
      <c r="G383" s="242">
        <v>2.0257510729613736E-3</v>
      </c>
      <c r="H383" s="245">
        <v>108.33148244385924</v>
      </c>
    </row>
    <row r="384" spans="1:8">
      <c r="A384" s="86" t="str">
        <v>C61311</v>
      </c>
      <c r="B384" s="239">
        <v>383</v>
      </c>
      <c r="C384" s="86" t="s">
        <v>914</v>
      </c>
      <c r="D384" s="241">
        <f>COUNTIF($C$1:$C384,C384)</f>
        <v>11</v>
      </c>
      <c r="E384" s="241" t="str">
        <f t="shared" si="25"/>
        <v>Expenditure per adult per week11</v>
      </c>
      <c r="F384" s="86" t="s">
        <v>935</v>
      </c>
      <c r="G384" s="242">
        <v>2.1824034334763948E-2</v>
      </c>
      <c r="H384" s="245">
        <v>123.89832251158495</v>
      </c>
    </row>
    <row r="385" spans="1:8">
      <c r="A385" s="86" t="str">
        <v>C61312</v>
      </c>
      <c r="B385" s="239">
        <v>384</v>
      </c>
      <c r="C385" s="86" t="s">
        <v>914</v>
      </c>
      <c r="D385" s="241">
        <f>COUNTIF($C$1:$C385,C385)</f>
        <v>12</v>
      </c>
      <c r="E385" s="241" t="str">
        <f t="shared" si="25"/>
        <v>Expenditure per adult per week12</v>
      </c>
      <c r="F385" s="86" t="s">
        <v>937</v>
      </c>
      <c r="G385" s="242">
        <v>5.0214592274678118E-4</v>
      </c>
      <c r="H385" s="245">
        <v>223.05844260413679</v>
      </c>
    </row>
    <row r="386" spans="1:8">
      <c r="A386" s="86" t="str">
        <v>C61313</v>
      </c>
      <c r="B386" s="239">
        <v>385</v>
      </c>
      <c r="C386" s="86" t="s">
        <v>914</v>
      </c>
      <c r="D386" s="241">
        <f>COUNTIF($C$1:$C386,C386)</f>
        <v>13</v>
      </c>
      <c r="E386" s="241" t="str">
        <f t="shared" si="25"/>
        <v>Expenditure per adult per week13</v>
      </c>
      <c r="F386" s="86" t="s">
        <v>939</v>
      </c>
      <c r="G386" s="242">
        <v>6.0901287553648074E-3</v>
      </c>
      <c r="H386" s="245">
        <v>139.64578276767551</v>
      </c>
    </row>
    <row r="387" spans="1:8">
      <c r="A387" s="86" t="str">
        <v>C62112</v>
      </c>
      <c r="B387" s="239">
        <v>386</v>
      </c>
      <c r="C387" s="86" t="s">
        <v>914</v>
      </c>
      <c r="D387" s="241">
        <f>COUNTIF($C$1:$C387,C387)</f>
        <v>14</v>
      </c>
      <c r="E387" s="241" t="str">
        <f t="shared" ref="E387:E450" si="26">C387&amp;D387</f>
        <v>Expenditure per adult per week14</v>
      </c>
      <c r="F387" s="86" t="s">
        <v>941</v>
      </c>
      <c r="G387" s="242">
        <v>3.3733905579399143E-3</v>
      </c>
      <c r="H387" s="245">
        <v>143.83848936320513</v>
      </c>
    </row>
    <row r="388" spans="1:8">
      <c r="A388" s="86" t="str">
        <v>C62113</v>
      </c>
      <c r="B388" s="239">
        <v>387</v>
      </c>
      <c r="C388" s="86" t="s">
        <v>914</v>
      </c>
      <c r="D388" s="241">
        <f>COUNTIF($C$1:$C388,C388)</f>
        <v>15</v>
      </c>
      <c r="E388" s="241" t="str">
        <f t="shared" si="26"/>
        <v>Expenditure per adult per week15</v>
      </c>
      <c r="F388" s="86" t="s">
        <v>943</v>
      </c>
      <c r="G388" s="242">
        <v>4.549356223175966E-4</v>
      </c>
      <c r="H388" s="245">
        <v>270.88258773136397</v>
      </c>
    </row>
    <row r="389" spans="1:8">
      <c r="A389" s="86" t="str">
        <v>C62114</v>
      </c>
      <c r="B389" s="239">
        <v>388</v>
      </c>
      <c r="C389" s="86" t="s">
        <v>914</v>
      </c>
      <c r="D389" s="241">
        <f>COUNTIF($C$1:$C389,C389)</f>
        <v>16</v>
      </c>
      <c r="E389" s="241" t="str">
        <f t="shared" si="26"/>
        <v>Expenditure per adult per week16</v>
      </c>
      <c r="F389" s="86" t="s">
        <v>945</v>
      </c>
      <c r="G389" s="242">
        <v>1.798283261802575E-3</v>
      </c>
      <c r="H389" s="245">
        <v>132.57208408098774</v>
      </c>
    </row>
    <row r="390" spans="1:8">
      <c r="A390" s="86" t="str">
        <v>C62211</v>
      </c>
      <c r="B390" s="239">
        <v>389</v>
      </c>
      <c r="C390" s="86" t="s">
        <v>914</v>
      </c>
      <c r="D390" s="241">
        <f>COUNTIF($C$1:$C390,C390)</f>
        <v>17</v>
      </c>
      <c r="E390" s="241" t="str">
        <f t="shared" si="26"/>
        <v>Expenditure per adult per week17</v>
      </c>
      <c r="F390" s="86" t="s">
        <v>947</v>
      </c>
      <c r="G390" s="242">
        <v>1.3682403433476396E-2</v>
      </c>
      <c r="H390" s="245">
        <v>130.99601042841172</v>
      </c>
    </row>
    <row r="391" spans="1:8">
      <c r="A391" s="86" t="str">
        <v>C62212</v>
      </c>
      <c r="B391" s="239">
        <v>390</v>
      </c>
      <c r="C391" s="86" t="s">
        <v>914</v>
      </c>
      <c r="D391" s="241">
        <f>COUNTIF($C$1:$C391,C391)</f>
        <v>18</v>
      </c>
      <c r="E391" s="241" t="str">
        <f t="shared" si="26"/>
        <v>Expenditure per adult per week18</v>
      </c>
      <c r="F391" s="86" t="s">
        <v>949</v>
      </c>
      <c r="G391" s="242">
        <v>2.2107296137339055E-2</v>
      </c>
      <c r="H391" s="245">
        <v>158.04263454503501</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9.566523605150215E-3</v>
      </c>
      <c r="H393" s="245">
        <v>129.69452391819021</v>
      </c>
    </row>
    <row r="394" spans="1:8">
      <c r="A394" s="86" t="str">
        <v>C63111</v>
      </c>
      <c r="B394" s="239">
        <v>393</v>
      </c>
      <c r="C394" s="86" t="s">
        <v>914</v>
      </c>
      <c r="D394" s="241">
        <f>COUNTIF($C$1:$C394,C394)</f>
        <v>21</v>
      </c>
      <c r="E394" s="241" t="str">
        <f t="shared" si="26"/>
        <v>Expenditure per adult per week21</v>
      </c>
      <c r="F394" s="86" t="s">
        <v>955</v>
      </c>
      <c r="G394" s="242">
        <v>1.3004291845493563E-3</v>
      </c>
      <c r="H394" s="245">
        <v>171.69048746694898</v>
      </c>
    </row>
    <row r="395" spans="1:8">
      <c r="A395" s="86" t="str">
        <v>P607T</v>
      </c>
      <c r="B395" s="239">
        <v>394</v>
      </c>
      <c r="C395" s="86" t="s">
        <v>914</v>
      </c>
      <c r="D395" s="241">
        <f>COUNTIF($C$1:$C395,C395)</f>
        <v>22</v>
      </c>
      <c r="E395" s="241" t="str">
        <f t="shared" si="26"/>
        <v>Expenditure per adult per week22</v>
      </c>
      <c r="F395" s="86" t="s">
        <v>957</v>
      </c>
      <c r="G395" s="242">
        <v>1.0194420600858369</v>
      </c>
      <c r="H395" s="245">
        <v>124.62896798803678</v>
      </c>
    </row>
    <row r="396" spans="1:8">
      <c r="A396" s="86" t="str">
        <v>P608T</v>
      </c>
      <c r="B396" s="239">
        <v>395</v>
      </c>
      <c r="C396" s="86" t="s">
        <v>914</v>
      </c>
      <c r="D396" s="241">
        <f>COUNTIF($C$1:$C396,C396)</f>
        <v>23</v>
      </c>
      <c r="E396" s="241" t="str">
        <f t="shared" si="26"/>
        <v>Expenditure per adult per week23</v>
      </c>
      <c r="F396" s="86" t="s">
        <v>959</v>
      </c>
      <c r="G396" s="242">
        <v>0.18139484978540774</v>
      </c>
      <c r="H396" s="245">
        <v>109.09300587906232</v>
      </c>
    </row>
    <row r="397" spans="1:8">
      <c r="A397" s="86" t="str">
        <v>P609T</v>
      </c>
      <c r="B397" s="239">
        <v>396</v>
      </c>
      <c r="C397" s="86" t="s">
        <v>914</v>
      </c>
      <c r="D397" s="241">
        <f>COUNTIF($C$1:$C397,C397)</f>
        <v>24</v>
      </c>
      <c r="E397" s="241" t="str">
        <f t="shared" si="26"/>
        <v>Expenditure per adult per week24</v>
      </c>
      <c r="F397" s="86" t="s">
        <v>961</v>
      </c>
      <c r="G397" s="242">
        <v>0.97257081545064383</v>
      </c>
      <c r="H397" s="245">
        <v>126.55749211933387</v>
      </c>
    </row>
    <row r="398" spans="1:8">
      <c r="A398" s="86" t="str">
        <v>P610T</v>
      </c>
      <c r="B398" s="239">
        <v>397</v>
      </c>
      <c r="C398" s="86" t="s">
        <v>914</v>
      </c>
      <c r="D398" s="241">
        <f>COUNTIF($C$1:$C398,C398)</f>
        <v>25</v>
      </c>
      <c r="E398" s="241" t="str">
        <f t="shared" si="26"/>
        <v>Expenditure per adult per week25</v>
      </c>
      <c r="F398" s="86" t="s">
        <v>963</v>
      </c>
      <c r="G398" s="242">
        <v>0.11987982832618027</v>
      </c>
      <c r="H398" s="245">
        <v>157.04936808522044</v>
      </c>
    </row>
    <row r="399" spans="1:8">
      <c r="A399" s="86" t="str">
        <v>P611T</v>
      </c>
      <c r="B399" s="239">
        <v>398</v>
      </c>
      <c r="C399" s="86" t="s">
        <v>914</v>
      </c>
      <c r="D399" s="241">
        <f>COUNTIF($C$1:$C399,C399)</f>
        <v>26</v>
      </c>
      <c r="E399" s="241" t="str">
        <f t="shared" si="26"/>
        <v>Expenditure per adult per week26</v>
      </c>
      <c r="F399" s="86" t="s">
        <v>965</v>
      </c>
      <c r="G399" s="242">
        <v>0.58543776824034344</v>
      </c>
      <c r="H399" s="245">
        <v>123.94301745683309</v>
      </c>
    </row>
    <row r="400" spans="1:8">
      <c r="A400" s="86" t="str">
        <v>P612T</v>
      </c>
      <c r="B400" s="239">
        <v>399</v>
      </c>
      <c r="C400" s="86" t="s">
        <v>914</v>
      </c>
      <c r="D400" s="241">
        <f>COUNTIF($C$1:$C400,C400)</f>
        <v>27</v>
      </c>
      <c r="E400" s="241" t="str">
        <f t="shared" si="26"/>
        <v>Expenditure per adult per week27</v>
      </c>
      <c r="F400" s="86" t="s">
        <v>967</v>
      </c>
      <c r="G400" s="242">
        <v>0.54783261802575101</v>
      </c>
      <c r="H400" s="245">
        <v>125.15480605348527</v>
      </c>
    </row>
    <row r="401" spans="1:8">
      <c r="A401" s="86" t="str">
        <v>WEBSPEND</v>
      </c>
      <c r="B401" s="239">
        <v>400</v>
      </c>
      <c r="C401" s="86" t="s">
        <v>914</v>
      </c>
      <c r="D401" s="241">
        <f>COUNTIF($C$1:$C401,C401)</f>
        <v>28</v>
      </c>
      <c r="E401" s="241" t="str">
        <f t="shared" si="26"/>
        <v>Expenditure per adult per week28</v>
      </c>
      <c r="F401" s="86" t="s">
        <v>969</v>
      </c>
      <c r="G401" s="242">
        <v>0.24545922746781115</v>
      </c>
      <c r="H401" s="245">
        <v>131.01399171255542</v>
      </c>
    </row>
    <row r="402" spans="1:8">
      <c r="A402" s="86" t="str">
        <v>onlineuse12</v>
      </c>
      <c r="B402" s="239">
        <v>401</v>
      </c>
      <c r="C402" s="86" t="s">
        <v>972</v>
      </c>
      <c r="D402" s="241">
        <f>COUNTIF($C$1:$C402,C402)</f>
        <v>1</v>
      </c>
      <c r="E402" s="241" t="str">
        <f t="shared" si="26"/>
        <v>Internet Access: Overall1</v>
      </c>
      <c r="F402" s="86" t="s">
        <v>973</v>
      </c>
      <c r="G402" s="242">
        <v>0.93126609442060071</v>
      </c>
      <c r="H402" s="245">
        <v>103.6988449569385</v>
      </c>
    </row>
    <row r="403" spans="1:8">
      <c r="A403" s="86" t="str">
        <v>onlineuse5</v>
      </c>
      <c r="B403" s="239">
        <v>402</v>
      </c>
      <c r="C403" s="86" t="s">
        <v>972</v>
      </c>
      <c r="D403" s="241">
        <f>COUNTIF($C$1:$C403,C403)</f>
        <v>2</v>
      </c>
      <c r="E403" s="241" t="str">
        <f t="shared" si="26"/>
        <v>Internet Access: Overall2</v>
      </c>
      <c r="F403" s="86" t="s">
        <v>975</v>
      </c>
      <c r="G403" s="242">
        <v>5.8532188841201725E-2</v>
      </c>
      <c r="H403" s="245">
        <v>66.764116482923669</v>
      </c>
    </row>
    <row r="404" spans="1:8">
      <c r="A404" s="86" t="str">
        <v>netfreq1</v>
      </c>
      <c r="B404" s="239">
        <v>403</v>
      </c>
      <c r="C404" s="86" t="s">
        <v>978</v>
      </c>
      <c r="D404" s="241">
        <f>COUNTIF($C$1:$C404,C404)</f>
        <v>1</v>
      </c>
      <c r="E404" s="241" t="str">
        <f t="shared" si="26"/>
        <v>Internet Access: Frequency1</v>
      </c>
      <c r="F404" s="86" t="s">
        <v>979</v>
      </c>
      <c r="G404" s="242">
        <v>2.1158798283261806E-2</v>
      </c>
      <c r="H404" s="245">
        <v>88.491124116350022</v>
      </c>
    </row>
    <row r="405" spans="1:8">
      <c r="A405" s="86" t="str">
        <v>netfreq2t10</v>
      </c>
      <c r="B405" s="239">
        <v>404</v>
      </c>
      <c r="C405" s="86" t="s">
        <v>978</v>
      </c>
      <c r="D405" s="241">
        <f>COUNTIF($C$1:$C405,C405)</f>
        <v>2</v>
      </c>
      <c r="E405" s="241" t="str">
        <f t="shared" si="26"/>
        <v>Internet Access: Frequency2</v>
      </c>
      <c r="F405" s="86" t="s">
        <v>981</v>
      </c>
      <c r="G405" s="242">
        <v>0.40590128755364807</v>
      </c>
      <c r="H405" s="245">
        <v>96.67368188466844</v>
      </c>
    </row>
    <row r="406" spans="1:8">
      <c r="A406" s="86" t="str">
        <v>netfreq10p</v>
      </c>
      <c r="B406" s="239">
        <v>405</v>
      </c>
      <c r="C406" s="86" t="s">
        <v>978</v>
      </c>
      <c r="D406" s="241">
        <f>COUNTIF($C$1:$C406,C406)</f>
        <v>3</v>
      </c>
      <c r="E406" s="241" t="str">
        <f t="shared" si="26"/>
        <v>Internet Access: Frequency3</v>
      </c>
      <c r="F406" s="86" t="s">
        <v>983</v>
      </c>
      <c r="G406" s="242">
        <v>0.50512446351931328</v>
      </c>
      <c r="H406" s="245">
        <v>111.22816754326254</v>
      </c>
    </row>
    <row r="407" spans="1:8">
      <c r="A407" s="86" t="str">
        <v>ONHOURS0</v>
      </c>
      <c r="B407" s="239">
        <v>406</v>
      </c>
      <c r="C407" s="86" t="s">
        <v>985</v>
      </c>
      <c r="D407" s="241">
        <f>COUNTIF($C$1:$C407,C407)</f>
        <v>1</v>
      </c>
      <c r="E407" s="241" t="str">
        <f t="shared" si="26"/>
        <v>Internet Access: Usage in Last Week1</v>
      </c>
      <c r="F407" s="86" t="s">
        <v>986</v>
      </c>
      <c r="G407" s="242">
        <v>7.6420600858369103E-2</v>
      </c>
      <c r="H407" s="245">
        <v>67.845803240080244</v>
      </c>
    </row>
    <row r="408" spans="1:8">
      <c r="A408" s="86" t="str">
        <v>ONHOURS1</v>
      </c>
      <c r="B408" s="239">
        <v>407</v>
      </c>
      <c r="C408" s="86" t="s">
        <v>985</v>
      </c>
      <c r="D408" s="241">
        <f>COUNTIF($C$1:$C408,C408)</f>
        <v>2</v>
      </c>
      <c r="E408" s="241" t="str">
        <f t="shared" si="26"/>
        <v>Internet Access: Usage in Last Week2</v>
      </c>
      <c r="F408" s="86" t="s">
        <v>988</v>
      </c>
      <c r="G408" s="242">
        <v>8.4201716738197444E-2</v>
      </c>
      <c r="H408" s="245">
        <v>91.977037763505137</v>
      </c>
    </row>
    <row r="409" spans="1:8">
      <c r="A409" s="86" t="str">
        <v>ONHOURS2</v>
      </c>
      <c r="B409" s="239">
        <v>408</v>
      </c>
      <c r="C409" s="86" t="s">
        <v>985</v>
      </c>
      <c r="D409" s="241">
        <f>COUNTIF($C$1:$C409,C409)</f>
        <v>3</v>
      </c>
      <c r="E409" s="241" t="str">
        <f t="shared" si="26"/>
        <v>Internet Access: Usage in Last Week3</v>
      </c>
      <c r="F409" s="86" t="s">
        <v>990</v>
      </c>
      <c r="G409" s="242">
        <v>0.23385407725321888</v>
      </c>
      <c r="H409" s="245">
        <v>94.942056647286549</v>
      </c>
    </row>
    <row r="410" spans="1:8">
      <c r="A410" s="86" t="str">
        <v>ONHOURS3</v>
      </c>
      <c r="B410" s="239">
        <v>409</v>
      </c>
      <c r="C410" s="86" t="s">
        <v>985</v>
      </c>
      <c r="D410" s="241">
        <f>COUNTIF($C$1:$C410,C410)</f>
        <v>4</v>
      </c>
      <c r="E410" s="241" t="str">
        <f t="shared" si="26"/>
        <v>Internet Access: Usage in Last Week4</v>
      </c>
      <c r="F410" s="86" t="s">
        <v>992</v>
      </c>
      <c r="G410" s="242">
        <v>0.28170815450643777</v>
      </c>
      <c r="H410" s="245">
        <v>108.11753686444816</v>
      </c>
    </row>
    <row r="411" spans="1:8">
      <c r="A411" s="86" t="str">
        <v>ONHOURS4</v>
      </c>
      <c r="B411" s="239">
        <v>410</v>
      </c>
      <c r="C411" s="86" t="s">
        <v>985</v>
      </c>
      <c r="D411" s="241">
        <f>COUNTIF($C$1:$C411,C411)</f>
        <v>5</v>
      </c>
      <c r="E411" s="241" t="str">
        <f t="shared" si="26"/>
        <v>Internet Access: Usage in Last Week5</v>
      </c>
      <c r="F411" s="86" t="s">
        <v>994</v>
      </c>
      <c r="G411" s="242">
        <v>0.32345922746781114</v>
      </c>
      <c r="H411" s="245">
        <v>112.10187037006416</v>
      </c>
    </row>
    <row r="412" spans="1:8">
      <c r="A412" s="86" t="str">
        <v>TECH18</v>
      </c>
      <c r="B412" s="239">
        <v>411</v>
      </c>
      <c r="C412" s="86" t="s">
        <v>996</v>
      </c>
      <c r="D412" s="241">
        <f>COUNTIF($C$1:$C412,C412)</f>
        <v>1</v>
      </c>
      <c r="E412" s="241" t="str">
        <f t="shared" si="26"/>
        <v>Technology at Home1</v>
      </c>
      <c r="F412" s="86" t="s">
        <v>997</v>
      </c>
      <c r="G412" s="242">
        <v>8.9429184549356222E-2</v>
      </c>
      <c r="H412" s="245">
        <v>114.67780326500232</v>
      </c>
    </row>
    <row r="413" spans="1:8">
      <c r="A413" s="86" t="str">
        <v>TECH19</v>
      </c>
      <c r="B413" s="239">
        <v>412</v>
      </c>
      <c r="C413" s="86" t="s">
        <v>996</v>
      </c>
      <c r="D413" s="241">
        <f>COUNTIF($C$1:$C413,C413)</f>
        <v>2</v>
      </c>
      <c r="E413" s="241" t="str">
        <f t="shared" si="26"/>
        <v>Technology at Home2</v>
      </c>
      <c r="F413" s="86" t="s">
        <v>999</v>
      </c>
      <c r="G413" s="242">
        <v>0.24263090128755366</v>
      </c>
      <c r="H413" s="245">
        <v>107.17450395714967</v>
      </c>
    </row>
    <row r="414" spans="1:8">
      <c r="A414" s="86" t="str">
        <v>mobhas</v>
      </c>
      <c r="B414" s="239">
        <v>413</v>
      </c>
      <c r="C414" s="86" t="s">
        <v>1002</v>
      </c>
      <c r="D414" s="241">
        <f>COUNTIF($C$1:$C414,C414)</f>
        <v>1</v>
      </c>
      <c r="E414" s="241" t="str">
        <f t="shared" si="26"/>
        <v>Mobile phone1</v>
      </c>
      <c r="F414" s="86" t="s">
        <v>1003</v>
      </c>
      <c r="G414" s="242">
        <v>0.90241630901287551</v>
      </c>
      <c r="H414" s="245">
        <v>101.49045856956387</v>
      </c>
    </row>
    <row r="415" spans="1:8">
      <c r="A415" s="86" t="str">
        <v>mob_smart</v>
      </c>
      <c r="B415" s="239">
        <v>414</v>
      </c>
      <c r="C415" s="86" t="s">
        <v>1002</v>
      </c>
      <c r="D415" s="241">
        <f>COUNTIF($C$1:$C415,C415)</f>
        <v>2</v>
      </c>
      <c r="E415" s="241" t="str">
        <f t="shared" si="26"/>
        <v>Mobile phone2</v>
      </c>
      <c r="F415" s="86" t="s">
        <v>1005</v>
      </c>
      <c r="G415" s="242">
        <v>0.78205150214592267</v>
      </c>
      <c r="H415" s="245">
        <v>105.65057421783553</v>
      </c>
    </row>
    <row r="416" spans="1:8">
      <c r="A416" s="86" t="str">
        <v>ips_iphone</v>
      </c>
      <c r="B416" s="239">
        <v>415</v>
      </c>
      <c r="C416" s="86" t="s">
        <v>1002</v>
      </c>
      <c r="D416" s="241">
        <f>COUNTIF($C$1:$C416,C416)</f>
        <v>3</v>
      </c>
      <c r="E416" s="241" t="str">
        <f t="shared" si="26"/>
        <v>Mobile phone3</v>
      </c>
      <c r="F416" s="86" t="s">
        <v>1007</v>
      </c>
      <c r="G416" s="242">
        <v>0.36083261802575106</v>
      </c>
      <c r="H416" s="245">
        <v>114.58063287358628</v>
      </c>
    </row>
    <row r="417" spans="1:8">
      <c r="A417" s="86" t="str">
        <v>TECH29</v>
      </c>
      <c r="B417" s="239">
        <v>416</v>
      </c>
      <c r="C417" s="86" t="s">
        <v>1009</v>
      </c>
      <c r="D417" s="241">
        <f>COUNTIF($C$1:$C417,C417)</f>
        <v>1</v>
      </c>
      <c r="E417" s="241" t="str">
        <f t="shared" si="26"/>
        <v>Tablet Devices1</v>
      </c>
      <c r="F417" s="86" t="s">
        <v>1010</v>
      </c>
      <c r="G417" s="242">
        <v>0.51666094420600861</v>
      </c>
      <c r="H417" s="245">
        <v>109.151994591197</v>
      </c>
    </row>
    <row r="418" spans="1:8">
      <c r="A418" s="86" t="str">
        <v>socmed_lessthanmonthly</v>
      </c>
      <c r="B418" s="239">
        <v>417</v>
      </c>
      <c r="C418" s="86" t="s">
        <v>1012</v>
      </c>
      <c r="D418" s="241">
        <f>COUNTIF($C$1:$C418,C418)</f>
        <v>1</v>
      </c>
      <c r="E418" s="241" t="str">
        <f t="shared" si="26"/>
        <v>Overall Social Media Activity1</v>
      </c>
      <c r="F418" s="86" t="s">
        <v>1013</v>
      </c>
      <c r="G418" s="242">
        <v>3.6373390557939915E-2</v>
      </c>
      <c r="H418" s="245">
        <v>100.19773714932288</v>
      </c>
    </row>
    <row r="419" spans="1:8">
      <c r="A419" s="86" t="str">
        <v>socmed_lessthanweekly</v>
      </c>
      <c r="B419" s="239">
        <v>418</v>
      </c>
      <c r="C419" s="86" t="s">
        <v>1012</v>
      </c>
      <c r="D419" s="241">
        <f>COUNTIF($C$1:$C419,C419)</f>
        <v>2</v>
      </c>
      <c r="E419" s="241" t="str">
        <f t="shared" si="26"/>
        <v>Overall Social Media Activity2</v>
      </c>
      <c r="F419" s="86" t="s">
        <v>1015</v>
      </c>
      <c r="G419" s="242">
        <v>5.2454935622317601E-2</v>
      </c>
      <c r="H419" s="245">
        <v>102.91286496820715</v>
      </c>
    </row>
    <row r="420" spans="1:8">
      <c r="A420" s="86" t="str">
        <v>socmed_weekly</v>
      </c>
      <c r="B420" s="239">
        <v>419</v>
      </c>
      <c r="C420" s="86" t="s">
        <v>1012</v>
      </c>
      <c r="D420" s="241">
        <f>COUNTIF($C$1:$C420,C420)</f>
        <v>3</v>
      </c>
      <c r="E420" s="241" t="str">
        <f t="shared" si="26"/>
        <v>Overall Social Media Activity3</v>
      </c>
      <c r="F420" s="86" t="s">
        <v>1017</v>
      </c>
      <c r="G420" s="242">
        <v>0.1646824034334764</v>
      </c>
      <c r="H420" s="245">
        <v>105.9700900069722</v>
      </c>
    </row>
    <row r="421" spans="1:8">
      <c r="A421" s="86" t="str">
        <v>socmed_daily</v>
      </c>
      <c r="B421" s="239">
        <v>420</v>
      </c>
      <c r="C421" s="86" t="s">
        <v>1012</v>
      </c>
      <c r="D421" s="241">
        <f>COUNTIF($C$1:$C421,C421)</f>
        <v>4</v>
      </c>
      <c r="E421" s="241" t="str">
        <f t="shared" si="26"/>
        <v>Overall Social Media Activity4</v>
      </c>
      <c r="F421" s="86" t="s">
        <v>1019</v>
      </c>
      <c r="G421" s="242">
        <v>0.50772103004291835</v>
      </c>
      <c r="H421" s="245">
        <v>101.14290344714996</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0.24351072961373393</v>
      </c>
      <c r="H422" s="245">
        <v>102.63927586866519</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0.12831759656652361</v>
      </c>
      <c r="H423" s="245">
        <v>104.2510185044322</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0.28204291845493568</v>
      </c>
      <c r="H424" s="245">
        <v>104.89083458391733</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0.13894420600858368</v>
      </c>
      <c r="H425" s="245">
        <v>105.1583248157024</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0.177656652360515</v>
      </c>
      <c r="H426" s="245">
        <v>103.6923385037922</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0.20504291845493564</v>
      </c>
      <c r="H427" s="245">
        <v>106.60327012432043</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0.47617167381974251</v>
      </c>
      <c r="H428" s="245">
        <v>102.89377457938596</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0.24486695278969958</v>
      </c>
      <c r="H429" s="245">
        <v>106.10051206291506</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0.23081974248927042</v>
      </c>
      <c r="H430" s="245">
        <v>105.75970181569232</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0.72282403433476394</v>
      </c>
      <c r="H431" s="245">
        <v>105.00474065509758</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0.34608154506437766</v>
      </c>
      <c r="H432" s="245">
        <v>108.3221662908775</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0.24287124463519313</v>
      </c>
      <c r="H433" s="245">
        <v>109.90548005392864</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6.3163090128755373E-2</v>
      </c>
      <c r="H434" s="245">
        <v>109.82893403917176</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5.6961373390557943E-2</v>
      </c>
      <c r="H435" s="245">
        <v>103.4615412469746</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0.82951502145922751</v>
      </c>
      <c r="H436" s="245">
        <v>104.25563312227659</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0.63199141630901301</v>
      </c>
      <c r="H437" s="245">
        <v>101.77613466543569</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0.4499356223175966</v>
      </c>
      <c r="H438" s="245">
        <v>99.309647960991313</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5.7523605150214596E-2</v>
      </c>
      <c r="H439" s="245">
        <v>108.05276040494334</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0.39101287553648073</v>
      </c>
      <c r="H440" s="245">
        <v>106.89018046998304</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0.17274248927038627</v>
      </c>
      <c r="H441" s="245">
        <v>115.71003747587363</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0.16189270386266094</v>
      </c>
      <c r="H442" s="245">
        <v>104.71655661013284</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0.11679399141630901</v>
      </c>
      <c r="H443" s="245">
        <v>108.06700515139789</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0.11501716738197425</v>
      </c>
      <c r="H444" s="245">
        <v>108.63229895310171</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0.20481974248927037</v>
      </c>
      <c r="H445" s="245">
        <v>104.58955125588261</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0.15158798283261804</v>
      </c>
      <c r="H446" s="245">
        <v>105.45577283812413</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7.1175965665236068E-2</v>
      </c>
      <c r="H447" s="245">
        <v>104.86016632637394</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6.7351931330472098E-2</v>
      </c>
      <c r="H448" s="245">
        <v>107.42857715812355</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0.31442489270386265</v>
      </c>
      <c r="H449" s="245">
        <v>105.53238623962264</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5.8094420600858371E-2</v>
      </c>
      <c r="H450" s="245">
        <v>108.29654906052455</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0.59465236051502146</v>
      </c>
      <c r="H451" s="245">
        <v>109.03759425295824</v>
      </c>
    </row>
    <row r="452" spans="1:8">
      <c r="A452" s="86" t="str">
        <v>vod_subscribe</v>
      </c>
      <c r="B452" s="239">
        <v>451</v>
      </c>
      <c r="C452" s="86" t="s">
        <v>1082</v>
      </c>
      <c r="D452" s="241">
        <f>COUNTIF($C$1:$C452,C452)</f>
        <v>1</v>
      </c>
      <c r="E452" s="241" t="str">
        <f t="shared" si="27"/>
        <v>TV Subscription services1</v>
      </c>
      <c r="F452" s="86" t="s">
        <v>1083</v>
      </c>
      <c r="G452" s="242">
        <v>0.5891201716738198</v>
      </c>
      <c r="H452" s="245">
        <v>103.91533300573266</v>
      </c>
    </row>
    <row r="453" spans="1:8">
      <c r="A453" s="86" t="str">
        <v>vod_netflix</v>
      </c>
      <c r="B453" s="239">
        <v>452</v>
      </c>
      <c r="C453" s="86" t="s">
        <v>1082</v>
      </c>
      <c r="D453" s="241">
        <f>COUNTIF($C$1:$C453,C453)</f>
        <v>2</v>
      </c>
      <c r="E453" s="241" t="str">
        <f t="shared" si="27"/>
        <v>TV Subscription services2</v>
      </c>
      <c r="F453" s="86" t="s">
        <v>1085</v>
      </c>
      <c r="G453" s="242">
        <v>0.4381974248927038</v>
      </c>
      <c r="H453" s="245">
        <v>104.53259193494715</v>
      </c>
    </row>
    <row r="454" spans="1:8">
      <c r="A454" s="86" t="str">
        <v>vod_amzprime</v>
      </c>
      <c r="B454" s="239">
        <v>453</v>
      </c>
      <c r="C454" s="86" t="s">
        <v>1082</v>
      </c>
      <c r="D454" s="241">
        <f>COUNTIF($C$1:$C454,C454)</f>
        <v>3</v>
      </c>
      <c r="E454" s="241" t="str">
        <f t="shared" si="27"/>
        <v>TV Subscription services3</v>
      </c>
      <c r="F454" s="86" t="s">
        <v>1087</v>
      </c>
      <c r="G454" s="242">
        <v>0.26036051502145918</v>
      </c>
      <c r="H454" s="245">
        <v>104.32126651796862</v>
      </c>
    </row>
    <row r="455" spans="1:8">
      <c r="A455" s="86" t="str">
        <v>vod_skyplayer</v>
      </c>
      <c r="B455" s="239">
        <v>454</v>
      </c>
      <c r="C455" s="86" t="s">
        <v>1082</v>
      </c>
      <c r="D455" s="241">
        <f>COUNTIF($C$1:$C455,C455)</f>
        <v>4</v>
      </c>
      <c r="E455" s="241" t="str">
        <f t="shared" si="27"/>
        <v>TV Subscription services4</v>
      </c>
      <c r="F455" s="86" t="s">
        <v>1089</v>
      </c>
      <c r="G455" s="242">
        <v>0.12286695278969957</v>
      </c>
      <c r="H455" s="245">
        <v>106.80379418688217</v>
      </c>
    </row>
    <row r="456" spans="1:8">
      <c r="A456" s="86" t="str">
        <v>vod_skygo</v>
      </c>
      <c r="B456" s="239">
        <v>455</v>
      </c>
      <c r="C456" s="86" t="s">
        <v>1082</v>
      </c>
      <c r="D456" s="241">
        <f>COUNTIF($C$1:$C456,C456)</f>
        <v>5</v>
      </c>
      <c r="E456" s="241" t="str">
        <f t="shared" si="27"/>
        <v>TV Subscription services5</v>
      </c>
      <c r="F456" s="86" t="s">
        <v>1091</v>
      </c>
      <c r="G456" s="242">
        <v>0.10391845493562234</v>
      </c>
      <c r="H456" s="245">
        <v>104.8643519170602</v>
      </c>
    </row>
    <row r="457" spans="1:8">
      <c r="A457" s="86" t="str">
        <v>vod_nowtv</v>
      </c>
      <c r="B457" s="239">
        <v>456</v>
      </c>
      <c r="C457" s="86" t="s">
        <v>1082</v>
      </c>
      <c r="D457" s="241">
        <f>COUNTIF($C$1:$C457,C457)</f>
        <v>6</v>
      </c>
      <c r="E457" s="241" t="str">
        <f t="shared" si="27"/>
        <v>TV Subscription services6</v>
      </c>
      <c r="F457" s="86" t="s">
        <v>1093</v>
      </c>
      <c r="G457" s="242">
        <v>0.11572961373390557</v>
      </c>
      <c r="H457" s="245">
        <v>104.52887450651428</v>
      </c>
    </row>
    <row r="458" spans="1:8">
      <c r="A458" s="86" t="str">
        <v>vod_eetv</v>
      </c>
      <c r="B458" s="239">
        <v>457</v>
      </c>
      <c r="C458" s="86" t="s">
        <v>1082</v>
      </c>
      <c r="D458" s="241">
        <f>COUNTIF($C$1:$C458,C458)</f>
        <v>7</v>
      </c>
      <c r="E458" s="241" t="str">
        <f t="shared" si="27"/>
        <v>TV Subscription services7</v>
      </c>
      <c r="F458" s="86" t="s">
        <v>1095</v>
      </c>
      <c r="G458" s="242">
        <v>5.2622317596566527E-2</v>
      </c>
      <c r="H458" s="245">
        <v>108.12570706190765</v>
      </c>
    </row>
    <row r="459" spans="1:8">
      <c r="A459" s="86" t="str">
        <v>vod_appletv</v>
      </c>
      <c r="B459" s="239">
        <v>458</v>
      </c>
      <c r="C459" s="86" t="s">
        <v>1082</v>
      </c>
      <c r="D459" s="241">
        <f>COUNTIF($C$1:$C459,C459)</f>
        <v>8</v>
      </c>
      <c r="E459" s="241" t="str">
        <f t="shared" si="27"/>
        <v>TV Subscription services8</v>
      </c>
      <c r="F459" s="86" t="s">
        <v>1097</v>
      </c>
      <c r="G459" s="242">
        <v>6.269527896995708E-2</v>
      </c>
      <c r="H459" s="245">
        <v>105.63098287298571</v>
      </c>
    </row>
    <row r="460" spans="1:8">
      <c r="A460" s="86" t="str">
        <v>vod_btsport</v>
      </c>
      <c r="B460" s="239">
        <v>459</v>
      </c>
      <c r="C460" s="86" t="s">
        <v>1082</v>
      </c>
      <c r="D460" s="241">
        <f>COUNTIF($C$1:$C460,C460)</f>
        <v>9</v>
      </c>
      <c r="E460" s="241" t="str">
        <f t="shared" si="27"/>
        <v>TV Subscription services9</v>
      </c>
      <c r="F460" s="86" t="s">
        <v>1099</v>
      </c>
      <c r="G460" s="242">
        <v>0.10666523605150215</v>
      </c>
      <c r="H460" s="245">
        <v>104.62620049204423</v>
      </c>
    </row>
    <row r="461" spans="1:8">
      <c r="A461" s="86" t="str">
        <v>vod_settop</v>
      </c>
      <c r="B461" s="239">
        <v>460</v>
      </c>
      <c r="C461" s="86" t="s">
        <v>1082</v>
      </c>
      <c r="D461" s="241">
        <f>COUNTIF($C$1:$C461,C461)</f>
        <v>10</v>
      </c>
      <c r="E461" s="241" t="str">
        <f t="shared" si="27"/>
        <v>TV Subscription services10</v>
      </c>
      <c r="F461" s="86" t="s">
        <v>1101</v>
      </c>
      <c r="G461" s="242">
        <v>0.20666094420600858</v>
      </c>
      <c r="H461" s="245">
        <v>106.40452625866044</v>
      </c>
    </row>
    <row r="462" spans="1:8">
      <c r="A462" s="86" t="str">
        <v>vod_free</v>
      </c>
      <c r="B462" s="239">
        <v>461</v>
      </c>
      <c r="C462" s="86" t="s">
        <v>1103</v>
      </c>
      <c r="D462" s="241">
        <f>COUNTIF($C$1:$C462,C462)</f>
        <v>1</v>
      </c>
      <c r="E462" s="241" t="str">
        <f t="shared" si="27"/>
        <v>TV free online catchup / video services1</v>
      </c>
      <c r="F462" s="86" t="s">
        <v>1104</v>
      </c>
      <c r="G462" s="242">
        <v>0.48552360515021464</v>
      </c>
      <c r="H462" s="245">
        <v>104.05001596003456</v>
      </c>
    </row>
    <row r="463" spans="1:8">
      <c r="A463" s="86" t="str">
        <v>vod_youtube</v>
      </c>
      <c r="B463" s="239">
        <v>462</v>
      </c>
      <c r="C463" s="86" t="s">
        <v>1103</v>
      </c>
      <c r="D463" s="241">
        <f>COUNTIF($C$1:$C463,C463)</f>
        <v>2</v>
      </c>
      <c r="E463" s="241" t="str">
        <f t="shared" si="27"/>
        <v>TV free online catchup / video services2</v>
      </c>
      <c r="F463" s="86" t="s">
        <v>1106</v>
      </c>
      <c r="G463" s="242">
        <v>0.24467811158798286</v>
      </c>
      <c r="H463" s="245">
        <v>104.18222510520445</v>
      </c>
    </row>
    <row r="464" spans="1:8">
      <c r="A464" s="86" t="str">
        <v>vod_iplayer</v>
      </c>
      <c r="B464" s="239">
        <v>463</v>
      </c>
      <c r="C464" s="86" t="s">
        <v>1103</v>
      </c>
      <c r="D464" s="241">
        <f>COUNTIF($C$1:$C464,C464)</f>
        <v>3</v>
      </c>
      <c r="E464" s="241" t="str">
        <f t="shared" si="27"/>
        <v>TV free online catchup / video services3</v>
      </c>
      <c r="F464" s="86" t="s">
        <v>1108</v>
      </c>
      <c r="G464" s="242">
        <v>0.3002532188841201</v>
      </c>
      <c r="H464" s="245">
        <v>106.12368684379467</v>
      </c>
    </row>
    <row r="465" spans="1:8">
      <c r="A465" s="86" t="str">
        <v>vod_itvhub</v>
      </c>
      <c r="B465" s="239">
        <v>464</v>
      </c>
      <c r="C465" s="86" t="s">
        <v>1103</v>
      </c>
      <c r="D465" s="241">
        <f>COUNTIF($C$1:$C465,C465)</f>
        <v>4</v>
      </c>
      <c r="E465" s="241" t="str">
        <f t="shared" si="27"/>
        <v>TV free online catchup / video services4</v>
      </c>
      <c r="F465" s="86" t="s">
        <v>1110</v>
      </c>
      <c r="G465" s="242">
        <v>0.18731759656652364</v>
      </c>
      <c r="H465" s="245">
        <v>103.03646159101014</v>
      </c>
    </row>
    <row r="466" spans="1:8">
      <c r="A466" s="86" t="str">
        <v>vod_all4</v>
      </c>
      <c r="B466" s="239">
        <v>465</v>
      </c>
      <c r="C466" s="86" t="s">
        <v>1103</v>
      </c>
      <c r="D466" s="241">
        <f>COUNTIF($C$1:$C466,C466)</f>
        <v>5</v>
      </c>
      <c r="E466" s="241" t="str">
        <f t="shared" si="27"/>
        <v>TV free online catchup / video services5</v>
      </c>
      <c r="F466" s="86" t="s">
        <v>1112</v>
      </c>
      <c r="G466" s="242">
        <v>0.16469957081545064</v>
      </c>
      <c r="H466" s="245">
        <v>104.35482239364178</v>
      </c>
    </row>
    <row r="467" spans="1:8">
      <c r="A467" s="86" t="str">
        <v>vod_demand5</v>
      </c>
      <c r="B467" s="239">
        <v>466</v>
      </c>
      <c r="C467" s="86" t="s">
        <v>1103</v>
      </c>
      <c r="D467" s="241">
        <f>COUNTIF($C$1:$C467,C467)</f>
        <v>6</v>
      </c>
      <c r="E467" s="241" t="str">
        <f t="shared" si="27"/>
        <v>TV free online catchup / video services6</v>
      </c>
      <c r="F467" s="86" t="s">
        <v>1114</v>
      </c>
      <c r="G467" s="242">
        <v>7.9266094420600869E-2</v>
      </c>
      <c r="H467" s="245">
        <v>101.65391637255705</v>
      </c>
    </row>
    <row r="468" spans="1:8">
      <c r="A468" s="86" t="str">
        <v>vod_stvplayer</v>
      </c>
      <c r="B468" s="239">
        <v>467</v>
      </c>
      <c r="C468" s="86" t="s">
        <v>1103</v>
      </c>
      <c r="D468" s="241">
        <f>COUNTIF($C$1:$C468,C468)</f>
        <v>7</v>
      </c>
      <c r="E468" s="241" t="str">
        <f t="shared" si="27"/>
        <v>TV free online catchup / video services7</v>
      </c>
      <c r="F468" s="86" t="s">
        <v>1116</v>
      </c>
      <c r="G468" s="242">
        <v>5.9768240343347642E-2</v>
      </c>
      <c r="H468" s="245">
        <v>106.82774758762559</v>
      </c>
    </row>
    <row r="469" spans="1:8">
      <c r="A469" s="86" t="str">
        <v>bookholiday</v>
      </c>
      <c r="B469" s="239">
        <v>468</v>
      </c>
      <c r="C469" s="86" t="s">
        <v>1118</v>
      </c>
      <c r="D469" s="241">
        <f>COUNTIF($C$1:$C469,C469)</f>
        <v>1</v>
      </c>
      <c r="E469" s="241" t="str">
        <f t="shared" si="27"/>
        <v>Online activity (one or more times per week)1</v>
      </c>
      <c r="F469" s="86" t="s">
        <v>1119</v>
      </c>
      <c r="G469" s="242">
        <v>6.5034334763948501E-2</v>
      </c>
      <c r="H469" s="245">
        <v>106.115318377538</v>
      </c>
    </row>
    <row r="470" spans="1:8">
      <c r="A470" s="86" t="str">
        <v>gambling</v>
      </c>
      <c r="B470" s="239">
        <v>469</v>
      </c>
      <c r="C470" s="86" t="s">
        <v>1118</v>
      </c>
      <c r="D470" s="241">
        <f>COUNTIF($C$1:$C470,C470)</f>
        <v>2</v>
      </c>
      <c r="E470" s="241" t="str">
        <f t="shared" si="27"/>
        <v>Online activity (one or more times per week)2</v>
      </c>
      <c r="F470" s="86" t="s">
        <v>1121</v>
      </c>
      <c r="G470" s="242">
        <v>0.13261373390557943</v>
      </c>
      <c r="H470" s="245">
        <v>97.022602573631815</v>
      </c>
    </row>
    <row r="471" spans="1:8">
      <c r="A471" s="86" t="str">
        <v>managefinances</v>
      </c>
      <c r="B471" s="239">
        <v>470</v>
      </c>
      <c r="C471" s="86" t="s">
        <v>1118</v>
      </c>
      <c r="D471" s="241">
        <f>COUNTIF($C$1:$C471,C471)</f>
        <v>3</v>
      </c>
      <c r="E471" s="241" t="str">
        <f t="shared" si="27"/>
        <v>Online activity (one or more times per week)3</v>
      </c>
      <c r="F471" s="86" t="s">
        <v>1123</v>
      </c>
      <c r="G471" s="242">
        <v>0.61082403433476395</v>
      </c>
      <c r="H471" s="245">
        <v>103.00838135724565</v>
      </c>
    </row>
    <row r="472" spans="1:8">
      <c r="A472" s="86" t="str">
        <v>auctions</v>
      </c>
      <c r="B472" s="239">
        <v>471</v>
      </c>
      <c r="C472" s="86" t="s">
        <v>1118</v>
      </c>
      <c r="D472" s="241">
        <f>COUNTIF($C$1:$C472,C472)</f>
        <v>4</v>
      </c>
      <c r="E472" s="241" t="str">
        <f t="shared" si="27"/>
        <v>Online activity (one or more times per week)4</v>
      </c>
      <c r="F472" s="86" t="s">
        <v>1125</v>
      </c>
      <c r="G472" s="242">
        <v>0.20694420600858371</v>
      </c>
      <c r="H472" s="245">
        <v>101.46941264335125</v>
      </c>
    </row>
    <row r="473" spans="1:8">
      <c r="A473" s="86" t="str">
        <v>shopping</v>
      </c>
      <c r="B473" s="239">
        <v>472</v>
      </c>
      <c r="C473" s="86" t="s">
        <v>1118</v>
      </c>
      <c r="D473" s="241">
        <f>COUNTIF($C$1:$C473,C473)</f>
        <v>5</v>
      </c>
      <c r="E473" s="241" t="str">
        <f t="shared" si="27"/>
        <v>Online activity (one or more times per week)5</v>
      </c>
      <c r="F473" s="86" t="s">
        <v>1127</v>
      </c>
      <c r="G473" s="242">
        <v>0.29442918454935624</v>
      </c>
      <c r="H473" s="245">
        <v>105.2623758797306</v>
      </c>
    </row>
    <row r="474" spans="1:8">
      <c r="A474" s="86" t="str">
        <v>souceinfo</v>
      </c>
      <c r="B474" s="239">
        <v>473</v>
      </c>
      <c r="C474" s="86" t="s">
        <v>1118</v>
      </c>
      <c r="D474" s="241">
        <f>COUNTIF($C$1:$C474,C474)</f>
        <v>6</v>
      </c>
      <c r="E474" s="241" t="str">
        <f t="shared" si="27"/>
        <v>Online activity (one or more times per week)6</v>
      </c>
      <c r="F474" s="86" t="s">
        <v>1129</v>
      </c>
      <c r="G474" s="242">
        <v>0.56686266094420601</v>
      </c>
      <c r="H474" s="245">
        <v>106.66591473698197</v>
      </c>
    </row>
    <row r="475" spans="1:8">
      <c r="A475" s="86" t="str">
        <v>searchengine</v>
      </c>
      <c r="B475" s="239">
        <v>474</v>
      </c>
      <c r="C475" s="86" t="s">
        <v>1118</v>
      </c>
      <c r="D475" s="241">
        <f>COUNTIF($C$1:$C475,C475)</f>
        <v>7</v>
      </c>
      <c r="E475" s="241" t="str">
        <f t="shared" si="27"/>
        <v>Online activity (one or more times per week)7</v>
      </c>
      <c r="F475" s="86" t="s">
        <v>1131</v>
      </c>
      <c r="G475" s="242">
        <v>0.85703862660944208</v>
      </c>
      <c r="H475" s="245">
        <v>104.24015489647746</v>
      </c>
    </row>
    <row r="476" spans="1:8">
      <c r="A476" s="86" t="str">
        <v>res_cars</v>
      </c>
      <c r="B476" s="239">
        <v>475</v>
      </c>
      <c r="C476" s="86" t="s">
        <v>1133</v>
      </c>
      <c r="D476" s="241">
        <f>COUNTIF($C$1:$C476,C476)</f>
        <v>1</v>
      </c>
      <c r="E476" s="241" t="str">
        <f t="shared" si="27"/>
        <v>Researched the last purchase online before buying1</v>
      </c>
      <c r="F476" s="86" t="s">
        <v>1134</v>
      </c>
      <c r="G476" s="242">
        <v>0.52482403433476388</v>
      </c>
      <c r="H476" s="245">
        <v>104.31705156206108</v>
      </c>
    </row>
    <row r="477" spans="1:8">
      <c r="A477" s="86" t="str">
        <v>res_tech</v>
      </c>
      <c r="B477" s="239">
        <v>476</v>
      </c>
      <c r="C477" s="86" t="s">
        <v>1133</v>
      </c>
      <c r="D477" s="241">
        <f>COUNTIF($C$1:$C477,C477)</f>
        <v>2</v>
      </c>
      <c r="E477" s="241" t="str">
        <f t="shared" si="27"/>
        <v>Researched the last purchase online before buying2</v>
      </c>
      <c r="F477" s="86" t="s">
        <v>1136</v>
      </c>
      <c r="G477" s="242">
        <v>0.75677682403433477</v>
      </c>
      <c r="H477" s="245">
        <v>103.68986543523502</v>
      </c>
    </row>
    <row r="478" spans="1:8">
      <c r="A478" s="86" t="str">
        <v>res_tickets</v>
      </c>
      <c r="B478" s="239">
        <v>477</v>
      </c>
      <c r="C478" s="86" t="s">
        <v>1133</v>
      </c>
      <c r="D478" s="241">
        <f>COUNTIF($C$1:$C478,C478)</f>
        <v>3</v>
      </c>
      <c r="E478" s="241" t="str">
        <f t="shared" si="27"/>
        <v>Researched the last purchase online before buying3</v>
      </c>
      <c r="F478" s="86" t="s">
        <v>1138</v>
      </c>
      <c r="G478" s="242">
        <v>0.76555364806866943</v>
      </c>
      <c r="H478" s="245">
        <v>104.03892398981969</v>
      </c>
    </row>
    <row r="479" spans="1:8">
      <c r="A479" s="86" t="str">
        <v>res_clothes</v>
      </c>
      <c r="B479" s="239">
        <v>478</v>
      </c>
      <c r="C479" s="86" t="s">
        <v>1133</v>
      </c>
      <c r="D479" s="241">
        <f>COUNTIF($C$1:$C479,C479)</f>
        <v>4</v>
      </c>
      <c r="E479" s="241" t="str">
        <f t="shared" si="27"/>
        <v>Researched the last purchase online before buying4</v>
      </c>
      <c r="F479" s="86" t="s">
        <v>1140</v>
      </c>
      <c r="G479" s="242">
        <v>0.6110171673819742</v>
      </c>
      <c r="H479" s="245">
        <v>102.83875206983714</v>
      </c>
    </row>
    <row r="480" spans="1:8">
      <c r="A480" s="86" t="str">
        <v>res_groceries</v>
      </c>
      <c r="B480" s="239">
        <v>479</v>
      </c>
      <c r="C480" s="86" t="s">
        <v>1133</v>
      </c>
      <c r="D480" s="241">
        <f>COUNTIF($C$1:$C480,C480)</f>
        <v>5</v>
      </c>
      <c r="E480" s="241" t="str">
        <f t="shared" si="27"/>
        <v>Researched the last purchase online before buying5</v>
      </c>
      <c r="F480" s="86" t="s">
        <v>1142</v>
      </c>
      <c r="G480" s="242">
        <v>0.34976824034334769</v>
      </c>
      <c r="H480" s="245">
        <v>103.60038217088443</v>
      </c>
    </row>
    <row r="481" spans="1:8">
      <c r="A481" s="86" t="str">
        <v>res_holidays</v>
      </c>
      <c r="B481" s="239">
        <v>480</v>
      </c>
      <c r="C481" s="86" t="s">
        <v>1133</v>
      </c>
      <c r="D481" s="241">
        <f>COUNTIF($C$1:$C481,C481)</f>
        <v>6</v>
      </c>
      <c r="E481" s="241" t="str">
        <f t="shared" si="27"/>
        <v>Researched the last purchase online before buying6</v>
      </c>
      <c r="F481" s="86" t="s">
        <v>1144</v>
      </c>
      <c r="G481" s="242">
        <v>0.82554077253218883</v>
      </c>
      <c r="H481" s="245">
        <v>103.70525845512515</v>
      </c>
    </row>
    <row r="482" spans="1:8">
      <c r="A482" s="86" t="str">
        <v>res_domesticappl</v>
      </c>
      <c r="B482" s="239">
        <v>481</v>
      </c>
      <c r="C482" s="86" t="s">
        <v>1133</v>
      </c>
      <c r="D482" s="241">
        <f>COUNTIF($C$1:$C482,C482)</f>
        <v>7</v>
      </c>
      <c r="E482" s="241" t="str">
        <f t="shared" si="27"/>
        <v>Researched the last purchase online before buying7</v>
      </c>
      <c r="F482" s="86" t="s">
        <v>1146</v>
      </c>
      <c r="G482" s="242">
        <v>0.69769098712446354</v>
      </c>
      <c r="H482" s="245">
        <v>102.96876890219018</v>
      </c>
    </row>
    <row r="483" spans="1:8">
      <c r="A483" s="86" t="str">
        <v>res_luxurygoods</v>
      </c>
      <c r="B483" s="239">
        <v>482</v>
      </c>
      <c r="C483" s="86" t="s">
        <v>1133</v>
      </c>
      <c r="D483" s="241">
        <f>COUNTIF($C$1:$C483,C483)</f>
        <v>8</v>
      </c>
      <c r="E483" s="241" t="str">
        <f t="shared" si="27"/>
        <v>Researched the last purchase online before buying8</v>
      </c>
      <c r="F483" s="86" t="s">
        <v>1148</v>
      </c>
      <c r="G483" s="242">
        <v>0.67245493562231762</v>
      </c>
      <c r="H483" s="245">
        <v>101.94515444852215</v>
      </c>
    </row>
    <row r="484" spans="1:8">
      <c r="A484" s="86" t="str">
        <v>res_music</v>
      </c>
      <c r="B484" s="239">
        <v>483</v>
      </c>
      <c r="C484" s="86" t="s">
        <v>1133</v>
      </c>
      <c r="D484" s="241">
        <f>COUNTIF($C$1:$C484,C484)</f>
        <v>9</v>
      </c>
      <c r="E484" s="241" t="str">
        <f t="shared" si="27"/>
        <v>Researched the last purchase online before buying9</v>
      </c>
      <c r="F484" s="86" t="s">
        <v>1150</v>
      </c>
      <c r="G484" s="242">
        <v>0.82336909871244646</v>
      </c>
      <c r="H484" s="245">
        <v>103.59439950888839</v>
      </c>
    </row>
    <row r="485" spans="1:8">
      <c r="A485" s="86" t="str">
        <v>res_finance</v>
      </c>
      <c r="B485" s="239">
        <v>484</v>
      </c>
      <c r="C485" s="86" t="s">
        <v>1133</v>
      </c>
      <c r="D485" s="241">
        <f>COUNTIF($C$1:$C485,C485)</f>
        <v>10</v>
      </c>
      <c r="E485" s="241" t="str">
        <f t="shared" si="27"/>
        <v>Researched the last purchase online before buying10</v>
      </c>
      <c r="F485" s="86" t="s">
        <v>1152</v>
      </c>
      <c r="G485" s="242">
        <v>0.76712017167381963</v>
      </c>
      <c r="H485" s="245">
        <v>103.31129942313231</v>
      </c>
    </row>
    <row r="486" spans="1:8">
      <c r="A486" s="86" t="str">
        <v>res_groomingprod</v>
      </c>
      <c r="B486" s="239">
        <v>485</v>
      </c>
      <c r="C486" s="86" t="s">
        <v>1133</v>
      </c>
      <c r="D486" s="241">
        <f>COUNTIF($C$1:$C486,C486)</f>
        <v>11</v>
      </c>
      <c r="E486" s="241" t="str">
        <f t="shared" si="27"/>
        <v>Researched the last purchase online before buying11</v>
      </c>
      <c r="F486" s="86" t="s">
        <v>1154</v>
      </c>
      <c r="G486" s="242">
        <v>0.51388841201716751</v>
      </c>
      <c r="H486" s="245">
        <v>104.00612762720878</v>
      </c>
    </row>
    <row r="487" spans="1:8">
      <c r="A487" s="86" t="str">
        <v>res_alcohol</v>
      </c>
      <c r="B487" s="239">
        <v>486</v>
      </c>
      <c r="C487" s="86" t="s">
        <v>1133</v>
      </c>
      <c r="D487" s="241">
        <f>COUNTIF($C$1:$C487,C487)</f>
        <v>12</v>
      </c>
      <c r="E487" s="241" t="str">
        <f t="shared" si="27"/>
        <v>Researched the last purchase online before buying12</v>
      </c>
      <c r="F487" s="86" t="s">
        <v>1156</v>
      </c>
      <c r="G487" s="242">
        <v>0.28974248927038626</v>
      </c>
      <c r="H487" s="245">
        <v>104.97041176349504</v>
      </c>
    </row>
    <row r="488" spans="1:8">
      <c r="A488" s="86" t="str">
        <v>res_gaming</v>
      </c>
      <c r="B488" s="239">
        <v>487</v>
      </c>
      <c r="C488" s="86" t="s">
        <v>1133</v>
      </c>
      <c r="D488" s="241">
        <f>COUNTIF($C$1:$C488,C488)</f>
        <v>13</v>
      </c>
      <c r="E488" s="241" t="str">
        <f t="shared" si="27"/>
        <v>Researched the last purchase online before buying13</v>
      </c>
      <c r="F488" s="86" t="s">
        <v>1158</v>
      </c>
      <c r="G488" s="242">
        <v>0.77852789699570812</v>
      </c>
      <c r="H488" s="245">
        <v>104.4424867527526</v>
      </c>
    </row>
    <row r="489" spans="1:8">
      <c r="A489" s="86" t="str">
        <v>res_sportsequip</v>
      </c>
      <c r="B489" s="239">
        <v>488</v>
      </c>
      <c r="C489" s="86" t="s">
        <v>1133</v>
      </c>
      <c r="D489" s="241">
        <f>COUNTIF($C$1:$C489,C489)</f>
        <v>14</v>
      </c>
      <c r="E489" s="241" t="str">
        <f t="shared" si="27"/>
        <v>Researched the last purchase online before buying14</v>
      </c>
      <c r="F489" s="86" t="s">
        <v>1160</v>
      </c>
      <c r="G489" s="242">
        <v>0.63453218884120166</v>
      </c>
      <c r="H489" s="245">
        <v>104.47029490220226</v>
      </c>
    </row>
    <row r="490" spans="1:8">
      <c r="A490" s="86" t="str">
        <v>res_diy</v>
      </c>
      <c r="B490" s="239">
        <v>489</v>
      </c>
      <c r="C490" s="86" t="s">
        <v>1133</v>
      </c>
      <c r="D490" s="241">
        <f>COUNTIF($C$1:$C490,C490)</f>
        <v>15</v>
      </c>
      <c r="E490" s="241" t="str">
        <f t="shared" si="27"/>
        <v>Researched the last purchase online before buying15</v>
      </c>
      <c r="F490" s="86" t="s">
        <v>1162</v>
      </c>
      <c r="G490" s="242">
        <v>0.52453648068669534</v>
      </c>
      <c r="H490" s="245">
        <v>102.52804793518544</v>
      </c>
    </row>
    <row r="491" spans="1:8">
      <c r="A491" s="86" t="str">
        <v>pur_onl_cars</v>
      </c>
      <c r="B491" s="239">
        <v>490</v>
      </c>
      <c r="C491" s="86" t="s">
        <v>1164</v>
      </c>
      <c r="D491" s="241">
        <f>COUNTIF($C$1:$C491,C491)</f>
        <v>1</v>
      </c>
      <c r="E491" s="241" t="str">
        <f t="shared" si="27"/>
        <v>Bought the last purchase online using any device1</v>
      </c>
      <c r="F491" s="86" t="s">
        <v>1134</v>
      </c>
      <c r="G491" s="242">
        <v>9.7845493562231767E-2</v>
      </c>
      <c r="H491" s="245">
        <v>103.19129150630036</v>
      </c>
    </row>
    <row r="492" spans="1:8">
      <c r="A492" s="86" t="str">
        <v>pur_onl_tech</v>
      </c>
      <c r="B492" s="239">
        <v>491</v>
      </c>
      <c r="C492" s="86" t="s">
        <v>1164</v>
      </c>
      <c r="D492" s="241">
        <f>COUNTIF($C$1:$C492,C492)</f>
        <v>2</v>
      </c>
      <c r="E492" s="241" t="str">
        <f t="shared" si="27"/>
        <v>Bought the last purchase online using any device2</v>
      </c>
      <c r="F492" s="86" t="s">
        <v>1136</v>
      </c>
      <c r="G492" s="242">
        <v>0.47271673819742488</v>
      </c>
      <c r="H492" s="245">
        <v>104.47368077076669</v>
      </c>
    </row>
    <row r="493" spans="1:8">
      <c r="A493" s="130" t="str">
        <v>pur_onl_tickets</v>
      </c>
      <c r="B493" s="239">
        <v>492</v>
      </c>
      <c r="C493" s="130" t="s">
        <v>1164</v>
      </c>
      <c r="D493" s="241">
        <f>COUNTIF($C$1:$C493,C493)</f>
        <v>3</v>
      </c>
      <c r="E493" s="241" t="str">
        <f t="shared" si="27"/>
        <v>Bought the last purchase online using any device3</v>
      </c>
      <c r="F493" s="130" t="s">
        <v>1138</v>
      </c>
      <c r="G493" s="243">
        <v>0.44093562231759664</v>
      </c>
      <c r="H493" s="246">
        <v>110.0294977636364</v>
      </c>
    </row>
    <row r="494" spans="1:8">
      <c r="A494" s="130" t="str">
        <v>pur_onl_clothes</v>
      </c>
      <c r="B494" s="239">
        <v>493</v>
      </c>
      <c r="C494" s="130" t="s">
        <v>1164</v>
      </c>
      <c r="D494" s="241">
        <f>COUNTIF($C$1:$C494,C494)</f>
        <v>4</v>
      </c>
      <c r="E494" s="241" t="str">
        <f t="shared" si="27"/>
        <v>Bought the last purchase online using any device4</v>
      </c>
      <c r="F494" s="130" t="s">
        <v>1140</v>
      </c>
      <c r="G494" s="243">
        <v>0.44307725321888408</v>
      </c>
      <c r="H494" s="246">
        <v>104.29595784050053</v>
      </c>
    </row>
    <row r="495" spans="1:8">
      <c r="A495" s="130" t="str">
        <v>pur_onl_groceries</v>
      </c>
      <c r="B495" s="239">
        <v>494</v>
      </c>
      <c r="C495" s="130" t="s">
        <v>1164</v>
      </c>
      <c r="D495" s="241">
        <f>COUNTIF($C$1:$C495,C495)</f>
        <v>5</v>
      </c>
      <c r="E495" s="241" t="str">
        <f t="shared" si="27"/>
        <v>Bought the last purchase online using any device5</v>
      </c>
      <c r="F495" s="130" t="s">
        <v>1142</v>
      </c>
      <c r="G495" s="243">
        <v>0.22820600858369097</v>
      </c>
      <c r="H495" s="246">
        <v>104.43073333359725</v>
      </c>
    </row>
    <row r="496" spans="1:8">
      <c r="A496" s="130" t="str">
        <v>pur_onl_holidays</v>
      </c>
      <c r="B496" s="239">
        <v>495</v>
      </c>
      <c r="C496" s="130" t="s">
        <v>1164</v>
      </c>
      <c r="D496" s="241">
        <f>COUNTIF($C$1:$C496,C496)</f>
        <v>6</v>
      </c>
      <c r="E496" s="241" t="str">
        <f t="shared" si="27"/>
        <v>Bought the last purchase online using any device6</v>
      </c>
      <c r="F496" s="130" t="s">
        <v>1144</v>
      </c>
      <c r="G496" s="243">
        <v>0.51771244635193137</v>
      </c>
      <c r="H496" s="246">
        <v>108.22553178184874</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0.38184120171673824</v>
      </c>
      <c r="H497" s="246">
        <v>101.91066905041126</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0.20859656652360517</v>
      </c>
      <c r="H498" s="246">
        <v>104.12337129148399</v>
      </c>
    </row>
    <row r="499" spans="1:8">
      <c r="A499" s="130" t="str">
        <v>pur_onl_music</v>
      </c>
      <c r="B499" s="239">
        <v>498</v>
      </c>
      <c r="C499" s="130" t="s">
        <v>1164</v>
      </c>
      <c r="D499" s="241">
        <f>COUNTIF($C$1:$C499,C499)</f>
        <v>9</v>
      </c>
      <c r="E499" s="241" t="str">
        <f t="shared" si="27"/>
        <v>Bought the last purchase online using any device9</v>
      </c>
      <c r="F499" s="130" t="s">
        <v>1150</v>
      </c>
      <c r="G499" s="243">
        <v>0.45476394849785406</v>
      </c>
      <c r="H499" s="246">
        <v>106.89439871596549</v>
      </c>
    </row>
    <row r="500" spans="1:8">
      <c r="A500" s="130" t="str">
        <v>pur_onl_finance</v>
      </c>
      <c r="B500" s="239">
        <v>499</v>
      </c>
      <c r="C500" s="130" t="s">
        <v>1164</v>
      </c>
      <c r="D500" s="241">
        <f>COUNTIF($C$1:$C500,C500)</f>
        <v>10</v>
      </c>
      <c r="E500" s="241" t="str">
        <f t="shared" si="27"/>
        <v>Bought the last purchase online using any device10</v>
      </c>
      <c r="F500" s="130" t="s">
        <v>1152</v>
      </c>
      <c r="G500" s="243">
        <v>0.49695708154506441</v>
      </c>
      <c r="H500" s="246">
        <v>104.94390812488743</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0.29696995708154506</v>
      </c>
      <c r="H501" s="246">
        <v>107.13746522444336</v>
      </c>
    </row>
    <row r="502" spans="1:8">
      <c r="A502" s="130" t="str">
        <v>pur_onl_alcohol</v>
      </c>
      <c r="B502" s="239">
        <v>501</v>
      </c>
      <c r="C502" s="130" t="s">
        <v>1164</v>
      </c>
      <c r="D502" s="241">
        <f>COUNTIF($C$1:$C502,C502)</f>
        <v>12</v>
      </c>
      <c r="E502" s="241" t="str">
        <f t="shared" si="27"/>
        <v>Bought the last purchase online using any device12</v>
      </c>
      <c r="F502" s="130" t="s">
        <v>1156</v>
      </c>
      <c r="G502" s="243">
        <v>0.1504334763948498</v>
      </c>
      <c r="H502" s="246">
        <v>108.05890925754585</v>
      </c>
    </row>
    <row r="503" spans="1:8">
      <c r="A503" s="130" t="str">
        <v>pur_onl_gaming</v>
      </c>
      <c r="B503" s="239">
        <v>502</v>
      </c>
      <c r="C503" s="130" t="s">
        <v>1164</v>
      </c>
      <c r="D503" s="241">
        <f>COUNTIF($C$1:$C503,C503)</f>
        <v>13</v>
      </c>
      <c r="E503" s="241" t="str">
        <f t="shared" si="27"/>
        <v>Bought the last purchase online using any device13</v>
      </c>
      <c r="F503" s="130" t="s">
        <v>1158</v>
      </c>
      <c r="G503" s="243">
        <v>0.27427896995708156</v>
      </c>
      <c r="H503" s="246">
        <v>102.45979119651017</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0.28530901287553651</v>
      </c>
      <c r="H504" s="246">
        <v>108.22463426198195</v>
      </c>
    </row>
    <row r="505" spans="1:8">
      <c r="A505" s="130" t="str">
        <v>pur_onl_diy</v>
      </c>
      <c r="B505" s="239">
        <v>504</v>
      </c>
      <c r="C505" s="130" t="s">
        <v>1164</v>
      </c>
      <c r="D505" s="241">
        <f>COUNTIF($C$1:$C505,C505)</f>
        <v>15</v>
      </c>
      <c r="E505" s="241" t="str">
        <f t="shared" si="27"/>
        <v>Bought the last purchase online using any device15</v>
      </c>
      <c r="F505" s="130" t="s">
        <v>1162</v>
      </c>
      <c r="G505" s="243">
        <v>0.24776394849785408</v>
      </c>
      <c r="H505" s="246">
        <v>104.36668657596424</v>
      </c>
    </row>
    <row r="506" spans="1:8">
      <c r="A506" s="130" t="str">
        <v>site_airbnb</v>
      </c>
      <c r="B506" s="239">
        <v>505</v>
      </c>
      <c r="C506" s="130" t="s">
        <v>1180</v>
      </c>
      <c r="D506" s="241">
        <f>COUNTIF($C$1:$C506,C506)</f>
        <v>1</v>
      </c>
      <c r="E506" s="241" t="str">
        <f t="shared" si="27"/>
        <v>Favourite web sites1</v>
      </c>
      <c r="F506" s="130" t="s">
        <v>1181</v>
      </c>
      <c r="G506" s="243">
        <v>5.3909871244635192E-2</v>
      </c>
      <c r="H506" s="246">
        <v>109.50694702903392</v>
      </c>
    </row>
    <row r="507" spans="1:8">
      <c r="A507" s="130" t="str">
        <v>site_amazon</v>
      </c>
      <c r="B507" s="239">
        <v>506</v>
      </c>
      <c r="C507" s="130" t="s">
        <v>1180</v>
      </c>
      <c r="D507" s="241">
        <f>COUNTIF($C$1:$C507,C507)</f>
        <v>2</v>
      </c>
      <c r="E507" s="241" t="str">
        <f t="shared" si="27"/>
        <v>Favourite web sites2</v>
      </c>
      <c r="F507" s="130" t="s">
        <v>1183</v>
      </c>
      <c r="G507" s="243">
        <v>0.52501287553648068</v>
      </c>
      <c r="H507" s="246">
        <v>103.77230399579562</v>
      </c>
    </row>
    <row r="508" spans="1:8">
      <c r="A508" s="86" t="str">
        <v>site_itunes</v>
      </c>
      <c r="B508" s="239">
        <v>507</v>
      </c>
      <c r="C508" s="86" t="s">
        <v>1180</v>
      </c>
      <c r="D508" s="241">
        <f>COUNTIF($C$1:$C508,C508)</f>
        <v>3</v>
      </c>
      <c r="E508" s="241" t="str">
        <f t="shared" si="27"/>
        <v>Favourite web sites3</v>
      </c>
      <c r="F508" s="86" t="s">
        <v>1185</v>
      </c>
      <c r="G508" s="242">
        <v>5.7793991416309011E-2</v>
      </c>
      <c r="H508" s="245">
        <v>102.81740613398071</v>
      </c>
    </row>
    <row r="509" spans="1:8">
      <c r="A509" s="86" t="str">
        <v>site_argos</v>
      </c>
      <c r="B509" s="239">
        <v>508</v>
      </c>
      <c r="C509" s="86" t="s">
        <v>1180</v>
      </c>
      <c r="D509" s="241">
        <f>COUNTIF($C$1:$C509,C509)</f>
        <v>4</v>
      </c>
      <c r="E509" s="241" t="str">
        <f t="shared" si="27"/>
        <v>Favourite web sites4</v>
      </c>
      <c r="F509" s="86" t="s">
        <v>1187</v>
      </c>
      <c r="G509" s="242">
        <v>0.13321459227467811</v>
      </c>
      <c r="H509" s="245">
        <v>95.810045153915084</v>
      </c>
    </row>
    <row r="510" spans="1:8">
      <c r="A510" s="86" t="str">
        <v>site_asos</v>
      </c>
      <c r="B510" s="239">
        <v>509</v>
      </c>
      <c r="C510" s="86" t="s">
        <v>1180</v>
      </c>
      <c r="D510" s="241">
        <f>COUNTIF($C$1:$C510,C510)</f>
        <v>5</v>
      </c>
      <c r="E510" s="241" t="str">
        <f t="shared" si="27"/>
        <v>Favourite web sites5</v>
      </c>
      <c r="F510" s="86" t="s">
        <v>1189</v>
      </c>
      <c r="G510" s="242">
        <v>8.1206008583690981E-2</v>
      </c>
      <c r="H510" s="245">
        <v>107.18925517400287</v>
      </c>
    </row>
    <row r="511" spans="1:8">
      <c r="A511" s="86" t="str">
        <v>site_audible</v>
      </c>
      <c r="B511" s="239">
        <v>510</v>
      </c>
      <c r="C511" s="86" t="s">
        <v>1180</v>
      </c>
      <c r="D511" s="241">
        <f>COUNTIF($C$1:$C511,C511)</f>
        <v>6</v>
      </c>
      <c r="E511" s="241" t="str">
        <f t="shared" si="27"/>
        <v>Favourite web sites6</v>
      </c>
      <c r="F511" s="86" t="s">
        <v>1191</v>
      </c>
      <c r="G511" s="242">
        <v>3.1978540772532191E-2</v>
      </c>
      <c r="H511" s="245">
        <v>101.79562375823478</v>
      </c>
    </row>
    <row r="512" spans="1:8">
      <c r="A512" s="86" t="str">
        <v>site_autotrader</v>
      </c>
      <c r="B512" s="239">
        <v>511</v>
      </c>
      <c r="C512" s="86" t="s">
        <v>1180</v>
      </c>
      <c r="D512" s="241">
        <f>COUNTIF($C$1:$C512,C512)</f>
        <v>7</v>
      </c>
      <c r="E512" s="241" t="str">
        <f t="shared" si="27"/>
        <v>Favourite web sites7</v>
      </c>
      <c r="F512" s="86" t="s">
        <v>1193</v>
      </c>
      <c r="G512" s="242">
        <v>3.5927038626609446E-2</v>
      </c>
      <c r="H512" s="245">
        <v>103.80536980496515</v>
      </c>
    </row>
    <row r="513" spans="1:8">
      <c r="A513" s="86" t="str">
        <v>site_bbcgoodfood</v>
      </c>
      <c r="B513" s="239">
        <v>512</v>
      </c>
      <c r="C513" s="86" t="s">
        <v>1180</v>
      </c>
      <c r="D513" s="241">
        <f>COUNTIF($C$1:$C513,C513)</f>
        <v>8</v>
      </c>
      <c r="E513" s="241" t="str">
        <f t="shared" si="27"/>
        <v>Favourite web sites8</v>
      </c>
      <c r="F513" s="86" t="s">
        <v>1195</v>
      </c>
      <c r="G513" s="242">
        <v>0.1101158798283262</v>
      </c>
      <c r="H513" s="245">
        <v>104.34377759390891</v>
      </c>
    </row>
    <row r="514" spans="1:8">
      <c r="A514" s="86" t="str">
        <v>site_bbcnews</v>
      </c>
      <c r="B514" s="239">
        <v>513</v>
      </c>
      <c r="C514" s="86" t="s">
        <v>1180</v>
      </c>
      <c r="D514" s="241">
        <f>COUNTIF($C$1:$C514,C514)</f>
        <v>9</v>
      </c>
      <c r="E514" s="241" t="str">
        <f t="shared" si="27"/>
        <v>Favourite web sites9</v>
      </c>
      <c r="F514" s="86" t="s">
        <v>1197</v>
      </c>
      <c r="G514" s="242">
        <v>0.31478969957081548</v>
      </c>
      <c r="H514" s="245">
        <v>112.40047835783291</v>
      </c>
    </row>
    <row r="515" spans="1:8">
      <c r="A515" s="86" t="str">
        <v>site_bbcsport</v>
      </c>
      <c r="B515" s="239">
        <v>514</v>
      </c>
      <c r="C515" s="86" t="s">
        <v>1180</v>
      </c>
      <c r="D515" s="241">
        <f>COUNTIF($C$1:$C515,C515)</f>
        <v>10</v>
      </c>
      <c r="E515" s="241" t="str">
        <f t="shared" ref="E515:E578" si="28">C515&amp;D515</f>
        <v>Favourite web sites10</v>
      </c>
      <c r="F515" s="86" t="s">
        <v>1199</v>
      </c>
      <c r="G515" s="242">
        <v>0.16388841201716742</v>
      </c>
      <c r="H515" s="245">
        <v>106.04491121933835</v>
      </c>
    </row>
    <row r="516" spans="1:8">
      <c r="A516" s="86" t="str">
        <v>site_bet365</v>
      </c>
      <c r="B516" s="239">
        <v>515</v>
      </c>
      <c r="C516" s="86" t="s">
        <v>1180</v>
      </c>
      <c r="D516" s="241">
        <f>COUNTIF($C$1:$C516,C516)</f>
        <v>11</v>
      </c>
      <c r="E516" s="241" t="str">
        <f t="shared" si="28"/>
        <v>Favourite web sites11</v>
      </c>
      <c r="F516" s="86" t="s">
        <v>1201</v>
      </c>
      <c r="G516" s="242">
        <v>2.5686695278969957E-2</v>
      </c>
      <c r="H516" s="245">
        <v>100.30863046078538</v>
      </c>
    </row>
    <row r="517" spans="1:8">
      <c r="A517" s="86" t="str">
        <v>site_bing</v>
      </c>
      <c r="B517" s="239">
        <v>516</v>
      </c>
      <c r="C517" s="86" t="s">
        <v>1180</v>
      </c>
      <c r="D517" s="241">
        <f>COUNTIF($C$1:$C517,C517)</f>
        <v>12</v>
      </c>
      <c r="E517" s="241" t="str">
        <f t="shared" si="28"/>
        <v>Favourite web sites12</v>
      </c>
      <c r="F517" s="86" t="s">
        <v>1203</v>
      </c>
      <c r="G517" s="242">
        <v>2.0373390557939915E-2</v>
      </c>
      <c r="H517" s="245">
        <v>100.71903200431444</v>
      </c>
    </row>
    <row r="518" spans="1:8">
      <c r="A518" s="86" t="str">
        <v>site_boots</v>
      </c>
      <c r="B518" s="239">
        <v>517</v>
      </c>
      <c r="C518" s="86" t="s">
        <v>1180</v>
      </c>
      <c r="D518" s="241">
        <f>COUNTIF($C$1:$C518,C518)</f>
        <v>13</v>
      </c>
      <c r="E518" s="241" t="str">
        <f t="shared" si="28"/>
        <v>Favourite web sites13</v>
      </c>
      <c r="F518" s="86" t="s">
        <v>1205</v>
      </c>
      <c r="G518" s="242">
        <v>0.10845064377682402</v>
      </c>
      <c r="H518" s="245">
        <v>100.60206428507186</v>
      </c>
    </row>
    <row r="519" spans="1:8">
      <c r="A519" s="86" t="str">
        <v>site_buzzfeed</v>
      </c>
      <c r="B519" s="239">
        <v>518</v>
      </c>
      <c r="C519" s="86" t="s">
        <v>1180</v>
      </c>
      <c r="D519" s="241">
        <f>COUNTIF($C$1:$C519,C519)</f>
        <v>14</v>
      </c>
      <c r="E519" s="241" t="str">
        <f t="shared" si="28"/>
        <v>Favourite web sites14</v>
      </c>
      <c r="F519" s="86" t="s">
        <v>1207</v>
      </c>
      <c r="G519" s="242">
        <v>3.8253218884120171E-2</v>
      </c>
      <c r="H519" s="245">
        <v>107.26215141846829</v>
      </c>
    </row>
    <row r="520" spans="1:8">
      <c r="A520" s="86" t="str">
        <v>site_carphonewarehouse</v>
      </c>
      <c r="B520" s="239">
        <v>519</v>
      </c>
      <c r="C520" s="86" t="s">
        <v>1180</v>
      </c>
      <c r="D520" s="241">
        <f>COUNTIF($C$1:$C520,C520)</f>
        <v>15</v>
      </c>
      <c r="E520" s="241" t="str">
        <f t="shared" si="28"/>
        <v>Favourite web sites15</v>
      </c>
      <c r="F520" s="86" t="s">
        <v>1209</v>
      </c>
      <c r="G520" s="242">
        <v>1.8300429184549358E-2</v>
      </c>
      <c r="H520" s="245">
        <v>102.0168898104062</v>
      </c>
    </row>
    <row r="521" spans="1:8">
      <c r="A521" s="86" t="str">
        <v>site_comparethemarket</v>
      </c>
      <c r="B521" s="239">
        <v>520</v>
      </c>
      <c r="C521" s="86" t="s">
        <v>1180</v>
      </c>
      <c r="D521" s="241">
        <f>COUNTIF($C$1:$C521,C521)</f>
        <v>16</v>
      </c>
      <c r="E521" s="241" t="str">
        <f t="shared" si="28"/>
        <v>Favourite web sites16</v>
      </c>
      <c r="F521" s="86" t="s">
        <v>1211</v>
      </c>
      <c r="G521" s="242">
        <v>6.5944206008583695E-2</v>
      </c>
      <c r="H521" s="245">
        <v>99.695424362661882</v>
      </c>
    </row>
    <row r="522" spans="1:8">
      <c r="A522" s="86" t="str">
        <v>site_confused</v>
      </c>
      <c r="B522" s="239">
        <v>521</v>
      </c>
      <c r="C522" s="86" t="s">
        <v>1180</v>
      </c>
      <c r="D522" s="241">
        <f>COUNTIF($C$1:$C522,C522)</f>
        <v>17</v>
      </c>
      <c r="E522" s="241" t="str">
        <f t="shared" si="28"/>
        <v>Favourite web sites17</v>
      </c>
      <c r="F522" s="86" t="s">
        <v>1213</v>
      </c>
      <c r="G522" s="242">
        <v>2.6978540772532193E-2</v>
      </c>
      <c r="H522" s="245">
        <v>100.13576882977463</v>
      </c>
    </row>
    <row r="523" spans="1:8">
      <c r="A523" s="86" t="str">
        <v>site_currys</v>
      </c>
      <c r="B523" s="239">
        <v>522</v>
      </c>
      <c r="C523" s="86" t="s">
        <v>1180</v>
      </c>
      <c r="D523" s="241">
        <f>COUNTIF($C$1:$C523,C523)</f>
        <v>18</v>
      </c>
      <c r="E523" s="241" t="str">
        <f t="shared" si="28"/>
        <v>Favourite web sites18</v>
      </c>
      <c r="F523" s="86" t="s">
        <v>1215</v>
      </c>
      <c r="G523" s="242">
        <v>6.1017167381974241E-2</v>
      </c>
      <c r="H523" s="245">
        <v>99.526561167295355</v>
      </c>
    </row>
    <row r="524" spans="1:8">
      <c r="A524" s="86" t="str">
        <v>site_digitalspy</v>
      </c>
      <c r="B524" s="239">
        <v>523</v>
      </c>
      <c r="C524" s="86" t="s">
        <v>1180</v>
      </c>
      <c r="D524" s="241">
        <f>COUNTIF($C$1:$C524,C524)</f>
        <v>19</v>
      </c>
      <c r="E524" s="241" t="str">
        <f t="shared" si="28"/>
        <v>Favourite web sites19</v>
      </c>
      <c r="F524" s="86" t="s">
        <v>1217</v>
      </c>
      <c r="G524" s="242">
        <v>2.348068669527897E-2</v>
      </c>
      <c r="H524" s="245">
        <v>107.75936918057056</v>
      </c>
    </row>
    <row r="525" spans="1:8">
      <c r="A525" s="86" t="str">
        <v>site_direct</v>
      </c>
      <c r="B525" s="239">
        <v>524</v>
      </c>
      <c r="C525" s="86" t="s">
        <v>1180</v>
      </c>
      <c r="D525" s="241">
        <f>COUNTIF($C$1:$C525,C525)</f>
        <v>20</v>
      </c>
      <c r="E525" s="241" t="str">
        <f t="shared" si="28"/>
        <v>Favourite web sites20</v>
      </c>
      <c r="F525" s="86" t="s">
        <v>1219</v>
      </c>
      <c r="G525" s="242">
        <v>7.2317596566523618E-2</v>
      </c>
      <c r="H525" s="245">
        <v>99.072864157935868</v>
      </c>
    </row>
    <row r="526" spans="1:8">
      <c r="A526" s="86" t="str">
        <v>site_ebay</v>
      </c>
      <c r="B526" s="239">
        <v>525</v>
      </c>
      <c r="C526" s="86" t="s">
        <v>1180</v>
      </c>
      <c r="D526" s="241">
        <f>COUNTIF($C$1:$C526,C526)</f>
        <v>21</v>
      </c>
      <c r="E526" s="241" t="str">
        <f t="shared" si="28"/>
        <v>Favourite web sites21</v>
      </c>
      <c r="F526" s="86" t="s">
        <v>1221</v>
      </c>
      <c r="G526" s="242">
        <v>0.29453218884120175</v>
      </c>
      <c r="H526" s="245">
        <v>99.2528462976138</v>
      </c>
    </row>
    <row r="527" spans="1:8">
      <c r="A527" s="86" t="str">
        <v>site_etsy</v>
      </c>
      <c r="B527" s="239">
        <v>526</v>
      </c>
      <c r="C527" s="86" t="s">
        <v>1180</v>
      </c>
      <c r="D527" s="241">
        <f>COUNTIF($C$1:$C527,C527)</f>
        <v>22</v>
      </c>
      <c r="E527" s="241" t="str">
        <f t="shared" si="28"/>
        <v>Favourite web sites22</v>
      </c>
      <c r="F527" s="86" t="s">
        <v>1223</v>
      </c>
      <c r="G527" s="242">
        <v>7.0579399141630902E-2</v>
      </c>
      <c r="H527" s="245">
        <v>104.42455263103739</v>
      </c>
    </row>
    <row r="528" spans="1:8">
      <c r="A528" s="86" t="str">
        <v>site_expedia</v>
      </c>
      <c r="B528" s="239">
        <v>527</v>
      </c>
      <c r="C528" s="86" t="s">
        <v>1180</v>
      </c>
      <c r="D528" s="241">
        <f>COUNTIF($C$1:$C528,C528)</f>
        <v>23</v>
      </c>
      <c r="E528" s="241" t="str">
        <f t="shared" si="28"/>
        <v>Favourite web sites23</v>
      </c>
      <c r="F528" s="86" t="s">
        <v>1225</v>
      </c>
      <c r="G528" s="242">
        <v>4.1090128755364816E-2</v>
      </c>
      <c r="H528" s="245">
        <v>100.66026998139502</v>
      </c>
    </row>
    <row r="529" spans="1:8">
      <c r="A529" s="86" t="str">
        <v>site_freecycle</v>
      </c>
      <c r="B529" s="239">
        <v>528</v>
      </c>
      <c r="C529" s="86" t="s">
        <v>1180</v>
      </c>
      <c r="D529" s="241">
        <f>COUNTIF($C$1:$C529,C529)</f>
        <v>24</v>
      </c>
      <c r="E529" s="241" t="str">
        <f t="shared" si="28"/>
        <v>Favourite web sites24</v>
      </c>
      <c r="F529" s="86" t="s">
        <v>1227</v>
      </c>
      <c r="G529" s="242">
        <v>2.7978540772532194E-2</v>
      </c>
      <c r="H529" s="245">
        <v>104.41046670844804</v>
      </c>
    </row>
    <row r="530" spans="1:8">
      <c r="A530" s="86" t="str">
        <v>site_game</v>
      </c>
      <c r="B530" s="239">
        <v>529</v>
      </c>
      <c r="C530" s="86" t="s">
        <v>1180</v>
      </c>
      <c r="D530" s="241">
        <f>COUNTIF($C$1:$C530,C530)</f>
        <v>25</v>
      </c>
      <c r="E530" s="241" t="str">
        <f t="shared" si="28"/>
        <v>Favourite web sites25</v>
      </c>
      <c r="F530" s="86" t="s">
        <v>1229</v>
      </c>
      <c r="G530" s="242">
        <v>3.1450643776824036E-2</v>
      </c>
      <c r="H530" s="245">
        <v>103.11054636839458</v>
      </c>
    </row>
    <row r="531" spans="1:8">
      <c r="A531" s="86" t="str">
        <v>site_gmail</v>
      </c>
      <c r="B531" s="239">
        <v>530</v>
      </c>
      <c r="C531" s="86" t="s">
        <v>1180</v>
      </c>
      <c r="D531" s="241">
        <f>COUNTIF($C$1:$C531,C531)</f>
        <v>26</v>
      </c>
      <c r="E531" s="241" t="str">
        <f t="shared" si="28"/>
        <v>Favourite web sites26</v>
      </c>
      <c r="F531" s="86" t="s">
        <v>1231</v>
      </c>
      <c r="G531" s="242">
        <v>0.24621459227467812</v>
      </c>
      <c r="H531" s="245">
        <v>102.17745131284659</v>
      </c>
    </row>
    <row r="532" spans="1:8">
      <c r="A532" s="86" t="str">
        <v>site_google</v>
      </c>
      <c r="B532" s="239">
        <v>531</v>
      </c>
      <c r="C532" s="86" t="s">
        <v>1180</v>
      </c>
      <c r="D532" s="241">
        <f>COUNTIF($C$1:$C532,C532)</f>
        <v>27</v>
      </c>
      <c r="E532" s="241" t="str">
        <f t="shared" si="28"/>
        <v>Favourite web sites27</v>
      </c>
      <c r="F532" s="86" t="s">
        <v>1233</v>
      </c>
      <c r="G532" s="242">
        <v>0.42450214592274688</v>
      </c>
      <c r="H532" s="245">
        <v>103.84360618776299</v>
      </c>
    </row>
    <row r="533" spans="1:8">
      <c r="A533" s="86" t="str">
        <v>site_groupon</v>
      </c>
      <c r="B533" s="239">
        <v>532</v>
      </c>
      <c r="C533" s="86" t="s">
        <v>1180</v>
      </c>
      <c r="D533" s="241">
        <f>COUNTIF($C$1:$C533,C533)</f>
        <v>28</v>
      </c>
      <c r="E533" s="241" t="str">
        <f t="shared" si="28"/>
        <v>Favourite web sites28</v>
      </c>
      <c r="F533" s="86" t="s">
        <v>1235</v>
      </c>
      <c r="G533" s="242">
        <v>7.1832618025751083E-2</v>
      </c>
      <c r="H533" s="245">
        <v>99.814218122344698</v>
      </c>
    </row>
    <row r="534" spans="1:8">
      <c r="A534" s="86" t="str">
        <v>site_gumtree</v>
      </c>
      <c r="B534" s="239">
        <v>533</v>
      </c>
      <c r="C534" s="86" t="s">
        <v>1180</v>
      </c>
      <c r="D534" s="241">
        <f>COUNTIF($C$1:$C534,C534)</f>
        <v>29</v>
      </c>
      <c r="E534" s="241" t="str">
        <f t="shared" si="28"/>
        <v>Favourite web sites29</v>
      </c>
      <c r="F534" s="86" t="s">
        <v>1237</v>
      </c>
      <c r="G534" s="242">
        <v>6.4630901287553638E-2</v>
      </c>
      <c r="H534" s="245">
        <v>96.600109776642569</v>
      </c>
    </row>
    <row r="535" spans="1:8">
      <c r="A535" s="86" t="str">
        <v>site_healthline</v>
      </c>
      <c r="B535" s="239">
        <v>534</v>
      </c>
      <c r="C535" s="86" t="s">
        <v>1180</v>
      </c>
      <c r="D535" s="241">
        <f>COUNTIF($C$1:$C535,C535)</f>
        <v>30</v>
      </c>
      <c r="E535" s="241" t="str">
        <f t="shared" si="28"/>
        <v>Favourite web sites30</v>
      </c>
      <c r="F535" s="86" t="s">
        <v>1239</v>
      </c>
      <c r="G535" s="242">
        <v>1.2210300429184549E-2</v>
      </c>
      <c r="H535" s="245">
        <v>111.13911964302127</v>
      </c>
    </row>
    <row r="536" spans="1:8">
      <c r="A536" s="86" t="str">
        <v>site_hotels</v>
      </c>
      <c r="B536" s="239">
        <v>535</v>
      </c>
      <c r="C536" s="86" t="s">
        <v>1180</v>
      </c>
      <c r="D536" s="241">
        <f>COUNTIF($C$1:$C536,C536)</f>
        <v>31</v>
      </c>
      <c r="E536" s="241" t="str">
        <f t="shared" si="28"/>
        <v>Favourite web sites31</v>
      </c>
      <c r="F536" s="86" t="s">
        <v>1241</v>
      </c>
      <c r="G536" s="242">
        <v>3.9128755364806873E-2</v>
      </c>
      <c r="H536" s="245">
        <v>103.21019712911396</v>
      </c>
    </row>
    <row r="537" spans="1:8">
      <c r="A537" s="86" t="str">
        <v>site_hotukdeals</v>
      </c>
      <c r="B537" s="239">
        <v>536</v>
      </c>
      <c r="C537" s="86" t="s">
        <v>1180</v>
      </c>
      <c r="D537" s="241">
        <f>COUNTIF($C$1:$C537,C537)</f>
        <v>32</v>
      </c>
      <c r="E537" s="241" t="str">
        <f t="shared" si="28"/>
        <v>Favourite web sites32</v>
      </c>
      <c r="F537" s="86" t="s">
        <v>1243</v>
      </c>
      <c r="G537" s="242">
        <v>4.6257510729613725E-2</v>
      </c>
      <c r="H537" s="245">
        <v>103.89888599467454</v>
      </c>
    </row>
    <row r="538" spans="1:8">
      <c r="A538" s="86" t="str">
        <v>site_huffingtonpost</v>
      </c>
      <c r="B538" s="239">
        <v>537</v>
      </c>
      <c r="C538" s="86" t="s">
        <v>1180</v>
      </c>
      <c r="D538" s="241">
        <f>COUNTIF($C$1:$C538,C538)</f>
        <v>33</v>
      </c>
      <c r="E538" s="241" t="str">
        <f t="shared" si="28"/>
        <v>Favourite web sites33</v>
      </c>
      <c r="F538" s="86" t="s">
        <v>1245</v>
      </c>
      <c r="G538" s="242">
        <v>2.5811158798283263E-2</v>
      </c>
      <c r="H538" s="245">
        <v>101.72228751132725</v>
      </c>
    </row>
    <row r="539" spans="1:8">
      <c r="A539" s="86" t="str">
        <v>site_hungryhouse</v>
      </c>
      <c r="B539" s="239">
        <v>538</v>
      </c>
      <c r="C539" s="86" t="s">
        <v>1180</v>
      </c>
      <c r="D539" s="241">
        <f>COUNTIF($C$1:$C539,C539)</f>
        <v>34</v>
      </c>
      <c r="E539" s="241" t="str">
        <f t="shared" si="28"/>
        <v>Favourite web sites34</v>
      </c>
      <c r="F539" s="86" t="s">
        <v>1247</v>
      </c>
      <c r="G539" s="242">
        <v>1.26137339055794E-2</v>
      </c>
      <c r="H539" s="245">
        <v>98.760104994507103</v>
      </c>
    </row>
    <row r="540" spans="1:8">
      <c r="A540" s="86" t="str">
        <v>site_ikea</v>
      </c>
      <c r="B540" s="239">
        <v>539</v>
      </c>
      <c r="C540" s="86" t="s">
        <v>1180</v>
      </c>
      <c r="D540" s="241">
        <f>COUNTIF($C$1:$C540,C540)</f>
        <v>35</v>
      </c>
      <c r="E540" s="241" t="str">
        <f t="shared" si="28"/>
        <v>Favourite web sites35</v>
      </c>
      <c r="F540" s="86" t="s">
        <v>1249</v>
      </c>
      <c r="G540" s="242">
        <v>8.4193133047210308E-2</v>
      </c>
      <c r="H540" s="245">
        <v>107.17377429505655</v>
      </c>
    </row>
    <row r="541" spans="1:8">
      <c r="A541" s="86" t="str">
        <v>site_imdb</v>
      </c>
      <c r="B541" s="239">
        <v>540</v>
      </c>
      <c r="C541" s="86" t="s">
        <v>1180</v>
      </c>
      <c r="D541" s="241">
        <f>COUNTIF($C$1:$C541,C541)</f>
        <v>36</v>
      </c>
      <c r="E541" s="241" t="str">
        <f t="shared" si="28"/>
        <v>Favourite web sites36</v>
      </c>
      <c r="F541" s="86" t="s">
        <v>1251</v>
      </c>
      <c r="G541" s="242">
        <v>5.4167381974248939E-2</v>
      </c>
      <c r="H541" s="245">
        <v>102.57725975581093</v>
      </c>
    </row>
    <row r="542" spans="1:8">
      <c r="A542" s="86" t="str">
        <v>site_jamieoliver</v>
      </c>
      <c r="B542" s="239">
        <v>541</v>
      </c>
      <c r="C542" s="86" t="s">
        <v>1180</v>
      </c>
      <c r="D542" s="241">
        <f>COUNTIF($C$1:$C542,C542)</f>
        <v>37</v>
      </c>
      <c r="E542" s="241" t="str">
        <f t="shared" si="28"/>
        <v>Favourite web sites37</v>
      </c>
      <c r="F542" s="86" t="s">
        <v>1253</v>
      </c>
      <c r="G542" s="242">
        <v>2.2622317596566525E-2</v>
      </c>
      <c r="H542" s="245">
        <v>109.73386795121792</v>
      </c>
    </row>
    <row r="543" spans="1:8">
      <c r="A543" s="86" t="str">
        <v>site_johnlewis</v>
      </c>
      <c r="B543" s="239">
        <v>542</v>
      </c>
      <c r="C543" s="86" t="s">
        <v>1180</v>
      </c>
      <c r="D543" s="241">
        <f>COUNTIF($C$1:$C543,C543)</f>
        <v>38</v>
      </c>
      <c r="E543" s="241" t="str">
        <f t="shared" si="28"/>
        <v>Favourite web sites38</v>
      </c>
      <c r="F543" s="86" t="s">
        <v>1255</v>
      </c>
      <c r="G543" s="242">
        <v>0.10566952789699571</v>
      </c>
      <c r="H543" s="245">
        <v>127.57350163536354</v>
      </c>
    </row>
    <row r="544" spans="1:8">
      <c r="A544" s="86" t="str">
        <v>site_justeat</v>
      </c>
      <c r="B544" s="239">
        <v>543</v>
      </c>
      <c r="C544" s="86" t="s">
        <v>1180</v>
      </c>
      <c r="D544" s="241">
        <f>COUNTIF($C$1:$C544,C544)</f>
        <v>39</v>
      </c>
      <c r="E544" s="241" t="str">
        <f t="shared" si="28"/>
        <v>Favourite web sites39</v>
      </c>
      <c r="F544" s="86" t="s">
        <v>1257</v>
      </c>
      <c r="G544" s="242">
        <v>0.10389270386266093</v>
      </c>
      <c r="H544" s="245">
        <v>93.515829953292041</v>
      </c>
    </row>
    <row r="545" spans="1:8">
      <c r="A545" s="86" t="str">
        <v>site_lastminute</v>
      </c>
      <c r="B545" s="239">
        <v>544</v>
      </c>
      <c r="C545" s="86" t="s">
        <v>1180</v>
      </c>
      <c r="D545" s="241">
        <f>COUNTIF($C$1:$C545,C545)</f>
        <v>40</v>
      </c>
      <c r="E545" s="241" t="str">
        <f t="shared" si="28"/>
        <v>Favourite web sites40</v>
      </c>
      <c r="F545" s="86" t="s">
        <v>1259</v>
      </c>
      <c r="G545" s="242">
        <v>3.063519313304721E-2</v>
      </c>
      <c r="H545" s="245">
        <v>103.38440403211824</v>
      </c>
    </row>
    <row r="546" spans="1:8">
      <c r="A546" s="86" t="str">
        <v>site_marksandspencer</v>
      </c>
      <c r="B546" s="239">
        <v>545</v>
      </c>
      <c r="C546" s="86" t="s">
        <v>1180</v>
      </c>
      <c r="D546" s="241">
        <f>COUNTIF($C$1:$C546,C546)</f>
        <v>41</v>
      </c>
      <c r="E546" s="241" t="str">
        <f t="shared" si="28"/>
        <v>Favourite web sites41</v>
      </c>
      <c r="F546" s="86" t="s">
        <v>1261</v>
      </c>
      <c r="G546" s="242">
        <v>0.14057939914163092</v>
      </c>
      <c r="H546" s="245">
        <v>118.53469250632745</v>
      </c>
    </row>
    <row r="547" spans="1:8">
      <c r="A547" s="86" t="str">
        <v>site_microsoft</v>
      </c>
      <c r="B547" s="239">
        <v>546</v>
      </c>
      <c r="C547" s="86" t="s">
        <v>1180</v>
      </c>
      <c r="D547" s="241">
        <f>COUNTIF($C$1:$C547,C547)</f>
        <v>42</v>
      </c>
      <c r="E547" s="241" t="str">
        <f t="shared" si="28"/>
        <v>Favourite web sites42</v>
      </c>
      <c r="F547" s="86" t="s">
        <v>1263</v>
      </c>
      <c r="G547" s="242">
        <v>9.0613733905579419E-2</v>
      </c>
      <c r="H547" s="245">
        <v>108.60370727880044</v>
      </c>
    </row>
    <row r="548" spans="1:8">
      <c r="A548" s="86" t="str">
        <v>site_moneysavingexpert</v>
      </c>
      <c r="B548" s="239">
        <v>547</v>
      </c>
      <c r="C548" s="86" t="s">
        <v>1180</v>
      </c>
      <c r="D548" s="241">
        <f>COUNTIF($C$1:$C548,C548)</f>
        <v>43</v>
      </c>
      <c r="E548" s="241" t="str">
        <f t="shared" si="28"/>
        <v>Favourite web sites43</v>
      </c>
      <c r="F548" s="86" t="s">
        <v>1265</v>
      </c>
      <c r="G548" s="242">
        <v>0.17781115879828327</v>
      </c>
      <c r="H548" s="245">
        <v>106.23213053354658</v>
      </c>
    </row>
    <row r="549" spans="1:8">
      <c r="A549" s="86" t="str">
        <v>site_moneysupermarket</v>
      </c>
      <c r="B549" s="239">
        <v>548</v>
      </c>
      <c r="C549" s="86" t="s">
        <v>1180</v>
      </c>
      <c r="D549" s="241">
        <f>COUNTIF($C$1:$C549,C549)</f>
        <v>44</v>
      </c>
      <c r="E549" s="241" t="str">
        <f t="shared" si="28"/>
        <v>Favourite web sites44</v>
      </c>
      <c r="F549" s="86" t="s">
        <v>1267</v>
      </c>
      <c r="G549" s="242">
        <v>8.007725321888412E-2</v>
      </c>
      <c r="H549" s="245">
        <v>105.01110357837406</v>
      </c>
    </row>
    <row r="550" spans="1:8">
      <c r="A550" s="86" t="str">
        <v>site_msn</v>
      </c>
      <c r="B550" s="239">
        <v>549</v>
      </c>
      <c r="C550" s="86" t="s">
        <v>1180</v>
      </c>
      <c r="D550" s="241">
        <f>COUNTIF($C$1:$C550,C550)</f>
        <v>45</v>
      </c>
      <c r="E550" s="241" t="str">
        <f t="shared" si="28"/>
        <v>Favourite web sites45</v>
      </c>
      <c r="F550" s="86" t="s">
        <v>1269</v>
      </c>
      <c r="G550" s="242">
        <v>3.338197424892704E-2</v>
      </c>
      <c r="H550" s="245">
        <v>100.08612938493404</v>
      </c>
    </row>
    <row r="551" spans="1:8">
      <c r="A551" s="86" t="str">
        <v>site_mumsnet</v>
      </c>
      <c r="B551" s="239">
        <v>550</v>
      </c>
      <c r="C551" s="86" t="s">
        <v>1180</v>
      </c>
      <c r="D551" s="241">
        <f>COUNTIF($C$1:$C551,C551)</f>
        <v>46</v>
      </c>
      <c r="E551" s="241" t="str">
        <f t="shared" si="28"/>
        <v>Favourite web sites46</v>
      </c>
      <c r="F551" s="86" t="s">
        <v>1271</v>
      </c>
      <c r="G551" s="242">
        <v>2.0450643776824037E-2</v>
      </c>
      <c r="H551" s="245">
        <v>104.48545007491209</v>
      </c>
    </row>
    <row r="552" spans="1:8">
      <c r="A552" s="86" t="str">
        <v>site_nationallottery</v>
      </c>
      <c r="B552" s="239">
        <v>551</v>
      </c>
      <c r="C552" s="86" t="s">
        <v>1180</v>
      </c>
      <c r="D552" s="241">
        <f>COUNTIF($C$1:$C552,C552)</f>
        <v>47</v>
      </c>
      <c r="E552" s="241" t="str">
        <f t="shared" si="28"/>
        <v>Favourite web sites47</v>
      </c>
      <c r="F552" s="86" t="s">
        <v>1273</v>
      </c>
      <c r="G552" s="242">
        <v>0.10607296137339058</v>
      </c>
      <c r="H552" s="245">
        <v>99.149844347488624</v>
      </c>
    </row>
    <row r="553" spans="1:8">
      <c r="A553" s="86" t="str">
        <v>site_nationalrail</v>
      </c>
      <c r="B553" s="239">
        <v>552</v>
      </c>
      <c r="C553" s="86" t="s">
        <v>1180</v>
      </c>
      <c r="D553" s="241">
        <f>COUNTIF($C$1:$C553,C553)</f>
        <v>48</v>
      </c>
      <c r="E553" s="241" t="str">
        <f t="shared" si="28"/>
        <v>Favourite web sites48</v>
      </c>
      <c r="F553" s="86" t="s">
        <v>1275</v>
      </c>
      <c r="G553" s="242">
        <v>5.9403433476394846E-2</v>
      </c>
      <c r="H553" s="245">
        <v>108.93851312317267</v>
      </c>
    </row>
    <row r="554" spans="1:8">
      <c r="A554" s="86" t="str">
        <v>site_netnums</v>
      </c>
      <c r="B554" s="239">
        <v>553</v>
      </c>
      <c r="C554" s="86" t="s">
        <v>1180</v>
      </c>
      <c r="D554" s="241">
        <f>COUNTIF($C$1:$C554,C554)</f>
        <v>49</v>
      </c>
      <c r="E554" s="241" t="str">
        <f t="shared" si="28"/>
        <v>Favourite web sites49</v>
      </c>
      <c r="F554" s="86" t="s">
        <v>1277</v>
      </c>
      <c r="G554" s="242">
        <v>1.5171673819742488E-2</v>
      </c>
      <c r="H554" s="245">
        <v>100.83651338257533</v>
      </c>
    </row>
    <row r="555" spans="1:8">
      <c r="A555" s="86" t="str">
        <v>site_nhs</v>
      </c>
      <c r="B555" s="239">
        <v>554</v>
      </c>
      <c r="C555" s="86" t="s">
        <v>1180</v>
      </c>
      <c r="D555" s="241">
        <f>COUNTIF($C$1:$C555,C555)</f>
        <v>50</v>
      </c>
      <c r="E555" s="241" t="str">
        <f t="shared" si="28"/>
        <v>Favourite web sites50</v>
      </c>
      <c r="F555" s="86" t="s">
        <v>1279</v>
      </c>
      <c r="G555" s="242">
        <v>6.4373390557939919E-2</v>
      </c>
      <c r="H555" s="245">
        <v>100.2446139689561</v>
      </c>
    </row>
    <row r="556" spans="1:8">
      <c r="A556" s="86" t="str">
        <v>site_notonthehighstreet</v>
      </c>
      <c r="B556" s="239">
        <v>555</v>
      </c>
      <c r="C556" s="86" t="s">
        <v>1180</v>
      </c>
      <c r="D556" s="241">
        <f>COUNTIF($C$1:$C556,C556)</f>
        <v>51</v>
      </c>
      <c r="E556" s="241" t="str">
        <f t="shared" si="28"/>
        <v>Favourite web sites51</v>
      </c>
      <c r="F556" s="86" t="s">
        <v>1281</v>
      </c>
      <c r="G556" s="242">
        <v>4.5978540772532182E-2</v>
      </c>
      <c r="H556" s="245">
        <v>102.11697088477072</v>
      </c>
    </row>
    <row r="557" spans="1:8">
      <c r="A557" s="86" t="str">
        <v>site_premierleague</v>
      </c>
      <c r="B557" s="239">
        <v>556</v>
      </c>
      <c r="C557" s="86" t="s">
        <v>1180</v>
      </c>
      <c r="D557" s="241">
        <f>COUNTIF($C$1:$C557,C557)</f>
        <v>52</v>
      </c>
      <c r="E557" s="241" t="str">
        <f t="shared" si="28"/>
        <v>Favourite web sites52</v>
      </c>
      <c r="F557" s="86" t="s">
        <v>1283</v>
      </c>
      <c r="G557" s="242">
        <v>5.8214592274678109E-2</v>
      </c>
      <c r="H557" s="245">
        <v>100.90097162059477</v>
      </c>
    </row>
    <row r="558" spans="1:8">
      <c r="A558" s="86" t="str">
        <v>site_quidco</v>
      </c>
      <c r="B558" s="239">
        <v>557</v>
      </c>
      <c r="C558" s="86" t="s">
        <v>1180</v>
      </c>
      <c r="D558" s="241">
        <f>COUNTIF($C$1:$C558,C558)</f>
        <v>53</v>
      </c>
      <c r="E558" s="241" t="str">
        <f t="shared" si="28"/>
        <v>Favourite web sites53</v>
      </c>
      <c r="F558" s="86" t="s">
        <v>1285</v>
      </c>
      <c r="G558" s="242">
        <v>3.8068669527897003E-2</v>
      </c>
      <c r="H558" s="245">
        <v>106.59871489686942</v>
      </c>
    </row>
    <row r="559" spans="1:8">
      <c r="A559" s="86" t="str">
        <v>site_quora</v>
      </c>
      <c r="B559" s="239">
        <v>558</v>
      </c>
      <c r="C559" s="86" t="s">
        <v>1180</v>
      </c>
      <c r="D559" s="241">
        <f>COUNTIF($C$1:$C559,C559)</f>
        <v>54</v>
      </c>
      <c r="E559" s="241" t="str">
        <f t="shared" si="28"/>
        <v>Favourite web sites54</v>
      </c>
      <c r="F559" s="86" t="s">
        <v>1287</v>
      </c>
      <c r="G559" s="242">
        <v>1.9287553648068667E-2</v>
      </c>
      <c r="H559" s="245">
        <v>103.69401398442153</v>
      </c>
    </row>
    <row r="560" spans="1:8">
      <c r="A560" s="86" t="str">
        <v>site_rightmove</v>
      </c>
      <c r="B560" s="239">
        <v>559</v>
      </c>
      <c r="C560" s="86" t="s">
        <v>1180</v>
      </c>
      <c r="D560" s="241">
        <f>COUNTIF($C$1:$C560,C560)</f>
        <v>55</v>
      </c>
      <c r="E560" s="241" t="str">
        <f t="shared" si="28"/>
        <v>Favourite web sites55</v>
      </c>
      <c r="F560" s="86" t="s">
        <v>1289</v>
      </c>
      <c r="G560" s="242">
        <v>9.1519313304721017E-2</v>
      </c>
      <c r="H560" s="245">
        <v>112.88571904747093</v>
      </c>
    </row>
    <row r="561" spans="1:8">
      <c r="A561" s="86" t="str">
        <v>site_santander</v>
      </c>
      <c r="B561" s="239">
        <v>560</v>
      </c>
      <c r="C561" s="86" t="s">
        <v>1180</v>
      </c>
      <c r="D561" s="241">
        <f>COUNTIF($C$1:$C561,C561)</f>
        <v>56</v>
      </c>
      <c r="E561" s="241" t="str">
        <f t="shared" si="28"/>
        <v>Favourite web sites56</v>
      </c>
      <c r="F561" s="86" t="s">
        <v>1291</v>
      </c>
      <c r="G561" s="242">
        <v>7.1506437768240352E-2</v>
      </c>
      <c r="H561" s="245">
        <v>103.87060530346352</v>
      </c>
    </row>
    <row r="562" spans="1:8">
      <c r="A562" s="86" t="str">
        <v>site_selfridges</v>
      </c>
      <c r="B562" s="239">
        <v>561</v>
      </c>
      <c r="C562" s="86" t="s">
        <v>1180</v>
      </c>
      <c r="D562" s="241">
        <f>COUNTIF($C$1:$C562,C562)</f>
        <v>57</v>
      </c>
      <c r="E562" s="241" t="str">
        <f t="shared" si="28"/>
        <v>Favourite web sites57</v>
      </c>
      <c r="F562" s="86" t="s">
        <v>1293</v>
      </c>
      <c r="G562" s="242">
        <v>2.0141630901287552E-2</v>
      </c>
      <c r="H562" s="245">
        <v>101.50896773476971</v>
      </c>
    </row>
    <row r="563" spans="1:8">
      <c r="A563" s="86" t="str">
        <v>site_skynews</v>
      </c>
      <c r="B563" s="239">
        <v>562</v>
      </c>
      <c r="C563" s="86" t="s">
        <v>1180</v>
      </c>
      <c r="D563" s="241">
        <f>COUNTIF($C$1:$C563,C563)</f>
        <v>58</v>
      </c>
      <c r="E563" s="241" t="str">
        <f t="shared" si="28"/>
        <v>Favourite web sites58</v>
      </c>
      <c r="F563" s="86" t="s">
        <v>1295</v>
      </c>
      <c r="G563" s="242">
        <v>9.0896995708154515E-2</v>
      </c>
      <c r="H563" s="245">
        <v>104.54658065204609</v>
      </c>
    </row>
    <row r="564" spans="1:8">
      <c r="A564" s="86" t="str">
        <v>site_skysports</v>
      </c>
      <c r="B564" s="239">
        <v>563</v>
      </c>
      <c r="C564" s="86" t="s">
        <v>1180</v>
      </c>
      <c r="D564" s="241">
        <f>COUNTIF($C$1:$C564,C564)</f>
        <v>59</v>
      </c>
      <c r="E564" s="241" t="str">
        <f t="shared" si="28"/>
        <v>Favourite web sites59</v>
      </c>
      <c r="F564" s="86" t="s">
        <v>1297</v>
      </c>
      <c r="G564" s="242">
        <v>9.3004291845493567E-2</v>
      </c>
      <c r="H564" s="245">
        <v>100.22911103004424</v>
      </c>
    </row>
    <row r="565" spans="1:8">
      <c r="A565" s="86" t="str">
        <v>site_soundcloud</v>
      </c>
      <c r="B565" s="239">
        <v>564</v>
      </c>
      <c r="C565" s="86" t="s">
        <v>1180</v>
      </c>
      <c r="D565" s="241">
        <f>COUNTIF($C$1:$C565,C565)</f>
        <v>60</v>
      </c>
      <c r="E565" s="241" t="str">
        <f t="shared" si="28"/>
        <v>Favourite web sites60</v>
      </c>
      <c r="F565" s="86" t="s">
        <v>1299</v>
      </c>
      <c r="G565" s="242">
        <v>2.9390557939914162E-2</v>
      </c>
      <c r="H565" s="245">
        <v>103.85206872099573</v>
      </c>
    </row>
    <row r="566" spans="1:8">
      <c r="A566" s="86" t="str">
        <v>site_spotify</v>
      </c>
      <c r="B566" s="239">
        <v>565</v>
      </c>
      <c r="C566" s="86" t="s">
        <v>1180</v>
      </c>
      <c r="D566" s="241">
        <f>COUNTIF($C$1:$C566,C566)</f>
        <v>61</v>
      </c>
      <c r="E566" s="241" t="str">
        <f t="shared" si="28"/>
        <v>Favourite web sites61</v>
      </c>
      <c r="F566" s="86" t="s">
        <v>1301</v>
      </c>
      <c r="G566" s="242">
        <v>0.18442489270386267</v>
      </c>
      <c r="H566" s="245">
        <v>105.89248981282915</v>
      </c>
    </row>
    <row r="567" spans="1:8">
      <c r="A567" s="86" t="str">
        <v>site_tesco</v>
      </c>
      <c r="B567" s="239">
        <v>566</v>
      </c>
      <c r="C567" s="86" t="s">
        <v>1180</v>
      </c>
      <c r="D567" s="241">
        <f>COUNTIF($C$1:$C567,C567)</f>
        <v>62</v>
      </c>
      <c r="E567" s="241" t="str">
        <f t="shared" si="28"/>
        <v>Favourite web sites62</v>
      </c>
      <c r="F567" s="86" t="s">
        <v>1303</v>
      </c>
      <c r="G567" s="242">
        <v>0.15030472103004291</v>
      </c>
      <c r="H567" s="245">
        <v>101.66342184320905</v>
      </c>
    </row>
    <row r="568" spans="1:8">
      <c r="A568" s="86" t="str">
        <v>site_theladbible</v>
      </c>
      <c r="B568" s="239">
        <v>567</v>
      </c>
      <c r="C568" s="86" t="s">
        <v>1180</v>
      </c>
      <c r="D568" s="241">
        <f>COUNTIF($C$1:$C568,C568)</f>
        <v>63</v>
      </c>
      <c r="E568" s="241" t="str">
        <f t="shared" si="28"/>
        <v>Favourite web sites63</v>
      </c>
      <c r="F568" s="86" t="s">
        <v>1305</v>
      </c>
      <c r="G568" s="242">
        <v>3.5386266094420603E-2</v>
      </c>
      <c r="H568" s="245">
        <v>101.99725271130038</v>
      </c>
    </row>
    <row r="569" spans="1:8">
      <c r="A569" s="86" t="str">
        <v>site_ticketmaster</v>
      </c>
      <c r="B569" s="239">
        <v>568</v>
      </c>
      <c r="C569" s="86" t="s">
        <v>1180</v>
      </c>
      <c r="D569" s="241">
        <f>COUNTIF($C$1:$C569,C569)</f>
        <v>64</v>
      </c>
      <c r="E569" s="241" t="str">
        <f t="shared" si="28"/>
        <v>Favourite web sites64</v>
      </c>
      <c r="F569" s="86" t="s">
        <v>1307</v>
      </c>
      <c r="G569" s="242">
        <v>3.3931330472103005E-2</v>
      </c>
      <c r="H569" s="245">
        <v>102.26899265230813</v>
      </c>
    </row>
    <row r="570" spans="1:8">
      <c r="A570" s="86" t="str">
        <v>site_topshop</v>
      </c>
      <c r="B570" s="239">
        <v>569</v>
      </c>
      <c r="C570" s="86" t="s">
        <v>1180</v>
      </c>
      <c r="D570" s="241">
        <f>COUNTIF($C$1:$C570,C570)</f>
        <v>65</v>
      </c>
      <c r="E570" s="241" t="str">
        <f t="shared" si="28"/>
        <v>Favourite web sites65</v>
      </c>
      <c r="F570" s="86" t="s">
        <v>1309</v>
      </c>
      <c r="G570" s="242">
        <v>3.1532188841201715E-2</v>
      </c>
      <c r="H570" s="245">
        <v>102.35479324717301</v>
      </c>
    </row>
    <row r="571" spans="1:8">
      <c r="A571" s="86" t="str">
        <v>site_tripadvisor</v>
      </c>
      <c r="B571" s="239">
        <v>570</v>
      </c>
      <c r="C571" s="86" t="s">
        <v>1180</v>
      </c>
      <c r="D571" s="241">
        <f>COUNTIF($C$1:$C571,C571)</f>
        <v>66</v>
      </c>
      <c r="E571" s="241" t="str">
        <f t="shared" si="28"/>
        <v>Favourite web sites66</v>
      </c>
      <c r="F571" s="86" t="s">
        <v>1311</v>
      </c>
      <c r="G571" s="242">
        <v>0.11658798283261802</v>
      </c>
      <c r="H571" s="245">
        <v>108.314849450894</v>
      </c>
    </row>
    <row r="572" spans="1:8">
      <c r="A572" s="86" t="str">
        <v>site_trivago</v>
      </c>
      <c r="B572" s="239">
        <v>571</v>
      </c>
      <c r="C572" s="86" t="s">
        <v>1180</v>
      </c>
      <c r="D572" s="241">
        <f>COUNTIF($C$1:$C572,C572)</f>
        <v>67</v>
      </c>
      <c r="E572" s="241" t="str">
        <f t="shared" si="28"/>
        <v>Favourite web sites67</v>
      </c>
      <c r="F572" s="86" t="s">
        <v>1313</v>
      </c>
      <c r="G572" s="242">
        <v>3.6167381974248923E-2</v>
      </c>
      <c r="H572" s="245">
        <v>104.11594756736393</v>
      </c>
    </row>
    <row r="573" spans="1:8">
      <c r="A573" s="86" t="str">
        <v>site_tui</v>
      </c>
      <c r="B573" s="239">
        <v>572</v>
      </c>
      <c r="C573" s="86" t="s">
        <v>1180</v>
      </c>
      <c r="D573" s="241">
        <f>COUNTIF($C$1:$C573,C573)</f>
        <v>68</v>
      </c>
      <c r="E573" s="241" t="str">
        <f t="shared" si="28"/>
        <v>Favourite web sites68</v>
      </c>
      <c r="F573" s="86" t="s">
        <v>1315</v>
      </c>
      <c r="G573" s="242">
        <v>2.7927038626609439E-2</v>
      </c>
      <c r="H573" s="245">
        <v>99.324597384747435</v>
      </c>
    </row>
    <row r="574" spans="1:8">
      <c r="A574" s="86" t="str">
        <v>site_twitch</v>
      </c>
      <c r="B574" s="239">
        <v>573</v>
      </c>
      <c r="C574" s="86" t="s">
        <v>1180</v>
      </c>
      <c r="D574" s="241">
        <f>COUNTIF($C$1:$C574,C574)</f>
        <v>69</v>
      </c>
      <c r="E574" s="241" t="str">
        <f t="shared" si="28"/>
        <v>Favourite web sites69</v>
      </c>
      <c r="F574" s="86" t="s">
        <v>1317</v>
      </c>
      <c r="G574" s="242">
        <v>3.0150214592274679E-2</v>
      </c>
      <c r="H574" s="245">
        <v>103.55631201808886</v>
      </c>
    </row>
    <row r="575" spans="1:8">
      <c r="A575" s="86" t="str">
        <v>site_very</v>
      </c>
      <c r="B575" s="239">
        <v>574</v>
      </c>
      <c r="C575" s="86" t="s">
        <v>1180</v>
      </c>
      <c r="D575" s="241">
        <f>COUNTIF($C$1:$C575,C575)</f>
        <v>70</v>
      </c>
      <c r="E575" s="241" t="str">
        <f t="shared" si="28"/>
        <v>Favourite web sites70</v>
      </c>
      <c r="F575" s="86" t="s">
        <v>1319</v>
      </c>
      <c r="G575" s="242">
        <v>3.3386266094420601E-2</v>
      </c>
      <c r="H575" s="245">
        <v>93.27581810116105</v>
      </c>
    </row>
    <row r="576" spans="1:8">
      <c r="A576" s="86" t="str">
        <v>site_vevo</v>
      </c>
      <c r="B576" s="239">
        <v>575</v>
      </c>
      <c r="C576" s="86" t="s">
        <v>1180</v>
      </c>
      <c r="D576" s="241">
        <f>COUNTIF($C$1:$C576,C576)</f>
        <v>71</v>
      </c>
      <c r="E576" s="241" t="str">
        <f t="shared" si="28"/>
        <v>Favourite web sites71</v>
      </c>
      <c r="F576" s="86" t="s">
        <v>1321</v>
      </c>
      <c r="G576" s="242">
        <v>1.5128755364806866E-2</v>
      </c>
      <c r="H576" s="245">
        <v>110.77825834661547</v>
      </c>
    </row>
    <row r="577" spans="1:8">
      <c r="A577" s="86" t="str">
        <v>site_vice</v>
      </c>
      <c r="B577" s="239">
        <v>576</v>
      </c>
      <c r="C577" s="86" t="s">
        <v>1180</v>
      </c>
      <c r="D577" s="241">
        <f>COUNTIF($C$1:$C577,C577)</f>
        <v>72</v>
      </c>
      <c r="E577" s="241" t="str">
        <f t="shared" si="28"/>
        <v>Favourite web sites72</v>
      </c>
      <c r="F577" s="86" t="s">
        <v>1323</v>
      </c>
      <c r="G577" s="242">
        <v>1.1609442060085837E-2</v>
      </c>
      <c r="H577" s="245">
        <v>104.97786521021671</v>
      </c>
    </row>
    <row r="578" spans="1:8">
      <c r="A578" s="86" t="str">
        <v>site_wikihow</v>
      </c>
      <c r="B578" s="239">
        <v>577</v>
      </c>
      <c r="C578" s="86" t="s">
        <v>1180</v>
      </c>
      <c r="D578" s="241">
        <f>COUNTIF($C$1:$C578,C578)</f>
        <v>73</v>
      </c>
      <c r="E578" s="241" t="str">
        <f t="shared" si="28"/>
        <v>Favourite web sites73</v>
      </c>
      <c r="F578" s="86" t="s">
        <v>1325</v>
      </c>
      <c r="G578" s="242">
        <v>2.4287553648068668E-2</v>
      </c>
      <c r="H578" s="245">
        <v>103.07500203296209</v>
      </c>
    </row>
    <row r="579" spans="1:8">
      <c r="A579" s="86" t="str">
        <v>site_wiki</v>
      </c>
      <c r="B579" s="239">
        <v>578</v>
      </c>
      <c r="C579" s="86" t="s">
        <v>1180</v>
      </c>
      <c r="D579" s="241">
        <f>COUNTIF($C$1:$C579,C579)</f>
        <v>74</v>
      </c>
      <c r="E579" s="241" t="str">
        <f t="shared" ref="E579:E642" si="29">C579&amp;D579</f>
        <v>Favourite web sites74</v>
      </c>
      <c r="F579" s="86" t="s">
        <v>1327</v>
      </c>
      <c r="G579" s="242">
        <v>0.19502575107296138</v>
      </c>
      <c r="H579" s="245">
        <v>107.1357329468821</v>
      </c>
    </row>
    <row r="580" spans="1:8">
      <c r="A580" s="86" t="str">
        <v>site_williamhill</v>
      </c>
      <c r="B580" s="239">
        <v>579</v>
      </c>
      <c r="C580" s="86" t="s">
        <v>1180</v>
      </c>
      <c r="D580" s="241">
        <f>COUNTIF($C$1:$C580,C580)</f>
        <v>75</v>
      </c>
      <c r="E580" s="241" t="str">
        <f t="shared" si="29"/>
        <v>Favourite web sites75</v>
      </c>
      <c r="F580" s="86" t="s">
        <v>1329</v>
      </c>
      <c r="G580" s="242">
        <v>2.5858369098712447E-2</v>
      </c>
      <c r="H580" s="245">
        <v>99.974607713857893</v>
      </c>
    </row>
    <row r="581" spans="1:8">
      <c r="A581" s="86" t="str">
        <v>site_yahoo</v>
      </c>
      <c r="B581" s="239">
        <v>580</v>
      </c>
      <c r="C581" s="86" t="s">
        <v>1180</v>
      </c>
      <c r="D581" s="241">
        <f>COUNTIF($C$1:$C581,C581)</f>
        <v>76</v>
      </c>
      <c r="E581" s="241" t="str">
        <f t="shared" si="29"/>
        <v>Favourite web sites76</v>
      </c>
      <c r="F581" s="86" t="s">
        <v>1331</v>
      </c>
      <c r="G581" s="242">
        <v>6.9600858369098739E-2</v>
      </c>
      <c r="H581" s="245">
        <v>100.055775197335</v>
      </c>
    </row>
    <row r="582" spans="1:8">
      <c r="A582" s="86" t="str">
        <v>site_zoopla</v>
      </c>
      <c r="B582" s="239">
        <v>581</v>
      </c>
      <c r="C582" s="86" t="s">
        <v>1180</v>
      </c>
      <c r="D582" s="241">
        <f>COUNTIF($C$1:$C582,C582)</f>
        <v>77</v>
      </c>
      <c r="E582" s="241" t="str">
        <f t="shared" si="29"/>
        <v>Favourite web sites77</v>
      </c>
      <c r="F582" s="86" t="s">
        <v>1333</v>
      </c>
      <c r="G582" s="242">
        <v>4.5523605150214599E-2</v>
      </c>
      <c r="H582" s="245">
        <v>102.45536154206825</v>
      </c>
    </row>
    <row r="583" spans="1:8">
      <c r="A583" s="86" t="str">
        <v>shopm10</v>
      </c>
      <c r="B583" s="239">
        <v>582</v>
      </c>
      <c r="C583" s="86" t="s">
        <v>1336</v>
      </c>
      <c r="D583" s="241">
        <f>COUNTIF($C$1:$C583,C583)</f>
        <v>1</v>
      </c>
      <c r="E583" s="241" t="str">
        <f t="shared" si="29"/>
        <v>Supermarket: shop at (1+ times per month)1</v>
      </c>
      <c r="F583" s="86" t="s">
        <v>1337</v>
      </c>
      <c r="G583" s="242">
        <v>0.37788841201716733</v>
      </c>
      <c r="H583" s="245">
        <v>97.657605305009483</v>
      </c>
    </row>
    <row r="584" spans="1:8">
      <c r="A584" s="86" t="str">
        <v>shopm1</v>
      </c>
      <c r="B584" s="239">
        <v>583</v>
      </c>
      <c r="C584" s="86" t="s">
        <v>1336</v>
      </c>
      <c r="D584" s="241">
        <f>COUNTIF($C$1:$C584,C584)</f>
        <v>2</v>
      </c>
      <c r="E584" s="241" t="str">
        <f t="shared" si="29"/>
        <v>Supermarket: shop at (1+ times per month)2</v>
      </c>
      <c r="F584" s="86" t="s">
        <v>1339</v>
      </c>
      <c r="G584" s="242">
        <v>0.38419742489270386</v>
      </c>
      <c r="H584" s="245">
        <v>93.308791759504743</v>
      </c>
    </row>
    <row r="585" spans="1:8">
      <c r="A585" s="86" t="str">
        <v>shopm2</v>
      </c>
      <c r="B585" s="239">
        <v>584</v>
      </c>
      <c r="C585" s="86" t="s">
        <v>1336</v>
      </c>
      <c r="D585" s="241">
        <f>COUNTIF($C$1:$C585,C585)</f>
        <v>3</v>
      </c>
      <c r="E585" s="241" t="str">
        <f t="shared" si="29"/>
        <v>Supermarket: shop at (1+ times per month)3</v>
      </c>
      <c r="F585" s="86" t="s">
        <v>1341</v>
      </c>
      <c r="G585" s="242">
        <v>0.25368669527896992</v>
      </c>
      <c r="H585" s="245">
        <v>103.49758153445379</v>
      </c>
    </row>
    <row r="586" spans="1:8">
      <c r="A586" s="86" t="str">
        <v>shopm11</v>
      </c>
      <c r="B586" s="239">
        <v>585</v>
      </c>
      <c r="C586" s="86" t="s">
        <v>1336</v>
      </c>
      <c r="D586" s="241">
        <f>COUNTIF($C$1:$C586,C586)</f>
        <v>4</v>
      </c>
      <c r="E586" s="241" t="str">
        <f t="shared" si="29"/>
        <v>Supermarket: shop at (1+ times per month)4</v>
      </c>
      <c r="F586" s="86" t="s">
        <v>1343</v>
      </c>
      <c r="G586" s="242">
        <v>0.30170815450643779</v>
      </c>
      <c r="H586" s="245">
        <v>99.201406752585086</v>
      </c>
    </row>
    <row r="587" spans="1:8">
      <c r="A587" s="86" t="str">
        <v>shopm3</v>
      </c>
      <c r="B587" s="239">
        <v>586</v>
      </c>
      <c r="C587" s="86" t="s">
        <v>1336</v>
      </c>
      <c r="D587" s="241">
        <f>COUNTIF($C$1:$C587,C587)</f>
        <v>5</v>
      </c>
      <c r="E587" s="241" t="str">
        <f t="shared" si="29"/>
        <v>Supermarket: shop at (1+ times per month)5</v>
      </c>
      <c r="F587" s="86" t="s">
        <v>1345</v>
      </c>
      <c r="G587" s="242">
        <v>0.28527038626609436</v>
      </c>
      <c r="H587" s="245">
        <v>122.63574905431078</v>
      </c>
    </row>
    <row r="588" spans="1:8">
      <c r="A588" s="86" t="str">
        <v>shopm4</v>
      </c>
      <c r="B588" s="239">
        <v>587</v>
      </c>
      <c r="C588" s="86" t="s">
        <v>1336</v>
      </c>
      <c r="D588" s="241">
        <f>COUNTIF($C$1:$C588,C588)</f>
        <v>6</v>
      </c>
      <c r="E588" s="241" t="str">
        <f t="shared" si="29"/>
        <v>Supermarket: shop at (1+ times per month)6</v>
      </c>
      <c r="F588" s="86" t="s">
        <v>1347</v>
      </c>
      <c r="G588" s="242">
        <v>0.32933476394849787</v>
      </c>
      <c r="H588" s="245">
        <v>97.221725144317901</v>
      </c>
    </row>
    <row r="589" spans="1:8">
      <c r="A589" s="86" t="str">
        <v>shopm5</v>
      </c>
      <c r="B589" s="239">
        <v>588</v>
      </c>
      <c r="C589" s="86" t="s">
        <v>1336</v>
      </c>
      <c r="D589" s="241">
        <f>COUNTIF($C$1:$C589,C589)</f>
        <v>7</v>
      </c>
      <c r="E589" s="241" t="str">
        <f t="shared" si="29"/>
        <v>Supermarket: shop at (1+ times per month)7</v>
      </c>
      <c r="F589" s="86" t="s">
        <v>1349</v>
      </c>
      <c r="G589" s="242">
        <v>0.49936909871244634</v>
      </c>
      <c r="H589" s="245">
        <v>114.37207430585713</v>
      </c>
    </row>
    <row r="590" spans="1:8">
      <c r="A590" s="86" t="str">
        <v>shopm6</v>
      </c>
      <c r="B590" s="239">
        <v>589</v>
      </c>
      <c r="C590" s="86" t="s">
        <v>1336</v>
      </c>
      <c r="D590" s="241">
        <f>COUNTIF($C$1:$C590,C590)</f>
        <v>8</v>
      </c>
      <c r="E590" s="241" t="str">
        <f t="shared" si="29"/>
        <v>Supermarket: shop at (1+ times per month)8</v>
      </c>
      <c r="F590" s="86" t="s">
        <v>1303</v>
      </c>
      <c r="G590" s="242">
        <v>0.63795708154506436</v>
      </c>
      <c r="H590" s="245">
        <v>104.40034919805035</v>
      </c>
    </row>
    <row r="591" spans="1:8">
      <c r="A591" s="86" t="str">
        <v>shopm8</v>
      </c>
      <c r="B591" s="239">
        <v>590</v>
      </c>
      <c r="C591" s="86" t="s">
        <v>1336</v>
      </c>
      <c r="D591" s="241">
        <f>COUNTIF($C$1:$C591,C591)</f>
        <v>9</v>
      </c>
      <c r="E591" s="241" t="str">
        <f t="shared" si="29"/>
        <v>Supermarket: shop at (1+ times per month)9</v>
      </c>
      <c r="F591" s="86" t="s">
        <v>1352</v>
      </c>
      <c r="G591" s="242">
        <v>0.22696137339055797</v>
      </c>
      <c r="H591" s="245">
        <v>140.38403581260241</v>
      </c>
    </row>
    <row r="592" spans="1:8">
      <c r="A592" s="86" t="str">
        <v>DAILY11</v>
      </c>
      <c r="B592" s="239">
        <v>591</v>
      </c>
      <c r="C592" s="86" t="s">
        <v>1355</v>
      </c>
      <c r="D592" s="241">
        <f>COUNTIF($C$1:$C592,C592)</f>
        <v>1</v>
      </c>
      <c r="E592" s="241" t="str">
        <f t="shared" si="29"/>
        <v>Daily Newspapers1</v>
      </c>
      <c r="F592" s="86" t="s">
        <v>1356</v>
      </c>
      <c r="G592" s="242">
        <v>7.2180257510729623E-2</v>
      </c>
      <c r="H592" s="245">
        <v>75.680431222209222</v>
      </c>
    </row>
    <row r="593" spans="1:8">
      <c r="A593" s="86" t="str">
        <v>DAILY3</v>
      </c>
      <c r="B593" s="239">
        <v>592</v>
      </c>
      <c r="C593" s="86" t="s">
        <v>1355</v>
      </c>
      <c r="D593" s="241">
        <f>COUNTIF($C$1:$C593,C593)</f>
        <v>2</v>
      </c>
      <c r="E593" s="241" t="str">
        <f t="shared" si="29"/>
        <v>Daily Newspapers2</v>
      </c>
      <c r="F593" s="86" t="s">
        <v>1358</v>
      </c>
      <c r="G593" s="242">
        <v>2.7167381974248929E-2</v>
      </c>
      <c r="H593" s="245">
        <v>72.787962822374396</v>
      </c>
    </row>
    <row r="594" spans="1:8">
      <c r="A594" s="86" t="str">
        <v>DAILY4</v>
      </c>
      <c r="B594" s="239">
        <v>593</v>
      </c>
      <c r="C594" s="86" t="s">
        <v>1355</v>
      </c>
      <c r="D594" s="241">
        <f>COUNTIF($C$1:$C594,C594)</f>
        <v>3</v>
      </c>
      <c r="E594" s="241" t="str">
        <f t="shared" si="29"/>
        <v>Daily Newspapers3</v>
      </c>
      <c r="F594" s="86" t="s">
        <v>1360</v>
      </c>
      <c r="G594" s="242">
        <v>6.2103004291845492E-3</v>
      </c>
      <c r="H594" s="245">
        <v>71.895651890972474</v>
      </c>
    </row>
    <row r="595" spans="1:8">
      <c r="A595" s="86" t="str">
        <v>DAILY10</v>
      </c>
      <c r="B595" s="239">
        <v>594</v>
      </c>
      <c r="C595" s="86" t="s">
        <v>1355</v>
      </c>
      <c r="D595" s="241">
        <f>COUNTIF($C$1:$C595,C595)</f>
        <v>4</v>
      </c>
      <c r="E595" s="241" t="str">
        <f t="shared" si="29"/>
        <v>Daily Newspapers4</v>
      </c>
      <c r="F595" s="86" t="s">
        <v>1362</v>
      </c>
      <c r="G595" s="242">
        <v>1.2188841201716738E-2</v>
      </c>
      <c r="H595" s="245">
        <v>66.819956274783834</v>
      </c>
    </row>
    <row r="596" spans="1:8">
      <c r="A596" s="86" t="str">
        <v>DAILY2</v>
      </c>
      <c r="B596" s="239">
        <v>595</v>
      </c>
      <c r="C596" s="86" t="s">
        <v>1355</v>
      </c>
      <c r="D596" s="241">
        <f>COUNTIF($C$1:$C596,C596)</f>
        <v>5</v>
      </c>
      <c r="E596" s="241" t="str">
        <f t="shared" si="29"/>
        <v>Daily Newspapers5</v>
      </c>
      <c r="F596" s="86" t="s">
        <v>1364</v>
      </c>
      <c r="G596" s="242">
        <v>8.5991416309012872E-2</v>
      </c>
      <c r="H596" s="245">
        <v>108.91990606818563</v>
      </c>
    </row>
    <row r="597" spans="1:8">
      <c r="A597" s="86" t="str">
        <v>DAILY1</v>
      </c>
      <c r="B597" s="239">
        <v>596</v>
      </c>
      <c r="C597" s="86" t="s">
        <v>1355</v>
      </c>
      <c r="D597" s="241">
        <f>COUNTIF($C$1:$C597,C597)</f>
        <v>6</v>
      </c>
      <c r="E597" s="241" t="str">
        <f t="shared" si="29"/>
        <v>Daily Newspapers6</v>
      </c>
      <c r="F597" s="86" t="s">
        <v>1366</v>
      </c>
      <c r="G597" s="242">
        <v>1.7570815450643779E-2</v>
      </c>
      <c r="H597" s="245">
        <v>98.872991496618923</v>
      </c>
    </row>
    <row r="598" spans="1:8">
      <c r="A598" s="86" t="str">
        <v>DAILY6</v>
      </c>
      <c r="B598" s="239">
        <v>597</v>
      </c>
      <c r="C598" s="86" t="s">
        <v>1355</v>
      </c>
      <c r="D598" s="241">
        <f>COUNTIF($C$1:$C598,C598)</f>
        <v>7</v>
      </c>
      <c r="E598" s="241" t="str">
        <f t="shared" si="29"/>
        <v>Daily Newspapers7</v>
      </c>
      <c r="F598" s="86" t="s">
        <v>1368</v>
      </c>
      <c r="G598" s="242">
        <v>3.5210300429184549E-2</v>
      </c>
      <c r="H598" s="245">
        <v>137.13832740010679</v>
      </c>
    </row>
    <row r="599" spans="1:8">
      <c r="A599" s="86" t="str">
        <v>DAILY8</v>
      </c>
      <c r="B599" s="239">
        <v>598</v>
      </c>
      <c r="C599" s="86" t="s">
        <v>1355</v>
      </c>
      <c r="D599" s="241">
        <f>COUNTIF($C$1:$C599,C599)</f>
        <v>8</v>
      </c>
      <c r="E599" s="241" t="str">
        <f t="shared" si="29"/>
        <v>Daily Newspapers8</v>
      </c>
      <c r="F599" s="86" t="s">
        <v>1370</v>
      </c>
      <c r="G599" s="242">
        <v>2.3240343347639487E-2</v>
      </c>
      <c r="H599" s="245">
        <v>120.85321422998112</v>
      </c>
    </row>
    <row r="600" spans="1:8">
      <c r="A600" s="86" t="str">
        <v>DAILY12</v>
      </c>
      <c r="B600" s="239">
        <v>599</v>
      </c>
      <c r="C600" s="86" t="s">
        <v>1355</v>
      </c>
      <c r="D600" s="241">
        <f>COUNTIF($C$1:$C600,C600)</f>
        <v>9</v>
      </c>
      <c r="E600" s="241" t="str">
        <f t="shared" si="29"/>
        <v>Daily Newspapers9</v>
      </c>
      <c r="F600" s="86" t="s">
        <v>1372</v>
      </c>
      <c r="G600" s="242">
        <v>4.2287553648068674E-2</v>
      </c>
      <c r="H600" s="245">
        <v>143.00712430227318</v>
      </c>
    </row>
    <row r="601" spans="1:8">
      <c r="A601" s="86" t="str">
        <v>MAGBIZEDU</v>
      </c>
      <c r="B601" s="239">
        <v>600</v>
      </c>
      <c r="C601" s="86" t="s">
        <v>1374</v>
      </c>
      <c r="D601" s="241">
        <f>COUNTIF($C$1:$C601,C601)</f>
        <v>1</v>
      </c>
      <c r="E601" s="241" t="str">
        <f t="shared" si="29"/>
        <v>Magazines Read1</v>
      </c>
      <c r="F601" s="86" t="s">
        <v>1375</v>
      </c>
      <c r="G601" s="242">
        <v>2.9339055793991414E-2</v>
      </c>
      <c r="H601" s="245">
        <v>115.79430243298121</v>
      </c>
    </row>
    <row r="602" spans="1:8">
      <c r="A602" s="86" t="str">
        <v>MAGCELEB</v>
      </c>
      <c r="B602" s="239">
        <v>601</v>
      </c>
      <c r="C602" s="86" t="s">
        <v>1374</v>
      </c>
      <c r="D602" s="241">
        <f>COUNTIF($C$1:$C602,C602)</f>
        <v>2</v>
      </c>
      <c r="E602" s="241" t="str">
        <f t="shared" si="29"/>
        <v>Magazines Read2</v>
      </c>
      <c r="F602" s="86" t="s">
        <v>1377</v>
      </c>
      <c r="G602" s="242">
        <v>2.2077253218884121E-2</v>
      </c>
      <c r="H602" s="245">
        <v>96.503074683489743</v>
      </c>
    </row>
    <row r="603" spans="1:8">
      <c r="A603" s="86" t="str">
        <v>MAGFASHION</v>
      </c>
      <c r="B603" s="239">
        <v>602</v>
      </c>
      <c r="C603" s="86" t="s">
        <v>1374</v>
      </c>
      <c r="D603" s="241">
        <f>COUNTIF($C$1:$C603,C603)</f>
        <v>3</v>
      </c>
      <c r="E603" s="241" t="str">
        <f t="shared" si="29"/>
        <v>Magazines Read3</v>
      </c>
      <c r="F603" s="86" t="s">
        <v>1379</v>
      </c>
      <c r="G603" s="242">
        <v>1.1291845493562233E-2</v>
      </c>
      <c r="H603" s="245">
        <v>94.215015373504357</v>
      </c>
    </row>
    <row r="604" spans="1:8">
      <c r="A604" s="86" t="str">
        <v>MAGCOOK</v>
      </c>
      <c r="B604" s="239">
        <v>603</v>
      </c>
      <c r="C604" s="86" t="s">
        <v>1374</v>
      </c>
      <c r="D604" s="241">
        <f>COUNTIF($C$1:$C604,C604)</f>
        <v>4</v>
      </c>
      <c r="E604" s="241" t="str">
        <f t="shared" si="29"/>
        <v>Magazines Read4</v>
      </c>
      <c r="F604" s="86" t="s">
        <v>1381</v>
      </c>
      <c r="G604" s="242">
        <v>8.4377682403433477E-2</v>
      </c>
      <c r="H604" s="245">
        <v>106.37947918544917</v>
      </c>
    </row>
    <row r="605" spans="1:8">
      <c r="A605" s="86" t="str">
        <v>MAGHEALTH</v>
      </c>
      <c r="B605" s="239">
        <v>604</v>
      </c>
      <c r="C605" s="86" t="s">
        <v>1374</v>
      </c>
      <c r="D605" s="241">
        <f>COUNTIF($C$1:$C605,C605)</f>
        <v>5</v>
      </c>
      <c r="E605" s="241" t="str">
        <f t="shared" si="29"/>
        <v>Magazines Read5</v>
      </c>
      <c r="F605" s="86" t="s">
        <v>1383</v>
      </c>
      <c r="G605" s="242">
        <v>2.3532188841201715E-2</v>
      </c>
      <c r="H605" s="245">
        <v>99.861775455906482</v>
      </c>
    </row>
    <row r="606" spans="1:8">
      <c r="A606" s="86" t="str">
        <v>MAGHOME</v>
      </c>
      <c r="B606" s="239">
        <v>605</v>
      </c>
      <c r="C606" s="86" t="s">
        <v>1374</v>
      </c>
      <c r="D606" s="241">
        <f>COUNTIF($C$1:$C606,C606)</f>
        <v>6</v>
      </c>
      <c r="E606" s="241" t="str">
        <f t="shared" si="29"/>
        <v>Magazines Read6</v>
      </c>
      <c r="F606" s="86" t="s">
        <v>1385</v>
      </c>
      <c r="G606" s="242">
        <v>4.5300429184549358E-2</v>
      </c>
      <c r="H606" s="245">
        <v>108.77360296925289</v>
      </c>
    </row>
    <row r="607" spans="1:8">
      <c r="A607" s="86" t="str">
        <v>MAGIT</v>
      </c>
      <c r="B607" s="239">
        <v>606</v>
      </c>
      <c r="C607" s="86" t="s">
        <v>1374</v>
      </c>
      <c r="D607" s="241">
        <f>COUNTIF($C$1:$C607,C607)</f>
        <v>7</v>
      </c>
      <c r="E607" s="241" t="str">
        <f t="shared" si="29"/>
        <v>Magazines Read7</v>
      </c>
      <c r="F607" s="86" t="s">
        <v>1387</v>
      </c>
      <c r="G607" s="242">
        <v>2.9806866952789699E-2</v>
      </c>
      <c r="H607" s="245">
        <v>108.06526733581912</v>
      </c>
    </row>
    <row r="608" spans="1:8">
      <c r="A608" s="86" t="str">
        <v>MAGMENSTYLE</v>
      </c>
      <c r="B608" s="239">
        <v>607</v>
      </c>
      <c r="C608" s="86" t="s">
        <v>1374</v>
      </c>
      <c r="D608" s="241">
        <f>COUNTIF($C$1:$C608,C608)</f>
        <v>8</v>
      </c>
      <c r="E608" s="241" t="str">
        <f t="shared" si="29"/>
        <v>Magazines Read8</v>
      </c>
      <c r="F608" s="86" t="s">
        <v>1389</v>
      </c>
      <c r="G608" s="242">
        <v>3.232188841201717E-2</v>
      </c>
      <c r="H608" s="245">
        <v>108.24011352714686</v>
      </c>
    </row>
    <row r="609" spans="1:8">
      <c r="A609" s="86" t="str">
        <v>MAGMOTOR</v>
      </c>
      <c r="B609" s="239">
        <v>608</v>
      </c>
      <c r="C609" s="86" t="s">
        <v>1374</v>
      </c>
      <c r="D609" s="241">
        <f>COUNTIF($C$1:$C609,C609)</f>
        <v>9</v>
      </c>
      <c r="E609" s="241" t="str">
        <f t="shared" si="29"/>
        <v>Magazines Read9</v>
      </c>
      <c r="F609" s="86" t="s">
        <v>1391</v>
      </c>
      <c r="G609" s="242">
        <v>3.0351931330472107E-2</v>
      </c>
      <c r="H609" s="245">
        <v>113.55750009506531</v>
      </c>
    </row>
    <row r="610" spans="1:8">
      <c r="A610" s="86" t="str">
        <v>MAGMUSICFILM</v>
      </c>
      <c r="B610" s="239">
        <v>609</v>
      </c>
      <c r="C610" s="86" t="s">
        <v>1374</v>
      </c>
      <c r="D610" s="241">
        <f>COUNTIF($C$1:$C610,C610)</f>
        <v>10</v>
      </c>
      <c r="E610" s="241" t="str">
        <f t="shared" si="29"/>
        <v>Magazines Read10</v>
      </c>
      <c r="F610" s="86" t="s">
        <v>1393</v>
      </c>
      <c r="G610" s="242">
        <v>2.1540772532188841E-2</v>
      </c>
      <c r="H610" s="245">
        <v>99.348644178772147</v>
      </c>
    </row>
    <row r="611" spans="1:8">
      <c r="A611" s="86" t="str">
        <v>MAGSPORT</v>
      </c>
      <c r="B611" s="239">
        <v>610</v>
      </c>
      <c r="C611" s="86" t="s">
        <v>1374</v>
      </c>
      <c r="D611" s="241">
        <f>COUNTIF($C$1:$C611,C611)</f>
        <v>11</v>
      </c>
      <c r="E611" s="241" t="str">
        <f t="shared" si="29"/>
        <v>Magazines Read11</v>
      </c>
      <c r="F611" s="86" t="s">
        <v>1395</v>
      </c>
      <c r="G611" s="242">
        <v>2.386695278969957E-2</v>
      </c>
      <c r="H611" s="245">
        <v>104.36562553366993</v>
      </c>
    </row>
    <row r="612" spans="1:8">
      <c r="A612" s="86" t="str">
        <v>MAGTRAVEL</v>
      </c>
      <c r="B612" s="239">
        <v>611</v>
      </c>
      <c r="C612" s="86" t="s">
        <v>1374</v>
      </c>
      <c r="D612" s="241">
        <f>COUNTIF($C$1:$C612,C612)</f>
        <v>12</v>
      </c>
      <c r="E612" s="241" t="str">
        <f t="shared" si="29"/>
        <v>Magazines Read12</v>
      </c>
      <c r="F612" s="86" t="s">
        <v>1397</v>
      </c>
      <c r="G612" s="242">
        <v>6.5424892703862661E-2</v>
      </c>
      <c r="H612" s="245">
        <v>121.24356795036972</v>
      </c>
    </row>
    <row r="613" spans="1:8">
      <c r="A613" s="86" t="str">
        <v>MAGTV</v>
      </c>
      <c r="B613" s="239">
        <v>612</v>
      </c>
      <c r="C613" s="86" t="s">
        <v>1374</v>
      </c>
      <c r="D613" s="241">
        <f>COUNTIF($C$1:$C613,C613)</f>
        <v>13</v>
      </c>
      <c r="E613" s="241" t="str">
        <f t="shared" si="29"/>
        <v>Magazines Read13</v>
      </c>
      <c r="F613" s="86" t="s">
        <v>1399</v>
      </c>
      <c r="G613" s="242">
        <v>0.13375107296137337</v>
      </c>
      <c r="H613" s="245">
        <v>91.386807484291751</v>
      </c>
    </row>
    <row r="614" spans="1:8">
      <c r="A614" s="86" t="str">
        <v>MAGWOMEN</v>
      </c>
      <c r="B614" s="239">
        <v>613</v>
      </c>
      <c r="C614" s="86" t="s">
        <v>1374</v>
      </c>
      <c r="D614" s="241">
        <f>COUNTIF($C$1:$C614,C614)</f>
        <v>14</v>
      </c>
      <c r="E614" s="241" t="str">
        <f t="shared" si="29"/>
        <v>Magazines Read14</v>
      </c>
      <c r="F614" s="86" t="s">
        <v>1401</v>
      </c>
      <c r="G614" s="242">
        <v>8.7523605150214595E-2</v>
      </c>
      <c r="H614" s="245">
        <v>91.70284395417238</v>
      </c>
    </row>
    <row r="615" spans="1:8">
      <c r="A615" s="86" t="str">
        <v>MAGWOMENGLOSS</v>
      </c>
      <c r="B615" s="239">
        <v>614</v>
      </c>
      <c r="C615" s="86" t="s">
        <v>1374</v>
      </c>
      <c r="D615" s="241">
        <f>COUNTIF($C$1:$C615,C615)</f>
        <v>15</v>
      </c>
      <c r="E615" s="241" t="str">
        <f t="shared" si="29"/>
        <v>Magazines Read15</v>
      </c>
      <c r="F615" s="86" t="s">
        <v>1403</v>
      </c>
      <c r="G615" s="242">
        <v>4.241630901287554E-2</v>
      </c>
      <c r="H615" s="245">
        <v>115.81926140948136</v>
      </c>
    </row>
    <row r="616" spans="1:8">
      <c r="A616" s="86" t="str">
        <v>CHARITY1</v>
      </c>
      <c r="B616" s="239">
        <v>615</v>
      </c>
      <c r="C616" s="86" t="s">
        <v>1405</v>
      </c>
      <c r="D616" s="241">
        <f>COUNTIF($C$1:$C616,C616)</f>
        <v>1</v>
      </c>
      <c r="E616" s="241" t="str">
        <f t="shared" si="29"/>
        <v>Charities1</v>
      </c>
      <c r="F616" s="86" t="s">
        <v>1406</v>
      </c>
      <c r="G616" s="242">
        <v>0.13590557939914163</v>
      </c>
      <c r="H616" s="245">
        <v>98.132527732184187</v>
      </c>
    </row>
    <row r="617" spans="1:8">
      <c r="A617" s="86" t="str">
        <v>CHARITY2</v>
      </c>
      <c r="B617" s="239">
        <v>616</v>
      </c>
      <c r="C617" s="86" t="s">
        <v>1405</v>
      </c>
      <c r="D617" s="241">
        <f>COUNTIF($C$1:$C617,C617)</f>
        <v>2</v>
      </c>
      <c r="E617" s="241" t="str">
        <f t="shared" si="29"/>
        <v>Charities2</v>
      </c>
      <c r="F617" s="86" t="s">
        <v>1408</v>
      </c>
      <c r="G617" s="242">
        <v>0.13546781115879827</v>
      </c>
      <c r="H617" s="245">
        <v>108.53783628683757</v>
      </c>
    </row>
    <row r="618" spans="1:8">
      <c r="A618" s="86" t="str">
        <v>CHARITY3</v>
      </c>
      <c r="B618" s="239">
        <v>617</v>
      </c>
      <c r="C618" s="86" t="s">
        <v>1405</v>
      </c>
      <c r="D618" s="241">
        <f>COUNTIF($C$1:$C618,C618)</f>
        <v>3</v>
      </c>
      <c r="E618" s="241" t="str">
        <f t="shared" si="29"/>
        <v>Charities3</v>
      </c>
      <c r="F618" s="86" t="s">
        <v>1410</v>
      </c>
      <c r="G618" s="242">
        <v>4.1373390557939919E-2</v>
      </c>
      <c r="H618" s="245">
        <v>97.416775515296052</v>
      </c>
    </row>
    <row r="619" spans="1:8">
      <c r="A619" s="86" t="str">
        <v>CHARITY5</v>
      </c>
      <c r="B619" s="239">
        <v>618</v>
      </c>
      <c r="C619" s="86" t="s">
        <v>1405</v>
      </c>
      <c r="D619" s="241">
        <f>COUNTIF($C$1:$C619,C619)</f>
        <v>4</v>
      </c>
      <c r="E619" s="241" t="str">
        <f t="shared" si="29"/>
        <v>Charities4</v>
      </c>
      <c r="F619" s="86" t="s">
        <v>1412</v>
      </c>
      <c r="G619" s="242">
        <v>6.5609442060085843E-2</v>
      </c>
      <c r="H619" s="245">
        <v>101.62845199443777</v>
      </c>
    </row>
    <row r="620" spans="1:8">
      <c r="A620" s="86" t="str">
        <v>CHARITY7</v>
      </c>
      <c r="B620" s="239">
        <v>619</v>
      </c>
      <c r="C620" s="86" t="s">
        <v>1405</v>
      </c>
      <c r="D620" s="241">
        <f>COUNTIF($C$1:$C620,C620)</f>
        <v>5</v>
      </c>
      <c r="E620" s="241" t="str">
        <f t="shared" si="29"/>
        <v>Charities5</v>
      </c>
      <c r="F620" s="86" t="s">
        <v>1414</v>
      </c>
      <c r="G620" s="242">
        <v>0.26693133047210299</v>
      </c>
      <c r="H620" s="245">
        <v>108.03524125048793</v>
      </c>
    </row>
    <row r="621" spans="1:8">
      <c r="A621" s="86" t="str">
        <v>CHARITY8</v>
      </c>
      <c r="B621" s="239">
        <v>620</v>
      </c>
      <c r="C621" s="86" t="s">
        <v>1405</v>
      </c>
      <c r="D621" s="241">
        <f>COUNTIF($C$1:$C621,C621)</f>
        <v>6</v>
      </c>
      <c r="E621" s="241" t="str">
        <f t="shared" si="29"/>
        <v>Charities6</v>
      </c>
      <c r="F621" s="86" t="s">
        <v>1416</v>
      </c>
      <c r="G621" s="242">
        <v>4.4802575107296148E-2</v>
      </c>
      <c r="H621" s="245">
        <v>117.5423015010491</v>
      </c>
    </row>
    <row r="622" spans="1:8">
      <c r="A622" s="86" t="str">
        <v>CHARITY11</v>
      </c>
      <c r="B622" s="239">
        <v>621</v>
      </c>
      <c r="C622" s="86" t="s">
        <v>1405</v>
      </c>
      <c r="D622" s="241">
        <f>COUNTIF($C$1:$C622,C622)</f>
        <v>7</v>
      </c>
      <c r="E622" s="241" t="str">
        <f t="shared" si="29"/>
        <v>Charities7</v>
      </c>
      <c r="F622" s="86" t="s">
        <v>1418</v>
      </c>
      <c r="G622" s="242">
        <v>0.30916309012875537</v>
      </c>
      <c r="H622" s="245">
        <v>104.74733285645186</v>
      </c>
    </row>
    <row r="623" spans="1:8">
      <c r="A623" s="86" t="str">
        <v>CHARITY13</v>
      </c>
      <c r="B623" s="239">
        <v>622</v>
      </c>
      <c r="C623" s="86" t="s">
        <v>1405</v>
      </c>
      <c r="D623" s="241">
        <f>COUNTIF($C$1:$C623,C623)</f>
        <v>8</v>
      </c>
      <c r="E623" s="241" t="str">
        <f t="shared" si="29"/>
        <v>Charities8</v>
      </c>
      <c r="F623" s="86" t="s">
        <v>1420</v>
      </c>
      <c r="G623" s="242">
        <v>3.0570815450643773E-2</v>
      </c>
      <c r="H623" s="245">
        <v>99.663410212613982</v>
      </c>
    </row>
    <row r="624" spans="1:8">
      <c r="A624" s="86" t="str">
        <v>CHARITY15</v>
      </c>
      <c r="B624" s="239">
        <v>623</v>
      </c>
      <c r="C624" s="86" t="s">
        <v>1405</v>
      </c>
      <c r="D624" s="241">
        <f>COUNTIF($C$1:$C624,C624)</f>
        <v>9</v>
      </c>
      <c r="E624" s="241" t="str">
        <f t="shared" si="29"/>
        <v>Charities9</v>
      </c>
      <c r="F624" s="86" t="s">
        <v>1422</v>
      </c>
      <c r="G624" s="242">
        <v>9.4171673819742494E-2</v>
      </c>
      <c r="H624" s="245">
        <v>100.14850607921855</v>
      </c>
    </row>
    <row r="625" spans="1:8">
      <c r="A625" s="86" t="str">
        <v>CHARITY10</v>
      </c>
      <c r="B625" s="239">
        <v>624</v>
      </c>
      <c r="C625" s="86" t="s">
        <v>1405</v>
      </c>
      <c r="D625" s="241">
        <f>COUNTIF($C$1:$C625,C625)</f>
        <v>10</v>
      </c>
      <c r="E625" s="241" t="str">
        <f t="shared" si="29"/>
        <v>Charities10</v>
      </c>
      <c r="F625" s="86" t="s">
        <v>1424</v>
      </c>
      <c r="G625" s="242">
        <v>0.2787339055793992</v>
      </c>
      <c r="H625" s="245">
        <v>108.60496760975545</v>
      </c>
    </row>
    <row r="626" spans="1:8">
      <c r="A626" s="86" t="str">
        <v>INTERESTS1</v>
      </c>
      <c r="B626" s="239">
        <v>625</v>
      </c>
      <c r="C626" s="86" t="s">
        <v>1426</v>
      </c>
      <c r="D626" s="241">
        <f>COUNTIF($C$1:$C626,C626)</f>
        <v>1</v>
      </c>
      <c r="E626" s="241" t="str">
        <f t="shared" si="29"/>
        <v>Interests &amp; Hobbies1</v>
      </c>
      <c r="F626" s="86" t="s">
        <v>1427</v>
      </c>
      <c r="G626" s="242">
        <v>2.5575107296137337E-2</v>
      </c>
      <c r="H626" s="245">
        <v>90.381810650111788</v>
      </c>
    </row>
    <row r="627" spans="1:8">
      <c r="A627" s="86" t="str">
        <v>INTERESTS4</v>
      </c>
      <c r="B627" s="239">
        <v>626</v>
      </c>
      <c r="C627" s="86" t="s">
        <v>1426</v>
      </c>
      <c r="D627" s="241">
        <f>COUNTIF($C$1:$C627,C627)</f>
        <v>2</v>
      </c>
      <c r="E627" s="241" t="str">
        <f t="shared" si="29"/>
        <v>Interests &amp; Hobbies2</v>
      </c>
      <c r="F627" s="86" t="s">
        <v>1429</v>
      </c>
      <c r="G627" s="242">
        <v>0.19372103004291846</v>
      </c>
      <c r="H627" s="245">
        <v>109.64394646142064</v>
      </c>
    </row>
    <row r="628" spans="1:8">
      <c r="A628" s="86" t="str">
        <v>INTERESTS5</v>
      </c>
      <c r="B628" s="239">
        <v>627</v>
      </c>
      <c r="C628" s="86" t="s">
        <v>1426</v>
      </c>
      <c r="D628" s="241">
        <f>COUNTIF($C$1:$C628,C628)</f>
        <v>3</v>
      </c>
      <c r="E628" s="241" t="str">
        <f t="shared" si="29"/>
        <v>Interests &amp; Hobbies3</v>
      </c>
      <c r="F628" s="86" t="s">
        <v>1431</v>
      </c>
      <c r="G628" s="242">
        <v>0.31842918454935615</v>
      </c>
      <c r="H628" s="245">
        <v>107.99372119827655</v>
      </c>
    </row>
    <row r="629" spans="1:8">
      <c r="A629" s="86" t="str">
        <v>INTERESTS6</v>
      </c>
      <c r="B629" s="239">
        <v>628</v>
      </c>
      <c r="C629" s="86" t="s">
        <v>1426</v>
      </c>
      <c r="D629" s="241">
        <f>COUNTIF($C$1:$C629,C629)</f>
        <v>4</v>
      </c>
      <c r="E629" s="241" t="str">
        <f t="shared" si="29"/>
        <v>Interests &amp; Hobbies4</v>
      </c>
      <c r="F629" s="86" t="s">
        <v>1433</v>
      </c>
      <c r="G629" s="242">
        <v>0.38040343347639477</v>
      </c>
      <c r="H629" s="245">
        <v>104.91443341039468</v>
      </c>
    </row>
    <row r="630" spans="1:8">
      <c r="A630" s="86" t="str">
        <v>INTERESTS9</v>
      </c>
      <c r="B630" s="239">
        <v>629</v>
      </c>
      <c r="C630" s="86" t="s">
        <v>1426</v>
      </c>
      <c r="D630" s="241">
        <f>COUNTIF($C$1:$C630,C630)</f>
        <v>5</v>
      </c>
      <c r="E630" s="241" t="str">
        <f t="shared" si="29"/>
        <v>Interests &amp; Hobbies5</v>
      </c>
      <c r="F630" s="86" t="s">
        <v>1435</v>
      </c>
      <c r="G630" s="242">
        <v>0.24789699570815452</v>
      </c>
      <c r="H630" s="245">
        <v>102.42947649625494</v>
      </c>
    </row>
    <row r="631" spans="1:8">
      <c r="A631" s="86" t="str">
        <v>INTERESTS55</v>
      </c>
      <c r="B631" s="239">
        <v>630</v>
      </c>
      <c r="C631" s="86" t="s">
        <v>1426</v>
      </c>
      <c r="D631" s="241">
        <f>COUNTIF($C$1:$C631,C631)</f>
        <v>6</v>
      </c>
      <c r="E631" s="241" t="str">
        <f t="shared" si="29"/>
        <v>Interests &amp; Hobbies6</v>
      </c>
      <c r="F631" s="86" t="s">
        <v>1437</v>
      </c>
      <c r="G631" s="242">
        <v>0.20897854077253217</v>
      </c>
      <c r="H631" s="245">
        <v>102.87315806139739</v>
      </c>
    </row>
    <row r="632" spans="1:8">
      <c r="A632" s="86" t="str">
        <v>INTERESTS10</v>
      </c>
      <c r="B632" s="239">
        <v>631</v>
      </c>
      <c r="C632" s="86" t="s">
        <v>1426</v>
      </c>
      <c r="D632" s="241">
        <f>COUNTIF($C$1:$C632,C632)</f>
        <v>7</v>
      </c>
      <c r="E632" s="241" t="str">
        <f t="shared" si="29"/>
        <v>Interests &amp; Hobbies7</v>
      </c>
      <c r="F632" s="86" t="s">
        <v>1439</v>
      </c>
      <c r="G632" s="242">
        <v>0.48708583690987117</v>
      </c>
      <c r="H632" s="245">
        <v>109.74984546587238</v>
      </c>
    </row>
    <row r="633" spans="1:8">
      <c r="A633" s="86" t="str">
        <v>INTERESTS12</v>
      </c>
      <c r="B633" s="239">
        <v>632</v>
      </c>
      <c r="C633" s="86" t="s">
        <v>1426</v>
      </c>
      <c r="D633" s="241">
        <f>COUNTIF($C$1:$C633,C633)</f>
        <v>8</v>
      </c>
      <c r="E633" s="241" t="str">
        <f t="shared" si="29"/>
        <v>Interests &amp; Hobbies8</v>
      </c>
      <c r="F633" s="86" t="s">
        <v>1441</v>
      </c>
      <c r="G633" s="242">
        <v>0.37758369098712447</v>
      </c>
      <c r="H633" s="245">
        <v>111.84408753897227</v>
      </c>
    </row>
    <row r="634" spans="1:8">
      <c r="A634" s="86" t="str">
        <v>INTERESTS17</v>
      </c>
      <c r="B634" s="239">
        <v>633</v>
      </c>
      <c r="C634" s="86" t="s">
        <v>1426</v>
      </c>
      <c r="D634" s="241">
        <f>COUNTIF($C$1:$C634,C634)</f>
        <v>9</v>
      </c>
      <c r="E634" s="241" t="str">
        <f t="shared" si="29"/>
        <v>Interests &amp; Hobbies9</v>
      </c>
      <c r="F634" s="86" t="s">
        <v>1443</v>
      </c>
      <c r="G634" s="242">
        <v>0.41213304721030042</v>
      </c>
      <c r="H634" s="245">
        <v>110.05902074333372</v>
      </c>
    </row>
    <row r="635" spans="1:8">
      <c r="A635" s="86" t="str">
        <v>INTERESTS43</v>
      </c>
      <c r="B635" s="239">
        <v>634</v>
      </c>
      <c r="C635" s="86" t="s">
        <v>1426</v>
      </c>
      <c r="D635" s="241">
        <f>COUNTIF($C$1:$C635,C635)</f>
        <v>10</v>
      </c>
      <c r="E635" s="241" t="str">
        <f t="shared" si="29"/>
        <v>Interests &amp; Hobbies10</v>
      </c>
      <c r="F635" s="86" t="s">
        <v>1445</v>
      </c>
      <c r="G635" s="242">
        <v>5.9944206008583703E-2</v>
      </c>
      <c r="H635" s="245">
        <v>87.09384894440818</v>
      </c>
    </row>
    <row r="636" spans="1:8">
      <c r="A636" s="86" t="str">
        <v>INTERESTS18</v>
      </c>
      <c r="B636" s="239">
        <v>635</v>
      </c>
      <c r="C636" s="86" t="s">
        <v>1426</v>
      </c>
      <c r="D636" s="241">
        <f>COUNTIF($C$1:$C636,C636)</f>
        <v>11</v>
      </c>
      <c r="E636" s="241" t="str">
        <f t="shared" si="29"/>
        <v>Interests &amp; Hobbies11</v>
      </c>
      <c r="F636" s="86" t="s">
        <v>1447</v>
      </c>
      <c r="G636" s="242">
        <v>0.34630901287553656</v>
      </c>
      <c r="H636" s="245">
        <v>101.23009718893692</v>
      </c>
    </row>
    <row r="637" spans="1:8">
      <c r="A637" s="86" t="str">
        <v>INTERESTS19</v>
      </c>
      <c r="B637" s="239">
        <v>636</v>
      </c>
      <c r="C637" s="86" t="s">
        <v>1426</v>
      </c>
      <c r="D637" s="241">
        <f>COUNTIF($C$1:$C637,C637)</f>
        <v>12</v>
      </c>
      <c r="E637" s="241" t="str">
        <f t="shared" si="29"/>
        <v>Interests &amp; Hobbies12</v>
      </c>
      <c r="F637" s="86" t="s">
        <v>1449</v>
      </c>
      <c r="G637" s="242">
        <v>3.8377682403433477E-2</v>
      </c>
      <c r="H637" s="245">
        <v>126.96146401651833</v>
      </c>
    </row>
    <row r="638" spans="1:8">
      <c r="A638" s="86" t="str">
        <v>INTERESTS44</v>
      </c>
      <c r="B638" s="239">
        <v>637</v>
      </c>
      <c r="C638" s="86" t="s">
        <v>1426</v>
      </c>
      <c r="D638" s="241">
        <f>COUNTIF($C$1:$C638,C638)</f>
        <v>13</v>
      </c>
      <c r="E638" s="241" t="str">
        <f t="shared" si="29"/>
        <v>Interests &amp; Hobbies13</v>
      </c>
      <c r="F638" s="86" t="s">
        <v>1451</v>
      </c>
      <c r="G638" s="242">
        <v>0.39948497854077258</v>
      </c>
      <c r="H638" s="245">
        <v>106.40980298835584</v>
      </c>
    </row>
    <row r="639" spans="1:8">
      <c r="A639" s="86" t="str">
        <v>INTERESTS21</v>
      </c>
      <c r="B639" s="239">
        <v>638</v>
      </c>
      <c r="C639" s="86" t="s">
        <v>1426</v>
      </c>
      <c r="D639" s="241">
        <f>COUNTIF($C$1:$C639,C639)</f>
        <v>14</v>
      </c>
      <c r="E639" s="241" t="str">
        <f t="shared" si="29"/>
        <v>Interests &amp; Hobbies14</v>
      </c>
      <c r="F639" s="86" t="s">
        <v>1453</v>
      </c>
      <c r="G639" s="242">
        <v>0.21606866952789702</v>
      </c>
      <c r="H639" s="245">
        <v>110.46934712949519</v>
      </c>
    </row>
    <row r="640" spans="1:8">
      <c r="A640" s="86" t="str">
        <v>INTERESTS47</v>
      </c>
      <c r="B640" s="239">
        <v>639</v>
      </c>
      <c r="C640" s="86" t="s">
        <v>1426</v>
      </c>
      <c r="D640" s="241">
        <f>COUNTIF($C$1:$C640,C640)</f>
        <v>15</v>
      </c>
      <c r="E640" s="241" t="str">
        <f t="shared" si="29"/>
        <v>Interests &amp; Hobbies15</v>
      </c>
      <c r="F640" s="86" t="s">
        <v>1455</v>
      </c>
      <c r="G640" s="242">
        <v>5.7961373390557937E-2</v>
      </c>
      <c r="H640" s="245">
        <v>112.86375717858846</v>
      </c>
    </row>
    <row r="641" spans="1:8">
      <c r="A641" s="86" t="str">
        <v>INTERESTS48</v>
      </c>
      <c r="B641" s="239">
        <v>640</v>
      </c>
      <c r="C641" s="86" t="s">
        <v>1426</v>
      </c>
      <c r="D641" s="241">
        <f>COUNTIF($C$1:$C641,C641)</f>
        <v>16</v>
      </c>
      <c r="E641" s="241" t="str">
        <f t="shared" si="29"/>
        <v>Interests &amp; Hobbies16</v>
      </c>
      <c r="F641" s="86" t="s">
        <v>1457</v>
      </c>
      <c r="G641" s="242">
        <v>0.46191845493562228</v>
      </c>
      <c r="H641" s="245">
        <v>97.277590644121631</v>
      </c>
    </row>
    <row r="642" spans="1:8">
      <c r="A642" s="86" t="str">
        <v>INTERESTS28</v>
      </c>
      <c r="B642" s="239">
        <v>641</v>
      </c>
      <c r="C642" s="86" t="s">
        <v>1426</v>
      </c>
      <c r="D642" s="241">
        <f>COUNTIF($C$1:$C642,C642)</f>
        <v>17</v>
      </c>
      <c r="E642" s="241" t="str">
        <f t="shared" si="29"/>
        <v>Interests &amp; Hobbies17</v>
      </c>
      <c r="F642" s="86" t="s">
        <v>1459</v>
      </c>
      <c r="G642" s="242">
        <v>0.38477682403433477</v>
      </c>
      <c r="H642" s="245">
        <v>106.3076033270375</v>
      </c>
    </row>
    <row r="643" spans="1:8">
      <c r="A643" s="86" t="str">
        <v>INTERESTS29</v>
      </c>
      <c r="B643" s="239">
        <v>642</v>
      </c>
      <c r="C643" s="86" t="s">
        <v>1426</v>
      </c>
      <c r="D643" s="241">
        <f>COUNTIF($C$1:$C643,C643)</f>
        <v>18</v>
      </c>
      <c r="E643" s="241" t="str">
        <f t="shared" ref="E643:E706" si="30">C643&amp;D643</f>
        <v>Interests &amp; Hobbies18</v>
      </c>
      <c r="F643" s="86" t="s">
        <v>1461</v>
      </c>
      <c r="G643" s="242">
        <v>0.42455364806866958</v>
      </c>
      <c r="H643" s="245">
        <v>100.82989149808226</v>
      </c>
    </row>
    <row r="644" spans="1:8">
      <c r="A644" s="86" t="str">
        <v>INTERESTS51</v>
      </c>
      <c r="B644" s="239">
        <v>643</v>
      </c>
      <c r="C644" s="86" t="s">
        <v>1426</v>
      </c>
      <c r="D644" s="241">
        <f>COUNTIF($C$1:$C644,C644)</f>
        <v>19</v>
      </c>
      <c r="E644" s="241" t="str">
        <f t="shared" si="30"/>
        <v>Interests &amp; Hobbies19</v>
      </c>
      <c r="F644" s="86" t="s">
        <v>1399</v>
      </c>
      <c r="G644" s="242">
        <v>0.50519313304721025</v>
      </c>
      <c r="H644" s="245">
        <v>98.740328062411194</v>
      </c>
    </row>
    <row r="645" spans="1:8">
      <c r="A645" s="86" t="str">
        <v>INTERESTS52</v>
      </c>
      <c r="B645" s="239">
        <v>644</v>
      </c>
      <c r="C645" s="86" t="s">
        <v>1426</v>
      </c>
      <c r="D645" s="241">
        <f>COUNTIF($C$1:$C645,C645)</f>
        <v>20</v>
      </c>
      <c r="E645" s="241" t="str">
        <f t="shared" si="30"/>
        <v>Interests &amp; Hobbies20</v>
      </c>
      <c r="F645" s="86" t="s">
        <v>1464</v>
      </c>
      <c r="G645" s="242">
        <v>0.18743347639484981</v>
      </c>
      <c r="H645" s="245">
        <v>107.59723485482959</v>
      </c>
    </row>
    <row r="646" spans="1:8">
      <c r="A646" s="86" t="str">
        <v>holdest6</v>
      </c>
      <c r="B646" s="239">
        <v>645</v>
      </c>
      <c r="C646" s="86" t="s">
        <v>1466</v>
      </c>
      <c r="D646" s="241">
        <f>COUNTIF($C$1:$C646,C646)</f>
        <v>1</v>
      </c>
      <c r="E646" s="241" t="str">
        <f t="shared" si="30"/>
        <v>Holiday Destination/Type1</v>
      </c>
      <c r="F646" s="86" t="s">
        <v>1467</v>
      </c>
      <c r="G646" s="242">
        <v>0.58866094420600856</v>
      </c>
      <c r="H646" s="245">
        <v>101.76467791366564</v>
      </c>
    </row>
    <row r="647" spans="1:8">
      <c r="A647" s="86" t="str">
        <v>holdest1</v>
      </c>
      <c r="B647" s="239">
        <v>646</v>
      </c>
      <c r="C647" s="86" t="s">
        <v>1466</v>
      </c>
      <c r="D647" s="241">
        <f>COUNTIF($C$1:$C647,C647)</f>
        <v>2</v>
      </c>
      <c r="E647" s="241" t="str">
        <f t="shared" si="30"/>
        <v>Holiday Destination/Type2</v>
      </c>
      <c r="F647" s="86" t="s">
        <v>1469</v>
      </c>
      <c r="G647" s="242">
        <v>4.7536480686695283E-2</v>
      </c>
      <c r="H647" s="245">
        <v>110.6846097151296</v>
      </c>
    </row>
    <row r="648" spans="1:8">
      <c r="A648" s="86" t="str">
        <v>holdest2</v>
      </c>
      <c r="B648" s="239">
        <v>647</v>
      </c>
      <c r="C648" s="86" t="s">
        <v>1466</v>
      </c>
      <c r="D648" s="241">
        <f>COUNTIF($C$1:$C648,C648)</f>
        <v>3</v>
      </c>
      <c r="E648" s="241" t="str">
        <f t="shared" si="30"/>
        <v>Holiday Destination/Type3</v>
      </c>
      <c r="F648" s="86" t="s">
        <v>1471</v>
      </c>
      <c r="G648" s="242">
        <v>0.12124892703862659</v>
      </c>
      <c r="H648" s="245">
        <v>118.77764939089263</v>
      </c>
    </row>
    <row r="649" spans="1:8">
      <c r="A649" s="86" t="str">
        <v>holdest3</v>
      </c>
      <c r="B649" s="239">
        <v>648</v>
      </c>
      <c r="C649" s="86" t="s">
        <v>1466</v>
      </c>
      <c r="D649" s="241">
        <f>COUNTIF($C$1:$C649,C649)</f>
        <v>4</v>
      </c>
      <c r="E649" s="241" t="str">
        <f t="shared" si="30"/>
        <v>Holiday Destination/Type4</v>
      </c>
      <c r="F649" s="86" t="s">
        <v>1473</v>
      </c>
      <c r="G649" s="242">
        <v>1.3939914163090128E-2</v>
      </c>
      <c r="H649" s="245">
        <v>127.34709615053086</v>
      </c>
    </row>
    <row r="650" spans="1:8">
      <c r="A650" s="86" t="str">
        <v>holdest4</v>
      </c>
      <c r="B650" s="239">
        <v>649</v>
      </c>
      <c r="C650" s="86" t="s">
        <v>1466</v>
      </c>
      <c r="D650" s="241">
        <f>COUNTIF($C$1:$C650,C650)</f>
        <v>5</v>
      </c>
      <c r="E650" s="241" t="str">
        <f t="shared" si="30"/>
        <v>Holiday Destination/Type5</v>
      </c>
      <c r="F650" s="86" t="s">
        <v>1475</v>
      </c>
      <c r="G650" s="242">
        <v>2.2008583690987123E-2</v>
      </c>
      <c r="H650" s="245">
        <v>119.4913168451917</v>
      </c>
    </row>
    <row r="651" spans="1:8">
      <c r="A651" s="86" t="str">
        <v>holdest5</v>
      </c>
      <c r="B651" s="239">
        <v>650</v>
      </c>
      <c r="C651" s="86" t="s">
        <v>1466</v>
      </c>
      <c r="D651" s="241">
        <f>COUNTIF($C$1:$C651,C651)</f>
        <v>6</v>
      </c>
      <c r="E651" s="241" t="str">
        <f t="shared" si="30"/>
        <v>Holiday Destination/Type6</v>
      </c>
      <c r="F651" s="86" t="s">
        <v>1477</v>
      </c>
      <c r="G651" s="242">
        <v>0.397412017167382</v>
      </c>
      <c r="H651" s="245">
        <v>111.24129404742786</v>
      </c>
    </row>
    <row r="652" spans="1:8">
      <c r="A652" s="86" t="str">
        <v>holdest7</v>
      </c>
      <c r="B652" s="239">
        <v>651</v>
      </c>
      <c r="C652" s="86" t="s">
        <v>1466</v>
      </c>
      <c r="D652" s="241">
        <f>COUNTIF($C$1:$C652,C652)</f>
        <v>7</v>
      </c>
      <c r="E652" s="241" t="str">
        <f t="shared" si="30"/>
        <v>Holiday Destination/Type7</v>
      </c>
      <c r="F652" s="86" t="s">
        <v>1479</v>
      </c>
      <c r="G652" s="242">
        <v>0.23993991416309013</v>
      </c>
      <c r="H652" s="245">
        <v>108.58311842662521</v>
      </c>
    </row>
    <row r="653" spans="1:8">
      <c r="A653" s="86" t="str">
        <v>holdest8</v>
      </c>
      <c r="B653" s="239">
        <v>652</v>
      </c>
      <c r="C653" s="86" t="s">
        <v>1466</v>
      </c>
      <c r="D653" s="241">
        <f>COUNTIF($C$1:$C653,C653)</f>
        <v>8</v>
      </c>
      <c r="E653" s="241" t="str">
        <f t="shared" si="30"/>
        <v>Holiday Destination/Type8</v>
      </c>
      <c r="F653" s="86" t="s">
        <v>1481</v>
      </c>
      <c r="G653" s="242">
        <v>9.0939914163090135E-2</v>
      </c>
      <c r="H653" s="245">
        <v>123.91190718306855</v>
      </c>
    </row>
    <row r="654" spans="1:8">
      <c r="A654" s="86" t="str">
        <v>holtype1</v>
      </c>
      <c r="B654" s="239">
        <v>653</v>
      </c>
      <c r="C654" s="86" t="s">
        <v>1466</v>
      </c>
      <c r="D654" s="241">
        <f>COUNTIF($C$1:$C654,C654)</f>
        <v>9</v>
      </c>
      <c r="E654" s="241" t="str">
        <f t="shared" si="30"/>
        <v>Holiday Destination/Type9</v>
      </c>
      <c r="F654" s="86" t="s">
        <v>1483</v>
      </c>
      <c r="G654" s="242">
        <v>0.2478326180257511</v>
      </c>
      <c r="H654" s="245">
        <v>109.91938383168103</v>
      </c>
    </row>
    <row r="655" spans="1:8">
      <c r="A655" s="86" t="str">
        <v>holtype3</v>
      </c>
      <c r="B655" s="239">
        <v>654</v>
      </c>
      <c r="C655" s="86" t="s">
        <v>1466</v>
      </c>
      <c r="D655" s="241">
        <f>COUNTIF($C$1:$C655,C655)</f>
        <v>10</v>
      </c>
      <c r="E655" s="241" t="str">
        <f t="shared" si="30"/>
        <v>Holiday Destination/Type10</v>
      </c>
      <c r="F655" s="86" t="s">
        <v>1485</v>
      </c>
      <c r="G655" s="242">
        <v>3.6291845493562229E-2</v>
      </c>
      <c r="H655" s="245">
        <v>119.92085045928467</v>
      </c>
    </row>
    <row r="656" spans="1:8">
      <c r="A656" s="86" t="str">
        <v>holtype4</v>
      </c>
      <c r="B656" s="239">
        <v>655</v>
      </c>
      <c r="C656" s="86" t="s">
        <v>1466</v>
      </c>
      <c r="D656" s="241">
        <f>COUNTIF($C$1:$C656,C656)</f>
        <v>11</v>
      </c>
      <c r="E656" s="241" t="str">
        <f t="shared" si="30"/>
        <v>Holiday Destination/Type11</v>
      </c>
      <c r="F656" s="86" t="s">
        <v>1487</v>
      </c>
      <c r="G656" s="242">
        <v>0.2080557939914163</v>
      </c>
      <c r="H656" s="245">
        <v>103.79765674045831</v>
      </c>
    </row>
    <row r="657" spans="1:8">
      <c r="A657" s="86" t="str">
        <v>holtype6</v>
      </c>
      <c r="B657" s="239">
        <v>656</v>
      </c>
      <c r="C657" s="86" t="s">
        <v>1466</v>
      </c>
      <c r="D657" s="241">
        <f>COUNTIF($C$1:$C657,C657)</f>
        <v>12</v>
      </c>
      <c r="E657" s="241" t="str">
        <f t="shared" si="30"/>
        <v>Holiday Destination/Type12</v>
      </c>
      <c r="F657" s="86" t="s">
        <v>1489</v>
      </c>
      <c r="G657" s="242">
        <v>0.17233905579399142</v>
      </c>
      <c r="H657" s="245">
        <v>119.12374263940863</v>
      </c>
    </row>
    <row r="658" spans="1:8">
      <c r="A658" s="86" t="str">
        <v>car_enqc_app</v>
      </c>
      <c r="B658" s="239">
        <v>657</v>
      </c>
      <c r="C658" s="86" t="s">
        <v>1492</v>
      </c>
      <c r="D658" s="241">
        <f>COUNTIF($C$1:$C658,C658)</f>
        <v>1</v>
      </c>
      <c r="E658" s="241" t="str">
        <f t="shared" si="30"/>
        <v>Make enquiry on car dealership or manufacturer1</v>
      </c>
      <c r="F658" s="86" t="s">
        <v>1493</v>
      </c>
      <c r="G658" s="242">
        <v>0.14064806866952789</v>
      </c>
      <c r="H658" s="245">
        <v>97.329606112760828</v>
      </c>
    </row>
    <row r="659" spans="1:8">
      <c r="A659" s="86" t="str">
        <v>car_enqc_call</v>
      </c>
      <c r="B659" s="239">
        <v>658</v>
      </c>
      <c r="C659" s="86" t="s">
        <v>1492</v>
      </c>
      <c r="D659" s="241">
        <f>COUNTIF($C$1:$C659,C659)</f>
        <v>2</v>
      </c>
      <c r="E659" s="241" t="str">
        <f t="shared" si="30"/>
        <v>Make enquiry on car dealership or manufacturer2</v>
      </c>
      <c r="F659" s="86" t="s">
        <v>1495</v>
      </c>
      <c r="G659" s="242">
        <v>0.46630042918454939</v>
      </c>
      <c r="H659" s="245">
        <v>100.51293107905357</v>
      </c>
    </row>
    <row r="660" spans="1:8">
      <c r="A660" s="86" t="str">
        <v>car_enqc_email</v>
      </c>
      <c r="B660" s="239">
        <v>659</v>
      </c>
      <c r="C660" s="86" t="s">
        <v>1492</v>
      </c>
      <c r="D660" s="241">
        <f>COUNTIF($C$1:$C660,C660)</f>
        <v>3</v>
      </c>
      <c r="E660" s="241" t="str">
        <f t="shared" si="30"/>
        <v>Make enquiry on car dealership or manufacturer3</v>
      </c>
      <c r="F660" s="86" t="s">
        <v>1050</v>
      </c>
      <c r="G660" s="242">
        <v>0.32440772532188844</v>
      </c>
      <c r="H660" s="245">
        <v>99.38081872589035</v>
      </c>
    </row>
    <row r="661" spans="1:8">
      <c r="A661" s="86" t="str">
        <v>car_enqc_f2f</v>
      </c>
      <c r="B661" s="239">
        <v>660</v>
      </c>
      <c r="C661" s="86" t="s">
        <v>1492</v>
      </c>
      <c r="D661" s="241">
        <f>COUNTIF($C$1:$C661,C661)</f>
        <v>4</v>
      </c>
      <c r="E661" s="241" t="str">
        <f t="shared" si="30"/>
        <v>Make enquiry on car dealership or manufacturer4</v>
      </c>
      <c r="F661" s="86" t="s">
        <v>1498</v>
      </c>
      <c r="G661" s="242">
        <v>0.52211158798283264</v>
      </c>
      <c r="H661" s="245">
        <v>100.24350764905945</v>
      </c>
    </row>
    <row r="662" spans="1:8">
      <c r="A662" s="86" t="str">
        <v>car_enqc_mail</v>
      </c>
      <c r="B662" s="239">
        <v>661</v>
      </c>
      <c r="C662" s="86" t="s">
        <v>1492</v>
      </c>
      <c r="D662" s="241">
        <f>COUNTIF($C$1:$C662,C662)</f>
        <v>5</v>
      </c>
      <c r="E662" s="241" t="str">
        <f t="shared" si="30"/>
        <v>Make enquiry on car dealership or manufacturer5</v>
      </c>
      <c r="F662" s="86" t="s">
        <v>1500</v>
      </c>
      <c r="G662" s="242">
        <v>0.11783690987124464</v>
      </c>
      <c r="H662" s="245">
        <v>97.900133308284609</v>
      </c>
    </row>
    <row r="663" spans="1:8">
      <c r="A663" s="86" t="str">
        <v>car_enqc_txt</v>
      </c>
      <c r="B663" s="239">
        <v>662</v>
      </c>
      <c r="C663" s="86" t="s">
        <v>1492</v>
      </c>
      <c r="D663" s="241">
        <f>COUNTIF($C$1:$C663,C663)</f>
        <v>6</v>
      </c>
      <c r="E663" s="241" t="str">
        <f t="shared" si="30"/>
        <v>Make enquiry on car dealership or manufacturer6</v>
      </c>
      <c r="F663" s="86" t="s">
        <v>1502</v>
      </c>
      <c r="G663" s="242">
        <v>8.9746781115879817E-2</v>
      </c>
      <c r="H663" s="245">
        <v>99.065997154448098</v>
      </c>
    </row>
    <row r="664" spans="1:8">
      <c r="A664" s="86" t="str">
        <v>car_enqc_web</v>
      </c>
      <c r="B664" s="239">
        <v>663</v>
      </c>
      <c r="C664" s="86" t="s">
        <v>1492</v>
      </c>
      <c r="D664" s="241">
        <f>COUNTIF($C$1:$C664,C664)</f>
        <v>7</v>
      </c>
      <c r="E664" s="241" t="str">
        <f t="shared" si="30"/>
        <v>Make enquiry on car dealership or manufacturer7</v>
      </c>
      <c r="F664" s="86" t="s">
        <v>1504</v>
      </c>
      <c r="G664" s="242">
        <v>0.23833905579399139</v>
      </c>
      <c r="H664" s="245">
        <v>100.24457014541738</v>
      </c>
    </row>
    <row r="665" spans="1:8">
      <c r="A665" s="86" t="str">
        <v>car_sub_app</v>
      </c>
      <c r="B665" s="239">
        <v>664</v>
      </c>
      <c r="C665" s="86" t="s">
        <v>1506</v>
      </c>
      <c r="D665" s="241">
        <f>COUNTIF($C$1:$C665,C665)</f>
        <v>1</v>
      </c>
      <c r="E665" s="241" t="str">
        <f t="shared" si="30"/>
        <v>Submit info to cars dealership or manufacturer1</v>
      </c>
      <c r="F665" s="86" t="s">
        <v>1493</v>
      </c>
      <c r="G665" s="242">
        <v>0.16402575107296138</v>
      </c>
      <c r="H665" s="245">
        <v>98.420194271204167</v>
      </c>
    </row>
    <row r="666" spans="1:8">
      <c r="A666" s="86" t="str">
        <v>car_sub_call</v>
      </c>
      <c r="B666" s="239">
        <v>665</v>
      </c>
      <c r="C666" s="86" t="s">
        <v>1506</v>
      </c>
      <c r="D666" s="241">
        <f>COUNTIF($C$1:$C666,C666)</f>
        <v>2</v>
      </c>
      <c r="E666" s="241" t="str">
        <f t="shared" si="30"/>
        <v>Submit info to cars dealership or manufacturer2</v>
      </c>
      <c r="F666" s="86" t="s">
        <v>1495</v>
      </c>
      <c r="G666" s="242">
        <v>0.4246781115879828</v>
      </c>
      <c r="H666" s="245">
        <v>100.07428281788928</v>
      </c>
    </row>
    <row r="667" spans="1:8">
      <c r="A667" s="86" t="str">
        <v>car_sub_email</v>
      </c>
      <c r="B667" s="239">
        <v>666</v>
      </c>
      <c r="C667" s="86" t="s">
        <v>1506</v>
      </c>
      <c r="D667" s="241">
        <f>COUNTIF($C$1:$C667,C667)</f>
        <v>3</v>
      </c>
      <c r="E667" s="241" t="str">
        <f t="shared" si="30"/>
        <v>Submit info to cars dealership or manufacturer3</v>
      </c>
      <c r="F667" s="86" t="s">
        <v>1050</v>
      </c>
      <c r="G667" s="242">
        <v>0.30032188841201712</v>
      </c>
      <c r="H667" s="245">
        <v>100.36886935915359</v>
      </c>
    </row>
    <row r="668" spans="1:8">
      <c r="A668" s="86" t="str">
        <v>car_sub_f2f</v>
      </c>
      <c r="B668" s="239">
        <v>667</v>
      </c>
      <c r="C668" s="86" t="s">
        <v>1506</v>
      </c>
      <c r="D668" s="241">
        <f>COUNTIF($C$1:$C668,C668)</f>
        <v>4</v>
      </c>
      <c r="E668" s="241" t="str">
        <f t="shared" si="30"/>
        <v>Submit info to cars dealership or manufacturer4</v>
      </c>
      <c r="F668" s="86" t="s">
        <v>1498</v>
      </c>
      <c r="G668" s="242">
        <v>0.49433047210300429</v>
      </c>
      <c r="H668" s="245">
        <v>99.502799837218959</v>
      </c>
    </row>
    <row r="669" spans="1:8">
      <c r="A669" s="86" t="str">
        <v>car_sub_mail</v>
      </c>
      <c r="B669" s="239">
        <v>668</v>
      </c>
      <c r="C669" s="86" t="s">
        <v>1506</v>
      </c>
      <c r="D669" s="241">
        <f>COUNTIF($C$1:$C669,C669)</f>
        <v>5</v>
      </c>
      <c r="E669" s="241" t="str">
        <f t="shared" si="30"/>
        <v>Submit info to cars dealership or manufacturer5</v>
      </c>
      <c r="F669" s="86" t="s">
        <v>1500</v>
      </c>
      <c r="G669" s="242">
        <v>8.5150214592274689E-2</v>
      </c>
      <c r="H669" s="245">
        <v>95.658767856587829</v>
      </c>
    </row>
    <row r="670" spans="1:8">
      <c r="A670" s="86" t="str">
        <v>car_sub_txt</v>
      </c>
      <c r="B670" s="239">
        <v>669</v>
      </c>
      <c r="C670" s="86" t="s">
        <v>1506</v>
      </c>
      <c r="D670" s="241">
        <f>COUNTIF($C$1:$C670,C670)</f>
        <v>6</v>
      </c>
      <c r="E670" s="241" t="str">
        <f t="shared" si="30"/>
        <v>Submit info to cars dealership or manufacturer6</v>
      </c>
      <c r="F670" s="86" t="s">
        <v>1502</v>
      </c>
      <c r="G670" s="242">
        <v>0.10411587982832618</v>
      </c>
      <c r="H670" s="245">
        <v>99.776260251155463</v>
      </c>
    </row>
    <row r="671" spans="1:8">
      <c r="A671" s="86" t="str">
        <v>car_sub_web</v>
      </c>
      <c r="B671" s="239">
        <v>670</v>
      </c>
      <c r="C671" s="86" t="s">
        <v>1506</v>
      </c>
      <c r="D671" s="241">
        <f>COUNTIF($C$1:$C671,C671)</f>
        <v>7</v>
      </c>
      <c r="E671" s="241" t="str">
        <f t="shared" si="30"/>
        <v>Submit info to cars dealership or manufacturer7</v>
      </c>
      <c r="F671" s="86" t="s">
        <v>1504</v>
      </c>
      <c r="G671" s="242">
        <v>0.30621030042918451</v>
      </c>
      <c r="H671" s="245">
        <v>99.462647131673222</v>
      </c>
    </row>
    <row r="672" spans="1:8">
      <c r="A672" s="86" t="str">
        <v>car_mark_app</v>
      </c>
      <c r="B672" s="239">
        <v>671</v>
      </c>
      <c r="C672" s="86" t="s">
        <v>1514</v>
      </c>
      <c r="D672" s="241">
        <f>COUNTIF($C$1:$C672,C672)</f>
        <v>1</v>
      </c>
      <c r="E672" s="241" t="str">
        <f t="shared" si="30"/>
        <v>Get info/marketing from car dealership or manufacturer1</v>
      </c>
      <c r="F672" s="86" t="s">
        <v>1493</v>
      </c>
      <c r="G672" s="242">
        <v>0.13643776824034334</v>
      </c>
      <c r="H672" s="245">
        <v>98.175433316656324</v>
      </c>
    </row>
    <row r="673" spans="1:8">
      <c r="A673" s="86" t="str">
        <v>car_mark_call</v>
      </c>
      <c r="B673" s="239">
        <v>672</v>
      </c>
      <c r="C673" s="86" t="s">
        <v>1514</v>
      </c>
      <c r="D673" s="241">
        <f>COUNTIF($C$1:$C673,C673)</f>
        <v>2</v>
      </c>
      <c r="E673" s="241" t="str">
        <f t="shared" si="30"/>
        <v>Get info/marketing from car dealership or manufacturer2</v>
      </c>
      <c r="F673" s="86" t="s">
        <v>1495</v>
      </c>
      <c r="G673" s="242">
        <v>0.22876824034334764</v>
      </c>
      <c r="H673" s="245">
        <v>99.013785891513649</v>
      </c>
    </row>
    <row r="674" spans="1:8">
      <c r="A674" s="86" t="str">
        <v>car_mark_email</v>
      </c>
      <c r="B674" s="239">
        <v>673</v>
      </c>
      <c r="C674" s="86" t="s">
        <v>1514</v>
      </c>
      <c r="D674" s="241">
        <f>COUNTIF($C$1:$C674,C674)</f>
        <v>3</v>
      </c>
      <c r="E674" s="241" t="str">
        <f t="shared" si="30"/>
        <v>Get info/marketing from car dealership or manufacturer3</v>
      </c>
      <c r="F674" s="86" t="s">
        <v>1050</v>
      </c>
      <c r="G674" s="242">
        <v>0.24053648068669528</v>
      </c>
      <c r="H674" s="245">
        <v>98.657061148837215</v>
      </c>
    </row>
    <row r="675" spans="1:8">
      <c r="A675" s="86" t="str">
        <v>car_mark_f2f</v>
      </c>
      <c r="B675" s="239">
        <v>674</v>
      </c>
      <c r="C675" s="86" t="s">
        <v>1514</v>
      </c>
      <c r="D675" s="241">
        <f>COUNTIF($C$1:$C675,C675)</f>
        <v>4</v>
      </c>
      <c r="E675" s="241" t="str">
        <f t="shared" si="30"/>
        <v>Get info/marketing from car dealership or manufacturer4</v>
      </c>
      <c r="F675" s="86" t="s">
        <v>1498</v>
      </c>
      <c r="G675" s="242">
        <v>0.47987982832618026</v>
      </c>
      <c r="H675" s="245">
        <v>97.766499264762459</v>
      </c>
    </row>
    <row r="676" spans="1:8">
      <c r="A676" s="86" t="str">
        <v>car_mark_mail</v>
      </c>
      <c r="B676" s="239">
        <v>675</v>
      </c>
      <c r="C676" s="86" t="s">
        <v>1514</v>
      </c>
      <c r="D676" s="241">
        <f>COUNTIF($C$1:$C676,C676)</f>
        <v>5</v>
      </c>
      <c r="E676" s="241" t="str">
        <f t="shared" si="30"/>
        <v>Get info/marketing from car dealership or manufacturer5</v>
      </c>
      <c r="F676" s="86" t="s">
        <v>1500</v>
      </c>
      <c r="G676" s="242">
        <v>0.14517596566523602</v>
      </c>
      <c r="H676" s="245">
        <v>94.919955746700353</v>
      </c>
    </row>
    <row r="677" spans="1:8">
      <c r="A677" s="86" t="str">
        <v>car_mark_txt</v>
      </c>
      <c r="B677" s="239">
        <v>676</v>
      </c>
      <c r="C677" s="86" t="s">
        <v>1514</v>
      </c>
      <c r="D677" s="241">
        <f>COUNTIF($C$1:$C677,C677)</f>
        <v>6</v>
      </c>
      <c r="E677" s="241" t="str">
        <f t="shared" si="30"/>
        <v>Get info/marketing from car dealership or manufacturer6</v>
      </c>
      <c r="F677" s="86" t="s">
        <v>1502</v>
      </c>
      <c r="G677" s="242">
        <v>9.8854077253218903E-2</v>
      </c>
      <c r="H677" s="245">
        <v>98.768007970493571</v>
      </c>
    </row>
    <row r="678" spans="1:8">
      <c r="A678" s="86" t="str">
        <v>car_mark_web</v>
      </c>
      <c r="B678" s="239">
        <v>677</v>
      </c>
      <c r="C678" s="86" t="s">
        <v>1514</v>
      </c>
      <c r="D678" s="241">
        <f>COUNTIF($C$1:$C678,C678)</f>
        <v>7</v>
      </c>
      <c r="E678" s="241" t="str">
        <f t="shared" si="30"/>
        <v>Get info/marketing from car dealership or manufacturer7</v>
      </c>
      <c r="F678" s="86" t="s">
        <v>1504</v>
      </c>
      <c r="G678" s="242">
        <v>0.30838197424892705</v>
      </c>
      <c r="H678" s="245">
        <v>99.830665357779765</v>
      </c>
    </row>
    <row r="679" spans="1:8">
      <c r="A679" s="86" t="str">
        <v>car_res_app</v>
      </c>
      <c r="B679" s="239">
        <v>678</v>
      </c>
      <c r="C679" s="86" t="s">
        <v>1522</v>
      </c>
      <c r="D679" s="241">
        <f>COUNTIF($C$1:$C679,C679)</f>
        <v>1</v>
      </c>
      <c r="E679" s="241" t="str">
        <f t="shared" si="30"/>
        <v>Research car dealership or manufacturer1</v>
      </c>
      <c r="F679" s="86" t="s">
        <v>1493</v>
      </c>
      <c r="G679" s="242">
        <v>0.12578111587982835</v>
      </c>
      <c r="H679" s="245">
        <v>96.923081094427843</v>
      </c>
    </row>
    <row r="680" spans="1:8">
      <c r="A680" s="86" t="str">
        <v>car_res_call</v>
      </c>
      <c r="B680" s="239">
        <v>679</v>
      </c>
      <c r="C680" s="86" t="s">
        <v>1522</v>
      </c>
      <c r="D680" s="241">
        <f>COUNTIF($C$1:$C680,C680)</f>
        <v>2</v>
      </c>
      <c r="E680" s="241" t="str">
        <f t="shared" si="30"/>
        <v>Research car dealership or manufacturer2</v>
      </c>
      <c r="F680" s="86" t="s">
        <v>1495</v>
      </c>
      <c r="G680" s="242">
        <v>0.2144763948497854</v>
      </c>
      <c r="H680" s="245">
        <v>98.648767932912634</v>
      </c>
    </row>
    <row r="681" spans="1:8">
      <c r="A681" s="86" t="str">
        <v>car_res_email</v>
      </c>
      <c r="B681" s="239">
        <v>680</v>
      </c>
      <c r="C681" s="86" t="s">
        <v>1522</v>
      </c>
      <c r="D681" s="241">
        <f>COUNTIF($C$1:$C681,C681)</f>
        <v>3</v>
      </c>
      <c r="E681" s="241" t="str">
        <f t="shared" si="30"/>
        <v>Research car dealership or manufacturer3</v>
      </c>
      <c r="F681" s="86" t="s">
        <v>1050</v>
      </c>
      <c r="G681" s="242">
        <v>0.17226180257510729</v>
      </c>
      <c r="H681" s="245">
        <v>97.372096241493637</v>
      </c>
    </row>
    <row r="682" spans="1:8">
      <c r="A682" s="86" t="str">
        <v>car_res_f2f</v>
      </c>
      <c r="B682" s="239">
        <v>681</v>
      </c>
      <c r="C682" s="86" t="s">
        <v>1522</v>
      </c>
      <c r="D682" s="241">
        <f>COUNTIF($C$1:$C682,C682)</f>
        <v>4</v>
      </c>
      <c r="E682" s="241" t="str">
        <f t="shared" si="30"/>
        <v>Research car dealership or manufacturer4</v>
      </c>
      <c r="F682" s="86" t="s">
        <v>1498</v>
      </c>
      <c r="G682" s="242">
        <v>0.67160944206008577</v>
      </c>
      <c r="H682" s="245">
        <v>99.538885948454663</v>
      </c>
    </row>
    <row r="683" spans="1:8">
      <c r="A683" s="86" t="str">
        <v>car_res_mail</v>
      </c>
      <c r="B683" s="239">
        <v>682</v>
      </c>
      <c r="C683" s="86" t="s">
        <v>1522</v>
      </c>
      <c r="D683" s="241">
        <f>COUNTIF($C$1:$C683,C683)</f>
        <v>5</v>
      </c>
      <c r="E683" s="241" t="str">
        <f t="shared" si="30"/>
        <v>Research car dealership or manufacturer5</v>
      </c>
      <c r="F683" s="86" t="s">
        <v>1500</v>
      </c>
      <c r="G683" s="242">
        <v>8.2974248927038641E-2</v>
      </c>
      <c r="H683" s="245">
        <v>98.246684249552345</v>
      </c>
    </row>
    <row r="684" spans="1:8">
      <c r="A684" s="86" t="str">
        <v>car_res_txt</v>
      </c>
      <c r="B684" s="239">
        <v>683</v>
      </c>
      <c r="C684" s="86" t="s">
        <v>1522</v>
      </c>
      <c r="D684" s="241">
        <f>COUNTIF($C$1:$C684,C684)</f>
        <v>6</v>
      </c>
      <c r="E684" s="241" t="str">
        <f t="shared" si="30"/>
        <v>Research car dealership or manufacturer6</v>
      </c>
      <c r="F684" s="86" t="s">
        <v>1502</v>
      </c>
      <c r="G684" s="242">
        <v>5.6635193133047212E-2</v>
      </c>
      <c r="H684" s="245">
        <v>88.569581783159379</v>
      </c>
    </row>
    <row r="685" spans="1:8">
      <c r="A685" s="86" t="str">
        <v>car_res_web</v>
      </c>
      <c r="B685" s="239">
        <v>684</v>
      </c>
      <c r="C685" s="86" t="s">
        <v>1522</v>
      </c>
      <c r="D685" s="241">
        <f>COUNTIF($C$1:$C685,C685)</f>
        <v>7</v>
      </c>
      <c r="E685" s="241" t="str">
        <f t="shared" si="30"/>
        <v>Research car dealership or manufacturer7</v>
      </c>
      <c r="F685" s="86" t="s">
        <v>1504</v>
      </c>
      <c r="G685" s="242">
        <v>0.3844635193133048</v>
      </c>
      <c r="H685" s="245">
        <v>100.29735856471017</v>
      </c>
    </row>
    <row r="686" spans="1:8">
      <c r="A686" s="86" t="str">
        <v>hlh_enqc_app</v>
      </c>
      <c r="B686" s="239">
        <v>685</v>
      </c>
      <c r="C686" s="86" t="s">
        <v>1530</v>
      </c>
      <c r="D686" s="241">
        <f>COUNTIF($C$1:$C686,C686)</f>
        <v>1</v>
      </c>
      <c r="E686" s="241" t="str">
        <f t="shared" si="30"/>
        <v>Make enquiry on local health services1</v>
      </c>
      <c r="F686" s="86" t="s">
        <v>1493</v>
      </c>
      <c r="G686" s="242">
        <v>0.12398712446351932</v>
      </c>
      <c r="H686" s="245">
        <v>101.14448177279883</v>
      </c>
    </row>
    <row r="687" spans="1:8">
      <c r="A687" s="86" t="str">
        <v>hlh_enqc_call</v>
      </c>
      <c r="B687" s="239">
        <v>686</v>
      </c>
      <c r="C687" s="86" t="s">
        <v>1530</v>
      </c>
      <c r="D687" s="241">
        <f>COUNTIF($C$1:$C687,C687)</f>
        <v>2</v>
      </c>
      <c r="E687" s="241" t="str">
        <f t="shared" si="30"/>
        <v>Make enquiry on local health services2</v>
      </c>
      <c r="F687" s="86" t="s">
        <v>1495</v>
      </c>
      <c r="G687" s="242">
        <v>0.39610300429184547</v>
      </c>
      <c r="H687" s="245">
        <v>99.374310644842055</v>
      </c>
    </row>
    <row r="688" spans="1:8">
      <c r="A688" s="86" t="str">
        <v>hlh_enqc_email</v>
      </c>
      <c r="B688" s="239">
        <v>687</v>
      </c>
      <c r="C688" s="86" t="s">
        <v>1530</v>
      </c>
      <c r="D688" s="241">
        <f>COUNTIF($C$1:$C688,C688)</f>
        <v>3</v>
      </c>
      <c r="E688" s="241" t="str">
        <f t="shared" si="30"/>
        <v>Make enquiry on local health services3</v>
      </c>
      <c r="F688" s="86" t="s">
        <v>1050</v>
      </c>
      <c r="G688" s="242">
        <v>0.31572961373390562</v>
      </c>
      <c r="H688" s="245">
        <v>100.83736637062005</v>
      </c>
    </row>
    <row r="689" spans="1:8">
      <c r="A689" s="86" t="str">
        <v>hlh_enqc_f2f</v>
      </c>
      <c r="B689" s="239">
        <v>688</v>
      </c>
      <c r="C689" s="86" t="s">
        <v>1530</v>
      </c>
      <c r="D689" s="241">
        <f>COUNTIF($C$1:$C689,C689)</f>
        <v>4</v>
      </c>
      <c r="E689" s="241" t="str">
        <f t="shared" si="30"/>
        <v>Make enquiry on local health services4</v>
      </c>
      <c r="F689" s="86" t="s">
        <v>1498</v>
      </c>
      <c r="G689" s="242">
        <v>0.31932618025751069</v>
      </c>
      <c r="H689" s="245">
        <v>96.11898854605198</v>
      </c>
    </row>
    <row r="690" spans="1:8">
      <c r="A690" s="86" t="str">
        <v>hlh_enqc_mail</v>
      </c>
      <c r="B690" s="239">
        <v>689</v>
      </c>
      <c r="C690" s="86" t="s">
        <v>1530</v>
      </c>
      <c r="D690" s="241">
        <f>COUNTIF($C$1:$C690,C690)</f>
        <v>5</v>
      </c>
      <c r="E690" s="241" t="str">
        <f t="shared" si="30"/>
        <v>Make enquiry on local health services5</v>
      </c>
      <c r="F690" s="86" t="s">
        <v>1500</v>
      </c>
      <c r="G690" s="242">
        <v>0.12415879828326182</v>
      </c>
      <c r="H690" s="245">
        <v>99.169235510198121</v>
      </c>
    </row>
    <row r="691" spans="1:8">
      <c r="A691" s="86" t="str">
        <v>hlh_enqc_txt</v>
      </c>
      <c r="B691" s="239">
        <v>690</v>
      </c>
      <c r="C691" s="86" t="s">
        <v>1530</v>
      </c>
      <c r="D691" s="241">
        <f>COUNTIF($C$1:$C691,C691)</f>
        <v>6</v>
      </c>
      <c r="E691" s="241" t="str">
        <f t="shared" si="30"/>
        <v>Make enquiry on local health services6</v>
      </c>
      <c r="F691" s="86" t="s">
        <v>1502</v>
      </c>
      <c r="G691" s="242">
        <v>9.0570815450643785E-2</v>
      </c>
      <c r="H691" s="245">
        <v>101.80716866977181</v>
      </c>
    </row>
    <row r="692" spans="1:8">
      <c r="A692" s="86" t="str">
        <v>hlh_enqc_web</v>
      </c>
      <c r="B692" s="239">
        <v>691</v>
      </c>
      <c r="C692" s="86" t="s">
        <v>1530</v>
      </c>
      <c r="D692" s="241">
        <f>COUNTIF($C$1:$C692,C692)</f>
        <v>7</v>
      </c>
      <c r="E692" s="241" t="str">
        <f t="shared" si="30"/>
        <v>Make enquiry on local health services7</v>
      </c>
      <c r="F692" s="86" t="s">
        <v>1504</v>
      </c>
      <c r="G692" s="242">
        <v>0.22403862660944207</v>
      </c>
      <c r="H692" s="245">
        <v>101.26702668679093</v>
      </c>
    </row>
    <row r="693" spans="1:8">
      <c r="A693" s="86" t="str">
        <v>hlh_sub_app</v>
      </c>
      <c r="B693" s="239">
        <v>692</v>
      </c>
      <c r="C693" s="86" t="s">
        <v>1538</v>
      </c>
      <c r="D693" s="241">
        <f>COUNTIF($C$1:$C693,C693)</f>
        <v>1</v>
      </c>
      <c r="E693" s="241" t="str">
        <f t="shared" si="30"/>
        <v>Submit info to local health services1</v>
      </c>
      <c r="F693" s="86" t="s">
        <v>1493</v>
      </c>
      <c r="G693" s="242">
        <v>0.17006008583690985</v>
      </c>
      <c r="H693" s="245">
        <v>103.49578512386526</v>
      </c>
    </row>
    <row r="694" spans="1:8">
      <c r="A694" s="86" t="str">
        <v>hlh_sub_call</v>
      </c>
      <c r="B694" s="239">
        <v>693</v>
      </c>
      <c r="C694" s="86" t="s">
        <v>1538</v>
      </c>
      <c r="D694" s="241">
        <f>COUNTIF($C$1:$C694,C694)</f>
        <v>2</v>
      </c>
      <c r="E694" s="241" t="str">
        <f t="shared" si="30"/>
        <v>Submit info to local health services2</v>
      </c>
      <c r="F694" s="86" t="s">
        <v>1495</v>
      </c>
      <c r="G694" s="242">
        <v>0.38022746781115879</v>
      </c>
      <c r="H694" s="245">
        <v>99.377075247303623</v>
      </c>
    </row>
    <row r="695" spans="1:8">
      <c r="A695" s="86" t="str">
        <v>hlh_sub_email</v>
      </c>
      <c r="B695" s="239">
        <v>694</v>
      </c>
      <c r="C695" s="86" t="s">
        <v>1538</v>
      </c>
      <c r="D695" s="241">
        <f>COUNTIF($C$1:$C695,C695)</f>
        <v>3</v>
      </c>
      <c r="E695" s="241" t="str">
        <f t="shared" si="30"/>
        <v>Submit info to local health services3</v>
      </c>
      <c r="F695" s="86" t="s">
        <v>1050</v>
      </c>
      <c r="G695" s="242">
        <v>0.2780171673819743</v>
      </c>
      <c r="H695" s="245">
        <v>100.67106172019295</v>
      </c>
    </row>
    <row r="696" spans="1:8">
      <c r="A696" s="86" t="str">
        <v>hlh_sub_f2f</v>
      </c>
      <c r="B696" s="239">
        <v>695</v>
      </c>
      <c r="C696" s="86" t="s">
        <v>1538</v>
      </c>
      <c r="D696" s="241">
        <f>COUNTIF($C$1:$C696,C696)</f>
        <v>4</v>
      </c>
      <c r="E696" s="241" t="str">
        <f t="shared" si="30"/>
        <v>Submit info to local health services4</v>
      </c>
      <c r="F696" s="86" t="s">
        <v>1498</v>
      </c>
      <c r="G696" s="242">
        <v>0.39380257510729616</v>
      </c>
      <c r="H696" s="245">
        <v>97.371181996802264</v>
      </c>
    </row>
    <row r="697" spans="1:8">
      <c r="A697" s="86" t="str">
        <v>hlh_sub_mail</v>
      </c>
      <c r="B697" s="239">
        <v>696</v>
      </c>
      <c r="C697" s="86" t="s">
        <v>1538</v>
      </c>
      <c r="D697" s="241">
        <f>COUNTIF($C$1:$C697,C697)</f>
        <v>5</v>
      </c>
      <c r="E697" s="241" t="str">
        <f t="shared" si="30"/>
        <v>Submit info to local health services5</v>
      </c>
      <c r="F697" s="86" t="s">
        <v>1500</v>
      </c>
      <c r="G697" s="242">
        <v>0.11601287553648068</v>
      </c>
      <c r="H697" s="245">
        <v>96.975707367788658</v>
      </c>
    </row>
    <row r="698" spans="1:8">
      <c r="A698" s="86" t="str">
        <v>hlh_sub_txt</v>
      </c>
      <c r="B698" s="239">
        <v>697</v>
      </c>
      <c r="C698" s="86" t="s">
        <v>1538</v>
      </c>
      <c r="D698" s="241">
        <f>COUNTIF($C$1:$C698,C698)</f>
        <v>6</v>
      </c>
      <c r="E698" s="241" t="str">
        <f t="shared" si="30"/>
        <v>Submit info to local health services6</v>
      </c>
      <c r="F698" s="86" t="s">
        <v>1502</v>
      </c>
      <c r="G698" s="242">
        <v>0.10201716738197426</v>
      </c>
      <c r="H698" s="245">
        <v>96.983556936515129</v>
      </c>
    </row>
    <row r="699" spans="1:8">
      <c r="A699" s="86" t="str">
        <v>hlh_sub_web</v>
      </c>
      <c r="B699" s="239">
        <v>698</v>
      </c>
      <c r="C699" s="86" t="s">
        <v>1538</v>
      </c>
      <c r="D699" s="241">
        <f>COUNTIF($C$1:$C699,C699)</f>
        <v>7</v>
      </c>
      <c r="E699" s="241" t="str">
        <f t="shared" si="30"/>
        <v>Submit info to local health services7</v>
      </c>
      <c r="F699" s="86" t="s">
        <v>1504</v>
      </c>
      <c r="G699" s="242">
        <v>0.27287124463519308</v>
      </c>
      <c r="H699" s="245">
        <v>102.1390770450195</v>
      </c>
    </row>
    <row r="700" spans="1:8">
      <c r="A700" s="86" t="str">
        <v>hlh_mark_app</v>
      </c>
      <c r="B700" s="239">
        <v>699</v>
      </c>
      <c r="C700" s="86" t="s">
        <v>1546</v>
      </c>
      <c r="D700" s="241">
        <f>COUNTIF($C$1:$C700,C700)</f>
        <v>1</v>
      </c>
      <c r="E700" s="241" t="str">
        <f t="shared" si="30"/>
        <v>Get info/marketing on local health services1</v>
      </c>
      <c r="F700" s="86" t="s">
        <v>1493</v>
      </c>
      <c r="G700" s="242">
        <v>0.14114592274678112</v>
      </c>
      <c r="H700" s="245">
        <v>104.33399543791921</v>
      </c>
    </row>
    <row r="701" spans="1:8">
      <c r="A701" s="86" t="str">
        <v>hlh_mark_call</v>
      </c>
      <c r="B701" s="239">
        <v>700</v>
      </c>
      <c r="C701" s="86" t="s">
        <v>1546</v>
      </c>
      <c r="D701" s="241">
        <f>COUNTIF($C$1:$C701,C701)</f>
        <v>2</v>
      </c>
      <c r="E701" s="241" t="str">
        <f t="shared" si="30"/>
        <v>Get info/marketing on local health services2</v>
      </c>
      <c r="F701" s="86" t="s">
        <v>1495</v>
      </c>
      <c r="G701" s="242">
        <v>0.25317167381974248</v>
      </c>
      <c r="H701" s="245">
        <v>97.459384851032908</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100.00000000000003</v>
      </c>
    </row>
    <row r="703" spans="1:8">
      <c r="A703" s="86" t="str">
        <v>hlh_mark_f2f</v>
      </c>
      <c r="B703" s="239">
        <v>702</v>
      </c>
      <c r="C703" s="86" t="s">
        <v>1546</v>
      </c>
      <c r="D703" s="241">
        <f>COUNTIF($C$1:$C703,C703)</f>
        <v>4</v>
      </c>
      <c r="E703" s="241" t="str">
        <f t="shared" si="30"/>
        <v>Get info/marketing on local health services4</v>
      </c>
      <c r="F703" s="86" t="s">
        <v>1498</v>
      </c>
      <c r="G703" s="242">
        <v>0.25007725321888408</v>
      </c>
      <c r="H703" s="245">
        <v>94.522014128396307</v>
      </c>
    </row>
    <row r="704" spans="1:8">
      <c r="A704" s="86" t="str">
        <v>hlh_mark_mail</v>
      </c>
      <c r="B704" s="239">
        <v>703</v>
      </c>
      <c r="C704" s="86" t="s">
        <v>1546</v>
      </c>
      <c r="D704" s="241">
        <f>COUNTIF($C$1:$C704,C704)</f>
        <v>5</v>
      </c>
      <c r="E704" s="241" t="str">
        <f t="shared" si="30"/>
        <v>Get info/marketing on local health services5</v>
      </c>
      <c r="F704" s="86" t="s">
        <v>1500</v>
      </c>
      <c r="G704" s="242">
        <v>0.16183261802575105</v>
      </c>
      <c r="H704" s="245">
        <v>89.694611227751707</v>
      </c>
    </row>
    <row r="705" spans="1:8">
      <c r="A705" s="86" t="str">
        <v>hlh_mark_txt</v>
      </c>
      <c r="B705" s="239">
        <v>704</v>
      </c>
      <c r="C705" s="86" t="s">
        <v>1546</v>
      </c>
      <c r="D705" s="241">
        <f>COUNTIF($C$1:$C705,C705)</f>
        <v>6</v>
      </c>
      <c r="E705" s="241" t="str">
        <f t="shared" si="30"/>
        <v>Get info/marketing on local health services6</v>
      </c>
      <c r="F705" s="86" t="s">
        <v>1502</v>
      </c>
      <c r="G705" s="242">
        <v>0.13790557939914166</v>
      </c>
      <c r="H705" s="245">
        <v>99.66079409323379</v>
      </c>
    </row>
    <row r="706" spans="1:8">
      <c r="A706" s="86" t="str">
        <v>hlh_mark_web</v>
      </c>
      <c r="B706" s="239">
        <v>705</v>
      </c>
      <c r="C706" s="86" t="s">
        <v>1546</v>
      </c>
      <c r="D706" s="241">
        <f>COUNTIF($C$1:$C706,C706)</f>
        <v>7</v>
      </c>
      <c r="E706" s="241" t="str">
        <f t="shared" si="30"/>
        <v>Get info/marketing on local health services7</v>
      </c>
      <c r="F706" s="86" t="s">
        <v>1504</v>
      </c>
      <c r="G706" s="242">
        <v>0.26883261802575104</v>
      </c>
      <c r="H706" s="245">
        <v>103.17921130224386</v>
      </c>
    </row>
    <row r="707" spans="1:8">
      <c r="A707" s="86" t="str">
        <v>hlh_res_app</v>
      </c>
      <c r="B707" s="239">
        <v>706</v>
      </c>
      <c r="C707" s="86" t="s">
        <v>1554</v>
      </c>
      <c r="D707" s="241">
        <f>COUNTIF($C$1:$C707,C707)</f>
        <v>1</v>
      </c>
      <c r="E707" s="241" t="str">
        <f t="shared" ref="E707:E770" si="31">C707&amp;D707</f>
        <v>Research local health services1</v>
      </c>
      <c r="F707" s="86" t="s">
        <v>1493</v>
      </c>
      <c r="G707" s="242">
        <v>0.12541630901287554</v>
      </c>
      <c r="H707" s="245">
        <v>95.978848572992362</v>
      </c>
    </row>
    <row r="708" spans="1:8">
      <c r="A708" s="86" t="str">
        <v>hlh_res_call</v>
      </c>
      <c r="B708" s="239">
        <v>707</v>
      </c>
      <c r="C708" s="86" t="s">
        <v>1554</v>
      </c>
      <c r="D708" s="241">
        <f>COUNTIF($C$1:$C708,C708)</f>
        <v>2</v>
      </c>
      <c r="E708" s="241" t="str">
        <f t="shared" si="31"/>
        <v>Research local health services2</v>
      </c>
      <c r="F708" s="86" t="s">
        <v>1495</v>
      </c>
      <c r="G708" s="242">
        <v>0.32063090128755362</v>
      </c>
      <c r="H708" s="245">
        <v>99.30442077667621</v>
      </c>
    </row>
    <row r="709" spans="1:8">
      <c r="A709" s="86" t="str">
        <v>hlh_res_email</v>
      </c>
      <c r="B709" s="239">
        <v>708</v>
      </c>
      <c r="C709" s="86" t="s">
        <v>1554</v>
      </c>
      <c r="D709" s="241">
        <f>COUNTIF($C$1:$C709,C709)</f>
        <v>3</v>
      </c>
      <c r="E709" s="241" t="str">
        <f t="shared" si="31"/>
        <v>Research local health services3</v>
      </c>
      <c r="F709" s="86" t="s">
        <v>1050</v>
      </c>
      <c r="G709" s="242">
        <v>0.20333047210300428</v>
      </c>
      <c r="H709" s="245">
        <v>99.278594199188234</v>
      </c>
    </row>
    <row r="710" spans="1:8">
      <c r="A710" s="86" t="str">
        <v>hlh_res_f2f</v>
      </c>
      <c r="B710" s="239">
        <v>709</v>
      </c>
      <c r="C710" s="86" t="s">
        <v>1554</v>
      </c>
      <c r="D710" s="241">
        <f>COUNTIF($C$1:$C710,C710)</f>
        <v>4</v>
      </c>
      <c r="E710" s="241" t="str">
        <f t="shared" si="31"/>
        <v>Research local health services4</v>
      </c>
      <c r="F710" s="86" t="s">
        <v>1498</v>
      </c>
      <c r="G710" s="242">
        <v>0.27854935622317595</v>
      </c>
      <c r="H710" s="245">
        <v>93.893430898469248</v>
      </c>
    </row>
    <row r="711" spans="1:8">
      <c r="A711" s="86" t="str">
        <v>hlh_res_mail</v>
      </c>
      <c r="B711" s="239">
        <v>710</v>
      </c>
      <c r="C711" s="86" t="s">
        <v>1554</v>
      </c>
      <c r="D711" s="241">
        <f>COUNTIF($C$1:$C711,C711)</f>
        <v>5</v>
      </c>
      <c r="E711" s="241" t="str">
        <f t="shared" si="31"/>
        <v>Research local health services5</v>
      </c>
      <c r="F711" s="86" t="s">
        <v>1500</v>
      </c>
      <c r="G711" s="242">
        <v>6.5849785407725334E-2</v>
      </c>
      <c r="H711" s="245">
        <v>85.019136274044385</v>
      </c>
    </row>
    <row r="712" spans="1:8">
      <c r="A712" s="86" t="str">
        <v>hlh_res_txt</v>
      </c>
      <c r="B712" s="239">
        <v>711</v>
      </c>
      <c r="C712" s="86" t="s">
        <v>1554</v>
      </c>
      <c r="D712" s="241">
        <f>COUNTIF($C$1:$C712,C712)</f>
        <v>6</v>
      </c>
      <c r="E712" s="241" t="str">
        <f t="shared" si="31"/>
        <v>Research local health services6</v>
      </c>
      <c r="F712" s="86" t="s">
        <v>1502</v>
      </c>
      <c r="G712" s="242">
        <v>8.4570815450643766E-2</v>
      </c>
      <c r="H712" s="245">
        <v>98.407992540718681</v>
      </c>
    </row>
    <row r="713" spans="1:8">
      <c r="A713" s="86" t="str">
        <v>hlh_res_web</v>
      </c>
      <c r="B713" s="239">
        <v>712</v>
      </c>
      <c r="C713" s="86" t="s">
        <v>1554</v>
      </c>
      <c r="D713" s="241">
        <f>COUNTIF($C$1:$C713,C713)</f>
        <v>7</v>
      </c>
      <c r="E713" s="241" t="str">
        <f t="shared" si="31"/>
        <v>Research local health services7</v>
      </c>
      <c r="F713" s="86" t="s">
        <v>1504</v>
      </c>
      <c r="G713" s="242">
        <v>0.34114592274678113</v>
      </c>
      <c r="H713" s="245">
        <v>103.18645232820801</v>
      </c>
    </row>
    <row r="714" spans="1:8">
      <c r="A714" s="86" t="str">
        <v>loc_enqc_app</v>
      </c>
      <c r="B714" s="239">
        <v>713</v>
      </c>
      <c r="C714" s="86" t="s">
        <v>1562</v>
      </c>
      <c r="D714" s="241">
        <f>COUNTIF($C$1:$C714,C714)</f>
        <v>1</v>
      </c>
      <c r="E714" s="241" t="str">
        <f t="shared" si="31"/>
        <v>Make enquiry on local services, events, news1</v>
      </c>
      <c r="F714" s="86" t="s">
        <v>1493</v>
      </c>
      <c r="G714" s="242">
        <v>0.10779399141630901</v>
      </c>
      <c r="H714" s="245">
        <v>99.342473973950035</v>
      </c>
    </row>
    <row r="715" spans="1:8">
      <c r="A715" s="86" t="str">
        <v>loc_enqc_call</v>
      </c>
      <c r="B715" s="239">
        <v>714</v>
      </c>
      <c r="C715" s="86" t="s">
        <v>1562</v>
      </c>
      <c r="D715" s="241">
        <f>COUNTIF($C$1:$C715,C715)</f>
        <v>2</v>
      </c>
      <c r="E715" s="241" t="str">
        <f t="shared" si="31"/>
        <v>Make enquiry on local services, events, news2</v>
      </c>
      <c r="F715" s="86" t="s">
        <v>1495</v>
      </c>
      <c r="G715" s="242">
        <v>0.3474935622317597</v>
      </c>
      <c r="H715" s="245">
        <v>100.14592318723759</v>
      </c>
    </row>
    <row r="716" spans="1:8">
      <c r="A716" s="86" t="str">
        <v>loc_enqc_email</v>
      </c>
      <c r="B716" s="239">
        <v>715</v>
      </c>
      <c r="C716" s="86" t="s">
        <v>1562</v>
      </c>
      <c r="D716" s="241">
        <f>COUNTIF($C$1:$C716,C716)</f>
        <v>3</v>
      </c>
      <c r="E716" s="241" t="str">
        <f t="shared" si="31"/>
        <v>Make enquiry on local services, events, news3</v>
      </c>
      <c r="F716" s="86" t="s">
        <v>1050</v>
      </c>
      <c r="G716" s="242">
        <v>0.40856223175965661</v>
      </c>
      <c r="H716" s="245">
        <v>102.3445806563092</v>
      </c>
    </row>
    <row r="717" spans="1:8">
      <c r="A717" s="86" t="str">
        <v>loc_enqc_f2f</v>
      </c>
      <c r="B717" s="239">
        <v>716</v>
      </c>
      <c r="C717" s="86" t="s">
        <v>1562</v>
      </c>
      <c r="D717" s="241">
        <f>COUNTIF($C$1:$C717,C717)</f>
        <v>4</v>
      </c>
      <c r="E717" s="241" t="str">
        <f t="shared" si="31"/>
        <v>Make enquiry on local services, events, news4</v>
      </c>
      <c r="F717" s="86" t="s">
        <v>1498</v>
      </c>
      <c r="G717" s="242">
        <v>0.18384120171673818</v>
      </c>
      <c r="H717" s="245">
        <v>93.456550106154481</v>
      </c>
    </row>
    <row r="718" spans="1:8">
      <c r="A718" s="86" t="str">
        <v>loc_enqc_mail</v>
      </c>
      <c r="B718" s="239">
        <v>717</v>
      </c>
      <c r="C718" s="86" t="s">
        <v>1562</v>
      </c>
      <c r="D718" s="241">
        <f>COUNTIF($C$1:$C718,C718)</f>
        <v>5</v>
      </c>
      <c r="E718" s="241" t="str">
        <f t="shared" si="31"/>
        <v>Make enquiry on local services, events, news5</v>
      </c>
      <c r="F718" s="86" t="s">
        <v>1500</v>
      </c>
      <c r="G718" s="242">
        <v>0.11554077253218882</v>
      </c>
      <c r="H718" s="245">
        <v>97.66533004427562</v>
      </c>
    </row>
    <row r="719" spans="1:8">
      <c r="A719" s="86" t="str">
        <v>loc_enqc_txt</v>
      </c>
      <c r="B719" s="239">
        <v>718</v>
      </c>
      <c r="C719" s="86" t="s">
        <v>1562</v>
      </c>
      <c r="D719" s="241">
        <f>COUNTIF($C$1:$C719,C719)</f>
        <v>6</v>
      </c>
      <c r="E719" s="241" t="str">
        <f t="shared" si="31"/>
        <v>Make enquiry on local services, events, news6</v>
      </c>
      <c r="F719" s="86" t="s">
        <v>1502</v>
      </c>
      <c r="G719" s="242">
        <v>6.1605150214592272E-2</v>
      </c>
      <c r="H719" s="245">
        <v>95.220256433690523</v>
      </c>
    </row>
    <row r="720" spans="1:8">
      <c r="A720" s="86" t="str">
        <v>loc_enqc_web</v>
      </c>
      <c r="B720" s="239">
        <v>719</v>
      </c>
      <c r="C720" s="86" t="s">
        <v>1562</v>
      </c>
      <c r="D720" s="241">
        <f>COUNTIF($C$1:$C720,C720)</f>
        <v>7</v>
      </c>
      <c r="E720" s="241" t="str">
        <f t="shared" si="31"/>
        <v>Make enquiry on local services, events, news7</v>
      </c>
      <c r="F720" s="86" t="s">
        <v>1504</v>
      </c>
      <c r="G720" s="242">
        <v>0.2540386266094421</v>
      </c>
      <c r="H720" s="245">
        <v>102.05536617084923</v>
      </c>
    </row>
    <row r="721" spans="1:8">
      <c r="A721" s="86" t="str">
        <v>loc_sub_app</v>
      </c>
      <c r="B721" s="239">
        <v>720</v>
      </c>
      <c r="C721" s="86" t="s">
        <v>1570</v>
      </c>
      <c r="D721" s="241">
        <f>COUNTIF($C$1:$C721,C721)</f>
        <v>1</v>
      </c>
      <c r="E721" s="241" t="str">
        <f t="shared" si="31"/>
        <v>Submit info to local services, events, news1</v>
      </c>
      <c r="F721" s="86" t="s">
        <v>1493</v>
      </c>
      <c r="G721" s="242">
        <v>0.14028755364806866</v>
      </c>
      <c r="H721" s="245">
        <v>96.733440107537021</v>
      </c>
    </row>
    <row r="722" spans="1:8">
      <c r="A722" s="86" t="str">
        <v>loc_sub_call</v>
      </c>
      <c r="B722" s="239">
        <v>721</v>
      </c>
      <c r="C722" s="86" t="s">
        <v>1570</v>
      </c>
      <c r="D722" s="241">
        <f>COUNTIF($C$1:$C722,C722)</f>
        <v>2</v>
      </c>
      <c r="E722" s="241" t="str">
        <f t="shared" si="31"/>
        <v>Submit info to local services, events, news2</v>
      </c>
      <c r="F722" s="86" t="s">
        <v>1495</v>
      </c>
      <c r="G722" s="242">
        <v>0.17823605150214591</v>
      </c>
      <c r="H722" s="245">
        <v>95.735003367102294</v>
      </c>
    </row>
    <row r="723" spans="1:8">
      <c r="A723" s="86" t="str">
        <v>loc_sub_email</v>
      </c>
      <c r="B723" s="239">
        <v>722</v>
      </c>
      <c r="C723" s="86" t="s">
        <v>1570</v>
      </c>
      <c r="D723" s="241">
        <f>COUNTIF($C$1:$C723,C723)</f>
        <v>3</v>
      </c>
      <c r="E723" s="241" t="str">
        <f t="shared" si="31"/>
        <v>Submit info to local services, events, news3</v>
      </c>
      <c r="F723" s="86" t="s">
        <v>1050</v>
      </c>
      <c r="G723" s="242">
        <v>0.3304163090128755</v>
      </c>
      <c r="H723" s="245">
        <v>100.15716275513822</v>
      </c>
    </row>
    <row r="724" spans="1:8">
      <c r="A724" s="86" t="str">
        <v>loc_sub_f2f</v>
      </c>
      <c r="B724" s="239">
        <v>723</v>
      </c>
      <c r="C724" s="86" t="s">
        <v>1570</v>
      </c>
      <c r="D724" s="241">
        <f>COUNTIF($C$1:$C724,C724)</f>
        <v>4</v>
      </c>
      <c r="E724" s="241" t="str">
        <f t="shared" si="31"/>
        <v>Submit info to local services, events, news4</v>
      </c>
      <c r="F724" s="86" t="s">
        <v>1498</v>
      </c>
      <c r="G724" s="242">
        <v>0.15252360515021457</v>
      </c>
      <c r="H724" s="245">
        <v>95.405099313933832</v>
      </c>
    </row>
    <row r="725" spans="1:8">
      <c r="A725" s="86" t="str">
        <v>loc_sub_mail</v>
      </c>
      <c r="B725" s="239">
        <v>724</v>
      </c>
      <c r="C725" s="86" t="s">
        <v>1570</v>
      </c>
      <c r="D725" s="241">
        <f>COUNTIF($C$1:$C725,C725)</f>
        <v>5</v>
      </c>
      <c r="E725" s="241" t="str">
        <f t="shared" si="31"/>
        <v>Submit info to local services, events, news5</v>
      </c>
      <c r="F725" s="86" t="s">
        <v>1500</v>
      </c>
      <c r="G725" s="242">
        <v>0.11824463519313304</v>
      </c>
      <c r="H725" s="245">
        <v>94.242727073526936</v>
      </c>
    </row>
    <row r="726" spans="1:8">
      <c r="A726" s="86" t="str">
        <v>loc_sub_txt</v>
      </c>
      <c r="B726" s="239">
        <v>725</v>
      </c>
      <c r="C726" s="86" t="s">
        <v>1570</v>
      </c>
      <c r="D726" s="241">
        <f>COUNTIF($C$1:$C726,C726)</f>
        <v>6</v>
      </c>
      <c r="E726" s="241" t="str">
        <f t="shared" si="31"/>
        <v>Submit info to local services, events, news6</v>
      </c>
      <c r="F726" s="86" t="s">
        <v>1502</v>
      </c>
      <c r="G726" s="242">
        <v>8.0094420600858376E-2</v>
      </c>
      <c r="H726" s="245">
        <v>95.127996354033598</v>
      </c>
    </row>
    <row r="727" spans="1:8">
      <c r="A727" s="86" t="str">
        <v>loc_sub_web</v>
      </c>
      <c r="B727" s="239">
        <v>726</v>
      </c>
      <c r="C727" s="86" t="s">
        <v>1570</v>
      </c>
      <c r="D727" s="241">
        <f>COUNTIF($C$1:$C727,C727)</f>
        <v>7</v>
      </c>
      <c r="E727" s="241" t="str">
        <f t="shared" si="31"/>
        <v>Submit info to local services, events, news7</v>
      </c>
      <c r="F727" s="86" t="s">
        <v>1504</v>
      </c>
      <c r="G727" s="242">
        <v>0.28577253218884119</v>
      </c>
      <c r="H727" s="245">
        <v>101.12813600568873</v>
      </c>
    </row>
    <row r="728" spans="1:8">
      <c r="A728" s="86" t="str">
        <v>loc_mark_app</v>
      </c>
      <c r="B728" s="239">
        <v>727</v>
      </c>
      <c r="C728" s="86" t="s">
        <v>1578</v>
      </c>
      <c r="D728" s="241">
        <f>COUNTIF($C$1:$C728,C728)</f>
        <v>1</v>
      </c>
      <c r="E728" s="241" t="str">
        <f t="shared" si="31"/>
        <v>Get info/marketing on local services, events, news1</v>
      </c>
      <c r="F728" s="86" t="s">
        <v>1493</v>
      </c>
      <c r="G728" s="242">
        <v>0.13095708154506436</v>
      </c>
      <c r="H728" s="245">
        <v>99.252124444641865</v>
      </c>
    </row>
    <row r="729" spans="1:8">
      <c r="A729" s="86" t="str">
        <v>loc_mark_call</v>
      </c>
      <c r="B729" s="239">
        <v>728</v>
      </c>
      <c r="C729" s="86" t="s">
        <v>1578</v>
      </c>
      <c r="D729" s="241">
        <f>COUNTIF($C$1:$C729,C729)</f>
        <v>2</v>
      </c>
      <c r="E729" s="241" t="str">
        <f t="shared" si="31"/>
        <v>Get info/marketing on local services, events, news2</v>
      </c>
      <c r="F729" s="86" t="s">
        <v>1495</v>
      </c>
      <c r="G729" s="242">
        <v>0.15350214592274677</v>
      </c>
      <c r="H729" s="245">
        <v>96.945232698420099</v>
      </c>
    </row>
    <row r="730" spans="1:8">
      <c r="A730" s="86" t="str">
        <v>loc_mark_email</v>
      </c>
      <c r="B730" s="239">
        <v>729</v>
      </c>
      <c r="C730" s="86" t="s">
        <v>1578</v>
      </c>
      <c r="D730" s="241">
        <f>COUNTIF($C$1:$C730,C730)</f>
        <v>3</v>
      </c>
      <c r="E730" s="241" t="str">
        <f t="shared" si="31"/>
        <v>Get info/marketing on local services, events, news3</v>
      </c>
      <c r="F730" s="86" t="s">
        <v>1050</v>
      </c>
      <c r="G730" s="242">
        <v>0.34116309012875534</v>
      </c>
      <c r="H730" s="245">
        <v>100.1008052715125</v>
      </c>
    </row>
    <row r="731" spans="1:8">
      <c r="A731" s="86" t="str">
        <v>loc_mark_f2f</v>
      </c>
      <c r="B731" s="239">
        <v>730</v>
      </c>
      <c r="C731" s="86" t="s">
        <v>1578</v>
      </c>
      <c r="D731" s="241">
        <f>COUNTIF($C$1:$C731,C731)</f>
        <v>4</v>
      </c>
      <c r="E731" s="241" t="str">
        <f t="shared" si="31"/>
        <v>Get info/marketing on local services, events, news4</v>
      </c>
      <c r="F731" s="86" t="s">
        <v>1498</v>
      </c>
      <c r="G731" s="242">
        <v>0.12517167381974251</v>
      </c>
      <c r="H731" s="245">
        <v>91.797051491547364</v>
      </c>
    </row>
    <row r="732" spans="1:8">
      <c r="A732" s="86" t="str">
        <v>loc_mark_mail</v>
      </c>
      <c r="B732" s="239">
        <v>731</v>
      </c>
      <c r="C732" s="86" t="s">
        <v>1578</v>
      </c>
      <c r="D732" s="241">
        <f>COUNTIF($C$1:$C732,C732)</f>
        <v>5</v>
      </c>
      <c r="E732" s="241" t="str">
        <f t="shared" si="31"/>
        <v>Get info/marketing on local services, events, news5</v>
      </c>
      <c r="F732" s="86" t="s">
        <v>1500</v>
      </c>
      <c r="G732" s="242">
        <v>0.15621888412017168</v>
      </c>
      <c r="H732" s="245">
        <v>99.565020860225644</v>
      </c>
    </row>
    <row r="733" spans="1:8">
      <c r="A733" s="86" t="str">
        <v>loc_mark_txt</v>
      </c>
      <c r="B733" s="239">
        <v>732</v>
      </c>
      <c r="C733" s="86" t="s">
        <v>1578</v>
      </c>
      <c r="D733" s="241">
        <f>COUNTIF($C$1:$C733,C733)</f>
        <v>6</v>
      </c>
      <c r="E733" s="241" t="str">
        <f t="shared" si="31"/>
        <v>Get info/marketing on local services, events, news6</v>
      </c>
      <c r="F733" s="86" t="s">
        <v>1502</v>
      </c>
      <c r="G733" s="242">
        <v>9.8094420600858379E-2</v>
      </c>
      <c r="H733" s="245">
        <v>92.902866006128079</v>
      </c>
    </row>
    <row r="734" spans="1:8">
      <c r="A734" s="86" t="str">
        <v>loc_mark_web</v>
      </c>
      <c r="B734" s="239">
        <v>733</v>
      </c>
      <c r="C734" s="86" t="s">
        <v>1578</v>
      </c>
      <c r="D734" s="241">
        <f>COUNTIF($C$1:$C734,C734)</f>
        <v>7</v>
      </c>
      <c r="E734" s="241" t="str">
        <f t="shared" si="31"/>
        <v>Get info/marketing on local services, events, news7</v>
      </c>
      <c r="F734" s="86" t="s">
        <v>1504</v>
      </c>
      <c r="G734" s="242">
        <v>0.25036051502145923</v>
      </c>
      <c r="H734" s="245">
        <v>102.18067169468932</v>
      </c>
    </row>
    <row r="735" spans="1:8">
      <c r="A735" s="86" t="str">
        <v>loc_res_app</v>
      </c>
      <c r="B735" s="239">
        <v>734</v>
      </c>
      <c r="C735" s="86" t="s">
        <v>1586</v>
      </c>
      <c r="D735" s="241">
        <f>COUNTIF($C$1:$C735,C735)</f>
        <v>1</v>
      </c>
      <c r="E735" s="241" t="str">
        <f t="shared" si="31"/>
        <v>Research local services, events, news1</v>
      </c>
      <c r="F735" s="86" t="s">
        <v>1493</v>
      </c>
      <c r="G735" s="242">
        <v>0.12110300429184549</v>
      </c>
      <c r="H735" s="245">
        <v>98.579853484018486</v>
      </c>
    </row>
    <row r="736" spans="1:8">
      <c r="A736" s="86" t="str">
        <v>loc_res_call</v>
      </c>
      <c r="B736" s="239">
        <v>735</v>
      </c>
      <c r="C736" s="86" t="s">
        <v>1586</v>
      </c>
      <c r="D736" s="241">
        <f>COUNTIF($C$1:$C736,C736)</f>
        <v>2</v>
      </c>
      <c r="E736" s="241" t="str">
        <f t="shared" si="31"/>
        <v>Research local services, events, news2</v>
      </c>
      <c r="F736" s="86" t="s">
        <v>1495</v>
      </c>
      <c r="G736" s="242">
        <v>0.16447639484978543</v>
      </c>
      <c r="H736" s="245">
        <v>100.29243941891914</v>
      </c>
    </row>
    <row r="737" spans="1:8">
      <c r="A737" s="86" t="str">
        <v>loc_res_email</v>
      </c>
      <c r="B737" s="239">
        <v>736</v>
      </c>
      <c r="C737" s="86" t="s">
        <v>1586</v>
      </c>
      <c r="D737" s="241">
        <f>COUNTIF($C$1:$C737,C737)</f>
        <v>3</v>
      </c>
      <c r="E737" s="241" t="str">
        <f t="shared" si="31"/>
        <v>Research local services, events, news3</v>
      </c>
      <c r="F737" s="86" t="s">
        <v>1050</v>
      </c>
      <c r="G737" s="242">
        <v>0.25563519313304722</v>
      </c>
      <c r="H737" s="245">
        <v>100.13309511567512</v>
      </c>
    </row>
    <row r="738" spans="1:8">
      <c r="A738" s="86" t="str">
        <v>loc_res_f2f</v>
      </c>
      <c r="B738" s="239">
        <v>737</v>
      </c>
      <c r="C738" s="86" t="s">
        <v>1586</v>
      </c>
      <c r="D738" s="241">
        <f>COUNTIF($C$1:$C738,C738)</f>
        <v>4</v>
      </c>
      <c r="E738" s="241" t="str">
        <f t="shared" si="31"/>
        <v>Research local services, events, news4</v>
      </c>
      <c r="F738" s="86" t="s">
        <v>1498</v>
      </c>
      <c r="G738" s="242">
        <v>0.10906866952789698</v>
      </c>
      <c r="H738" s="245">
        <v>95.697816691299224</v>
      </c>
    </row>
    <row r="739" spans="1:8">
      <c r="A739" s="86" t="str">
        <v>loc_res_mail</v>
      </c>
      <c r="B739" s="239">
        <v>738</v>
      </c>
      <c r="C739" s="86" t="s">
        <v>1586</v>
      </c>
      <c r="D739" s="241">
        <f>COUNTIF($C$1:$C739,C739)</f>
        <v>5</v>
      </c>
      <c r="E739" s="241" t="str">
        <f t="shared" si="31"/>
        <v>Research local services, events, news5</v>
      </c>
      <c r="F739" s="86" t="s">
        <v>1500</v>
      </c>
      <c r="G739" s="242">
        <v>7.1339055793991413E-2</v>
      </c>
      <c r="H739" s="245">
        <v>93.904511123255858</v>
      </c>
    </row>
    <row r="740" spans="1:8">
      <c r="A740" s="86" t="str">
        <v>loc_res_txt</v>
      </c>
      <c r="B740" s="239">
        <v>739</v>
      </c>
      <c r="C740" s="86" t="s">
        <v>1586</v>
      </c>
      <c r="D740" s="241">
        <f>COUNTIF($C$1:$C740,C740)</f>
        <v>6</v>
      </c>
      <c r="E740" s="241" t="str">
        <f t="shared" si="31"/>
        <v>Research local services, events, news6</v>
      </c>
      <c r="F740" s="86" t="s">
        <v>1502</v>
      </c>
      <c r="G740" s="242">
        <v>5.7841201716738198E-2</v>
      </c>
      <c r="H740" s="245">
        <v>86.241037546740102</v>
      </c>
    </row>
    <row r="741" spans="1:8">
      <c r="A741" s="86" t="str">
        <v>loc_res_web</v>
      </c>
      <c r="B741" s="239">
        <v>740</v>
      </c>
      <c r="C741" s="86" t="s">
        <v>1586</v>
      </c>
      <c r="D741" s="241">
        <f>COUNTIF($C$1:$C741,C741)</f>
        <v>7</v>
      </c>
      <c r="E741" s="241" t="str">
        <f t="shared" si="31"/>
        <v>Research local services, events, news7</v>
      </c>
      <c r="F741" s="86" t="s">
        <v>1504</v>
      </c>
      <c r="G741" s="242">
        <v>0.31618454935622314</v>
      </c>
      <c r="H741" s="245">
        <v>101.54083833452225</v>
      </c>
    </row>
    <row r="742" spans="1:8">
      <c r="A742" s="86" t="str">
        <v>utl_enqc_app</v>
      </c>
      <c r="B742" s="239">
        <v>741</v>
      </c>
      <c r="C742" s="86" t="s">
        <v>1594</v>
      </c>
      <c r="D742" s="241">
        <f>COUNTIF($C$1:$C742,C742)</f>
        <v>1</v>
      </c>
      <c r="E742" s="241" t="str">
        <f t="shared" si="31"/>
        <v>Make enquiry on utilities1</v>
      </c>
      <c r="F742" s="86" t="s">
        <v>1493</v>
      </c>
      <c r="G742" s="242">
        <v>0.13966094420600858</v>
      </c>
      <c r="H742" s="245">
        <v>99.253611200009914</v>
      </c>
    </row>
    <row r="743" spans="1:8">
      <c r="A743" s="86" t="str">
        <v>utl_enqc_call</v>
      </c>
      <c r="B743" s="239">
        <v>742</v>
      </c>
      <c r="C743" s="86" t="s">
        <v>1594</v>
      </c>
      <c r="D743" s="241">
        <f>COUNTIF($C$1:$C743,C743)</f>
        <v>2</v>
      </c>
      <c r="E743" s="241" t="str">
        <f t="shared" si="31"/>
        <v>Make enquiry on utilities2</v>
      </c>
      <c r="F743" s="86" t="s">
        <v>1495</v>
      </c>
      <c r="G743" s="242">
        <v>0.35919313304721029</v>
      </c>
      <c r="H743" s="245">
        <v>100.17659519618924</v>
      </c>
    </row>
    <row r="744" spans="1:8">
      <c r="A744" s="86" t="str">
        <v>utl_enqc_email</v>
      </c>
      <c r="B744" s="239">
        <v>743</v>
      </c>
      <c r="C744" s="86" t="s">
        <v>1594</v>
      </c>
      <c r="D744" s="241">
        <f>COUNTIF($C$1:$C744,C744)</f>
        <v>3</v>
      </c>
      <c r="E744" s="241" t="str">
        <f t="shared" si="31"/>
        <v>Make enquiry on utilities3</v>
      </c>
      <c r="F744" s="86" t="s">
        <v>1050</v>
      </c>
      <c r="G744" s="242">
        <v>0.36993991416309013</v>
      </c>
      <c r="H744" s="245">
        <v>99.992093755864374</v>
      </c>
    </row>
    <row r="745" spans="1:8">
      <c r="A745" s="86" t="str">
        <v>utl_enqc_f2f</v>
      </c>
      <c r="B745" s="239">
        <v>744</v>
      </c>
      <c r="C745" s="86" t="s">
        <v>1594</v>
      </c>
      <c r="D745" s="241">
        <f>COUNTIF($C$1:$C745,C745)</f>
        <v>4</v>
      </c>
      <c r="E745" s="241" t="str">
        <f t="shared" si="31"/>
        <v>Make enquiry on utilities4</v>
      </c>
      <c r="F745" s="86" t="s">
        <v>1498</v>
      </c>
      <c r="G745" s="242">
        <v>0.19932618025751075</v>
      </c>
      <c r="H745" s="245">
        <v>98.316691419591294</v>
      </c>
    </row>
    <row r="746" spans="1:8">
      <c r="A746" s="86" t="str">
        <v>utl_enqc_mail</v>
      </c>
      <c r="B746" s="239">
        <v>745</v>
      </c>
      <c r="C746" s="86" t="s">
        <v>1594</v>
      </c>
      <c r="D746" s="241">
        <f>COUNTIF($C$1:$C746,C746)</f>
        <v>5</v>
      </c>
      <c r="E746" s="241" t="str">
        <f t="shared" si="31"/>
        <v>Make enquiry on utilities5</v>
      </c>
      <c r="F746" s="86" t="s">
        <v>1500</v>
      </c>
      <c r="G746" s="242">
        <v>0.14015879828326183</v>
      </c>
      <c r="H746" s="245">
        <v>102.36692205037745</v>
      </c>
    </row>
    <row r="747" spans="1:8">
      <c r="A747" s="86" t="str">
        <v>utl_enqc_txt</v>
      </c>
      <c r="B747" s="239">
        <v>746</v>
      </c>
      <c r="C747" s="86" t="s">
        <v>1594</v>
      </c>
      <c r="D747" s="241">
        <f>COUNTIF($C$1:$C747,C747)</f>
        <v>6</v>
      </c>
      <c r="E747" s="241" t="str">
        <f t="shared" si="31"/>
        <v>Make enquiry on utilities6</v>
      </c>
      <c r="F747" s="86" t="s">
        <v>1502</v>
      </c>
      <c r="G747" s="242">
        <v>7.093133047210301E-2</v>
      </c>
      <c r="H747" s="245">
        <v>94.577922226789582</v>
      </c>
    </row>
    <row r="748" spans="1:8">
      <c r="A748" s="86" t="str">
        <v>utl_enqc_web</v>
      </c>
      <c r="B748" s="239">
        <v>747</v>
      </c>
      <c r="C748" s="86" t="s">
        <v>1594</v>
      </c>
      <c r="D748" s="241">
        <f>COUNTIF($C$1:$C748,C748)</f>
        <v>7</v>
      </c>
      <c r="E748" s="241" t="str">
        <f t="shared" si="31"/>
        <v>Make enquiry on utilities7</v>
      </c>
      <c r="F748" s="86" t="s">
        <v>1504</v>
      </c>
      <c r="G748" s="242">
        <v>0.29166952789699574</v>
      </c>
      <c r="H748" s="245">
        <v>99.865462014410028</v>
      </c>
    </row>
    <row r="749" spans="1:8">
      <c r="A749" s="86" t="str">
        <v>utl_sub_app</v>
      </c>
      <c r="B749" s="239">
        <v>748</v>
      </c>
      <c r="C749" s="86" t="s">
        <v>1602</v>
      </c>
      <c r="D749" s="241">
        <f>COUNTIF($C$1:$C749,C749)</f>
        <v>1</v>
      </c>
      <c r="E749" s="241" t="str">
        <f t="shared" si="31"/>
        <v>Submit info to on utilities1</v>
      </c>
      <c r="F749" s="86" t="s">
        <v>1493</v>
      </c>
      <c r="G749" s="242">
        <v>0.19460944206008587</v>
      </c>
      <c r="H749" s="245">
        <v>100.50116764275776</v>
      </c>
    </row>
    <row r="750" spans="1:8">
      <c r="A750" s="86" t="str">
        <v>utl_sub_call</v>
      </c>
      <c r="B750" s="239">
        <v>749</v>
      </c>
      <c r="C750" s="86" t="s">
        <v>1602</v>
      </c>
      <c r="D750" s="241">
        <f>COUNTIF($C$1:$C750,C750)</f>
        <v>2</v>
      </c>
      <c r="E750" s="241" t="str">
        <f t="shared" si="31"/>
        <v>Submit info to on utilities2</v>
      </c>
      <c r="F750" s="86" t="s">
        <v>1495</v>
      </c>
      <c r="G750" s="242">
        <v>0.25474248927038623</v>
      </c>
      <c r="H750" s="245">
        <v>96.293882014072068</v>
      </c>
    </row>
    <row r="751" spans="1:8">
      <c r="A751" s="86" t="str">
        <v>utl_sub_email</v>
      </c>
      <c r="B751" s="239">
        <v>750</v>
      </c>
      <c r="C751" s="86" t="s">
        <v>1602</v>
      </c>
      <c r="D751" s="241">
        <f>COUNTIF($C$1:$C751,C751)</f>
        <v>3</v>
      </c>
      <c r="E751" s="241" t="str">
        <f t="shared" si="31"/>
        <v>Submit info to on utilities3</v>
      </c>
      <c r="F751" s="86" t="s">
        <v>1050</v>
      </c>
      <c r="G751" s="242">
        <v>0.28975536480686698</v>
      </c>
      <c r="H751" s="245">
        <v>100.89345288063552</v>
      </c>
    </row>
    <row r="752" spans="1:8">
      <c r="A752" s="86" t="str">
        <v>utl_sub_f2f</v>
      </c>
      <c r="B752" s="239">
        <v>751</v>
      </c>
      <c r="C752" s="86" t="s">
        <v>1602</v>
      </c>
      <c r="D752" s="241">
        <f>COUNTIF($C$1:$C752,C752)</f>
        <v>4</v>
      </c>
      <c r="E752" s="241" t="str">
        <f t="shared" si="31"/>
        <v>Submit info to on utilities4</v>
      </c>
      <c r="F752" s="86" t="s">
        <v>1498</v>
      </c>
      <c r="G752" s="242">
        <v>0.1874077253218884</v>
      </c>
      <c r="H752" s="245">
        <v>97.93203483458116</v>
      </c>
    </row>
    <row r="753" spans="1:8">
      <c r="A753" s="86" t="str">
        <v>utl_sub_mail</v>
      </c>
      <c r="B753" s="239">
        <v>752</v>
      </c>
      <c r="C753" s="86" t="s">
        <v>1602</v>
      </c>
      <c r="D753" s="241">
        <f>COUNTIF($C$1:$C753,C753)</f>
        <v>5</v>
      </c>
      <c r="E753" s="241" t="str">
        <f t="shared" si="31"/>
        <v>Submit info to on utilities5</v>
      </c>
      <c r="F753" s="86" t="s">
        <v>1500</v>
      </c>
      <c r="G753" s="242">
        <v>0.12395708154506437</v>
      </c>
      <c r="H753" s="245">
        <v>99.940466876415428</v>
      </c>
    </row>
    <row r="754" spans="1:8">
      <c r="A754" s="86" t="str">
        <v>utl_sub_txt</v>
      </c>
      <c r="B754" s="239">
        <v>753</v>
      </c>
      <c r="C754" s="86" t="s">
        <v>1602</v>
      </c>
      <c r="D754" s="241">
        <f>COUNTIF($C$1:$C754,C754)</f>
        <v>6</v>
      </c>
      <c r="E754" s="241" t="str">
        <f t="shared" si="31"/>
        <v>Submit info to on utilities6</v>
      </c>
      <c r="F754" s="86" t="s">
        <v>1502</v>
      </c>
      <c r="G754" s="242">
        <v>8.3828326180257512E-2</v>
      </c>
      <c r="H754" s="245">
        <v>100.21817161808042</v>
      </c>
    </row>
    <row r="755" spans="1:8">
      <c r="A755" s="86" t="str">
        <v>utl_sub_web</v>
      </c>
      <c r="B755" s="239">
        <v>754</v>
      </c>
      <c r="C755" s="86" t="s">
        <v>1602</v>
      </c>
      <c r="D755" s="241">
        <f>COUNTIF($C$1:$C755,C755)</f>
        <v>7</v>
      </c>
      <c r="E755" s="241" t="str">
        <f t="shared" si="31"/>
        <v>Submit info to on utilities7</v>
      </c>
      <c r="F755" s="86" t="s">
        <v>1504</v>
      </c>
      <c r="G755" s="242">
        <v>0.33274248927038619</v>
      </c>
      <c r="H755" s="245">
        <v>100.84979112197799</v>
      </c>
    </row>
    <row r="756" spans="1:8">
      <c r="A756" s="86" t="str">
        <v>utl_mark_app</v>
      </c>
      <c r="B756" s="239">
        <v>755</v>
      </c>
      <c r="C756" s="86" t="s">
        <v>1610</v>
      </c>
      <c r="D756" s="241">
        <f>COUNTIF($C$1:$C756,C756)</f>
        <v>1</v>
      </c>
      <c r="E756" s="241" t="str">
        <f t="shared" si="31"/>
        <v>Get info/marketing on utilities1</v>
      </c>
      <c r="F756" s="86" t="s">
        <v>1493</v>
      </c>
      <c r="G756" s="242">
        <v>0.15293133047210297</v>
      </c>
      <c r="H756" s="245">
        <v>100.07182905840008</v>
      </c>
    </row>
    <row r="757" spans="1:8">
      <c r="A757" s="86" t="str">
        <v>utl_mark_call</v>
      </c>
      <c r="B757" s="239">
        <v>756</v>
      </c>
      <c r="C757" s="86" t="s">
        <v>1610</v>
      </c>
      <c r="D757" s="241">
        <f>COUNTIF($C$1:$C757,C757)</f>
        <v>2</v>
      </c>
      <c r="E757" s="241" t="str">
        <f t="shared" si="31"/>
        <v>Get info/marketing on utilities2</v>
      </c>
      <c r="F757" s="86" t="s">
        <v>1495</v>
      </c>
      <c r="G757" s="242">
        <v>0.20746351931330473</v>
      </c>
      <c r="H757" s="245">
        <v>95.190292086894019</v>
      </c>
    </row>
    <row r="758" spans="1:8">
      <c r="A758" s="86" t="str">
        <v>utl_mark_email</v>
      </c>
      <c r="B758" s="239">
        <v>757</v>
      </c>
      <c r="C758" s="86" t="s">
        <v>1610</v>
      </c>
      <c r="D758" s="241">
        <f>COUNTIF($C$1:$C758,C758)</f>
        <v>3</v>
      </c>
      <c r="E758" s="241" t="str">
        <f t="shared" si="31"/>
        <v>Get info/marketing on utilities3</v>
      </c>
      <c r="F758" s="86" t="s">
        <v>1050</v>
      </c>
      <c r="G758" s="242">
        <v>0.3140944206008584</v>
      </c>
      <c r="H758" s="245">
        <v>95.848478037372118</v>
      </c>
    </row>
    <row r="759" spans="1:8">
      <c r="A759" s="86" t="str">
        <v>utl_mark_f2f</v>
      </c>
      <c r="B759" s="239">
        <v>758</v>
      </c>
      <c r="C759" s="86" t="s">
        <v>1610</v>
      </c>
      <c r="D759" s="241">
        <f>COUNTIF($C$1:$C759,C759)</f>
        <v>4</v>
      </c>
      <c r="E759" s="241" t="str">
        <f t="shared" si="31"/>
        <v>Get info/marketing on utilities4</v>
      </c>
      <c r="F759" s="86" t="s">
        <v>1498</v>
      </c>
      <c r="G759" s="242">
        <v>0.1584077253218884</v>
      </c>
      <c r="H759" s="245">
        <v>94.384057742470191</v>
      </c>
    </row>
    <row r="760" spans="1:8">
      <c r="A760" s="86" t="str">
        <v>utl_mark_mail</v>
      </c>
      <c r="B760" s="239">
        <v>759</v>
      </c>
      <c r="C760" s="86" t="s">
        <v>1610</v>
      </c>
      <c r="D760" s="241">
        <f>COUNTIF($C$1:$C760,C760)</f>
        <v>5</v>
      </c>
      <c r="E760" s="241" t="str">
        <f t="shared" si="31"/>
        <v>Get info/marketing on utilities5</v>
      </c>
      <c r="F760" s="86" t="s">
        <v>1500</v>
      </c>
      <c r="G760" s="242">
        <v>0.19105150214592276</v>
      </c>
      <c r="H760" s="245">
        <v>98.974250503050428</v>
      </c>
    </row>
    <row r="761" spans="1:8">
      <c r="A761" s="86" t="str">
        <v>utl_mark_txt</v>
      </c>
      <c r="B761" s="239">
        <v>760</v>
      </c>
      <c r="C761" s="86" t="s">
        <v>1610</v>
      </c>
      <c r="D761" s="241">
        <f>COUNTIF($C$1:$C761,C761)</f>
        <v>6</v>
      </c>
      <c r="E761" s="241" t="str">
        <f t="shared" si="31"/>
        <v>Get info/marketing on utilities6</v>
      </c>
      <c r="F761" s="86" t="s">
        <v>1502</v>
      </c>
      <c r="G761" s="242">
        <v>8.7214592274678107E-2</v>
      </c>
      <c r="H761" s="245">
        <v>97.722059640153176</v>
      </c>
    </row>
    <row r="762" spans="1:8">
      <c r="A762" s="86" t="str">
        <v>utl_mark_web</v>
      </c>
      <c r="B762" s="239">
        <v>761</v>
      </c>
      <c r="C762" s="86" t="s">
        <v>1610</v>
      </c>
      <c r="D762" s="241">
        <f>COUNTIF($C$1:$C762,C762)</f>
        <v>7</v>
      </c>
      <c r="E762" s="241" t="str">
        <f t="shared" si="31"/>
        <v>Get info/marketing on utilities7</v>
      </c>
      <c r="F762" s="86" t="s">
        <v>1504</v>
      </c>
      <c r="G762" s="242">
        <v>0.30878111587982832</v>
      </c>
      <c r="H762" s="245">
        <v>99.506204262609216</v>
      </c>
    </row>
    <row r="763" spans="1:8">
      <c r="A763" s="86" t="str">
        <v>utl_res_app</v>
      </c>
      <c r="B763" s="239">
        <v>762</v>
      </c>
      <c r="C763" s="86" t="s">
        <v>1618</v>
      </c>
      <c r="D763" s="241">
        <f>COUNTIF($C$1:$C763,C763)</f>
        <v>1</v>
      </c>
      <c r="E763" s="241" t="str">
        <f t="shared" si="31"/>
        <v>Research utilities1</v>
      </c>
      <c r="F763" s="86" t="s">
        <v>1493</v>
      </c>
      <c r="G763" s="242">
        <v>0.13669527896995709</v>
      </c>
      <c r="H763" s="245">
        <v>95.73051238718368</v>
      </c>
    </row>
    <row r="764" spans="1:8">
      <c r="A764" s="86" t="str">
        <v>utl_res_call</v>
      </c>
      <c r="B764" s="239">
        <v>763</v>
      </c>
      <c r="C764" s="86" t="s">
        <v>1618</v>
      </c>
      <c r="D764" s="241">
        <f>COUNTIF($C$1:$C764,C764)</f>
        <v>2</v>
      </c>
      <c r="E764" s="241" t="str">
        <f t="shared" si="31"/>
        <v>Research utilities2</v>
      </c>
      <c r="F764" s="86" t="s">
        <v>1495</v>
      </c>
      <c r="G764" s="242">
        <v>0.20906437768240341</v>
      </c>
      <c r="H764" s="245">
        <v>92.651043827672936</v>
      </c>
    </row>
    <row r="765" spans="1:8">
      <c r="A765" s="86" t="str">
        <v>utl_res_email</v>
      </c>
      <c r="B765" s="239">
        <v>764</v>
      </c>
      <c r="C765" s="86" t="s">
        <v>1618</v>
      </c>
      <c r="D765" s="241">
        <f>COUNTIF($C$1:$C765,C765)</f>
        <v>3</v>
      </c>
      <c r="E765" s="241" t="str">
        <f t="shared" si="31"/>
        <v>Research utilities3</v>
      </c>
      <c r="F765" s="86" t="s">
        <v>1050</v>
      </c>
      <c r="G765" s="242">
        <v>0.23021459227467811</v>
      </c>
      <c r="H765" s="245">
        <v>99.663316148829878</v>
      </c>
    </row>
    <row r="766" spans="1:8">
      <c r="A766" s="86" t="str">
        <v>utl_res_f2f</v>
      </c>
      <c r="B766" s="239">
        <v>765</v>
      </c>
      <c r="C766" s="86" t="s">
        <v>1618</v>
      </c>
      <c r="D766" s="241">
        <f>COUNTIF($C$1:$C766,C766)</f>
        <v>4</v>
      </c>
      <c r="E766" s="241" t="str">
        <f t="shared" si="31"/>
        <v>Research utilities4</v>
      </c>
      <c r="F766" s="86" t="s">
        <v>1498</v>
      </c>
      <c r="G766" s="242">
        <v>0.13057939914163091</v>
      </c>
      <c r="H766" s="245">
        <v>98.507385631940949</v>
      </c>
    </row>
    <row r="767" spans="1:8">
      <c r="A767" s="86" t="str">
        <v>utl_res_mail</v>
      </c>
      <c r="B767" s="239">
        <v>766</v>
      </c>
      <c r="C767" s="86" t="s">
        <v>1618</v>
      </c>
      <c r="D767" s="241">
        <f>COUNTIF($C$1:$C767,C767)</f>
        <v>5</v>
      </c>
      <c r="E767" s="241" t="str">
        <f t="shared" si="31"/>
        <v>Research utilities5</v>
      </c>
      <c r="F767" s="86" t="s">
        <v>1500</v>
      </c>
      <c r="G767" s="242">
        <v>7.9678111587982825E-2</v>
      </c>
      <c r="H767" s="245">
        <v>96.633307260214565</v>
      </c>
    </row>
    <row r="768" spans="1:8">
      <c r="A768" s="86" t="str">
        <v>utl_res_txt</v>
      </c>
      <c r="B768" s="239">
        <v>767</v>
      </c>
      <c r="C768" s="86" t="s">
        <v>1618</v>
      </c>
      <c r="D768" s="241">
        <f>COUNTIF($C$1:$C768,C768)</f>
        <v>6</v>
      </c>
      <c r="E768" s="241" t="str">
        <f t="shared" si="31"/>
        <v>Research utilities6</v>
      </c>
      <c r="F768" s="86" t="s">
        <v>1502</v>
      </c>
      <c r="G768" s="242">
        <v>6.7725321888412016E-2</v>
      </c>
      <c r="H768" s="245">
        <v>98.780294302644776</v>
      </c>
    </row>
    <row r="769" spans="1:8">
      <c r="A769" s="86" t="str">
        <v>utl_res_web</v>
      </c>
      <c r="B769" s="239">
        <v>768</v>
      </c>
      <c r="C769" s="86" t="s">
        <v>1618</v>
      </c>
      <c r="D769" s="241">
        <f>COUNTIF($C$1:$C769,C769)</f>
        <v>7</v>
      </c>
      <c r="E769" s="241" t="str">
        <f t="shared" si="31"/>
        <v>Research utilities7</v>
      </c>
      <c r="F769" s="86" t="s">
        <v>1504</v>
      </c>
      <c r="G769" s="242">
        <v>0.41949356223175965</v>
      </c>
      <c r="H769" s="245">
        <v>100.19635679476309</v>
      </c>
    </row>
    <row r="770" spans="1:8">
      <c r="A770" s="86" t="str">
        <v>retles_enqc_app</v>
      </c>
      <c r="B770" s="239">
        <v>769</v>
      </c>
      <c r="C770" s="86" t="s">
        <v>1626</v>
      </c>
      <c r="D770" s="241">
        <f>COUNTIF($C$1:$C770,C770)</f>
        <v>1</v>
      </c>
      <c r="E770" s="241" t="str">
        <f t="shared" si="31"/>
        <v>Make enquiry on retail and leisure1</v>
      </c>
      <c r="F770" s="86" t="s">
        <v>1493</v>
      </c>
      <c r="G770" s="242">
        <v>0.19310300429184546</v>
      </c>
      <c r="H770" s="245">
        <v>99.221854925080223</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0.39880257510729616</v>
      </c>
      <c r="H771" s="245">
        <v>99.867549177733594</v>
      </c>
    </row>
    <row r="772" spans="1:8">
      <c r="A772" s="86" t="str">
        <v>retles_enqc_eml</v>
      </c>
      <c r="B772" s="239">
        <v>771</v>
      </c>
      <c r="C772" s="86" t="s">
        <v>1626</v>
      </c>
      <c r="D772" s="241">
        <f>COUNTIF($C$1:$C772,C772)</f>
        <v>3</v>
      </c>
      <c r="E772" s="241" t="str">
        <f t="shared" si="32"/>
        <v>Make enquiry on retail and leisure3</v>
      </c>
      <c r="F772" s="86" t="s">
        <v>1050</v>
      </c>
      <c r="G772" s="242">
        <v>0.46235622317596559</v>
      </c>
      <c r="H772" s="245">
        <v>100.03617926487969</v>
      </c>
    </row>
    <row r="773" spans="1:8">
      <c r="A773" s="86" t="str">
        <v>retles_enqc_f2f</v>
      </c>
      <c r="B773" s="239">
        <v>772</v>
      </c>
      <c r="C773" s="86" t="s">
        <v>1626</v>
      </c>
      <c r="D773" s="241">
        <f>COUNTIF($C$1:$C773,C773)</f>
        <v>4</v>
      </c>
      <c r="E773" s="241" t="str">
        <f t="shared" si="32"/>
        <v>Make enquiry on retail and leisure4</v>
      </c>
      <c r="F773" s="86" t="s">
        <v>1498</v>
      </c>
      <c r="G773" s="242">
        <v>0.37322317596566523</v>
      </c>
      <c r="H773" s="245">
        <v>96.857226703317707</v>
      </c>
    </row>
    <row r="774" spans="1:8">
      <c r="A774" s="86" t="str">
        <v>retles_enqc_mail</v>
      </c>
      <c r="B774" s="239">
        <v>773</v>
      </c>
      <c r="C774" s="86" t="s">
        <v>1626</v>
      </c>
      <c r="D774" s="241">
        <f>COUNTIF($C$1:$C774,C774)</f>
        <v>5</v>
      </c>
      <c r="E774" s="241" t="str">
        <f t="shared" si="32"/>
        <v>Make enquiry on retail and leisure5</v>
      </c>
      <c r="F774" s="86" t="s">
        <v>1500</v>
      </c>
      <c r="G774" s="242">
        <v>0.15535193133047212</v>
      </c>
      <c r="H774" s="245">
        <v>94.413134560551853</v>
      </c>
    </row>
    <row r="775" spans="1:8">
      <c r="A775" s="86" t="str">
        <v>retles_enqc_txt</v>
      </c>
      <c r="B775" s="239">
        <v>774</v>
      </c>
      <c r="C775" s="86" t="s">
        <v>1626</v>
      </c>
      <c r="D775" s="241">
        <f>COUNTIF($C$1:$C775,C775)</f>
        <v>6</v>
      </c>
      <c r="E775" s="241" t="str">
        <f t="shared" si="32"/>
        <v>Make enquiry on retail and leisure6</v>
      </c>
      <c r="F775" s="86" t="s">
        <v>1502</v>
      </c>
      <c r="G775" s="242">
        <v>0.10612446351931332</v>
      </c>
      <c r="H775" s="245">
        <v>93.529392691444926</v>
      </c>
    </row>
    <row r="776" spans="1:8">
      <c r="A776" s="86" t="str">
        <v>retles_enqc_web</v>
      </c>
      <c r="B776" s="239">
        <v>775</v>
      </c>
      <c r="C776" s="86" t="s">
        <v>1626</v>
      </c>
      <c r="D776" s="241">
        <f>COUNTIF($C$1:$C776,C776)</f>
        <v>7</v>
      </c>
      <c r="E776" s="241" t="str">
        <f t="shared" si="32"/>
        <v>Make enquiry on retail and leisure7</v>
      </c>
      <c r="F776" s="86" t="s">
        <v>1504</v>
      </c>
      <c r="G776" s="242">
        <v>0.39194849785407726</v>
      </c>
      <c r="H776" s="245">
        <v>101.04558557836449</v>
      </c>
    </row>
    <row r="777" spans="1:8">
      <c r="A777" s="86" t="str">
        <v>retles_sub_app</v>
      </c>
      <c r="B777" s="239">
        <v>776</v>
      </c>
      <c r="C777" s="86" t="s">
        <v>1634</v>
      </c>
      <c r="D777" s="241">
        <f>COUNTIF($C$1:$C777,C777)</f>
        <v>1</v>
      </c>
      <c r="E777" s="241" t="str">
        <f t="shared" si="32"/>
        <v>Submit info to retail and leisure1</v>
      </c>
      <c r="F777" s="86" t="s">
        <v>1493</v>
      </c>
      <c r="G777" s="242">
        <v>0.26075965665236056</v>
      </c>
      <c r="H777" s="245">
        <v>100.89847612110067</v>
      </c>
    </row>
    <row r="778" spans="1:8">
      <c r="A778" s="86" t="str">
        <v>retles_sub_call</v>
      </c>
      <c r="B778" s="239">
        <v>777</v>
      </c>
      <c r="C778" s="86" t="s">
        <v>1634</v>
      </c>
      <c r="D778" s="241">
        <f>COUNTIF($C$1:$C778,C778)</f>
        <v>2</v>
      </c>
      <c r="E778" s="241" t="str">
        <f t="shared" si="32"/>
        <v>Submit info to retail and leisure2</v>
      </c>
      <c r="F778" s="86" t="s">
        <v>1495</v>
      </c>
      <c r="G778" s="242">
        <v>0.37139484978540771</v>
      </c>
      <c r="H778" s="245">
        <v>99.038431259628084</v>
      </c>
    </row>
    <row r="779" spans="1:8">
      <c r="A779" s="86" t="str">
        <v>retles_sub_eml</v>
      </c>
      <c r="B779" s="239">
        <v>778</v>
      </c>
      <c r="C779" s="86" t="s">
        <v>1634</v>
      </c>
      <c r="D779" s="241">
        <f>COUNTIF($C$1:$C779,C779)</f>
        <v>3</v>
      </c>
      <c r="E779" s="241" t="str">
        <f t="shared" si="32"/>
        <v>Submit info to retail and leisure3</v>
      </c>
      <c r="F779" s="86" t="s">
        <v>1050</v>
      </c>
      <c r="G779" s="242">
        <v>0.36923175965665239</v>
      </c>
      <c r="H779" s="245">
        <v>100.1715663124813</v>
      </c>
    </row>
    <row r="780" spans="1:8">
      <c r="A780" s="86" t="str">
        <v>retles_sub_f2f</v>
      </c>
      <c r="B780" s="239">
        <v>779</v>
      </c>
      <c r="C780" s="86" t="s">
        <v>1634</v>
      </c>
      <c r="D780" s="241">
        <f>COUNTIF($C$1:$C780,C780)</f>
        <v>4</v>
      </c>
      <c r="E780" s="241" t="str">
        <f t="shared" si="32"/>
        <v>Submit info to retail and leisure4</v>
      </c>
      <c r="F780" s="86" t="s">
        <v>1498</v>
      </c>
      <c r="G780" s="242">
        <v>0.38876824034334762</v>
      </c>
      <c r="H780" s="245">
        <v>98.848424670068582</v>
      </c>
    </row>
    <row r="781" spans="1:8">
      <c r="A781" s="86" t="str">
        <v>retles_sub_mail</v>
      </c>
      <c r="B781" s="239">
        <v>780</v>
      </c>
      <c r="C781" s="86" t="s">
        <v>1634</v>
      </c>
      <c r="D781" s="241">
        <f>COUNTIF($C$1:$C781,C781)</f>
        <v>5</v>
      </c>
      <c r="E781" s="241" t="str">
        <f t="shared" si="32"/>
        <v>Submit info to retail and leisure5</v>
      </c>
      <c r="F781" s="86" t="s">
        <v>1500</v>
      </c>
      <c r="G781" s="242">
        <v>0.12424034334763949</v>
      </c>
      <c r="H781" s="245">
        <v>97.857391401349176</v>
      </c>
    </row>
    <row r="782" spans="1:8">
      <c r="A782" s="86" t="str">
        <v>retles_sub_txt</v>
      </c>
      <c r="B782" s="239">
        <v>781</v>
      </c>
      <c r="C782" s="86" t="s">
        <v>1634</v>
      </c>
      <c r="D782" s="241">
        <f>COUNTIF($C$1:$C782,C782)</f>
        <v>6</v>
      </c>
      <c r="E782" s="241" t="str">
        <f t="shared" si="32"/>
        <v>Submit info to retail and leisure6</v>
      </c>
      <c r="F782" s="86" t="s">
        <v>1502</v>
      </c>
      <c r="G782" s="242">
        <v>0.112068669527897</v>
      </c>
      <c r="H782" s="245">
        <v>95.871437748221396</v>
      </c>
    </row>
    <row r="783" spans="1:8">
      <c r="A783" s="86" t="str">
        <v>retles_sub_web</v>
      </c>
      <c r="B783" s="239">
        <v>782</v>
      </c>
      <c r="C783" s="86" t="s">
        <v>1634</v>
      </c>
      <c r="D783" s="241">
        <f>COUNTIF($C$1:$C783,C783)</f>
        <v>7</v>
      </c>
      <c r="E783" s="241" t="str">
        <f t="shared" si="32"/>
        <v>Submit info to retail and leisure7</v>
      </c>
      <c r="F783" s="86" t="s">
        <v>1504</v>
      </c>
      <c r="G783" s="242">
        <v>0.44318025751072959</v>
      </c>
      <c r="H783" s="245">
        <v>101.17651191227648</v>
      </c>
    </row>
    <row r="784" spans="1:8">
      <c r="A784" s="86" t="str">
        <v>retles_mark_app</v>
      </c>
      <c r="B784" s="239">
        <v>783</v>
      </c>
      <c r="C784" s="86" t="s">
        <v>1642</v>
      </c>
      <c r="D784" s="241">
        <f>COUNTIF($C$1:$C784,C784)</f>
        <v>1</v>
      </c>
      <c r="E784" s="241" t="str">
        <f t="shared" si="32"/>
        <v>Get info/marketing on retail and leisure1</v>
      </c>
      <c r="F784" s="86" t="s">
        <v>1493</v>
      </c>
      <c r="G784" s="242">
        <v>0.22215879828326179</v>
      </c>
      <c r="H784" s="245">
        <v>102.50320575334283</v>
      </c>
    </row>
    <row r="785" spans="1:8">
      <c r="A785" s="86" t="str">
        <v>retles_mark_call</v>
      </c>
      <c r="B785" s="239">
        <v>784</v>
      </c>
      <c r="C785" s="86" t="s">
        <v>1642</v>
      </c>
      <c r="D785" s="241">
        <f>COUNTIF($C$1:$C785,C785)</f>
        <v>2</v>
      </c>
      <c r="E785" s="241" t="str">
        <f t="shared" si="32"/>
        <v>Get info/marketing on retail and leisure2</v>
      </c>
      <c r="F785" s="86" t="s">
        <v>1495</v>
      </c>
      <c r="G785" s="242">
        <v>0.21475107296137338</v>
      </c>
      <c r="H785" s="245">
        <v>97.621330219462735</v>
      </c>
    </row>
    <row r="786" spans="1:8">
      <c r="A786" s="86" t="str">
        <v>retles_mark_eml</v>
      </c>
      <c r="B786" s="239">
        <v>785</v>
      </c>
      <c r="C786" s="86" t="s">
        <v>1642</v>
      </c>
      <c r="D786" s="241">
        <f>COUNTIF($C$1:$C786,C786)</f>
        <v>3</v>
      </c>
      <c r="E786" s="241" t="str">
        <f t="shared" si="32"/>
        <v>Get info/marketing on retail and leisure3</v>
      </c>
      <c r="F786" s="86" t="s">
        <v>1050</v>
      </c>
      <c r="G786" s="242">
        <v>0.37302145922746777</v>
      </c>
      <c r="H786" s="245">
        <v>97.479015008319337</v>
      </c>
    </row>
    <row r="787" spans="1:8">
      <c r="A787" s="86" t="str">
        <v>retles_mark_f2f</v>
      </c>
      <c r="B787" s="239">
        <v>786</v>
      </c>
      <c r="C787" s="86" t="s">
        <v>1642</v>
      </c>
      <c r="D787" s="241">
        <f>COUNTIF($C$1:$C787,C787)</f>
        <v>4</v>
      </c>
      <c r="E787" s="241" t="str">
        <f t="shared" si="32"/>
        <v>Get info/marketing on retail and leisure4</v>
      </c>
      <c r="F787" s="86" t="s">
        <v>1498</v>
      </c>
      <c r="G787" s="242">
        <v>0.29548497854077249</v>
      </c>
      <c r="H787" s="245">
        <v>96.456251585621999</v>
      </c>
    </row>
    <row r="788" spans="1:8">
      <c r="A788" s="86" t="str">
        <v>retles_mark_mail</v>
      </c>
      <c r="B788" s="239">
        <v>787</v>
      </c>
      <c r="C788" s="86" t="s">
        <v>1642</v>
      </c>
      <c r="D788" s="241">
        <f>COUNTIF($C$1:$C788,C788)</f>
        <v>5</v>
      </c>
      <c r="E788" s="241" t="str">
        <f t="shared" si="32"/>
        <v>Get info/marketing on retail and leisure5</v>
      </c>
      <c r="F788" s="86" t="s">
        <v>1500</v>
      </c>
      <c r="G788" s="242">
        <v>0.20144635193133045</v>
      </c>
      <c r="H788" s="247">
        <v>99.205779868735576</v>
      </c>
    </row>
    <row r="789" spans="1:8">
      <c r="A789" s="86" t="str">
        <v>retles_mark_txt</v>
      </c>
      <c r="B789" s="239">
        <v>788</v>
      </c>
      <c r="C789" s="86" t="s">
        <v>1642</v>
      </c>
      <c r="D789" s="241">
        <f>COUNTIF($C$1:$C789,C789)</f>
        <v>6</v>
      </c>
      <c r="E789" s="241" t="str">
        <f t="shared" si="32"/>
        <v>Get info/marketing on retail and leisure6</v>
      </c>
      <c r="F789" s="86" t="s">
        <v>1502</v>
      </c>
      <c r="G789" s="242">
        <v>0.11801716738197425</v>
      </c>
      <c r="H789" s="247">
        <v>96.047540514787883</v>
      </c>
    </row>
    <row r="790" spans="1:8">
      <c r="A790" s="86" t="str">
        <v>retles_mark_web</v>
      </c>
      <c r="B790" s="239">
        <v>789</v>
      </c>
      <c r="C790" s="86" t="s">
        <v>1642</v>
      </c>
      <c r="D790" s="241">
        <f>COUNTIF($C$1:$C790,C790)</f>
        <v>7</v>
      </c>
      <c r="E790" s="241" t="str">
        <f t="shared" si="32"/>
        <v>Get info/marketing on retail and leisure7</v>
      </c>
      <c r="F790" s="86" t="s">
        <v>1504</v>
      </c>
      <c r="G790" s="242">
        <v>0.37739055793991422</v>
      </c>
      <c r="H790" s="247">
        <v>100.36031378476574</v>
      </c>
    </row>
    <row r="791" spans="1:8">
      <c r="A791" s="86" t="str">
        <v>retles_res_app</v>
      </c>
      <c r="B791" s="239">
        <v>790</v>
      </c>
      <c r="C791" s="86" t="s">
        <v>1650</v>
      </c>
      <c r="D791" s="241">
        <f>COUNTIF($C$1:$C791,C791)</f>
        <v>1</v>
      </c>
      <c r="E791" s="241" t="str">
        <f t="shared" si="32"/>
        <v>Research retail and leisure1</v>
      </c>
      <c r="F791" s="86" t="s">
        <v>1493</v>
      </c>
      <c r="G791" s="242">
        <v>0.232519313304721</v>
      </c>
      <c r="H791" s="247">
        <v>99.831979343710444</v>
      </c>
    </row>
    <row r="792" spans="1:8">
      <c r="A792" s="86" t="str">
        <v>retles_res_call</v>
      </c>
      <c r="B792" s="239">
        <v>791</v>
      </c>
      <c r="C792" s="86" t="s">
        <v>1650</v>
      </c>
      <c r="D792" s="241">
        <f>COUNTIF($C$1:$C792,C792)</f>
        <v>2</v>
      </c>
      <c r="E792" s="241" t="str">
        <f t="shared" si="32"/>
        <v>Research retail and leisure2</v>
      </c>
      <c r="F792" s="86" t="s">
        <v>1495</v>
      </c>
      <c r="G792" s="242">
        <v>0.22463519313304722</v>
      </c>
      <c r="H792" s="247">
        <v>99.210438375593327</v>
      </c>
    </row>
    <row r="793" spans="1:8">
      <c r="A793" s="86" t="str">
        <v>retles_res_eml</v>
      </c>
      <c r="B793" s="239">
        <v>792</v>
      </c>
      <c r="C793" s="86" t="s">
        <v>1650</v>
      </c>
      <c r="D793" s="241">
        <f>COUNTIF($C$1:$C793,C793)</f>
        <v>3</v>
      </c>
      <c r="E793" s="241" t="str">
        <f t="shared" si="32"/>
        <v>Research retail and leisure3</v>
      </c>
      <c r="F793" s="86" t="s">
        <v>1050</v>
      </c>
      <c r="G793" s="242">
        <v>0.25379399141630904</v>
      </c>
      <c r="H793" s="247">
        <v>99.051494465353016</v>
      </c>
    </row>
    <row r="794" spans="1:8">
      <c r="A794" s="86" t="str">
        <v>retles_res_f2f</v>
      </c>
      <c r="B794" s="239">
        <v>793</v>
      </c>
      <c r="C794" s="86" t="s">
        <v>1650</v>
      </c>
      <c r="D794" s="241">
        <f>COUNTIF($C$1:$C794,C794)</f>
        <v>4</v>
      </c>
      <c r="E794" s="241" t="str">
        <f t="shared" si="32"/>
        <v>Research retail and leisure4</v>
      </c>
      <c r="F794" s="86" t="s">
        <v>1498</v>
      </c>
      <c r="G794" s="242">
        <v>0.37858798283261808</v>
      </c>
      <c r="H794" s="247">
        <v>98.689164553651381</v>
      </c>
    </row>
    <row r="795" spans="1:8">
      <c r="A795" s="86" t="str">
        <v>retles_res_mail</v>
      </c>
      <c r="B795" s="239">
        <v>794</v>
      </c>
      <c r="C795" s="86" t="s">
        <v>1650</v>
      </c>
      <c r="D795" s="241">
        <f>COUNTIF($C$1:$C795,C795)</f>
        <v>5</v>
      </c>
      <c r="E795" s="241" t="str">
        <f t="shared" si="32"/>
        <v>Research retail and leisure5</v>
      </c>
      <c r="F795" s="86" t="s">
        <v>1500</v>
      </c>
      <c r="G795" s="242">
        <v>9.2412017167381968E-2</v>
      </c>
      <c r="H795" s="247">
        <v>91.414772784410701</v>
      </c>
    </row>
    <row r="796" spans="1:8">
      <c r="A796" s="86" t="str">
        <v>retles_res_txt</v>
      </c>
      <c r="B796" s="240">
        <v>795</v>
      </c>
      <c r="C796" s="86" t="s">
        <v>1650</v>
      </c>
      <c r="D796" s="241">
        <f>COUNTIF($C$1:$C796,C796)</f>
        <v>6</v>
      </c>
      <c r="E796" s="241" t="str">
        <f t="shared" si="32"/>
        <v>Research retail and leisure6</v>
      </c>
      <c r="F796" s="86" t="s">
        <v>1502</v>
      </c>
      <c r="G796" s="244">
        <v>7.6643776824034324E-2</v>
      </c>
      <c r="H796" s="248">
        <v>89.859923708899004</v>
      </c>
    </row>
    <row r="797" spans="1:8">
      <c r="A797" s="86" t="str">
        <v>retles_res_web</v>
      </c>
      <c r="B797" s="1">
        <v>796</v>
      </c>
      <c r="C797" s="86" t="s">
        <v>1650</v>
      </c>
      <c r="D797" s="241">
        <f>COUNTIF($C$1:$C797,C797)</f>
        <v>7</v>
      </c>
      <c r="E797" s="241" t="str">
        <f t="shared" si="32"/>
        <v>Research retail and leisure7</v>
      </c>
      <c r="F797" s="86" t="s">
        <v>1504</v>
      </c>
      <c r="G797" s="68">
        <v>0.51629613733905588</v>
      </c>
      <c r="H797" s="70">
        <v>100.94272857677919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53AAD-8A7B-4420-B800-43C29A940F4E}">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Davenham, Moulton &amp; Kingsmead Ward</v>
      </c>
      <c r="C7" s="1" t="str">
        <f>BASE_PROFILE_DESC</f>
        <v>Associated Base - Cheshire West and Chester</v>
      </c>
      <c r="E7" s="1" t="str">
        <f>"Profile Title: "&amp;B7</f>
        <v>Profile Title: Ward: Davenham, Moulton &amp; Kingsmead Ward</v>
      </c>
      <c r="F7" s="1" t="str">
        <f>"Base Title: "&amp;C7</f>
        <v>Base Title: Associated Base - Cheshire West and Chester</v>
      </c>
    </row>
    <row r="8" spans="1:6">
      <c r="A8" s="1">
        <v>1</v>
      </c>
      <c r="B8" s="1">
        <v>2</v>
      </c>
      <c r="C8" s="1">
        <v>2777</v>
      </c>
      <c r="D8" s="1">
        <v>1</v>
      </c>
    </row>
    <row r="9" spans="1:6">
      <c r="A9" s="1">
        <v>2</v>
      </c>
      <c r="B9" s="1">
        <v>6</v>
      </c>
      <c r="C9" s="1">
        <v>5698</v>
      </c>
      <c r="D9" s="1">
        <v>2</v>
      </c>
    </row>
    <row r="10" spans="1:6">
      <c r="A10" s="1">
        <v>3</v>
      </c>
      <c r="B10" s="1">
        <v>1</v>
      </c>
      <c r="C10" s="1">
        <v>8390</v>
      </c>
      <c r="D10" s="1">
        <v>3</v>
      </c>
    </row>
    <row r="11" spans="1:6">
      <c r="A11" s="1">
        <v>4</v>
      </c>
      <c r="B11" s="1">
        <v>4</v>
      </c>
      <c r="C11" s="1">
        <v>7426</v>
      </c>
      <c r="D11" s="1">
        <v>4</v>
      </c>
    </row>
    <row r="12" spans="1:6">
      <c r="A12" s="1">
        <v>5</v>
      </c>
      <c r="B12" s="1">
        <v>7</v>
      </c>
      <c r="C12" s="1">
        <v>5184</v>
      </c>
      <c r="D12" s="1">
        <v>5</v>
      </c>
    </row>
    <row r="13" spans="1:6">
      <c r="A13" s="1">
        <v>6</v>
      </c>
      <c r="B13" s="1">
        <v>0</v>
      </c>
      <c r="C13" s="1">
        <v>1632</v>
      </c>
      <c r="D13" s="1">
        <v>6</v>
      </c>
    </row>
    <row r="14" spans="1:6">
      <c r="A14" s="1">
        <v>7</v>
      </c>
      <c r="B14" s="1">
        <v>2</v>
      </c>
      <c r="C14" s="1">
        <v>2461</v>
      </c>
      <c r="D14" s="1">
        <v>7</v>
      </c>
    </row>
    <row r="15" spans="1:6">
      <c r="A15" s="1">
        <v>8</v>
      </c>
      <c r="B15" s="1">
        <v>0</v>
      </c>
      <c r="C15" s="1">
        <v>0</v>
      </c>
      <c r="D15" s="1">
        <v>8</v>
      </c>
    </row>
    <row r="16" spans="1:6">
      <c r="A16" s="1">
        <v>9</v>
      </c>
      <c r="B16" s="1">
        <v>4</v>
      </c>
      <c r="C16" s="1">
        <v>7561</v>
      </c>
      <c r="D16" s="1">
        <v>9</v>
      </c>
    </row>
    <row r="17" spans="1:4">
      <c r="A17" s="1">
        <v>10</v>
      </c>
      <c r="B17" s="1">
        <v>0</v>
      </c>
      <c r="C17" s="1">
        <v>5238</v>
      </c>
      <c r="D17" s="1">
        <v>10</v>
      </c>
    </row>
    <row r="18" spans="1:4">
      <c r="A18" s="1">
        <v>11</v>
      </c>
      <c r="B18" s="1">
        <v>2</v>
      </c>
      <c r="C18" s="1">
        <v>2655</v>
      </c>
      <c r="D18" s="1">
        <v>11</v>
      </c>
    </row>
    <row r="19" spans="1:4">
      <c r="A19" s="1">
        <v>12</v>
      </c>
      <c r="B19" s="1">
        <v>1</v>
      </c>
      <c r="C19" s="1">
        <v>2709</v>
      </c>
      <c r="D19" s="1">
        <v>12</v>
      </c>
    </row>
    <row r="20" spans="1:4">
      <c r="A20" s="1">
        <v>13</v>
      </c>
      <c r="B20" s="1">
        <v>8</v>
      </c>
      <c r="C20" s="1">
        <v>3938</v>
      </c>
      <c r="D20" s="1">
        <v>13</v>
      </c>
    </row>
    <row r="21" spans="1:4">
      <c r="A21" s="1">
        <v>14</v>
      </c>
      <c r="B21" s="1">
        <v>2</v>
      </c>
      <c r="C21" s="1">
        <v>6104</v>
      </c>
      <c r="D21" s="1">
        <v>14</v>
      </c>
    </row>
    <row r="22" spans="1:4">
      <c r="A22" s="1">
        <v>15</v>
      </c>
      <c r="B22" s="1">
        <v>6</v>
      </c>
      <c r="C22" s="1">
        <v>6716</v>
      </c>
      <c r="D22" s="1">
        <v>15</v>
      </c>
    </row>
    <row r="23" spans="1:4">
      <c r="A23" s="1">
        <v>16</v>
      </c>
      <c r="B23" s="1">
        <v>12</v>
      </c>
      <c r="C23" s="1">
        <v>9356</v>
      </c>
      <c r="D23" s="1">
        <v>16</v>
      </c>
    </row>
    <row r="24" spans="1:4">
      <c r="A24" s="1">
        <v>17</v>
      </c>
      <c r="B24" s="1">
        <v>10</v>
      </c>
      <c r="C24" s="1">
        <v>11016</v>
      </c>
      <c r="D24" s="1">
        <v>17</v>
      </c>
    </row>
    <row r="25" spans="1:4">
      <c r="A25" s="1">
        <v>18</v>
      </c>
      <c r="B25" s="1">
        <v>0</v>
      </c>
      <c r="C25" s="1">
        <v>57</v>
      </c>
      <c r="D25" s="1">
        <v>18</v>
      </c>
    </row>
    <row r="26" spans="1:4">
      <c r="A26" s="1">
        <v>19</v>
      </c>
      <c r="B26" s="1">
        <v>31</v>
      </c>
      <c r="C26" s="1">
        <v>21269</v>
      </c>
      <c r="D26" s="1">
        <v>19</v>
      </c>
    </row>
    <row r="27" spans="1:4">
      <c r="A27" s="1">
        <v>20</v>
      </c>
      <c r="B27" s="1">
        <v>15</v>
      </c>
      <c r="C27" s="1">
        <v>11244</v>
      </c>
      <c r="D27" s="1">
        <v>20</v>
      </c>
    </row>
    <row r="28" spans="1:4">
      <c r="A28" s="1">
        <v>21</v>
      </c>
      <c r="B28" s="1">
        <v>5</v>
      </c>
      <c r="C28" s="1">
        <v>2716</v>
      </c>
      <c r="D28" s="1">
        <v>21</v>
      </c>
    </row>
    <row r="29" spans="1:4">
      <c r="A29" s="1">
        <v>22</v>
      </c>
      <c r="B29" s="1">
        <v>2</v>
      </c>
      <c r="C29" s="1">
        <v>667</v>
      </c>
      <c r="D29" s="1">
        <v>22</v>
      </c>
    </row>
    <row r="30" spans="1:4">
      <c r="A30" s="1">
        <v>23</v>
      </c>
      <c r="B30" s="1">
        <v>14</v>
      </c>
      <c r="C30" s="1">
        <v>6358</v>
      </c>
      <c r="D30" s="1">
        <v>23</v>
      </c>
    </row>
    <row r="31" spans="1:4">
      <c r="A31" s="1">
        <v>24</v>
      </c>
      <c r="B31" s="1">
        <v>42</v>
      </c>
      <c r="C31" s="1">
        <v>11759</v>
      </c>
      <c r="D31" s="1">
        <v>24</v>
      </c>
    </row>
    <row r="32" spans="1:4">
      <c r="A32" s="1">
        <v>25</v>
      </c>
      <c r="B32" s="1">
        <v>57</v>
      </c>
      <c r="C32" s="1">
        <v>8487</v>
      </c>
      <c r="D32" s="1">
        <v>25</v>
      </c>
    </row>
    <row r="33" spans="1:4">
      <c r="A33" s="1">
        <v>26</v>
      </c>
      <c r="B33" s="1">
        <v>0</v>
      </c>
      <c r="C33" s="1">
        <v>71</v>
      </c>
      <c r="D33" s="1">
        <v>26</v>
      </c>
    </row>
    <row r="34" spans="1:4">
      <c r="A34" s="1">
        <v>27</v>
      </c>
      <c r="B34" s="1">
        <v>1</v>
      </c>
      <c r="C34" s="1">
        <v>339</v>
      </c>
      <c r="D34" s="1">
        <v>27</v>
      </c>
    </row>
    <row r="35" spans="1:4">
      <c r="A35" s="1">
        <v>28</v>
      </c>
      <c r="B35" s="1">
        <v>0</v>
      </c>
      <c r="C35" s="1">
        <v>0</v>
      </c>
      <c r="D35" s="1">
        <v>28</v>
      </c>
    </row>
    <row r="37" spans="1:4">
      <c r="B37" s="1">
        <f>SUM(B8:B35)</f>
        <v>234</v>
      </c>
      <c r="C37" s="1">
        <f>SUM(C8:C35)</f>
        <v>151828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10541839-D906-4B45-AD66-E47BB4E2A59C}"/>
</file>

<file path=customXml/itemProps2.xml><?xml version="1.0" encoding="utf-8"?>
<ds:datastoreItem xmlns:ds="http://schemas.openxmlformats.org/officeDocument/2006/customXml" ds:itemID="{0B4A0584-1727-44E7-89C0-39A6E7032DE7}"/>
</file>

<file path=customXml/itemProps3.xml><?xml version="1.0" encoding="utf-8"?>
<ds:datastoreItem xmlns:ds="http://schemas.openxmlformats.org/officeDocument/2006/customXml" ds:itemID="{53C8C428-D951-4297-8306-19FE5A42C89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Davenham, Moulton and Kingsmead Wellbeing Ward Profile</dc:title>
  <dc:creator>HUXLEY, Lee</dc:creator>
  <cp:lastModifiedBy>HUXLEY, Lee</cp:lastModifiedBy>
  <dcterms:created xsi:type="dcterms:W3CDTF">2022-07-26T15:57:15Z</dcterms:created>
  <dcterms:modified xsi:type="dcterms:W3CDTF">2022-07-26T15:57:37Z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