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3" documentId="8_{883366A6-9A36-4FCB-B120-E468A433333B}" xr6:coauthVersionLast="47" xr6:coauthVersionMax="47" xr10:uidLastSave="{2A46FE15-2DA4-4999-9D7C-36DC60E1F943}"/>
  <bookViews>
    <workbookView xWindow="1520" yWindow="1520" windowWidth="14400" windowHeight="7360" xr2:uid="{B06AB419-94E5-41FA-83B4-4F4687BA576C}"/>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C7" i="15"/>
  <c r="F7" i="15" s="1"/>
  <c r="B7" i="15"/>
  <c r="E7" i="15" s="1"/>
  <c r="D797" i="14"/>
  <c r="E797" i="14" s="1"/>
  <c r="D796" i="14"/>
  <c r="E796" i="14" s="1"/>
  <c r="D795" i="14"/>
  <c r="E795" i="14" s="1"/>
  <c r="D794" i="14"/>
  <c r="E794" i="14" s="1"/>
  <c r="D793" i="14"/>
  <c r="E793" i="14" s="1"/>
  <c r="D792" i="14"/>
  <c r="E792" i="14" s="1"/>
  <c r="E791" i="14"/>
  <c r="D791" i="14"/>
  <c r="D790" i="14"/>
  <c r="E790" i="14" s="1"/>
  <c r="D789" i="14"/>
  <c r="E789" i="14" s="1"/>
  <c r="D788" i="14"/>
  <c r="E788" i="14" s="1"/>
  <c r="D787" i="14"/>
  <c r="E787" i="14" s="1"/>
  <c r="D786" i="14"/>
  <c r="E786" i="14" s="1"/>
  <c r="D785" i="14"/>
  <c r="E785" i="14" s="1"/>
  <c r="D784" i="14"/>
  <c r="E784" i="14" s="1"/>
  <c r="E783" i="14"/>
  <c r="D783" i="14"/>
  <c r="D782" i="14"/>
  <c r="E782" i="14" s="1"/>
  <c r="D781" i="14"/>
  <c r="E781" i="14" s="1"/>
  <c r="D780" i="14"/>
  <c r="E780" i="14" s="1"/>
  <c r="D779" i="14"/>
  <c r="E779" i="14" s="1"/>
  <c r="D778" i="14"/>
  <c r="E778" i="14" s="1"/>
  <c r="E777" i="14"/>
  <c r="D777" i="14"/>
  <c r="D776" i="14"/>
  <c r="E776" i="14" s="1"/>
  <c r="E775" i="14"/>
  <c r="D775" i="14"/>
  <c r="D774" i="14"/>
  <c r="E774" i="14" s="1"/>
  <c r="D773" i="14"/>
  <c r="E773" i="14" s="1"/>
  <c r="D772" i="14"/>
  <c r="E772" i="14" s="1"/>
  <c r="D771" i="14"/>
  <c r="E771" i="14" s="1"/>
  <c r="D770" i="14"/>
  <c r="E770" i="14" s="1"/>
  <c r="E769" i="14"/>
  <c r="D769" i="14"/>
  <c r="D768" i="14"/>
  <c r="E768" i="14" s="1"/>
  <c r="E767" i="14"/>
  <c r="D767" i="14"/>
  <c r="D766" i="14"/>
  <c r="E766" i="14" s="1"/>
  <c r="D765" i="14"/>
  <c r="E765" i="14" s="1"/>
  <c r="D764" i="14"/>
  <c r="E764" i="14" s="1"/>
  <c r="D763" i="14"/>
  <c r="E763" i="14" s="1"/>
  <c r="D762" i="14"/>
  <c r="E762" i="14" s="1"/>
  <c r="E761" i="14"/>
  <c r="D761" i="14"/>
  <c r="D760" i="14"/>
  <c r="E760" i="14" s="1"/>
  <c r="E759" i="14"/>
  <c r="D759" i="14"/>
  <c r="D758" i="14"/>
  <c r="E758" i="14" s="1"/>
  <c r="D757" i="14"/>
  <c r="E757" i="14" s="1"/>
  <c r="D756" i="14"/>
  <c r="E756" i="14" s="1"/>
  <c r="D755" i="14"/>
  <c r="E755" i="14" s="1"/>
  <c r="D754" i="14"/>
  <c r="E754" i="14" s="1"/>
  <c r="E753" i="14"/>
  <c r="D753" i="14"/>
  <c r="D752" i="14"/>
  <c r="E752" i="14" s="1"/>
  <c r="E751" i="14"/>
  <c r="D751" i="14"/>
  <c r="D750" i="14"/>
  <c r="E750" i="14" s="1"/>
  <c r="D749" i="14"/>
  <c r="E749" i="14" s="1"/>
  <c r="D748" i="14"/>
  <c r="E748" i="14" s="1"/>
  <c r="D747" i="14"/>
  <c r="E747" i="14" s="1"/>
  <c r="D746" i="14"/>
  <c r="E746" i="14" s="1"/>
  <c r="E745" i="14"/>
  <c r="D745" i="14"/>
  <c r="D744" i="14"/>
  <c r="E744" i="14" s="1"/>
  <c r="E743" i="14"/>
  <c r="D743" i="14"/>
  <c r="D742" i="14"/>
  <c r="E742" i="14" s="1"/>
  <c r="D741" i="14"/>
  <c r="E741" i="14" s="1"/>
  <c r="D740" i="14"/>
  <c r="E740" i="14" s="1"/>
  <c r="D739" i="14"/>
  <c r="E739" i="14" s="1"/>
  <c r="D738" i="14"/>
  <c r="E738" i="14" s="1"/>
  <c r="E737" i="14"/>
  <c r="D737" i="14"/>
  <c r="D736" i="14"/>
  <c r="E736" i="14" s="1"/>
  <c r="E735" i="14"/>
  <c r="D735" i="14"/>
  <c r="D734" i="14"/>
  <c r="E734" i="14" s="1"/>
  <c r="D733" i="14"/>
  <c r="E733" i="14" s="1"/>
  <c r="D732" i="14"/>
  <c r="E732" i="14" s="1"/>
  <c r="D731" i="14"/>
  <c r="E731" i="14" s="1"/>
  <c r="D730" i="14"/>
  <c r="E730" i="14" s="1"/>
  <c r="E729" i="14"/>
  <c r="D729" i="14"/>
  <c r="D728" i="14"/>
  <c r="E728" i="14" s="1"/>
  <c r="E727" i="14"/>
  <c r="D727" i="14"/>
  <c r="D726" i="14"/>
  <c r="E726" i="14" s="1"/>
  <c r="D725" i="14"/>
  <c r="E725" i="14" s="1"/>
  <c r="D724" i="14"/>
  <c r="E724" i="14" s="1"/>
  <c r="D723" i="14"/>
  <c r="E723" i="14" s="1"/>
  <c r="D722" i="14"/>
  <c r="E722" i="14" s="1"/>
  <c r="E721" i="14"/>
  <c r="D721" i="14"/>
  <c r="D720" i="14"/>
  <c r="E720" i="14" s="1"/>
  <c r="E719" i="14"/>
  <c r="D719" i="14"/>
  <c r="D718" i="14"/>
  <c r="E718" i="14" s="1"/>
  <c r="D717" i="14"/>
  <c r="E717" i="14" s="1"/>
  <c r="D716" i="14"/>
  <c r="E716" i="14" s="1"/>
  <c r="D715" i="14"/>
  <c r="E715" i="14" s="1"/>
  <c r="D714" i="14"/>
  <c r="E714" i="14" s="1"/>
  <c r="E713" i="14"/>
  <c r="D713" i="14"/>
  <c r="D712" i="14"/>
  <c r="E712" i="14" s="1"/>
  <c r="E711" i="14"/>
  <c r="D711" i="14"/>
  <c r="D710" i="14"/>
  <c r="E710" i="14" s="1"/>
  <c r="D709" i="14"/>
  <c r="E709" i="14" s="1"/>
  <c r="D708" i="14"/>
  <c r="E708" i="14" s="1"/>
  <c r="D707" i="14"/>
  <c r="E707" i="14" s="1"/>
  <c r="D706" i="14"/>
  <c r="E706" i="14" s="1"/>
  <c r="E705" i="14"/>
  <c r="D705" i="14"/>
  <c r="D704" i="14"/>
  <c r="E704" i="14" s="1"/>
  <c r="E703" i="14"/>
  <c r="D703" i="14"/>
  <c r="D702" i="14"/>
  <c r="E702" i="14" s="1"/>
  <c r="D701" i="14"/>
  <c r="E701" i="14" s="1"/>
  <c r="D700" i="14"/>
  <c r="E700" i="14" s="1"/>
  <c r="D699" i="14"/>
  <c r="E699" i="14" s="1"/>
  <c r="D698" i="14"/>
  <c r="E698" i="14" s="1"/>
  <c r="E697" i="14"/>
  <c r="D697" i="14"/>
  <c r="D696" i="14"/>
  <c r="E696" i="14" s="1"/>
  <c r="E695" i="14"/>
  <c r="D695" i="14"/>
  <c r="D694" i="14"/>
  <c r="E694" i="14" s="1"/>
  <c r="D693" i="14"/>
  <c r="E693" i="14" s="1"/>
  <c r="D692" i="14"/>
  <c r="E692" i="14" s="1"/>
  <c r="D691" i="14"/>
  <c r="E691" i="14" s="1"/>
  <c r="D690" i="14"/>
  <c r="E690" i="14" s="1"/>
  <c r="E689" i="14"/>
  <c r="D689" i="14"/>
  <c r="D688" i="14"/>
  <c r="E688" i="14" s="1"/>
  <c r="E687" i="14"/>
  <c r="D687" i="14"/>
  <c r="D686" i="14"/>
  <c r="E686" i="14" s="1"/>
  <c r="D685" i="14"/>
  <c r="E685" i="14" s="1"/>
  <c r="D684" i="14"/>
  <c r="E684" i="14" s="1"/>
  <c r="D683" i="14"/>
  <c r="E683" i="14" s="1"/>
  <c r="D682" i="14"/>
  <c r="E682" i="14" s="1"/>
  <c r="E681" i="14"/>
  <c r="D681" i="14"/>
  <c r="D680" i="14"/>
  <c r="E680" i="14" s="1"/>
  <c r="E679" i="14"/>
  <c r="D679" i="14"/>
  <c r="D678" i="14"/>
  <c r="E678" i="14" s="1"/>
  <c r="D677" i="14"/>
  <c r="E677" i="14" s="1"/>
  <c r="D676" i="14"/>
  <c r="E676" i="14" s="1"/>
  <c r="D675" i="14"/>
  <c r="E675" i="14" s="1"/>
  <c r="D674" i="14"/>
  <c r="E674" i="14" s="1"/>
  <c r="E673" i="14"/>
  <c r="D673" i="14"/>
  <c r="D672" i="14"/>
  <c r="E672" i="14" s="1"/>
  <c r="E671" i="14"/>
  <c r="D671" i="14"/>
  <c r="D670" i="14"/>
  <c r="E670" i="14" s="1"/>
  <c r="D669" i="14"/>
  <c r="E669" i="14" s="1"/>
  <c r="D668" i="14"/>
  <c r="E668" i="14" s="1"/>
  <c r="D667" i="14"/>
  <c r="E667" i="14" s="1"/>
  <c r="D666" i="14"/>
  <c r="E666" i="14" s="1"/>
  <c r="E665" i="14"/>
  <c r="D665" i="14"/>
  <c r="D664" i="14"/>
  <c r="E664" i="14" s="1"/>
  <c r="E663" i="14"/>
  <c r="D663" i="14"/>
  <c r="D662" i="14"/>
  <c r="E662" i="14" s="1"/>
  <c r="D661" i="14"/>
  <c r="E661" i="14" s="1"/>
  <c r="D660" i="14"/>
  <c r="E660" i="14" s="1"/>
  <c r="D659" i="14"/>
  <c r="E659" i="14" s="1"/>
  <c r="D658" i="14"/>
  <c r="E658" i="14" s="1"/>
  <c r="E657" i="14"/>
  <c r="D657" i="14"/>
  <c r="D656" i="14"/>
  <c r="E656" i="14" s="1"/>
  <c r="E655" i="14"/>
  <c r="D655" i="14"/>
  <c r="D654" i="14"/>
  <c r="E654" i="14" s="1"/>
  <c r="D653" i="14"/>
  <c r="E653" i="14" s="1"/>
  <c r="D652" i="14"/>
  <c r="E652" i="14" s="1"/>
  <c r="D651" i="14"/>
  <c r="E651" i="14" s="1"/>
  <c r="D650" i="14"/>
  <c r="E650" i="14" s="1"/>
  <c r="E649" i="14"/>
  <c r="D649" i="14"/>
  <c r="D648" i="14"/>
  <c r="E648" i="14" s="1"/>
  <c r="E647" i="14"/>
  <c r="D647" i="14"/>
  <c r="D646" i="14"/>
  <c r="E646" i="14" s="1"/>
  <c r="D645" i="14"/>
  <c r="E645" i="14" s="1"/>
  <c r="D644" i="14"/>
  <c r="E644" i="14" s="1"/>
  <c r="D643" i="14"/>
  <c r="E643" i="14" s="1"/>
  <c r="D642" i="14"/>
  <c r="E642" i="14" s="1"/>
  <c r="E641" i="14"/>
  <c r="D641" i="14"/>
  <c r="D640" i="14"/>
  <c r="E640" i="14" s="1"/>
  <c r="D639" i="14"/>
  <c r="E639" i="14" s="1"/>
  <c r="D638" i="14"/>
  <c r="E638" i="14" s="1"/>
  <c r="D637" i="14"/>
  <c r="E637" i="14" s="1"/>
  <c r="D636" i="14"/>
  <c r="E636" i="14" s="1"/>
  <c r="D635" i="14"/>
  <c r="E635" i="14" s="1"/>
  <c r="D634" i="14"/>
  <c r="E634" i="14" s="1"/>
  <c r="E633" i="14"/>
  <c r="D633" i="14"/>
  <c r="D632" i="14"/>
  <c r="E632" i="14" s="1"/>
  <c r="D631" i="14"/>
  <c r="E631" i="14" s="1"/>
  <c r="D630" i="14"/>
  <c r="E630" i="14" s="1"/>
  <c r="D629" i="14"/>
  <c r="E629" i="14" s="1"/>
  <c r="D628" i="14"/>
  <c r="E628" i="14" s="1"/>
  <c r="D627" i="14"/>
  <c r="E627" i="14" s="1"/>
  <c r="D626" i="14"/>
  <c r="E626" i="14" s="1"/>
  <c r="D625" i="14"/>
  <c r="E625" i="14" s="1"/>
  <c r="D624" i="14"/>
  <c r="E624" i="14" s="1"/>
  <c r="D623" i="14"/>
  <c r="E623" i="14" s="1"/>
  <c r="D622" i="14"/>
  <c r="E622" i="14" s="1"/>
  <c r="D621" i="14"/>
  <c r="E621" i="14" s="1"/>
  <c r="E620" i="14"/>
  <c r="D620" i="14"/>
  <c r="D619" i="14"/>
  <c r="E619" i="14" s="1"/>
  <c r="D618" i="14"/>
  <c r="E618" i="14" s="1"/>
  <c r="D617" i="14"/>
  <c r="E617" i="14" s="1"/>
  <c r="D616" i="14"/>
  <c r="E616" i="14" s="1"/>
  <c r="D615" i="14"/>
  <c r="E615" i="14" s="1"/>
  <c r="D614" i="14"/>
  <c r="E614" i="14" s="1"/>
  <c r="D613" i="14"/>
  <c r="E613" i="14" s="1"/>
  <c r="E612" i="14"/>
  <c r="D612" i="14"/>
  <c r="D611" i="14"/>
  <c r="E611" i="14" s="1"/>
  <c r="D610" i="14"/>
  <c r="E610" i="14" s="1"/>
  <c r="D609" i="14"/>
  <c r="E609" i="14" s="1"/>
  <c r="D608" i="14"/>
  <c r="E608" i="14" s="1"/>
  <c r="D607" i="14"/>
  <c r="E607" i="14" s="1"/>
  <c r="D606" i="14"/>
  <c r="E606" i="14" s="1"/>
  <c r="D605" i="14"/>
  <c r="E605" i="14" s="1"/>
  <c r="E604" i="14"/>
  <c r="D604" i="14"/>
  <c r="D603" i="14"/>
  <c r="E603" i="14" s="1"/>
  <c r="D602" i="14"/>
  <c r="E602" i="14" s="1"/>
  <c r="D601" i="14"/>
  <c r="E601" i="14" s="1"/>
  <c r="D600" i="14"/>
  <c r="E600" i="14" s="1"/>
  <c r="D599" i="14"/>
  <c r="E599" i="14" s="1"/>
  <c r="D598" i="14"/>
  <c r="E598" i="14" s="1"/>
  <c r="D597" i="14"/>
  <c r="E597" i="14" s="1"/>
  <c r="E596" i="14"/>
  <c r="D596" i="14"/>
  <c r="D595" i="14"/>
  <c r="E595" i="14" s="1"/>
  <c r="D594" i="14"/>
  <c r="E594" i="14" s="1"/>
  <c r="D593" i="14"/>
  <c r="E593" i="14" s="1"/>
  <c r="D592" i="14"/>
  <c r="E592" i="14" s="1"/>
  <c r="D591" i="14"/>
  <c r="E591" i="14" s="1"/>
  <c r="D590" i="14"/>
  <c r="E590" i="14" s="1"/>
  <c r="D589" i="14"/>
  <c r="E589" i="14" s="1"/>
  <c r="E588" i="14"/>
  <c r="D588" i="14"/>
  <c r="D587" i="14"/>
  <c r="E587" i="14" s="1"/>
  <c r="D586" i="14"/>
  <c r="E586" i="14" s="1"/>
  <c r="D585" i="14"/>
  <c r="E585" i="14" s="1"/>
  <c r="D584" i="14"/>
  <c r="E584" i="14" s="1"/>
  <c r="D583" i="14"/>
  <c r="E583" i="14" s="1"/>
  <c r="D582" i="14"/>
  <c r="E582" i="14" s="1"/>
  <c r="D581" i="14"/>
  <c r="E581" i="14" s="1"/>
  <c r="E580" i="14"/>
  <c r="D580" i="14"/>
  <c r="D579" i="14"/>
  <c r="E579" i="14" s="1"/>
  <c r="D578" i="14"/>
  <c r="E578" i="14" s="1"/>
  <c r="D577" i="14"/>
  <c r="E577" i="14" s="1"/>
  <c r="D576" i="14"/>
  <c r="E576" i="14" s="1"/>
  <c r="D575" i="14"/>
  <c r="E575" i="14" s="1"/>
  <c r="D574" i="14"/>
  <c r="E574" i="14" s="1"/>
  <c r="D573" i="14"/>
  <c r="E573" i="14" s="1"/>
  <c r="E572" i="14"/>
  <c r="D572" i="14"/>
  <c r="D571" i="14"/>
  <c r="E571" i="14" s="1"/>
  <c r="D570" i="14"/>
  <c r="E570" i="14" s="1"/>
  <c r="D569" i="14"/>
  <c r="E569" i="14" s="1"/>
  <c r="D568" i="14"/>
  <c r="E568" i="14" s="1"/>
  <c r="D567" i="14"/>
  <c r="E567" i="14" s="1"/>
  <c r="D566" i="14"/>
  <c r="E566" i="14" s="1"/>
  <c r="D565" i="14"/>
  <c r="E565" i="14" s="1"/>
  <c r="E564" i="14"/>
  <c r="D564" i="14"/>
  <c r="D563" i="14"/>
  <c r="E563" i="14" s="1"/>
  <c r="D562" i="14"/>
  <c r="E562" i="14" s="1"/>
  <c r="D561" i="14"/>
  <c r="E561" i="14" s="1"/>
  <c r="D560" i="14"/>
  <c r="E560" i="14" s="1"/>
  <c r="D559" i="14"/>
  <c r="E559" i="14" s="1"/>
  <c r="D558" i="14"/>
  <c r="E558" i="14" s="1"/>
  <c r="D557" i="14"/>
  <c r="E557" i="14" s="1"/>
  <c r="E556" i="14"/>
  <c r="D556" i="14"/>
  <c r="D555" i="14"/>
  <c r="E555" i="14" s="1"/>
  <c r="D554" i="14"/>
  <c r="E554" i="14" s="1"/>
  <c r="D553" i="14"/>
  <c r="E553" i="14" s="1"/>
  <c r="D552" i="14"/>
  <c r="E552" i="14" s="1"/>
  <c r="D551" i="14"/>
  <c r="E551" i="14" s="1"/>
  <c r="E550" i="14"/>
  <c r="D550" i="14"/>
  <c r="D549" i="14"/>
  <c r="E549" i="14" s="1"/>
  <c r="E548" i="14"/>
  <c r="D548" i="14"/>
  <c r="D547" i="14"/>
  <c r="E547" i="14" s="1"/>
  <c r="D546" i="14"/>
  <c r="E546" i="14" s="1"/>
  <c r="D545" i="14"/>
  <c r="E545" i="14" s="1"/>
  <c r="D544" i="14"/>
  <c r="E544" i="14" s="1"/>
  <c r="D543" i="14"/>
  <c r="E543" i="14" s="1"/>
  <c r="E542" i="14"/>
  <c r="D542" i="14"/>
  <c r="D541" i="14"/>
  <c r="E541" i="14" s="1"/>
  <c r="E540" i="14"/>
  <c r="D540" i="14"/>
  <c r="D539" i="14"/>
  <c r="E539" i="14" s="1"/>
  <c r="D538" i="14"/>
  <c r="E538" i="14" s="1"/>
  <c r="D537" i="14"/>
  <c r="E537" i="14" s="1"/>
  <c r="D536" i="14"/>
  <c r="E536" i="14" s="1"/>
  <c r="D535" i="14"/>
  <c r="E535" i="14" s="1"/>
  <c r="E534" i="14"/>
  <c r="D534" i="14"/>
  <c r="D533" i="14"/>
  <c r="E533" i="14" s="1"/>
  <c r="E532" i="14"/>
  <c r="D532" i="14"/>
  <c r="D531" i="14"/>
  <c r="E531" i="14" s="1"/>
  <c r="D530" i="14"/>
  <c r="E530" i="14" s="1"/>
  <c r="D529" i="14"/>
  <c r="E529" i="14" s="1"/>
  <c r="D528" i="14"/>
  <c r="E528" i="14" s="1"/>
  <c r="D527" i="14"/>
  <c r="E527" i="14" s="1"/>
  <c r="E526" i="14"/>
  <c r="D526" i="14"/>
  <c r="D525" i="14"/>
  <c r="E525" i="14" s="1"/>
  <c r="E524" i="14"/>
  <c r="D524" i="14"/>
  <c r="D523" i="14"/>
  <c r="E523" i="14" s="1"/>
  <c r="D522" i="14"/>
  <c r="E522" i="14" s="1"/>
  <c r="D521" i="14"/>
  <c r="E521" i="14" s="1"/>
  <c r="D520" i="14"/>
  <c r="E520" i="14" s="1"/>
  <c r="D519" i="14"/>
  <c r="E519" i="14" s="1"/>
  <c r="E518" i="14"/>
  <c r="D518" i="14"/>
  <c r="D517" i="14"/>
  <c r="E517" i="14" s="1"/>
  <c r="E516" i="14"/>
  <c r="D516" i="14"/>
  <c r="D515" i="14"/>
  <c r="E515" i="14" s="1"/>
  <c r="D514" i="14"/>
  <c r="E514" i="14" s="1"/>
  <c r="D513" i="14"/>
  <c r="E513" i="14" s="1"/>
  <c r="D512" i="14"/>
  <c r="E512" i="14" s="1"/>
  <c r="D511" i="14"/>
  <c r="E511" i="14" s="1"/>
  <c r="E510" i="14"/>
  <c r="D510" i="14"/>
  <c r="D509" i="14"/>
  <c r="E509" i="14" s="1"/>
  <c r="E508" i="14"/>
  <c r="D508" i="14"/>
  <c r="D507" i="14"/>
  <c r="E507" i="14" s="1"/>
  <c r="D506" i="14"/>
  <c r="E506" i="14" s="1"/>
  <c r="D505" i="14"/>
  <c r="E505" i="14" s="1"/>
  <c r="D504" i="14"/>
  <c r="E504" i="14" s="1"/>
  <c r="D503" i="14"/>
  <c r="E503" i="14" s="1"/>
  <c r="E502" i="14"/>
  <c r="D502" i="14"/>
  <c r="D501" i="14"/>
  <c r="E501" i="14" s="1"/>
  <c r="E500" i="14"/>
  <c r="D500" i="14"/>
  <c r="D499" i="14"/>
  <c r="E499" i="14" s="1"/>
  <c r="D498" i="14"/>
  <c r="E498" i="14" s="1"/>
  <c r="D497" i="14"/>
  <c r="E497" i="14" s="1"/>
  <c r="D496" i="14"/>
  <c r="E496" i="14" s="1"/>
  <c r="D495" i="14"/>
  <c r="E495" i="14" s="1"/>
  <c r="D494" i="14"/>
  <c r="E494" i="14" s="1"/>
  <c r="D493" i="14"/>
  <c r="E493" i="14" s="1"/>
  <c r="E492" i="14"/>
  <c r="D492" i="14"/>
  <c r="D491" i="14"/>
  <c r="E491" i="14" s="1"/>
  <c r="D490" i="14"/>
  <c r="E490" i="14" s="1"/>
  <c r="D489" i="14"/>
  <c r="E489" i="14" s="1"/>
  <c r="E488" i="14"/>
  <c r="D488" i="14"/>
  <c r="D487" i="14"/>
  <c r="E487" i="14" s="1"/>
  <c r="D486" i="14"/>
  <c r="E486" i="14" s="1"/>
  <c r="D485" i="14"/>
  <c r="E485" i="14" s="1"/>
  <c r="E484" i="14"/>
  <c r="D484" i="14"/>
  <c r="D483" i="14"/>
  <c r="E483" i="14" s="1"/>
  <c r="D482" i="14"/>
  <c r="E482" i="14" s="1"/>
  <c r="D481" i="14"/>
  <c r="E481" i="14" s="1"/>
  <c r="E480" i="14"/>
  <c r="D480" i="14"/>
  <c r="D479" i="14"/>
  <c r="E479" i="14" s="1"/>
  <c r="D478" i="14"/>
  <c r="E478" i="14" s="1"/>
  <c r="D477" i="14"/>
  <c r="E477" i="14" s="1"/>
  <c r="E476" i="14"/>
  <c r="D476" i="14"/>
  <c r="D475" i="14"/>
  <c r="E475" i="14" s="1"/>
  <c r="D474" i="14"/>
  <c r="E474" i="14" s="1"/>
  <c r="D473" i="14"/>
  <c r="E473" i="14" s="1"/>
  <c r="E472" i="14"/>
  <c r="D472" i="14"/>
  <c r="D471" i="14"/>
  <c r="E471" i="14" s="1"/>
  <c r="D470" i="14"/>
  <c r="E470" i="14" s="1"/>
  <c r="D469" i="14"/>
  <c r="E469" i="14" s="1"/>
  <c r="E468" i="14"/>
  <c r="D468" i="14"/>
  <c r="D467" i="14"/>
  <c r="E467" i="14" s="1"/>
  <c r="D466" i="14"/>
  <c r="E466" i="14" s="1"/>
  <c r="D465" i="14"/>
  <c r="E465" i="14" s="1"/>
  <c r="E464" i="14"/>
  <c r="D464" i="14"/>
  <c r="D463" i="14"/>
  <c r="E463" i="14" s="1"/>
  <c r="D462" i="14"/>
  <c r="E462" i="14" s="1"/>
  <c r="D461" i="14"/>
  <c r="E461" i="14" s="1"/>
  <c r="E460" i="14"/>
  <c r="D460" i="14"/>
  <c r="D459" i="14"/>
  <c r="E459" i="14" s="1"/>
  <c r="D458" i="14"/>
  <c r="E458" i="14" s="1"/>
  <c r="D457" i="14"/>
  <c r="E457" i="14" s="1"/>
  <c r="E456" i="14"/>
  <c r="D456" i="14"/>
  <c r="D455" i="14"/>
  <c r="E455" i="14" s="1"/>
  <c r="D454" i="14"/>
  <c r="E454" i="14" s="1"/>
  <c r="D453" i="14"/>
  <c r="E453" i="14" s="1"/>
  <c r="E452" i="14"/>
  <c r="D452" i="14"/>
  <c r="D451" i="14"/>
  <c r="E451" i="14" s="1"/>
  <c r="D450" i="14"/>
  <c r="E450" i="14" s="1"/>
  <c r="D449" i="14"/>
  <c r="E449" i="14" s="1"/>
  <c r="E448" i="14"/>
  <c r="D448" i="14"/>
  <c r="D447" i="14"/>
  <c r="E447" i="14" s="1"/>
  <c r="D446" i="14"/>
  <c r="E446" i="14" s="1"/>
  <c r="D445" i="14"/>
  <c r="E445" i="14" s="1"/>
  <c r="E444" i="14"/>
  <c r="D444" i="14"/>
  <c r="D443" i="14"/>
  <c r="E443" i="14" s="1"/>
  <c r="D442" i="14"/>
  <c r="E442" i="14" s="1"/>
  <c r="D441" i="14"/>
  <c r="E441" i="14" s="1"/>
  <c r="E440" i="14"/>
  <c r="D440" i="14"/>
  <c r="D439" i="14"/>
  <c r="E439" i="14" s="1"/>
  <c r="D438" i="14"/>
  <c r="E438" i="14" s="1"/>
  <c r="D437" i="14"/>
  <c r="E437" i="14" s="1"/>
  <c r="E436" i="14"/>
  <c r="D436" i="14"/>
  <c r="D435" i="14"/>
  <c r="E435" i="14" s="1"/>
  <c r="D434" i="14"/>
  <c r="E434" i="14" s="1"/>
  <c r="D433" i="14"/>
  <c r="E433" i="14" s="1"/>
  <c r="E432" i="14"/>
  <c r="D432" i="14"/>
  <c r="D431" i="14"/>
  <c r="E431" i="14" s="1"/>
  <c r="D430" i="14"/>
  <c r="E430" i="14" s="1"/>
  <c r="D429" i="14"/>
  <c r="E429" i="14" s="1"/>
  <c r="E428" i="14"/>
  <c r="D428" i="14"/>
  <c r="D427" i="14"/>
  <c r="E427" i="14" s="1"/>
  <c r="D426" i="14"/>
  <c r="E426" i="14" s="1"/>
  <c r="D425" i="14"/>
  <c r="E425" i="14" s="1"/>
  <c r="E424" i="14"/>
  <c r="D424" i="14"/>
  <c r="D423" i="14"/>
  <c r="E423" i="14" s="1"/>
  <c r="D422" i="14"/>
  <c r="E422" i="14" s="1"/>
  <c r="D421" i="14"/>
  <c r="E421" i="14" s="1"/>
  <c r="E420" i="14"/>
  <c r="D420" i="14"/>
  <c r="D419" i="14"/>
  <c r="E419" i="14" s="1"/>
  <c r="D418" i="14"/>
  <c r="E418" i="14" s="1"/>
  <c r="D417" i="14"/>
  <c r="E417" i="14" s="1"/>
  <c r="E416" i="14"/>
  <c r="D416" i="14"/>
  <c r="D415" i="14"/>
  <c r="E415" i="14" s="1"/>
  <c r="D414" i="14"/>
  <c r="E414" i="14" s="1"/>
  <c r="D413" i="14"/>
  <c r="E413" i="14" s="1"/>
  <c r="E412" i="14"/>
  <c r="D412" i="14"/>
  <c r="D411" i="14"/>
  <c r="E411" i="14" s="1"/>
  <c r="D410" i="14"/>
  <c r="E410" i="14" s="1"/>
  <c r="D409" i="14"/>
  <c r="E409" i="14" s="1"/>
  <c r="E408" i="14"/>
  <c r="D408" i="14"/>
  <c r="D407" i="14"/>
  <c r="E407" i="14" s="1"/>
  <c r="D406" i="14"/>
  <c r="E406" i="14" s="1"/>
  <c r="D405" i="14"/>
  <c r="E405" i="14" s="1"/>
  <c r="E404" i="14"/>
  <c r="D404" i="14"/>
  <c r="D403" i="14"/>
  <c r="E403" i="14" s="1"/>
  <c r="D402" i="14"/>
  <c r="E402" i="14" s="1"/>
  <c r="D401" i="14"/>
  <c r="E401" i="14" s="1"/>
  <c r="E400" i="14"/>
  <c r="D400" i="14"/>
  <c r="D399" i="14"/>
  <c r="E399" i="14" s="1"/>
  <c r="D398" i="14"/>
  <c r="E398" i="14" s="1"/>
  <c r="D397" i="14"/>
  <c r="E397" i="14" s="1"/>
  <c r="E396" i="14"/>
  <c r="D396" i="14"/>
  <c r="D395" i="14"/>
  <c r="E395" i="14" s="1"/>
  <c r="D394" i="14"/>
  <c r="E394" i="14" s="1"/>
  <c r="D393" i="14"/>
  <c r="E393" i="14" s="1"/>
  <c r="E392" i="14"/>
  <c r="D392" i="14"/>
  <c r="D391" i="14"/>
  <c r="E391" i="14" s="1"/>
  <c r="D390" i="14"/>
  <c r="E390" i="14" s="1"/>
  <c r="D389" i="14"/>
  <c r="E389" i="14" s="1"/>
  <c r="E388" i="14"/>
  <c r="D388" i="14"/>
  <c r="D387" i="14"/>
  <c r="E387" i="14" s="1"/>
  <c r="D386" i="14"/>
  <c r="E386" i="14" s="1"/>
  <c r="D385" i="14"/>
  <c r="E385" i="14" s="1"/>
  <c r="E384" i="14"/>
  <c r="D384" i="14"/>
  <c r="D383" i="14"/>
  <c r="E383" i="14" s="1"/>
  <c r="D382" i="14"/>
  <c r="E382" i="14" s="1"/>
  <c r="D381" i="14"/>
  <c r="E381" i="14" s="1"/>
  <c r="E380" i="14"/>
  <c r="D380" i="14"/>
  <c r="D379" i="14"/>
  <c r="E379" i="14" s="1"/>
  <c r="D378" i="14"/>
  <c r="E378" i="14" s="1"/>
  <c r="D377" i="14"/>
  <c r="E377" i="14" s="1"/>
  <c r="E376" i="14"/>
  <c r="D376" i="14"/>
  <c r="D375" i="14"/>
  <c r="E375" i="14" s="1"/>
  <c r="D374" i="14"/>
  <c r="E374" i="14" s="1"/>
  <c r="D373" i="14"/>
  <c r="E373" i="14" s="1"/>
  <c r="E372" i="14"/>
  <c r="D372" i="14"/>
  <c r="D371" i="14"/>
  <c r="E371" i="14" s="1"/>
  <c r="D370" i="14"/>
  <c r="E370" i="14" s="1"/>
  <c r="D369" i="14"/>
  <c r="E369" i="14" s="1"/>
  <c r="E368" i="14"/>
  <c r="D368" i="14"/>
  <c r="D367" i="14"/>
  <c r="E367" i="14" s="1"/>
  <c r="D366" i="14"/>
  <c r="E366" i="14" s="1"/>
  <c r="D365" i="14"/>
  <c r="E365" i="14" s="1"/>
  <c r="E364" i="14"/>
  <c r="D364" i="14"/>
  <c r="D363" i="14"/>
  <c r="E363" i="14" s="1"/>
  <c r="D362" i="14"/>
  <c r="E362" i="14" s="1"/>
  <c r="D361" i="14"/>
  <c r="E361" i="14" s="1"/>
  <c r="E360" i="14"/>
  <c r="D360" i="14"/>
  <c r="D359" i="14"/>
  <c r="E359" i="14" s="1"/>
  <c r="D358" i="14"/>
  <c r="E358" i="14" s="1"/>
  <c r="D357" i="14"/>
  <c r="E357" i="14" s="1"/>
  <c r="E356" i="14"/>
  <c r="D356" i="14"/>
  <c r="D355" i="14"/>
  <c r="E355" i="14" s="1"/>
  <c r="D354" i="14"/>
  <c r="E354" i="14" s="1"/>
  <c r="D353" i="14"/>
  <c r="E353" i="14" s="1"/>
  <c r="E352" i="14"/>
  <c r="D352" i="14"/>
  <c r="D351" i="14"/>
  <c r="E351" i="14" s="1"/>
  <c r="D350" i="14"/>
  <c r="E350" i="14" s="1"/>
  <c r="D349" i="14"/>
  <c r="E349" i="14" s="1"/>
  <c r="E348" i="14"/>
  <c r="D348" i="14"/>
  <c r="D347" i="14"/>
  <c r="E347" i="14" s="1"/>
  <c r="D346" i="14"/>
  <c r="E346" i="14" s="1"/>
  <c r="D345" i="14"/>
  <c r="E345" i="14" s="1"/>
  <c r="E344" i="14"/>
  <c r="D344" i="14"/>
  <c r="D343" i="14"/>
  <c r="E343" i="14" s="1"/>
  <c r="D342" i="14"/>
  <c r="E342" i="14" s="1"/>
  <c r="D341" i="14"/>
  <c r="E341" i="14" s="1"/>
  <c r="E340" i="14"/>
  <c r="D340" i="14"/>
  <c r="D339" i="14"/>
  <c r="E339" i="14" s="1"/>
  <c r="D338" i="14"/>
  <c r="E338" i="14" s="1"/>
  <c r="D337" i="14"/>
  <c r="E337" i="14" s="1"/>
  <c r="E336" i="14"/>
  <c r="D336" i="14"/>
  <c r="D335" i="14"/>
  <c r="E335" i="14" s="1"/>
  <c r="D334" i="14"/>
  <c r="E334" i="14" s="1"/>
  <c r="D333" i="14"/>
  <c r="E333" i="14" s="1"/>
  <c r="E332" i="14"/>
  <c r="D332" i="14"/>
  <c r="D331" i="14"/>
  <c r="E331" i="14" s="1"/>
  <c r="D330" i="14"/>
  <c r="E330" i="14" s="1"/>
  <c r="D329" i="14"/>
  <c r="E329" i="14" s="1"/>
  <c r="E328" i="14"/>
  <c r="D328" i="14"/>
  <c r="D327" i="14"/>
  <c r="E327" i="14" s="1"/>
  <c r="D326" i="14"/>
  <c r="E326" i="14" s="1"/>
  <c r="D325" i="14"/>
  <c r="E325" i="14" s="1"/>
  <c r="E324" i="14"/>
  <c r="D324" i="14"/>
  <c r="D323" i="14"/>
  <c r="E323" i="14" s="1"/>
  <c r="D322" i="14"/>
  <c r="E322" i="14" s="1"/>
  <c r="D321" i="14"/>
  <c r="E321" i="14" s="1"/>
  <c r="E320" i="14"/>
  <c r="D320" i="14"/>
  <c r="D319" i="14"/>
  <c r="E319" i="14" s="1"/>
  <c r="D318" i="14"/>
  <c r="E318" i="14" s="1"/>
  <c r="D317" i="14"/>
  <c r="E317" i="14" s="1"/>
  <c r="E316" i="14"/>
  <c r="D316" i="14"/>
  <c r="D315" i="14"/>
  <c r="E315" i="14" s="1"/>
  <c r="D314" i="14"/>
  <c r="E314" i="14" s="1"/>
  <c r="D313" i="14"/>
  <c r="E313" i="14" s="1"/>
  <c r="E312" i="14"/>
  <c r="D312" i="14"/>
  <c r="D311" i="14"/>
  <c r="E311" i="14" s="1"/>
  <c r="D310" i="14"/>
  <c r="E310" i="14" s="1"/>
  <c r="D309" i="14"/>
  <c r="E309" i="14" s="1"/>
  <c r="E308" i="14"/>
  <c r="D308" i="14"/>
  <c r="D307" i="14"/>
  <c r="E307" i="14" s="1"/>
  <c r="D306" i="14"/>
  <c r="E306" i="14" s="1"/>
  <c r="D305" i="14"/>
  <c r="E305" i="14" s="1"/>
  <c r="E304" i="14"/>
  <c r="D304" i="14"/>
  <c r="D303" i="14"/>
  <c r="E303" i="14" s="1"/>
  <c r="D302" i="14"/>
  <c r="E302" i="14" s="1"/>
  <c r="D301" i="14"/>
  <c r="E301" i="14" s="1"/>
  <c r="E300" i="14"/>
  <c r="D300" i="14"/>
  <c r="D299" i="14"/>
  <c r="E299" i="14" s="1"/>
  <c r="D298" i="14"/>
  <c r="E298" i="14" s="1"/>
  <c r="D297" i="14"/>
  <c r="E297" i="14" s="1"/>
  <c r="E296" i="14"/>
  <c r="D296" i="14"/>
  <c r="D295" i="14"/>
  <c r="E295" i="14" s="1"/>
  <c r="D294" i="14"/>
  <c r="E294" i="14" s="1"/>
  <c r="D293" i="14"/>
  <c r="E293" i="14" s="1"/>
  <c r="E292" i="14"/>
  <c r="D292" i="14"/>
  <c r="D291" i="14"/>
  <c r="E291" i="14" s="1"/>
  <c r="D290" i="14"/>
  <c r="E290" i="14" s="1"/>
  <c r="D289" i="14"/>
  <c r="E289" i="14" s="1"/>
  <c r="E288" i="14"/>
  <c r="D288" i="14"/>
  <c r="D287" i="14"/>
  <c r="E287" i="14" s="1"/>
  <c r="D286" i="14"/>
  <c r="E286" i="14" s="1"/>
  <c r="D285" i="14"/>
  <c r="E285" i="14" s="1"/>
  <c r="E284" i="14"/>
  <c r="D284" i="14"/>
  <c r="D283" i="14"/>
  <c r="E283" i="14" s="1"/>
  <c r="D282" i="14"/>
  <c r="E282" i="14" s="1"/>
  <c r="D281" i="14"/>
  <c r="E281" i="14" s="1"/>
  <c r="E280" i="14"/>
  <c r="D280" i="14"/>
  <c r="D279" i="14"/>
  <c r="E279" i="14" s="1"/>
  <c r="D278" i="14"/>
  <c r="E278" i="14" s="1"/>
  <c r="D277" i="14"/>
  <c r="E277" i="14" s="1"/>
  <c r="E276" i="14"/>
  <c r="D276" i="14"/>
  <c r="D275" i="14"/>
  <c r="E275" i="14" s="1"/>
  <c r="D274" i="14"/>
  <c r="E274" i="14" s="1"/>
  <c r="D273" i="14"/>
  <c r="E273" i="14" s="1"/>
  <c r="E272" i="14"/>
  <c r="D272" i="14"/>
  <c r="D271" i="14"/>
  <c r="E271" i="14" s="1"/>
  <c r="D270" i="14"/>
  <c r="E270" i="14" s="1"/>
  <c r="D269" i="14"/>
  <c r="E269" i="14" s="1"/>
  <c r="E268" i="14"/>
  <c r="D268" i="14"/>
  <c r="D267" i="14"/>
  <c r="E267" i="14" s="1"/>
  <c r="D266" i="14"/>
  <c r="E266" i="14" s="1"/>
  <c r="D265" i="14"/>
  <c r="E265" i="14" s="1"/>
  <c r="E264" i="14"/>
  <c r="D264" i="14"/>
  <c r="D263" i="14"/>
  <c r="E263" i="14" s="1"/>
  <c r="D262" i="14"/>
  <c r="E262" i="14" s="1"/>
  <c r="D261" i="14"/>
  <c r="E261" i="14" s="1"/>
  <c r="E260" i="14"/>
  <c r="D260" i="14"/>
  <c r="D259" i="14"/>
  <c r="E259" i="14" s="1"/>
  <c r="D258" i="14"/>
  <c r="E258" i="14" s="1"/>
  <c r="D257" i="14"/>
  <c r="E257" i="14" s="1"/>
  <c r="E256" i="14"/>
  <c r="D256" i="14"/>
  <c r="D255" i="14"/>
  <c r="E255" i="14" s="1"/>
  <c r="D254" i="14"/>
  <c r="E254" i="14" s="1"/>
  <c r="D253" i="14"/>
  <c r="E253" i="14" s="1"/>
  <c r="E252" i="14"/>
  <c r="D252" i="14"/>
  <c r="D251" i="14"/>
  <c r="E251" i="14" s="1"/>
  <c r="D250" i="14"/>
  <c r="E250" i="14" s="1"/>
  <c r="D249" i="14"/>
  <c r="E249" i="14" s="1"/>
  <c r="E248" i="14"/>
  <c r="D248" i="14"/>
  <c r="D247" i="14"/>
  <c r="E247" i="14" s="1"/>
  <c r="D246" i="14"/>
  <c r="E246" i="14" s="1"/>
  <c r="D245" i="14"/>
  <c r="E245" i="14" s="1"/>
  <c r="E244" i="14"/>
  <c r="D244" i="14"/>
  <c r="D243" i="14"/>
  <c r="E243" i="14" s="1"/>
  <c r="D242" i="14"/>
  <c r="E242" i="14" s="1"/>
  <c r="D241" i="14"/>
  <c r="E241" i="14" s="1"/>
  <c r="E240" i="14"/>
  <c r="D240" i="14"/>
  <c r="D239" i="14"/>
  <c r="E239" i="14" s="1"/>
  <c r="D238" i="14"/>
  <c r="E238" i="14" s="1"/>
  <c r="D237" i="14"/>
  <c r="E237" i="14" s="1"/>
  <c r="E236" i="14"/>
  <c r="D236" i="14"/>
  <c r="D235" i="14"/>
  <c r="E235" i="14" s="1"/>
  <c r="D234" i="14"/>
  <c r="E234" i="14" s="1"/>
  <c r="D233" i="14"/>
  <c r="E233" i="14" s="1"/>
  <c r="E232" i="14"/>
  <c r="D232" i="14"/>
  <c r="D231" i="14"/>
  <c r="E231" i="14" s="1"/>
  <c r="D230" i="14"/>
  <c r="E230" i="14" s="1"/>
  <c r="D229" i="14"/>
  <c r="E229" i="14" s="1"/>
  <c r="E228" i="14"/>
  <c r="D228" i="14"/>
  <c r="D227" i="14"/>
  <c r="E227" i="14" s="1"/>
  <c r="D226" i="14"/>
  <c r="E226" i="14" s="1"/>
  <c r="D225" i="14"/>
  <c r="E225" i="14" s="1"/>
  <c r="E224" i="14"/>
  <c r="D224" i="14"/>
  <c r="D223" i="14"/>
  <c r="E223" i="14" s="1"/>
  <c r="D222" i="14"/>
  <c r="E222" i="14" s="1"/>
  <c r="D221" i="14"/>
  <c r="E221" i="14" s="1"/>
  <c r="E220" i="14"/>
  <c r="D220" i="14"/>
  <c r="D219" i="14"/>
  <c r="E219" i="14" s="1"/>
  <c r="D218" i="14"/>
  <c r="E218" i="14" s="1"/>
  <c r="D217" i="14"/>
  <c r="E217" i="14" s="1"/>
  <c r="E216" i="14"/>
  <c r="D216" i="14"/>
  <c r="D215" i="14"/>
  <c r="E215" i="14" s="1"/>
  <c r="D214" i="14"/>
  <c r="E214" i="14" s="1"/>
  <c r="D213" i="14"/>
  <c r="E213" i="14" s="1"/>
  <c r="E212" i="14"/>
  <c r="D212" i="14"/>
  <c r="D211" i="14"/>
  <c r="E211" i="14" s="1"/>
  <c r="D210" i="14"/>
  <c r="E210" i="14" s="1"/>
  <c r="D209" i="14"/>
  <c r="E209" i="14" s="1"/>
  <c r="E208" i="14"/>
  <c r="D208" i="14"/>
  <c r="D207" i="14"/>
  <c r="E207" i="14" s="1"/>
  <c r="D206" i="14"/>
  <c r="E206" i="14" s="1"/>
  <c r="D205" i="14"/>
  <c r="E205" i="14" s="1"/>
  <c r="E204" i="14"/>
  <c r="D204" i="14"/>
  <c r="D203" i="14"/>
  <c r="E203" i="14" s="1"/>
  <c r="D202" i="14"/>
  <c r="E202" i="14" s="1"/>
  <c r="D201" i="14"/>
  <c r="E201" i="14" s="1"/>
  <c r="E200" i="14"/>
  <c r="D200" i="14"/>
  <c r="D199" i="14"/>
  <c r="E199" i="14" s="1"/>
  <c r="D198" i="14"/>
  <c r="E198" i="14" s="1"/>
  <c r="D197" i="14"/>
  <c r="E197" i="14" s="1"/>
  <c r="E196" i="14"/>
  <c r="D196" i="14"/>
  <c r="D195" i="14"/>
  <c r="E195" i="14" s="1"/>
  <c r="D194" i="14"/>
  <c r="E194" i="14" s="1"/>
  <c r="D193" i="14"/>
  <c r="E193" i="14" s="1"/>
  <c r="E192" i="14"/>
  <c r="D192" i="14"/>
  <c r="E191" i="14"/>
  <c r="D191" i="14"/>
  <c r="E190" i="14"/>
  <c r="D190" i="14"/>
  <c r="E189" i="14"/>
  <c r="D189" i="14"/>
  <c r="E188" i="14"/>
  <c r="D188" i="14"/>
  <c r="E187" i="14"/>
  <c r="D187" i="14"/>
  <c r="E186" i="14"/>
  <c r="D186" i="14"/>
  <c r="E185" i="14"/>
  <c r="D185" i="14"/>
  <c r="E184" i="14"/>
  <c r="D184" i="14"/>
  <c r="E183" i="14"/>
  <c r="D183" i="14"/>
  <c r="E182" i="14"/>
  <c r="D182" i="14"/>
  <c r="E181" i="14"/>
  <c r="D181" i="14"/>
  <c r="E180" i="14"/>
  <c r="D180" i="14"/>
  <c r="E179" i="14"/>
  <c r="D179" i="14"/>
  <c r="D178" i="14"/>
  <c r="E178" i="14" s="1"/>
  <c r="D177" i="14"/>
  <c r="E177" i="14" s="1"/>
  <c r="D176" i="14"/>
  <c r="E176" i="14" s="1"/>
  <c r="D175" i="14"/>
  <c r="E175" i="14" s="1"/>
  <c r="D174" i="14"/>
  <c r="E174" i="14" s="1"/>
  <c r="D173" i="14"/>
  <c r="E173" i="14" s="1"/>
  <c r="D172" i="14"/>
  <c r="E172" i="14" s="1"/>
  <c r="D171" i="14"/>
  <c r="E171" i="14" s="1"/>
  <c r="D170" i="14"/>
  <c r="E170" i="14" s="1"/>
  <c r="D169" i="14"/>
  <c r="E169" i="14" s="1"/>
  <c r="D168" i="14"/>
  <c r="E168" i="14" s="1"/>
  <c r="D167" i="14"/>
  <c r="E167" i="14" s="1"/>
  <c r="D166" i="14"/>
  <c r="E166" i="14" s="1"/>
  <c r="D165" i="14"/>
  <c r="E165" i="14" s="1"/>
  <c r="D164" i="14"/>
  <c r="E164" i="14" s="1"/>
  <c r="D163" i="14"/>
  <c r="E163" i="14" s="1"/>
  <c r="D162" i="14"/>
  <c r="E162" i="14" s="1"/>
  <c r="D161" i="14"/>
  <c r="E161" i="14" s="1"/>
  <c r="D160" i="14"/>
  <c r="E160" i="14" s="1"/>
  <c r="D159" i="14"/>
  <c r="E159" i="14" s="1"/>
  <c r="D158" i="14"/>
  <c r="E158" i="14" s="1"/>
  <c r="D157" i="14"/>
  <c r="E157" i="14" s="1"/>
  <c r="D156" i="14"/>
  <c r="E156" i="14" s="1"/>
  <c r="D155" i="14"/>
  <c r="E155" i="14" s="1"/>
  <c r="D154" i="14"/>
  <c r="E154" i="14" s="1"/>
  <c r="D153" i="14"/>
  <c r="E153" i="14" s="1"/>
  <c r="D152" i="14"/>
  <c r="E152" i="14" s="1"/>
  <c r="D151" i="14"/>
  <c r="E151" i="14" s="1"/>
  <c r="D150" i="14"/>
  <c r="E150" i="14" s="1"/>
  <c r="D149" i="14"/>
  <c r="E149" i="14" s="1"/>
  <c r="D148" i="14"/>
  <c r="E148" i="14" s="1"/>
  <c r="D147" i="14"/>
  <c r="E147" i="14" s="1"/>
  <c r="D146" i="14"/>
  <c r="E146" i="14" s="1"/>
  <c r="D145" i="14"/>
  <c r="E145" i="14" s="1"/>
  <c r="D144" i="14"/>
  <c r="E144" i="14" s="1"/>
  <c r="D143" i="14"/>
  <c r="E143" i="14" s="1"/>
  <c r="D142" i="14"/>
  <c r="E142" i="14" s="1"/>
  <c r="D141" i="14"/>
  <c r="E141" i="14" s="1"/>
  <c r="D140" i="14"/>
  <c r="E140" i="14" s="1"/>
  <c r="D139" i="14"/>
  <c r="E139" i="14" s="1"/>
  <c r="D138" i="14"/>
  <c r="E138" i="14" s="1"/>
  <c r="D137" i="14"/>
  <c r="E137" i="14" s="1"/>
  <c r="D136" i="14"/>
  <c r="E136" i="14" s="1"/>
  <c r="D135" i="14"/>
  <c r="E135" i="14" s="1"/>
  <c r="D134" i="14"/>
  <c r="E134" i="14" s="1"/>
  <c r="D133" i="14"/>
  <c r="E133" i="14" s="1"/>
  <c r="D132" i="14"/>
  <c r="E132" i="14" s="1"/>
  <c r="D131" i="14"/>
  <c r="E131" i="14" s="1"/>
  <c r="D130" i="14"/>
  <c r="E130" i="14" s="1"/>
  <c r="D129" i="14"/>
  <c r="E129" i="14" s="1"/>
  <c r="D128" i="14"/>
  <c r="E128" i="14" s="1"/>
  <c r="D127" i="14"/>
  <c r="E127" i="14" s="1"/>
  <c r="D126" i="14"/>
  <c r="E126" i="14" s="1"/>
  <c r="D125" i="14"/>
  <c r="E125" i="14" s="1"/>
  <c r="D124" i="14"/>
  <c r="E124" i="14" s="1"/>
  <c r="D123" i="14"/>
  <c r="E123" i="14" s="1"/>
  <c r="D122" i="14"/>
  <c r="E122" i="14" s="1"/>
  <c r="D121" i="14"/>
  <c r="E121" i="14" s="1"/>
  <c r="D120" i="14"/>
  <c r="E120" i="14" s="1"/>
  <c r="D119" i="14"/>
  <c r="E119" i="14" s="1"/>
  <c r="D118" i="14"/>
  <c r="E118" i="14" s="1"/>
  <c r="D117" i="14"/>
  <c r="E117" i="14" s="1"/>
  <c r="D116" i="14"/>
  <c r="E116" i="14" s="1"/>
  <c r="D115" i="14"/>
  <c r="E115" i="14" s="1"/>
  <c r="D114" i="14"/>
  <c r="E114" i="14" s="1"/>
  <c r="D113" i="14"/>
  <c r="E113" i="14" s="1"/>
  <c r="D112" i="14"/>
  <c r="E112" i="14" s="1"/>
  <c r="D111" i="14"/>
  <c r="E111" i="14" s="1"/>
  <c r="D110" i="14"/>
  <c r="E110" i="14" s="1"/>
  <c r="D109" i="14"/>
  <c r="E109" i="14" s="1"/>
  <c r="D108" i="14"/>
  <c r="E108" i="14" s="1"/>
  <c r="D107" i="14"/>
  <c r="E107" i="14" s="1"/>
  <c r="D106" i="14"/>
  <c r="E106" i="14" s="1"/>
  <c r="D105" i="14"/>
  <c r="E105" i="14" s="1"/>
  <c r="D104" i="14"/>
  <c r="E104" i="14" s="1"/>
  <c r="D103" i="14"/>
  <c r="E103" i="14" s="1"/>
  <c r="D102" i="14"/>
  <c r="E102" i="14" s="1"/>
  <c r="D101" i="14"/>
  <c r="E101" i="14" s="1"/>
  <c r="D100" i="14"/>
  <c r="E100" i="14" s="1"/>
  <c r="D99" i="14"/>
  <c r="E99" i="14" s="1"/>
  <c r="E98" i="14"/>
  <c r="D98" i="14"/>
  <c r="J97" i="14"/>
  <c r="E97" i="14"/>
  <c r="D97" i="14"/>
  <c r="J96" i="14"/>
  <c r="E96" i="14"/>
  <c r="D96" i="14"/>
  <c r="J95" i="14"/>
  <c r="E95" i="14"/>
  <c r="D95" i="14"/>
  <c r="J94" i="14"/>
  <c r="E94" i="14"/>
  <c r="D94" i="14"/>
  <c r="J93" i="14"/>
  <c r="E93" i="14"/>
  <c r="D93" i="14"/>
  <c r="J92" i="14"/>
  <c r="E92" i="14"/>
  <c r="D92" i="14"/>
  <c r="J91" i="14"/>
  <c r="E91" i="14"/>
  <c r="D91" i="14"/>
  <c r="J90" i="14"/>
  <c r="D90" i="14"/>
  <c r="E90" i="14" s="1"/>
  <c r="J89" i="14"/>
  <c r="E89" i="14"/>
  <c r="D89" i="14"/>
  <c r="J88" i="14"/>
  <c r="D88" i="14"/>
  <c r="E88" i="14" s="1"/>
  <c r="J87" i="14"/>
  <c r="D87" i="14"/>
  <c r="E87" i="14" s="1"/>
  <c r="J86" i="14"/>
  <c r="D86" i="14"/>
  <c r="E86" i="14" s="1"/>
  <c r="J85" i="14"/>
  <c r="D85" i="14"/>
  <c r="E85" i="14" s="1"/>
  <c r="J84" i="14"/>
  <c r="D84" i="14"/>
  <c r="E84" i="14" s="1"/>
  <c r="J83" i="14"/>
  <c r="D83" i="14"/>
  <c r="E83" i="14" s="1"/>
  <c r="J82" i="14"/>
  <c r="D82" i="14"/>
  <c r="E82" i="14" s="1"/>
  <c r="J81" i="14"/>
  <c r="D81" i="14"/>
  <c r="E81" i="14" s="1"/>
  <c r="J80" i="14"/>
  <c r="D80" i="14"/>
  <c r="E80" i="14" s="1"/>
  <c r="J79" i="14"/>
  <c r="D79" i="14"/>
  <c r="E79" i="14" s="1"/>
  <c r="J78" i="14"/>
  <c r="D78" i="14"/>
  <c r="E78" i="14" s="1"/>
  <c r="J77" i="14"/>
  <c r="D77" i="14"/>
  <c r="E77" i="14" s="1"/>
  <c r="J76" i="14"/>
  <c r="D76" i="14"/>
  <c r="E76" i="14" s="1"/>
  <c r="J75" i="14"/>
  <c r="D75" i="14"/>
  <c r="E75" i="14" s="1"/>
  <c r="J74" i="14"/>
  <c r="D74" i="14"/>
  <c r="E74" i="14" s="1"/>
  <c r="J73" i="14"/>
  <c r="D73" i="14"/>
  <c r="E73" i="14" s="1"/>
  <c r="J72" i="14"/>
  <c r="D72" i="14"/>
  <c r="E72" i="14" s="1"/>
  <c r="J71" i="14"/>
  <c r="D71" i="14"/>
  <c r="E71" i="14" s="1"/>
  <c r="J70" i="14"/>
  <c r="D70" i="14"/>
  <c r="E70" i="14" s="1"/>
  <c r="J69" i="14"/>
  <c r="D69" i="14"/>
  <c r="E69" i="14" s="1"/>
  <c r="J68" i="14"/>
  <c r="D68" i="14"/>
  <c r="E68" i="14" s="1"/>
  <c r="J67" i="14"/>
  <c r="D67" i="14"/>
  <c r="E67" i="14" s="1"/>
  <c r="J66" i="14"/>
  <c r="D66" i="14"/>
  <c r="E66" i="14" s="1"/>
  <c r="J65" i="14"/>
  <c r="D65" i="14"/>
  <c r="E65" i="14" s="1"/>
  <c r="J64" i="14"/>
  <c r="D64" i="14"/>
  <c r="E64" i="14" s="1"/>
  <c r="J63" i="14"/>
  <c r="D63" i="14"/>
  <c r="E63" i="14" s="1"/>
  <c r="J62" i="14"/>
  <c r="D62" i="14"/>
  <c r="E62" i="14" s="1"/>
  <c r="J61" i="14"/>
  <c r="E61" i="14"/>
  <c r="D61" i="14"/>
  <c r="O60" i="14"/>
  <c r="J60" i="14"/>
  <c r="D60" i="14"/>
  <c r="E60" i="14" s="1"/>
  <c r="O59" i="14"/>
  <c r="J59" i="14"/>
  <c r="D59" i="14"/>
  <c r="E59" i="14" s="1"/>
  <c r="O58" i="14"/>
  <c r="J58" i="14"/>
  <c r="D58" i="14"/>
  <c r="E58" i="14" s="1"/>
  <c r="O57" i="14"/>
  <c r="J57" i="14"/>
  <c r="E57" i="14"/>
  <c r="D57" i="14"/>
  <c r="O56" i="14"/>
  <c r="J56" i="14"/>
  <c r="D56" i="14"/>
  <c r="E56" i="14" s="1"/>
  <c r="O55" i="14"/>
  <c r="J55" i="14"/>
  <c r="E55" i="14"/>
  <c r="D55" i="14"/>
  <c r="O54" i="14"/>
  <c r="J54" i="14"/>
  <c r="E54" i="14"/>
  <c r="D54" i="14"/>
  <c r="O53" i="14"/>
  <c r="J53" i="14"/>
  <c r="D53" i="14"/>
  <c r="E53" i="14" s="1"/>
  <c r="O52" i="14"/>
  <c r="J52" i="14"/>
  <c r="D52" i="14"/>
  <c r="E52" i="14" s="1"/>
  <c r="O51" i="14"/>
  <c r="J51" i="14"/>
  <c r="E51" i="14"/>
  <c r="D51" i="14"/>
  <c r="O50" i="14"/>
  <c r="J50" i="14"/>
  <c r="E50" i="14"/>
  <c r="D50" i="14"/>
  <c r="O49" i="14"/>
  <c r="J49" i="14"/>
  <c r="D49" i="14"/>
  <c r="E49" i="14" s="1"/>
  <c r="O48" i="14"/>
  <c r="J48" i="14"/>
  <c r="E48" i="14"/>
  <c r="D48" i="14"/>
  <c r="O47" i="14"/>
  <c r="J47" i="14"/>
  <c r="E47" i="14"/>
  <c r="D47" i="14"/>
  <c r="O46" i="14"/>
  <c r="J46" i="14"/>
  <c r="E46" i="14"/>
  <c r="D46" i="14"/>
  <c r="O45" i="14"/>
  <c r="J45" i="14"/>
  <c r="D45" i="14"/>
  <c r="E45" i="14" s="1"/>
  <c r="O44" i="14"/>
  <c r="J44" i="14"/>
  <c r="E44" i="14"/>
  <c r="D44" i="14"/>
  <c r="O43" i="14"/>
  <c r="J43" i="14"/>
  <c r="E43" i="14"/>
  <c r="D43" i="14"/>
  <c r="O42" i="14"/>
  <c r="J42" i="14"/>
  <c r="D42" i="14"/>
  <c r="E42" i="14" s="1"/>
  <c r="O41" i="14"/>
  <c r="J41" i="14"/>
  <c r="D41" i="14"/>
  <c r="E41" i="14" s="1"/>
  <c r="O40" i="14"/>
  <c r="J40" i="14"/>
  <c r="E40" i="14"/>
  <c r="D40" i="14"/>
  <c r="O39" i="14"/>
  <c r="J39" i="14"/>
  <c r="E39" i="14"/>
  <c r="D39" i="14"/>
  <c r="O38" i="14"/>
  <c r="J38" i="14"/>
  <c r="E38" i="14"/>
  <c r="D38" i="14"/>
  <c r="O37" i="14"/>
  <c r="J37" i="14"/>
  <c r="D37" i="14"/>
  <c r="E37" i="14" s="1"/>
  <c r="O36" i="14"/>
  <c r="J36" i="14"/>
  <c r="E36" i="14"/>
  <c r="D36" i="14"/>
  <c r="O35" i="14"/>
  <c r="J35" i="14"/>
  <c r="E35" i="14"/>
  <c r="D35" i="14"/>
  <c r="O34" i="14"/>
  <c r="J34" i="14"/>
  <c r="E34" i="14"/>
  <c r="D34" i="14"/>
  <c r="O33" i="14"/>
  <c r="J33" i="14"/>
  <c r="D33" i="14"/>
  <c r="E33" i="14" s="1"/>
  <c r="O32" i="14"/>
  <c r="J32" i="14"/>
  <c r="E32" i="14"/>
  <c r="D32" i="14"/>
  <c r="O31" i="14"/>
  <c r="J31" i="14"/>
  <c r="E31" i="14"/>
  <c r="D31" i="14"/>
  <c r="O30" i="14"/>
  <c r="J30" i="14"/>
  <c r="E30" i="14"/>
  <c r="D30" i="14"/>
  <c r="O29" i="14"/>
  <c r="J29" i="14"/>
  <c r="D29" i="14"/>
  <c r="E29" i="14" s="1"/>
  <c r="O28" i="14"/>
  <c r="J28" i="14"/>
  <c r="E28" i="14"/>
  <c r="D28" i="14"/>
  <c r="O27" i="14"/>
  <c r="J27" i="14"/>
  <c r="E27" i="14"/>
  <c r="D27" i="14"/>
  <c r="O26" i="14"/>
  <c r="J26" i="14"/>
  <c r="E26" i="14"/>
  <c r="D26" i="14"/>
  <c r="O25" i="14"/>
  <c r="J25" i="14"/>
  <c r="D25" i="14"/>
  <c r="E25" i="14" s="1"/>
  <c r="O24" i="14"/>
  <c r="J24" i="14"/>
  <c r="D24" i="14"/>
  <c r="E24" i="14" s="1"/>
  <c r="O23" i="14"/>
  <c r="J23" i="14"/>
  <c r="D23" i="14"/>
  <c r="E23" i="14" s="1"/>
  <c r="O22" i="14"/>
  <c r="J22" i="14"/>
  <c r="E22" i="14"/>
  <c r="D22" i="14"/>
  <c r="J21" i="14"/>
  <c r="D21" i="14"/>
  <c r="E21" i="14" s="1"/>
  <c r="O20" i="14"/>
  <c r="J20" i="14"/>
  <c r="E20" i="14"/>
  <c r="D20" i="14"/>
  <c r="O19" i="14"/>
  <c r="J19" i="14"/>
  <c r="E19" i="14"/>
  <c r="D19" i="14"/>
  <c r="O18" i="14"/>
  <c r="J18" i="14"/>
  <c r="E18" i="14"/>
  <c r="D18" i="14"/>
  <c r="O17" i="14"/>
  <c r="J17" i="14"/>
  <c r="D17" i="14"/>
  <c r="E17" i="14" s="1"/>
  <c r="AH16" i="14"/>
  <c r="AF16" i="14"/>
  <c r="AD16" i="14"/>
  <c r="O16" i="14"/>
  <c r="J16" i="14"/>
  <c r="E16" i="14"/>
  <c r="D16" i="14"/>
  <c r="O15" i="14"/>
  <c r="J15" i="14"/>
  <c r="E15" i="14"/>
  <c r="D15" i="14"/>
  <c r="J14" i="14"/>
  <c r="D14" i="14"/>
  <c r="E14" i="14" s="1"/>
  <c r="O13" i="14"/>
  <c r="J13" i="14"/>
  <c r="D13" i="14"/>
  <c r="E13" i="14" s="1"/>
  <c r="O12" i="14"/>
  <c r="J12" i="14"/>
  <c r="D12" i="14"/>
  <c r="E12" i="14" s="1"/>
  <c r="O11" i="14"/>
  <c r="J11" i="14"/>
  <c r="E11" i="14"/>
  <c r="D11" i="14"/>
  <c r="J10" i="14"/>
  <c r="D10" i="14"/>
  <c r="E10" i="14" s="1"/>
  <c r="O9" i="14"/>
  <c r="J9" i="14"/>
  <c r="E9" i="14"/>
  <c r="D9" i="14"/>
  <c r="O8" i="14"/>
  <c r="J8" i="14"/>
  <c r="D8" i="14"/>
  <c r="E8" i="14" s="1"/>
  <c r="O7" i="14"/>
  <c r="J7" i="14"/>
  <c r="E7" i="14"/>
  <c r="D7" i="14"/>
  <c r="J6" i="14"/>
  <c r="D6" i="14"/>
  <c r="E6" i="14" s="1"/>
  <c r="O5" i="14"/>
  <c r="J5" i="14"/>
  <c r="E5" i="14"/>
  <c r="D5" i="14"/>
  <c r="O4" i="14"/>
  <c r="J4" i="14"/>
  <c r="E4" i="14"/>
  <c r="D4" i="14"/>
  <c r="O3" i="14"/>
  <c r="J3" i="14"/>
  <c r="E3" i="14"/>
  <c r="D3" i="14"/>
  <c r="Y2" i="14"/>
  <c r="X2" i="14"/>
  <c r="W2" i="14"/>
  <c r="R2" i="14" a="1"/>
  <c r="R2" i="14" s="1"/>
  <c r="Q2" i="14" s="1" a="1"/>
  <c r="Q2" i="14" s="1"/>
  <c r="O2" i="14"/>
  <c r="N2" i="14"/>
  <c r="N2" i="14" a="1"/>
  <c r="O96" i="14" s="1"/>
  <c r="K2" i="14" a="1"/>
  <c r="J2" i="14"/>
  <c r="H2" i="14" a="1"/>
  <c r="H2" i="14" s="1"/>
  <c r="G2" i="14"/>
  <c r="G2" i="14" a="1"/>
  <c r="D2" i="14"/>
  <c r="E2" i="14" s="1"/>
  <c r="A2" i="14" a="1"/>
  <c r="A2" i="14" s="1"/>
  <c r="B2" i="14" s="1" a="1"/>
  <c r="B2" i="14" s="1"/>
  <c r="AB48" i="12"/>
  <c r="N53" i="11"/>
  <c r="G49" i="11"/>
  <c r="I49" i="11" s="1"/>
  <c r="E49" i="11"/>
  <c r="G48" i="11"/>
  <c r="I48" i="11" s="1"/>
  <c r="E48" i="11"/>
  <c r="G47" i="11"/>
  <c r="E47" i="11"/>
  <c r="I47" i="11" s="1"/>
  <c r="P46" i="11"/>
  <c r="P45" i="11"/>
  <c r="G44" i="11"/>
  <c r="E44" i="11"/>
  <c r="I44" i="11" s="1"/>
  <c r="G43" i="11"/>
  <c r="I43" i="11" s="1"/>
  <c r="E43" i="11"/>
  <c r="G42" i="11"/>
  <c r="I42" i="11" s="1"/>
  <c r="E42" i="11"/>
  <c r="G41" i="11"/>
  <c r="E41" i="11"/>
  <c r="I41" i="11" s="1"/>
  <c r="G40" i="11"/>
  <c r="E40" i="11"/>
  <c r="I40" i="11" s="1"/>
  <c r="G39" i="11"/>
  <c r="I39" i="11" s="1"/>
  <c r="E39" i="11"/>
  <c r="G38" i="11"/>
  <c r="I38" i="11" s="1"/>
  <c r="E38" i="11"/>
  <c r="P37" i="11"/>
  <c r="P36" i="11"/>
  <c r="G35" i="11"/>
  <c r="E35" i="11"/>
  <c r="I35" i="11" s="1"/>
  <c r="G34" i="11"/>
  <c r="E34" i="11"/>
  <c r="I34" i="11" s="1"/>
  <c r="G33" i="11"/>
  <c r="I33" i="11" s="1"/>
  <c r="E33" i="11"/>
  <c r="G32" i="11"/>
  <c r="I32" i="11" s="1"/>
  <c r="E32" i="11"/>
  <c r="G31" i="11"/>
  <c r="E31" i="11"/>
  <c r="I31" i="11" s="1"/>
  <c r="P30" i="11"/>
  <c r="P29" i="11"/>
  <c r="G28" i="11"/>
  <c r="E28" i="11"/>
  <c r="I28" i="11" s="1"/>
  <c r="G27" i="11"/>
  <c r="I27" i="11" s="1"/>
  <c r="E27" i="11"/>
  <c r="G26" i="11"/>
  <c r="I26" i="11" s="1"/>
  <c r="E26" i="11"/>
  <c r="G25" i="11"/>
  <c r="E25" i="11"/>
  <c r="I25" i="11" s="1"/>
  <c r="G24" i="11"/>
  <c r="E24" i="11"/>
  <c r="I24" i="11" s="1"/>
  <c r="G23" i="11"/>
  <c r="I23" i="11" s="1"/>
  <c r="E23" i="11"/>
  <c r="G22" i="11"/>
  <c r="I22" i="11" s="1"/>
  <c r="E22" i="11"/>
  <c r="G21" i="11"/>
  <c r="E21" i="11"/>
  <c r="I21" i="11" s="1"/>
  <c r="P20" i="11"/>
  <c r="P19" i="11"/>
  <c r="G18" i="11"/>
  <c r="E18" i="11"/>
  <c r="I18" i="11" s="1"/>
  <c r="G17" i="11"/>
  <c r="I17" i="11" s="1"/>
  <c r="E17" i="11"/>
  <c r="G16" i="11"/>
  <c r="I16" i="11" s="1"/>
  <c r="E16" i="11"/>
  <c r="G15" i="11"/>
  <c r="E15" i="11"/>
  <c r="I15" i="11" s="1"/>
  <c r="G14" i="11"/>
  <c r="G51" i="11" s="1"/>
  <c r="E14" i="11"/>
  <c r="I14" i="11" s="1"/>
  <c r="N50" i="10"/>
  <c r="G17" i="10"/>
  <c r="I17" i="10" s="1"/>
  <c r="E17" i="10"/>
  <c r="G16" i="10"/>
  <c r="I16" i="10" s="1"/>
  <c r="E16" i="10"/>
  <c r="G15" i="10"/>
  <c r="E15" i="10"/>
  <c r="I15" i="10" s="1"/>
  <c r="G14" i="10"/>
  <c r="I14" i="10" s="1"/>
  <c r="E14" i="10"/>
  <c r="G13" i="10"/>
  <c r="G19" i="10" s="1"/>
  <c r="E13" i="10"/>
  <c r="E19" i="10" s="1"/>
  <c r="P95" i="9"/>
  <c r="K95" i="9"/>
  <c r="B95" i="9"/>
  <c r="A95" i="9"/>
  <c r="P94" i="9"/>
  <c r="K94" i="9"/>
  <c r="B94" i="9"/>
  <c r="A94" i="9"/>
  <c r="P93" i="9"/>
  <c r="K93" i="9"/>
  <c r="B93" i="9"/>
  <c r="A93" i="9"/>
  <c r="P92" i="9"/>
  <c r="K92" i="9"/>
  <c r="B92" i="9"/>
  <c r="A92" i="9"/>
  <c r="P91" i="9"/>
  <c r="K91" i="9"/>
  <c r="B91" i="9"/>
  <c r="A91" i="9"/>
  <c r="P90" i="9"/>
  <c r="K90" i="9"/>
  <c r="B90" i="9"/>
  <c r="A90" i="9"/>
  <c r="P89" i="9"/>
  <c r="K89" i="9"/>
  <c r="B89" i="9"/>
  <c r="A89" i="9"/>
  <c r="P88" i="9"/>
  <c r="K88" i="9"/>
  <c r="B88" i="9"/>
  <c r="A88" i="9"/>
  <c r="P87" i="9"/>
  <c r="K87" i="9"/>
  <c r="B87" i="9"/>
  <c r="A87" i="9"/>
  <c r="P86" i="9"/>
  <c r="K86" i="9"/>
  <c r="B86" i="9"/>
  <c r="A86" i="9"/>
  <c r="P85" i="9"/>
  <c r="K85" i="9"/>
  <c r="B85" i="9"/>
  <c r="A85" i="9"/>
  <c r="P84" i="9"/>
  <c r="K84" i="9"/>
  <c r="B84" i="9"/>
  <c r="A84" i="9"/>
  <c r="P83" i="9"/>
  <c r="K83" i="9"/>
  <c r="B83" i="9"/>
  <c r="A83" i="9"/>
  <c r="P82" i="9"/>
  <c r="K82" i="9"/>
  <c r="B82" i="9"/>
  <c r="A82" i="9"/>
  <c r="P81" i="9"/>
  <c r="K81" i="9"/>
  <c r="B81" i="9"/>
  <c r="A81" i="9"/>
  <c r="P80" i="9"/>
  <c r="K80" i="9"/>
  <c r="B80" i="9"/>
  <c r="A80" i="9"/>
  <c r="P79" i="9"/>
  <c r="K79" i="9"/>
  <c r="B79" i="9"/>
  <c r="A79" i="9"/>
  <c r="P78" i="9"/>
  <c r="K78" i="9"/>
  <c r="B78" i="9"/>
  <c r="A78" i="9"/>
  <c r="P77" i="9"/>
  <c r="K77" i="9"/>
  <c r="B77" i="9"/>
  <c r="A77" i="9"/>
  <c r="P76" i="9"/>
  <c r="K76" i="9"/>
  <c r="B76" i="9"/>
  <c r="A76" i="9"/>
  <c r="P75" i="9"/>
  <c r="K75" i="9"/>
  <c r="B75" i="9"/>
  <c r="A75" i="9"/>
  <c r="P74" i="9"/>
  <c r="K74" i="9"/>
  <c r="B74" i="9"/>
  <c r="A74" i="9"/>
  <c r="P73" i="9"/>
  <c r="K73" i="9"/>
  <c r="B73" i="9"/>
  <c r="A73" i="9"/>
  <c r="P72" i="9"/>
  <c r="K72" i="9"/>
  <c r="B72" i="9"/>
  <c r="A72" i="9"/>
  <c r="P71" i="9"/>
  <c r="K71" i="9"/>
  <c r="B71" i="9"/>
  <c r="A71" i="9"/>
  <c r="P70" i="9"/>
  <c r="K70" i="9"/>
  <c r="B70" i="9"/>
  <c r="A70" i="9"/>
  <c r="P69" i="9"/>
  <c r="K69" i="9"/>
  <c r="B69" i="9"/>
  <c r="A69" i="9"/>
  <c r="P68" i="9"/>
  <c r="K68" i="9"/>
  <c r="B68" i="9"/>
  <c r="A68" i="9"/>
  <c r="P67" i="9"/>
  <c r="K67" i="9"/>
  <c r="B67" i="9"/>
  <c r="A67" i="9"/>
  <c r="P66" i="9"/>
  <c r="K66" i="9"/>
  <c r="B66" i="9"/>
  <c r="A66" i="9"/>
  <c r="P65" i="9"/>
  <c r="K65" i="9"/>
  <c r="B65" i="9"/>
  <c r="A65" i="9"/>
  <c r="P64" i="9"/>
  <c r="K64" i="9"/>
  <c r="B64" i="9"/>
  <c r="A64" i="9"/>
  <c r="P63" i="9"/>
  <c r="K63" i="9"/>
  <c r="B63" i="9"/>
  <c r="A63" i="9"/>
  <c r="P62" i="9"/>
  <c r="K62" i="9"/>
  <c r="B62" i="9"/>
  <c r="A62" i="9"/>
  <c r="P61" i="9"/>
  <c r="K61" i="9"/>
  <c r="B61" i="9"/>
  <c r="A61" i="9"/>
  <c r="P60" i="9"/>
  <c r="K60" i="9"/>
  <c r="B60" i="9"/>
  <c r="A60" i="9"/>
  <c r="P59" i="9"/>
  <c r="K59" i="9"/>
  <c r="B59" i="9"/>
  <c r="A59" i="9"/>
  <c r="P58" i="9"/>
  <c r="K58" i="9"/>
  <c r="B58" i="9"/>
  <c r="A58" i="9"/>
  <c r="P57" i="9"/>
  <c r="K57" i="9"/>
  <c r="B57" i="9"/>
  <c r="A57" i="9"/>
  <c r="P56" i="9"/>
  <c r="K56" i="9"/>
  <c r="B56" i="9"/>
  <c r="A56" i="9"/>
  <c r="P55" i="9"/>
  <c r="K55" i="9"/>
  <c r="B55" i="9"/>
  <c r="A55" i="9"/>
  <c r="P54" i="9"/>
  <c r="K54" i="9"/>
  <c r="B54" i="9"/>
  <c r="A54" i="9"/>
  <c r="P53" i="9"/>
  <c r="K53" i="9"/>
  <c r="B53" i="9"/>
  <c r="A53" i="9"/>
  <c r="P52" i="9"/>
  <c r="K52" i="9"/>
  <c r="B52" i="9"/>
  <c r="A52" i="9"/>
  <c r="P51" i="9"/>
  <c r="K51" i="9"/>
  <c r="B51" i="9"/>
  <c r="A51" i="9"/>
  <c r="P50" i="9"/>
  <c r="K50" i="9"/>
  <c r="B50" i="9"/>
  <c r="A50" i="9"/>
  <c r="P49" i="9"/>
  <c r="K49" i="9"/>
  <c r="B49" i="9"/>
  <c r="A49" i="9"/>
  <c r="P48" i="9"/>
  <c r="K48" i="9"/>
  <c r="B48" i="9"/>
  <c r="A48" i="9"/>
  <c r="P47" i="9"/>
  <c r="K47" i="9"/>
  <c r="B47" i="9"/>
  <c r="A47" i="9"/>
  <c r="P46" i="9"/>
  <c r="K46" i="9"/>
  <c r="B46" i="9"/>
  <c r="A46" i="9"/>
  <c r="P45" i="9"/>
  <c r="K45" i="9"/>
  <c r="B45" i="9"/>
  <c r="A45" i="9"/>
  <c r="P44" i="9"/>
  <c r="K44" i="9"/>
  <c r="B44" i="9"/>
  <c r="A44" i="9"/>
  <c r="P43" i="9"/>
  <c r="K43" i="9"/>
  <c r="B43" i="9"/>
  <c r="A43" i="9"/>
  <c r="P42" i="9"/>
  <c r="K42" i="9"/>
  <c r="B42" i="9"/>
  <c r="A42" i="9"/>
  <c r="P41" i="9"/>
  <c r="K41" i="9"/>
  <c r="B41" i="9"/>
  <c r="A41" i="9"/>
  <c r="P40" i="9"/>
  <c r="K40" i="9"/>
  <c r="B40" i="9"/>
  <c r="A40" i="9"/>
  <c r="P39" i="9"/>
  <c r="K39" i="9"/>
  <c r="B39" i="9"/>
  <c r="A39" i="9"/>
  <c r="P38" i="9"/>
  <c r="K38" i="9"/>
  <c r="B38" i="9"/>
  <c r="A38" i="9"/>
  <c r="P37" i="9"/>
  <c r="K37" i="9"/>
  <c r="B37" i="9"/>
  <c r="A37" i="9"/>
  <c r="P36" i="9"/>
  <c r="K36" i="9"/>
  <c r="B36" i="9"/>
  <c r="A36" i="9"/>
  <c r="P35" i="9"/>
  <c r="K35" i="9"/>
  <c r="B35" i="9"/>
  <c r="A35" i="9"/>
  <c r="P34" i="9"/>
  <c r="K34" i="9"/>
  <c r="B34" i="9"/>
  <c r="A34" i="9"/>
  <c r="P33" i="9"/>
  <c r="K33" i="9"/>
  <c r="B33" i="9"/>
  <c r="A33" i="9"/>
  <c r="P32" i="9"/>
  <c r="K32" i="9"/>
  <c r="B32" i="9"/>
  <c r="A32" i="9"/>
  <c r="P31" i="9"/>
  <c r="K31" i="9"/>
  <c r="B31" i="9"/>
  <c r="A31" i="9"/>
  <c r="P30" i="9"/>
  <c r="K30" i="9"/>
  <c r="B30" i="9"/>
  <c r="A30" i="9"/>
  <c r="P29" i="9"/>
  <c r="K29" i="9"/>
  <c r="B29" i="9"/>
  <c r="A29" i="9"/>
  <c r="P28" i="9"/>
  <c r="K28" i="9"/>
  <c r="B28" i="9"/>
  <c r="A28" i="9"/>
  <c r="P27" i="9"/>
  <c r="K27" i="9"/>
  <c r="B27" i="9"/>
  <c r="A27" i="9"/>
  <c r="P26" i="9"/>
  <c r="K26" i="9"/>
  <c r="B26" i="9"/>
  <c r="A26" i="9"/>
  <c r="P25" i="9"/>
  <c r="K25" i="9"/>
  <c r="B25" i="9"/>
  <c r="A25" i="9"/>
  <c r="P24" i="9"/>
  <c r="K24" i="9"/>
  <c r="B24" i="9"/>
  <c r="A24" i="9"/>
  <c r="P23" i="9"/>
  <c r="K23" i="9"/>
  <c r="B23" i="9"/>
  <c r="A23" i="9"/>
  <c r="P22" i="9"/>
  <c r="K22" i="9"/>
  <c r="B22" i="9"/>
  <c r="A22" i="9"/>
  <c r="P21" i="9"/>
  <c r="K21" i="9"/>
  <c r="B21" i="9"/>
  <c r="A21" i="9"/>
  <c r="P20" i="9"/>
  <c r="K20" i="9"/>
  <c r="B20" i="9"/>
  <c r="A20" i="9"/>
  <c r="P19" i="9"/>
  <c r="K19" i="9"/>
  <c r="B19" i="9"/>
  <c r="A19" i="9"/>
  <c r="A78" i="8"/>
  <c r="A77" i="8"/>
  <c r="A76" i="8"/>
  <c r="A75" i="8"/>
  <c r="D73" i="8"/>
  <c r="F73" i="8" s="1"/>
  <c r="C73" i="8"/>
  <c r="E73" i="8" s="1"/>
  <c r="B73" i="8"/>
  <c r="E72" i="8"/>
  <c r="D72" i="8"/>
  <c r="F72" i="8" s="1"/>
  <c r="C72" i="8"/>
  <c r="B72" i="8"/>
  <c r="F71" i="8"/>
  <c r="E71" i="8"/>
  <c r="D71" i="8"/>
  <c r="C71" i="8"/>
  <c r="B71" i="8"/>
  <c r="F70" i="8"/>
  <c r="D70" i="8"/>
  <c r="C70" i="8"/>
  <c r="E70" i="8" s="1"/>
  <c r="B70" i="8"/>
  <c r="D69" i="8"/>
  <c r="F69" i="8" s="1"/>
  <c r="C69" i="8"/>
  <c r="E69" i="8" s="1"/>
  <c r="B69" i="8"/>
  <c r="E68" i="8"/>
  <c r="D68" i="8"/>
  <c r="F68" i="8" s="1"/>
  <c r="C68" i="8"/>
  <c r="B68" i="8"/>
  <c r="F67" i="8"/>
  <c r="E67" i="8"/>
  <c r="D67" i="8"/>
  <c r="C67" i="8"/>
  <c r="B67" i="8"/>
  <c r="F66" i="8"/>
  <c r="D66" i="8"/>
  <c r="C66" i="8"/>
  <c r="E66" i="8" s="1"/>
  <c r="B66" i="8"/>
  <c r="D65" i="8"/>
  <c r="F65" i="8" s="1"/>
  <c r="C65" i="8"/>
  <c r="E65" i="8" s="1"/>
  <c r="B65" i="8"/>
  <c r="E64" i="8"/>
  <c r="D64" i="8"/>
  <c r="F64" i="8" s="1"/>
  <c r="C64" i="8"/>
  <c r="B64" i="8"/>
  <c r="F63" i="8"/>
  <c r="E63" i="8"/>
  <c r="D63" i="8"/>
  <c r="C63" i="8"/>
  <c r="B63" i="8"/>
  <c r="F62" i="8"/>
  <c r="D62" i="8"/>
  <c r="C62" i="8"/>
  <c r="E62" i="8" s="1"/>
  <c r="B62" i="8"/>
  <c r="D61" i="8"/>
  <c r="F61" i="8" s="1"/>
  <c r="C61" i="8"/>
  <c r="E61" i="8" s="1"/>
  <c r="B61" i="8"/>
  <c r="E60" i="8"/>
  <c r="D60" i="8"/>
  <c r="F60" i="8" s="1"/>
  <c r="C60" i="8"/>
  <c r="B60" i="8"/>
  <c r="F59" i="8"/>
  <c r="E59" i="8"/>
  <c r="D59" i="8"/>
  <c r="C59" i="8"/>
  <c r="B59" i="8"/>
  <c r="F58" i="8"/>
  <c r="D58" i="8"/>
  <c r="C58" i="8"/>
  <c r="E58" i="8" s="1"/>
  <c r="B58" i="8"/>
  <c r="D57" i="8"/>
  <c r="F57" i="8" s="1"/>
  <c r="C57" i="8"/>
  <c r="E57" i="8" s="1"/>
  <c r="B57" i="8"/>
  <c r="E56" i="8"/>
  <c r="D56" i="8"/>
  <c r="F56" i="8" s="1"/>
  <c r="C56" i="8"/>
  <c r="B56" i="8"/>
  <c r="F55" i="8"/>
  <c r="E55" i="8"/>
  <c r="D55" i="8"/>
  <c r="C55" i="8"/>
  <c r="B55" i="8"/>
  <c r="F54" i="8"/>
  <c r="D54" i="8"/>
  <c r="C54" i="8"/>
  <c r="E54" i="8" s="1"/>
  <c r="B54" i="8"/>
  <c r="D53" i="8"/>
  <c r="F53" i="8" s="1"/>
  <c r="C53" i="8"/>
  <c r="E53" i="8" s="1"/>
  <c r="B53" i="8"/>
  <c r="E52" i="8"/>
  <c r="D52" i="8"/>
  <c r="F52" i="8" s="1"/>
  <c r="C52" i="8"/>
  <c r="B52" i="8"/>
  <c r="F51" i="8"/>
  <c r="E51" i="8"/>
  <c r="D51" i="8"/>
  <c r="C51" i="8"/>
  <c r="B51" i="8"/>
  <c r="F50" i="8"/>
  <c r="D50" i="8"/>
  <c r="C50" i="8"/>
  <c r="E50" i="8" s="1"/>
  <c r="B50" i="8"/>
  <c r="D49" i="8"/>
  <c r="F49" i="8" s="1"/>
  <c r="C49" i="8"/>
  <c r="E49" i="8" s="1"/>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c r="AD804" i="6" a="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c r="AH803" i="6" a="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c r="V803" i="6" a="1"/>
  <c r="U803" i="6" a="1"/>
  <c r="U803" i="6" s="1"/>
  <c r="T803" i="6" a="1"/>
  <c r="T803" i="6" s="1"/>
  <c r="S803" i="6" a="1"/>
  <c r="S803" i="6" s="1"/>
  <c r="R803" i="6"/>
  <c r="R803" i="6" a="1"/>
  <c r="Q803" i="6" a="1"/>
  <c r="Q803" i="6" s="1"/>
  <c r="P803" i="6" a="1"/>
  <c r="P803" i="6" s="1"/>
  <c r="O803" i="6" a="1"/>
  <c r="O803" i="6" s="1"/>
  <c r="N803" i="6" a="1"/>
  <c r="N803" i="6" s="1"/>
  <c r="M803" i="6" a="1"/>
  <c r="M803" i="6" s="1"/>
  <c r="L803" i="6" a="1"/>
  <c r="L803" i="6" s="1"/>
  <c r="K803" i="6" a="1"/>
  <c r="K803" i="6" s="1"/>
  <c r="AI802" i="6" a="1"/>
  <c r="AI802" i="6" s="1"/>
  <c r="AH802" i="6"/>
  <c r="AH802" i="6" a="1"/>
  <c r="AG802" i="6" a="1"/>
  <c r="AG802" i="6" s="1"/>
  <c r="AF802" i="6" a="1"/>
  <c r="AF802" i="6" s="1"/>
  <c r="AE802" i="6" a="1"/>
  <c r="AE802" i="6" s="1"/>
  <c r="AD802" i="6"/>
  <c r="AD802" i="6" a="1"/>
  <c r="AC802" i="6" a="1"/>
  <c r="AC802" i="6" s="1"/>
  <c r="AB802" i="6" a="1"/>
  <c r="AB802" i="6" s="1"/>
  <c r="AA802" i="6" a="1"/>
  <c r="AA802" i="6" s="1"/>
  <c r="Z802" i="6" a="1"/>
  <c r="Z802" i="6" s="1"/>
  <c r="Y802" i="6" a="1"/>
  <c r="Y802" i="6" s="1"/>
  <c r="X802" i="6"/>
  <c r="X802" i="6" a="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c r="Z801" i="6" a="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c r="V800" i="6" a="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c r="AF799" i="6" a="1"/>
  <c r="AE799" i="6" a="1"/>
  <c r="AE799" i="6" s="1"/>
  <c r="AD799" i="6" a="1"/>
  <c r="AD799" i="6" s="1"/>
  <c r="AC799" i="6" a="1"/>
  <c r="AC799" i="6" s="1"/>
  <c r="AB799" i="6" a="1"/>
  <c r="AB799" i="6" s="1"/>
  <c r="AA799" i="6" a="1"/>
  <c r="AA799" i="6" s="1"/>
  <c r="Z799" i="6" a="1"/>
  <c r="Z799" i="6" s="1"/>
  <c r="Y799" i="6" a="1"/>
  <c r="Y799" i="6" s="1"/>
  <c r="X799" i="6"/>
  <c r="X799" i="6" a="1"/>
  <c r="W799" i="6" a="1"/>
  <c r="W799" i="6" s="1"/>
  <c r="V799" i="6" a="1"/>
  <c r="V799" i="6" s="1"/>
  <c r="U799" i="6" a="1"/>
  <c r="U799" i="6" s="1"/>
  <c r="T799" i="6" a="1"/>
  <c r="T799" i="6" s="1"/>
  <c r="S799" i="6" a="1"/>
  <c r="S799" i="6" s="1"/>
  <c r="R799" i="6" a="1"/>
  <c r="R799" i="6" s="1"/>
  <c r="Q799" i="6" a="1"/>
  <c r="Q799" i="6" s="1"/>
  <c r="P799" i="6"/>
  <c r="P799" i="6" a="1"/>
  <c r="O799" i="6" a="1"/>
  <c r="O799" i="6" s="1"/>
  <c r="N799" i="6" a="1"/>
  <c r="N799" i="6" s="1"/>
  <c r="M799" i="6" a="1"/>
  <c r="M799" i="6" s="1"/>
  <c r="L799" i="6" a="1"/>
  <c r="L799" i="6" s="1"/>
  <c r="K799" i="6" a="1"/>
  <c r="K799" i="6" s="1"/>
  <c r="AI798" i="6" a="1"/>
  <c r="AI798" i="6" s="1"/>
  <c r="AH798" i="6" a="1"/>
  <c r="AH798" i="6" s="1"/>
  <c r="AG798" i="6" a="1"/>
  <c r="AG798" i="6" s="1"/>
  <c r="AF798" i="6" a="1"/>
  <c r="AF798" i="6" s="1"/>
  <c r="AE798" i="6"/>
  <c r="AE798" i="6" a="1"/>
  <c r="AD798" i="6" a="1"/>
  <c r="AD798" i="6" s="1"/>
  <c r="AC798" i="6" a="1"/>
  <c r="AC798" i="6" s="1"/>
  <c r="AB798" i="6" a="1"/>
  <c r="AB798" i="6" s="1"/>
  <c r="AA798" i="6"/>
  <c r="AA798" i="6" a="1"/>
  <c r="Z798" i="6" a="1"/>
  <c r="Z798" i="6" s="1"/>
  <c r="Y798" i="6" a="1"/>
  <c r="Y798" i="6" s="1"/>
  <c r="X798" i="6" a="1"/>
  <c r="X798" i="6" s="1"/>
  <c r="W798" i="6"/>
  <c r="W798" i="6" a="1"/>
  <c r="V798" i="6" a="1"/>
  <c r="V798" i="6" s="1"/>
  <c r="U798" i="6" a="1"/>
  <c r="U798" i="6" s="1"/>
  <c r="T798" i="6" a="1"/>
  <c r="T798" i="6" s="1"/>
  <c r="S798" i="6"/>
  <c r="S798" i="6" a="1"/>
  <c r="R798" i="6" a="1"/>
  <c r="R798" i="6" s="1"/>
  <c r="Q798" i="6" a="1"/>
  <c r="Q798" i="6" s="1"/>
  <c r="P798" i="6" a="1"/>
  <c r="P798" i="6" s="1"/>
  <c r="O798" i="6"/>
  <c r="O798" i="6" a="1"/>
  <c r="N798" i="6" a="1"/>
  <c r="N798" i="6" s="1"/>
  <c r="M798" i="6" a="1"/>
  <c r="M798" i="6" s="1"/>
  <c r="L798" i="6" a="1"/>
  <c r="L798" i="6" s="1"/>
  <c r="K798" i="6"/>
  <c r="K798" i="6" a="1"/>
  <c r="AI797" i="6"/>
  <c r="AI797" i="6" a="1"/>
  <c r="AH797" i="6" a="1"/>
  <c r="AH797" i="6" s="1"/>
  <c r="AG797" i="6" a="1"/>
  <c r="AG797" i="6" s="1"/>
  <c r="AF797" i="6" a="1"/>
  <c r="AF797" i="6" s="1"/>
  <c r="AE797" i="6"/>
  <c r="AE797" i="6" a="1"/>
  <c r="AD797" i="6" a="1"/>
  <c r="AD797" i="6" s="1"/>
  <c r="AC797" i="6" a="1"/>
  <c r="AC797" i="6" s="1"/>
  <c r="AB797" i="6" a="1"/>
  <c r="AB797" i="6" s="1"/>
  <c r="AA797" i="6"/>
  <c r="AA797" i="6" a="1"/>
  <c r="Z797" i="6" a="1"/>
  <c r="Z797" i="6" s="1"/>
  <c r="Y797" i="6" a="1"/>
  <c r="Y797" i="6" s="1"/>
  <c r="X797" i="6" a="1"/>
  <c r="X797" i="6" s="1"/>
  <c r="W797" i="6"/>
  <c r="W797" i="6" a="1"/>
  <c r="V797" i="6" a="1"/>
  <c r="V797" i="6" s="1"/>
  <c r="U797" i="6" a="1"/>
  <c r="U797" i="6" s="1"/>
  <c r="T797" i="6" a="1"/>
  <c r="T797" i="6" s="1"/>
  <c r="S797" i="6"/>
  <c r="S797" i="6" a="1"/>
  <c r="R797" i="6" a="1"/>
  <c r="R797" i="6" s="1"/>
  <c r="Q797" i="6" a="1"/>
  <c r="Q797" i="6" s="1"/>
  <c r="P797" i="6" a="1"/>
  <c r="P797" i="6" s="1"/>
  <c r="O797" i="6"/>
  <c r="O797" i="6" a="1"/>
  <c r="N797" i="6" a="1"/>
  <c r="N797" i="6" s="1"/>
  <c r="M797" i="6" a="1"/>
  <c r="M797" i="6" s="1"/>
  <c r="L797" i="6" a="1"/>
  <c r="L797" i="6" s="1"/>
  <c r="K797" i="6"/>
  <c r="K797" i="6" a="1"/>
  <c r="AI796" i="6"/>
  <c r="AI796" i="6" a="1"/>
  <c r="AH796" i="6" a="1"/>
  <c r="AH796" i="6" s="1"/>
  <c r="AG796" i="6" a="1"/>
  <c r="AG796" i="6" s="1"/>
  <c r="AF796" i="6" a="1"/>
  <c r="AF796" i="6" s="1"/>
  <c r="AE796" i="6"/>
  <c r="AE796" i="6" a="1"/>
  <c r="AD796" i="6" a="1"/>
  <c r="AD796" i="6" s="1"/>
  <c r="AC796" i="6" a="1"/>
  <c r="AC796" i="6" s="1"/>
  <c r="AB796" i="6" a="1"/>
  <c r="AB796" i="6" s="1"/>
  <c r="AA796" i="6"/>
  <c r="AA796" i="6" a="1"/>
  <c r="Z796" i="6" a="1"/>
  <c r="Z796" i="6" s="1"/>
  <c r="Y796" i="6" a="1"/>
  <c r="Y796" i="6" s="1"/>
  <c r="X796" i="6" a="1"/>
  <c r="X796" i="6" s="1"/>
  <c r="W796" i="6"/>
  <c r="W796" i="6" a="1"/>
  <c r="V796" i="6" a="1"/>
  <c r="V796" i="6" s="1"/>
  <c r="U796" i="6" a="1"/>
  <c r="U796" i="6" s="1"/>
  <c r="T796" i="6" a="1"/>
  <c r="T796" i="6" s="1"/>
  <c r="S796" i="6"/>
  <c r="S796" i="6" a="1"/>
  <c r="R796" i="6" a="1"/>
  <c r="R796" i="6" s="1"/>
  <c r="Q796" i="6" a="1"/>
  <c r="Q796" i="6" s="1"/>
  <c r="P796" i="6" a="1"/>
  <c r="P796" i="6" s="1"/>
  <c r="O796" i="6"/>
  <c r="O796" i="6" a="1"/>
  <c r="N796" i="6" a="1"/>
  <c r="N796" i="6" s="1"/>
  <c r="M796" i="6" a="1"/>
  <c r="M796" i="6" s="1"/>
  <c r="L796" i="6" a="1"/>
  <c r="L796" i="6" s="1"/>
  <c r="K796" i="6"/>
  <c r="K796" i="6" a="1"/>
  <c r="AI795" i="6"/>
  <c r="AI795" i="6" a="1"/>
  <c r="AH795" i="6" a="1"/>
  <c r="AH795" i="6" s="1"/>
  <c r="AG795" i="6" a="1"/>
  <c r="AG795" i="6" s="1"/>
  <c r="AF795" i="6" a="1"/>
  <c r="AF795" i="6" s="1"/>
  <c r="AE795" i="6"/>
  <c r="AE795" i="6" a="1"/>
  <c r="AD795" i="6" a="1"/>
  <c r="AD795" i="6" s="1"/>
  <c r="AC795" i="6" a="1"/>
  <c r="AC795" i="6" s="1"/>
  <c r="AB795" i="6" a="1"/>
  <c r="AB795" i="6" s="1"/>
  <c r="AA795" i="6"/>
  <c r="AA795" i="6" a="1"/>
  <c r="Z795" i="6" a="1"/>
  <c r="Z795" i="6" s="1"/>
  <c r="Y795" i="6" a="1"/>
  <c r="Y795" i="6" s="1"/>
  <c r="X795" i="6" a="1"/>
  <c r="X795" i="6" s="1"/>
  <c r="W795" i="6"/>
  <c r="W795" i="6" a="1"/>
  <c r="V795" i="6" a="1"/>
  <c r="V795" i="6" s="1"/>
  <c r="U795" i="6" a="1"/>
  <c r="U795" i="6" s="1"/>
  <c r="T795" i="6" a="1"/>
  <c r="T795" i="6" s="1"/>
  <c r="S795" i="6"/>
  <c r="S795" i="6" a="1"/>
  <c r="R795" i="6" a="1"/>
  <c r="R795" i="6" s="1"/>
  <c r="Q795" i="6" a="1"/>
  <c r="Q795" i="6" s="1"/>
  <c r="P795" i="6" a="1"/>
  <c r="P795" i="6" s="1"/>
  <c r="O795" i="6"/>
  <c r="O795" i="6" a="1"/>
  <c r="N795" i="6" a="1"/>
  <c r="N795" i="6" s="1"/>
  <c r="M795" i="6" a="1"/>
  <c r="M795" i="6" s="1"/>
  <c r="L795" i="6" a="1"/>
  <c r="L795" i="6" s="1"/>
  <c r="K795" i="6"/>
  <c r="K795" i="6" a="1"/>
  <c r="AI794" i="6"/>
  <c r="AI794" i="6" a="1"/>
  <c r="AH794" i="6" a="1"/>
  <c r="AH794" i="6" s="1"/>
  <c r="AG794" i="6" a="1"/>
  <c r="AG794" i="6" s="1"/>
  <c r="AF794" i="6" a="1"/>
  <c r="AF794" i="6" s="1"/>
  <c r="AE794" i="6"/>
  <c r="AE794" i="6" a="1"/>
  <c r="AD794" i="6" a="1"/>
  <c r="AD794" i="6" s="1"/>
  <c r="AC794" i="6" a="1"/>
  <c r="AC794" i="6" s="1"/>
  <c r="AB794" i="6" a="1"/>
  <c r="AB794" i="6" s="1"/>
  <c r="AA794" i="6"/>
  <c r="AA794" i="6" a="1"/>
  <c r="Z794" i="6" a="1"/>
  <c r="Z794" i="6" s="1"/>
  <c r="Y794" i="6" a="1"/>
  <c r="Y794" i="6" s="1"/>
  <c r="X794" i="6" a="1"/>
  <c r="X794" i="6" s="1"/>
  <c r="W794" i="6" a="1"/>
  <c r="W794" i="6" s="1"/>
  <c r="V794" i="6" a="1"/>
  <c r="V794" i="6" s="1"/>
  <c r="U794" i="6" a="1"/>
  <c r="U794" i="6" s="1"/>
  <c r="T794" i="6" a="1"/>
  <c r="T794" i="6" s="1"/>
  <c r="S794" i="6" a="1"/>
  <c r="S794" i="6" s="1"/>
  <c r="R794" i="6" a="1"/>
  <c r="R794" i="6" s="1"/>
  <c r="Q794" i="6" a="1"/>
  <c r="Q794" i="6" s="1"/>
  <c r="P794" i="6" a="1"/>
  <c r="P794" i="6" s="1"/>
  <c r="O794" i="6" a="1"/>
  <c r="O794" i="6" s="1"/>
  <c r="N794" i="6" a="1"/>
  <c r="N794" i="6" s="1"/>
  <c r="M794" i="6" a="1"/>
  <c r="M794" i="6" s="1"/>
  <c r="L794" i="6" a="1"/>
  <c r="L794" i="6" s="1"/>
  <c r="K794" i="6" a="1"/>
  <c r="K794" i="6" s="1"/>
  <c r="AI793" i="6" a="1"/>
  <c r="AI793" i="6" s="1"/>
  <c r="AH793" i="6" a="1"/>
  <c r="AH793" i="6" s="1"/>
  <c r="AG793" i="6" a="1"/>
  <c r="AG793" i="6" s="1"/>
  <c r="AF793" i="6" a="1"/>
  <c r="AF793" i="6" s="1"/>
  <c r="AE793" i="6" a="1"/>
  <c r="AE793" i="6" s="1"/>
  <c r="AD793" i="6" a="1"/>
  <c r="AD793" i="6" s="1"/>
  <c r="AC793" i="6" a="1"/>
  <c r="AC793" i="6" s="1"/>
  <c r="AB793" i="6" a="1"/>
  <c r="AB793" i="6" s="1"/>
  <c r="AA793" i="6" a="1"/>
  <c r="AA793" i="6" s="1"/>
  <c r="Z793" i="6" a="1"/>
  <c r="Z793" i="6" s="1"/>
  <c r="Y793" i="6" a="1"/>
  <c r="Y793" i="6" s="1"/>
  <c r="X793" i="6" a="1"/>
  <c r="X793" i="6" s="1"/>
  <c r="W793" i="6" a="1"/>
  <c r="W793" i="6" s="1"/>
  <c r="V793" i="6" a="1"/>
  <c r="V793" i="6" s="1"/>
  <c r="U793" i="6" a="1"/>
  <c r="U793" i="6" s="1"/>
  <c r="T793" i="6" a="1"/>
  <c r="T793" i="6" s="1"/>
  <c r="S793" i="6" a="1"/>
  <c r="S793" i="6" s="1"/>
  <c r="R793" i="6" a="1"/>
  <c r="R793" i="6" s="1"/>
  <c r="Q793" i="6" a="1"/>
  <c r="Q793" i="6" s="1"/>
  <c r="P793" i="6" a="1"/>
  <c r="P793" i="6" s="1"/>
  <c r="O793" i="6" a="1"/>
  <c r="O793" i="6" s="1"/>
  <c r="N793" i="6" a="1"/>
  <c r="N793" i="6" s="1"/>
  <c r="M793" i="6" a="1"/>
  <c r="M793" i="6" s="1"/>
  <c r="L793" i="6" a="1"/>
  <c r="L793" i="6" s="1"/>
  <c r="K793" i="6" a="1"/>
  <c r="K793" i="6" s="1"/>
  <c r="AI792" i="6" a="1"/>
  <c r="AI792" i="6" s="1"/>
  <c r="AH792" i="6" a="1"/>
  <c r="AH792" i="6" s="1"/>
  <c r="AG792" i="6" a="1"/>
  <c r="AG792" i="6" s="1"/>
  <c r="AF792" i="6" a="1"/>
  <c r="AF792" i="6" s="1"/>
  <c r="AE792" i="6" a="1"/>
  <c r="AE792" i="6" s="1"/>
  <c r="AD792" i="6" a="1"/>
  <c r="AD792" i="6" s="1"/>
  <c r="AC792" i="6" a="1"/>
  <c r="AC792" i="6" s="1"/>
  <c r="AB792" i="6" a="1"/>
  <c r="AB792" i="6" s="1"/>
  <c r="AA792" i="6" a="1"/>
  <c r="AA792" i="6" s="1"/>
  <c r="Z792" i="6" a="1"/>
  <c r="Z792" i="6" s="1"/>
  <c r="Y792" i="6" a="1"/>
  <c r="Y792" i="6" s="1"/>
  <c r="X792" i="6" a="1"/>
  <c r="X792" i="6" s="1"/>
  <c r="W792" i="6" a="1"/>
  <c r="W792" i="6" s="1"/>
  <c r="V792" i="6" a="1"/>
  <c r="V792" i="6" s="1"/>
  <c r="U792" i="6" a="1"/>
  <c r="U792" i="6" s="1"/>
  <c r="T792" i="6" a="1"/>
  <c r="T792" i="6" s="1"/>
  <c r="S792" i="6" a="1"/>
  <c r="S792" i="6" s="1"/>
  <c r="R792" i="6" a="1"/>
  <c r="R792" i="6" s="1"/>
  <c r="Q792" i="6" a="1"/>
  <c r="Q792" i="6" s="1"/>
  <c r="P792" i="6" a="1"/>
  <c r="P792" i="6" s="1"/>
  <c r="O792" i="6" a="1"/>
  <c r="O792" i="6" s="1"/>
  <c r="N792" i="6" a="1"/>
  <c r="N792" i="6" s="1"/>
  <c r="M792" i="6" a="1"/>
  <c r="M792" i="6" s="1"/>
  <c r="L792" i="6" a="1"/>
  <c r="L792" i="6" s="1"/>
  <c r="K792" i="6" a="1"/>
  <c r="K792" i="6" s="1"/>
  <c r="AI791" i="6" a="1"/>
  <c r="AI791" i="6" s="1"/>
  <c r="AH791" i="6" a="1"/>
  <c r="AH791" i="6" s="1"/>
  <c r="AG791" i="6" a="1"/>
  <c r="AG791" i="6" s="1"/>
  <c r="AF791" i="6" a="1"/>
  <c r="AF791" i="6" s="1"/>
  <c r="AE791" i="6" a="1"/>
  <c r="AE791" i="6" s="1"/>
  <c r="AD791" i="6" a="1"/>
  <c r="AD791" i="6" s="1"/>
  <c r="AC791" i="6" a="1"/>
  <c r="AC791" i="6" s="1"/>
  <c r="AB791" i="6" a="1"/>
  <c r="AB791" i="6" s="1"/>
  <c r="AA791" i="6" a="1"/>
  <c r="AA791" i="6" s="1"/>
  <c r="Z791" i="6" a="1"/>
  <c r="Z791" i="6" s="1"/>
  <c r="Y791" i="6" a="1"/>
  <c r="Y791" i="6" s="1"/>
  <c r="X791" i="6" a="1"/>
  <c r="X791" i="6" s="1"/>
  <c r="W791" i="6" a="1"/>
  <c r="W791" i="6" s="1"/>
  <c r="V791" i="6" a="1"/>
  <c r="V791" i="6" s="1"/>
  <c r="U791" i="6" a="1"/>
  <c r="U791" i="6" s="1"/>
  <c r="T791" i="6" a="1"/>
  <c r="T791" i="6" s="1"/>
  <c r="S791" i="6" a="1"/>
  <c r="S791" i="6" s="1"/>
  <c r="R791" i="6" a="1"/>
  <c r="R791" i="6" s="1"/>
  <c r="Q791" i="6" a="1"/>
  <c r="Q791" i="6" s="1"/>
  <c r="P791" i="6" a="1"/>
  <c r="P791" i="6" s="1"/>
  <c r="O791" i="6" a="1"/>
  <c r="O791" i="6" s="1"/>
  <c r="N791" i="6" a="1"/>
  <c r="N791" i="6" s="1"/>
  <c r="M791" i="6" a="1"/>
  <c r="M791" i="6" s="1"/>
  <c r="L791" i="6" a="1"/>
  <c r="L791" i="6" s="1"/>
  <c r="K791" i="6" a="1"/>
  <c r="K791" i="6" s="1"/>
  <c r="AI790" i="6" a="1"/>
  <c r="AI790" i="6" s="1"/>
  <c r="AH790" i="6" a="1"/>
  <c r="AH790" i="6" s="1"/>
  <c r="AG790" i="6" a="1"/>
  <c r="AG790" i="6" s="1"/>
  <c r="AF790" i="6" a="1"/>
  <c r="AF790" i="6" s="1"/>
  <c r="AE790" i="6" a="1"/>
  <c r="AE790" i="6" s="1"/>
  <c r="AD790" i="6" a="1"/>
  <c r="AD790" i="6" s="1"/>
  <c r="AC790" i="6" a="1"/>
  <c r="AC790" i="6" s="1"/>
  <c r="AB790" i="6" a="1"/>
  <c r="AB790" i="6" s="1"/>
  <c r="AA790" i="6" a="1"/>
  <c r="AA790" i="6" s="1"/>
  <c r="Z790" i="6" a="1"/>
  <c r="Z790" i="6" s="1"/>
  <c r="Y790" i="6" a="1"/>
  <c r="Y790" i="6" s="1"/>
  <c r="X790" i="6" a="1"/>
  <c r="X790" i="6" s="1"/>
  <c r="W790" i="6" a="1"/>
  <c r="W790" i="6" s="1"/>
  <c r="V790" i="6" a="1"/>
  <c r="V790" i="6" s="1"/>
  <c r="U790" i="6" a="1"/>
  <c r="U790" i="6" s="1"/>
  <c r="T790" i="6" a="1"/>
  <c r="T790" i="6" s="1"/>
  <c r="S790" i="6" a="1"/>
  <c r="S790" i="6" s="1"/>
  <c r="R790" i="6" a="1"/>
  <c r="R790" i="6" s="1"/>
  <c r="Q790" i="6" a="1"/>
  <c r="Q790" i="6" s="1"/>
  <c r="P790" i="6" a="1"/>
  <c r="P790" i="6" s="1"/>
  <c r="O790" i="6" a="1"/>
  <c r="O790" i="6" s="1"/>
  <c r="N790" i="6" a="1"/>
  <c r="N790" i="6" s="1"/>
  <c r="M790" i="6" a="1"/>
  <c r="M790" i="6" s="1"/>
  <c r="L790" i="6" a="1"/>
  <c r="L790" i="6" s="1"/>
  <c r="K790" i="6" a="1"/>
  <c r="K790" i="6" s="1"/>
  <c r="AI789" i="6" a="1"/>
  <c r="AI789" i="6" s="1"/>
  <c r="AH789" i="6" a="1"/>
  <c r="AH789" i="6" s="1"/>
  <c r="AG789" i="6" a="1"/>
  <c r="AG789" i="6" s="1"/>
  <c r="AF789" i="6" a="1"/>
  <c r="AF789" i="6" s="1"/>
  <c r="AE789" i="6" a="1"/>
  <c r="AE789" i="6" s="1"/>
  <c r="AD789" i="6" a="1"/>
  <c r="AD789" i="6" s="1"/>
  <c r="AC789" i="6" a="1"/>
  <c r="AC789" i="6" s="1"/>
  <c r="AB789" i="6" a="1"/>
  <c r="AB789" i="6" s="1"/>
  <c r="AA789" i="6" a="1"/>
  <c r="AA789" i="6" s="1"/>
  <c r="Z789" i="6" a="1"/>
  <c r="Z789" i="6" s="1"/>
  <c r="Y789" i="6" a="1"/>
  <c r="Y789" i="6" s="1"/>
  <c r="X789" i="6" a="1"/>
  <c r="X789" i="6" s="1"/>
  <c r="W789" i="6" a="1"/>
  <c r="W789" i="6" s="1"/>
  <c r="V789" i="6" a="1"/>
  <c r="V789" i="6" s="1"/>
  <c r="U789" i="6" a="1"/>
  <c r="U789" i="6" s="1"/>
  <c r="T789" i="6" a="1"/>
  <c r="T789" i="6" s="1"/>
  <c r="S789" i="6" a="1"/>
  <c r="S789" i="6" s="1"/>
  <c r="R789" i="6" a="1"/>
  <c r="R789" i="6" s="1"/>
  <c r="Q789" i="6" a="1"/>
  <c r="Q789" i="6" s="1"/>
  <c r="P789" i="6" a="1"/>
  <c r="P789" i="6" s="1"/>
  <c r="O789" i="6" a="1"/>
  <c r="O789" i="6" s="1"/>
  <c r="N789" i="6" a="1"/>
  <c r="N789" i="6" s="1"/>
  <c r="M789" i="6" a="1"/>
  <c r="M789" i="6" s="1"/>
  <c r="L789" i="6" a="1"/>
  <c r="L789" i="6" s="1"/>
  <c r="K789" i="6" a="1"/>
  <c r="K789" i="6" s="1"/>
  <c r="AI788" i="6"/>
  <c r="AI788" i="6" a="1"/>
  <c r="AH788" i="6"/>
  <c r="AH788" i="6" a="1"/>
  <c r="AG788" i="6"/>
  <c r="AG788" i="6" a="1"/>
  <c r="AF788" i="6"/>
  <c r="AF788" i="6" a="1"/>
  <c r="AE788" i="6"/>
  <c r="AE788" i="6" a="1"/>
  <c r="AD788" i="6"/>
  <c r="AD788" i="6" a="1"/>
  <c r="AC788" i="6"/>
  <c r="AC788" i="6" a="1"/>
  <c r="AB788" i="6"/>
  <c r="AB788" i="6" a="1"/>
  <c r="AA788" i="6"/>
  <c r="AA788" i="6" a="1"/>
  <c r="Z788" i="6"/>
  <c r="Z788" i="6" a="1"/>
  <c r="Y788" i="6"/>
  <c r="Y788" i="6" a="1"/>
  <c r="X788" i="6"/>
  <c r="X788" i="6" a="1"/>
  <c r="W788" i="6"/>
  <c r="W788" i="6" a="1"/>
  <c r="V788" i="6"/>
  <c r="V788" i="6" a="1"/>
  <c r="U788" i="6"/>
  <c r="U788" i="6" a="1"/>
  <c r="T788" i="6"/>
  <c r="T788" i="6" a="1"/>
  <c r="S788" i="6"/>
  <c r="S788" i="6" a="1"/>
  <c r="R788" i="6"/>
  <c r="R788" i="6" a="1"/>
  <c r="Q788" i="6"/>
  <c r="Q788" i="6" a="1"/>
  <c r="P788" i="6"/>
  <c r="P788" i="6" a="1"/>
  <c r="O788" i="6" a="1"/>
  <c r="O788" i="6" s="1"/>
  <c r="N788" i="6" a="1"/>
  <c r="N788" i="6" s="1"/>
  <c r="M788" i="6" a="1"/>
  <c r="M788" i="6" s="1"/>
  <c r="L788" i="6" a="1"/>
  <c r="L788" i="6" s="1"/>
  <c r="K788" i="6" a="1"/>
  <c r="K788" i="6" s="1"/>
  <c r="AI787" i="6" a="1"/>
  <c r="AI787" i="6" s="1"/>
  <c r="AH787" i="6" a="1"/>
  <c r="AH787" i="6" s="1"/>
  <c r="AG787" i="6" a="1"/>
  <c r="AG787" i="6" s="1"/>
  <c r="AF787" i="6" a="1"/>
  <c r="AF787" i="6" s="1"/>
  <c r="AE787" i="6" a="1"/>
  <c r="AE787" i="6" s="1"/>
  <c r="AD787" i="6" a="1"/>
  <c r="AD787" i="6" s="1"/>
  <c r="AC787" i="6" a="1"/>
  <c r="AC787" i="6" s="1"/>
  <c r="AB787" i="6"/>
  <c r="AB787" i="6" a="1"/>
  <c r="AA787" i="6" a="1"/>
  <c r="AA787" i="6" s="1"/>
  <c r="Z787" i="6" a="1"/>
  <c r="Z787" i="6" s="1"/>
  <c r="Y787" i="6" a="1"/>
  <c r="Y787" i="6" s="1"/>
  <c r="X787" i="6" a="1"/>
  <c r="X787" i="6" s="1"/>
  <c r="W787" i="6" a="1"/>
  <c r="W787" i="6" s="1"/>
  <c r="V787" i="6" a="1"/>
  <c r="V787" i="6" s="1"/>
  <c r="U787" i="6" a="1"/>
  <c r="U787" i="6" s="1"/>
  <c r="T787" i="6"/>
  <c r="T787" i="6" a="1"/>
  <c r="S787" i="6" a="1"/>
  <c r="S787" i="6" s="1"/>
  <c r="R787" i="6" a="1"/>
  <c r="R787" i="6" s="1"/>
  <c r="Q787" i="6" a="1"/>
  <c r="Q787" i="6" s="1"/>
  <c r="P787" i="6" a="1"/>
  <c r="P787" i="6" s="1"/>
  <c r="O787" i="6" a="1"/>
  <c r="O787" i="6" s="1"/>
  <c r="N787" i="6" a="1"/>
  <c r="N787" i="6" s="1"/>
  <c r="M787" i="6" a="1"/>
  <c r="M787" i="6" s="1"/>
  <c r="L787" i="6"/>
  <c r="L787" i="6" a="1"/>
  <c r="K787" i="6" a="1"/>
  <c r="K787" i="6" s="1"/>
  <c r="AI786" i="6" a="1"/>
  <c r="AI786" i="6" s="1"/>
  <c r="AH786" i="6"/>
  <c r="AH786" i="6" a="1"/>
  <c r="AG786" i="6" a="1"/>
  <c r="AG786" i="6" s="1"/>
  <c r="AF786" i="6" a="1"/>
  <c r="AF786" i="6" s="1"/>
  <c r="AE786" i="6" a="1"/>
  <c r="AE786" i="6" s="1"/>
  <c r="AD786" i="6" a="1"/>
  <c r="AD786" i="6" s="1"/>
  <c r="AC786" i="6" a="1"/>
  <c r="AC786" i="6" s="1"/>
  <c r="AB786" i="6" a="1"/>
  <c r="AB786" i="6" s="1"/>
  <c r="AA786" i="6" a="1"/>
  <c r="AA786" i="6" s="1"/>
  <c r="Z786" i="6"/>
  <c r="Z786" i="6" a="1"/>
  <c r="Y786" i="6" a="1"/>
  <c r="Y786" i="6" s="1"/>
  <c r="X786" i="6" a="1"/>
  <c r="X786" i="6" s="1"/>
  <c r="W786" i="6" a="1"/>
  <c r="W786" i="6" s="1"/>
  <c r="V786" i="6" a="1"/>
  <c r="V786" i="6" s="1"/>
  <c r="U786" i="6" a="1"/>
  <c r="U786" i="6" s="1"/>
  <c r="T786" i="6" a="1"/>
  <c r="T786" i="6" s="1"/>
  <c r="S786" i="6" a="1"/>
  <c r="S786" i="6" s="1"/>
  <c r="R786" i="6"/>
  <c r="R786" i="6" a="1"/>
  <c r="Q786" i="6" a="1"/>
  <c r="Q786" i="6" s="1"/>
  <c r="P786" i="6" a="1"/>
  <c r="P786" i="6" s="1"/>
  <c r="O786" i="6" a="1"/>
  <c r="O786" i="6" s="1"/>
  <c r="N786" i="6" a="1"/>
  <c r="N786" i="6" s="1"/>
  <c r="M786" i="6" a="1"/>
  <c r="M786" i="6" s="1"/>
  <c r="L786" i="6" a="1"/>
  <c r="L786" i="6" s="1"/>
  <c r="K786" i="6" a="1"/>
  <c r="K786" i="6" s="1"/>
  <c r="AI785" i="6" a="1"/>
  <c r="AI785" i="6" s="1"/>
  <c r="AH785" i="6" a="1"/>
  <c r="AH785" i="6" s="1"/>
  <c r="AG785" i="6" a="1"/>
  <c r="AG785" i="6" s="1"/>
  <c r="AF785" i="6" a="1"/>
  <c r="AF785" i="6" s="1"/>
  <c r="AE785" i="6" a="1"/>
  <c r="AE785" i="6" s="1"/>
  <c r="AD785" i="6"/>
  <c r="AD785" i="6" a="1"/>
  <c r="AC785" i="6" a="1"/>
  <c r="AC785" i="6" s="1"/>
  <c r="AB785" i="6" a="1"/>
  <c r="AB785" i="6" s="1"/>
  <c r="AA785" i="6" a="1"/>
  <c r="AA785" i="6" s="1"/>
  <c r="Z785" i="6" a="1"/>
  <c r="Z785" i="6" s="1"/>
  <c r="Y785" i="6" a="1"/>
  <c r="Y785" i="6" s="1"/>
  <c r="X785" i="6" a="1"/>
  <c r="X785" i="6" s="1"/>
  <c r="W785" i="6" a="1"/>
  <c r="W785" i="6" s="1"/>
  <c r="V785" i="6"/>
  <c r="V785" i="6" a="1"/>
  <c r="U785" i="6" a="1"/>
  <c r="U785" i="6" s="1"/>
  <c r="T785" i="6" a="1"/>
  <c r="T785" i="6" s="1"/>
  <c r="S785" i="6" a="1"/>
  <c r="S785" i="6" s="1"/>
  <c r="R785" i="6" a="1"/>
  <c r="R785" i="6" s="1"/>
  <c r="Q785" i="6" a="1"/>
  <c r="Q785" i="6" s="1"/>
  <c r="P785" i="6" a="1"/>
  <c r="P785" i="6" s="1"/>
  <c r="O785" i="6" a="1"/>
  <c r="O785" i="6" s="1"/>
  <c r="N785" i="6"/>
  <c r="N785" i="6" a="1"/>
  <c r="M785" i="6" a="1"/>
  <c r="M785" i="6" s="1"/>
  <c r="L785" i="6" a="1"/>
  <c r="L785" i="6" s="1"/>
  <c r="K785" i="6" a="1"/>
  <c r="K785" i="6" s="1"/>
  <c r="AI784" i="6" a="1"/>
  <c r="AI784" i="6" s="1"/>
  <c r="AH784" i="6"/>
  <c r="AH784" i="6" a="1"/>
  <c r="AG784" i="6" a="1"/>
  <c r="AG784" i="6" s="1"/>
  <c r="AF784" i="6" a="1"/>
  <c r="AF784" i="6" s="1"/>
  <c r="AE784" i="6" a="1"/>
  <c r="AE784" i="6" s="1"/>
  <c r="AD784" i="6" a="1"/>
  <c r="AD784" i="6" s="1"/>
  <c r="AC784" i="6" a="1"/>
  <c r="AC784" i="6" s="1"/>
  <c r="AB784" i="6" a="1"/>
  <c r="AB784" i="6" s="1"/>
  <c r="AA784" i="6" a="1"/>
  <c r="AA784" i="6" s="1"/>
  <c r="Z784" i="6"/>
  <c r="Z784" i="6" a="1"/>
  <c r="Y784" i="6" a="1"/>
  <c r="Y784" i="6" s="1"/>
  <c r="X784" i="6" a="1"/>
  <c r="X784" i="6" s="1"/>
  <c r="W784" i="6" a="1"/>
  <c r="W784" i="6" s="1"/>
  <c r="V784" i="6" a="1"/>
  <c r="V784" i="6" s="1"/>
  <c r="U784" i="6" a="1"/>
  <c r="U784" i="6" s="1"/>
  <c r="T784" i="6" a="1"/>
  <c r="T784" i="6" s="1"/>
  <c r="S784" i="6" a="1"/>
  <c r="S784" i="6" s="1"/>
  <c r="R784" i="6"/>
  <c r="R784" i="6" a="1"/>
  <c r="Q784" i="6" a="1"/>
  <c r="Q784" i="6" s="1"/>
  <c r="P784" i="6" a="1"/>
  <c r="P784" i="6" s="1"/>
  <c r="O784" i="6" a="1"/>
  <c r="O784" i="6" s="1"/>
  <c r="N784" i="6" a="1"/>
  <c r="N784" i="6" s="1"/>
  <c r="M784" i="6" a="1"/>
  <c r="M784" i="6" s="1"/>
  <c r="L784" i="6" a="1"/>
  <c r="L784" i="6" s="1"/>
  <c r="K784" i="6" a="1"/>
  <c r="K784" i="6" s="1"/>
  <c r="AI783" i="6" a="1"/>
  <c r="AI783" i="6" s="1"/>
  <c r="AH783" i="6" a="1"/>
  <c r="AH783" i="6" s="1"/>
  <c r="AG783" i="6" a="1"/>
  <c r="AG783" i="6" s="1"/>
  <c r="AF783" i="6" a="1"/>
  <c r="AF783" i="6" s="1"/>
  <c r="AE783" i="6" a="1"/>
  <c r="AE783" i="6" s="1"/>
  <c r="AD783" i="6"/>
  <c r="AD783" i="6" a="1"/>
  <c r="AC783" i="6" a="1"/>
  <c r="AC783" i="6" s="1"/>
  <c r="AB783" i="6" a="1"/>
  <c r="AB783" i="6" s="1"/>
  <c r="AA783" i="6" a="1"/>
  <c r="AA783" i="6" s="1"/>
  <c r="Z783" i="6" a="1"/>
  <c r="Z783" i="6" s="1"/>
  <c r="Y783" i="6" a="1"/>
  <c r="Y783" i="6" s="1"/>
  <c r="X783" i="6" a="1"/>
  <c r="X783" i="6" s="1"/>
  <c r="W783" i="6" a="1"/>
  <c r="W783" i="6" s="1"/>
  <c r="V783" i="6"/>
  <c r="V783" i="6" a="1"/>
  <c r="U783" i="6" a="1"/>
  <c r="U783" i="6" s="1"/>
  <c r="T783" i="6" a="1"/>
  <c r="T783" i="6" s="1"/>
  <c r="S783" i="6" a="1"/>
  <c r="S783" i="6" s="1"/>
  <c r="R783" i="6" a="1"/>
  <c r="R783" i="6" s="1"/>
  <c r="Q783" i="6" a="1"/>
  <c r="Q783" i="6" s="1"/>
  <c r="P783" i="6" a="1"/>
  <c r="P783" i="6" s="1"/>
  <c r="O783" i="6" a="1"/>
  <c r="O783" i="6" s="1"/>
  <c r="N783" i="6"/>
  <c r="N783" i="6" a="1"/>
  <c r="M783" i="6" a="1"/>
  <c r="M783" i="6" s="1"/>
  <c r="L783" i="6" a="1"/>
  <c r="L783" i="6" s="1"/>
  <c r="K783" i="6" a="1"/>
  <c r="K783" i="6" s="1"/>
  <c r="AI782" i="6" a="1"/>
  <c r="AI782" i="6" s="1"/>
  <c r="AH782" i="6"/>
  <c r="AH782" i="6" a="1"/>
  <c r="AG782" i="6" a="1"/>
  <c r="AG782" i="6" s="1"/>
  <c r="AF782" i="6" a="1"/>
  <c r="AF782" i="6" s="1"/>
  <c r="AE782" i="6" a="1"/>
  <c r="AE782" i="6" s="1"/>
  <c r="AD782" i="6" a="1"/>
  <c r="AD782" i="6" s="1"/>
  <c r="AC782" i="6" a="1"/>
  <c r="AC782" i="6" s="1"/>
  <c r="AB782" i="6" a="1"/>
  <c r="AB782" i="6" s="1"/>
  <c r="AA782" i="6" a="1"/>
  <c r="AA782" i="6" s="1"/>
  <c r="Z782" i="6"/>
  <c r="Z782" i="6" a="1"/>
  <c r="Y782" i="6" a="1"/>
  <c r="Y782" i="6" s="1"/>
  <c r="X782" i="6" a="1"/>
  <c r="X782" i="6" s="1"/>
  <c r="W782" i="6" a="1"/>
  <c r="W782" i="6" s="1"/>
  <c r="V782" i="6" a="1"/>
  <c r="V782" i="6" s="1"/>
  <c r="U782" i="6" a="1"/>
  <c r="U782" i="6" s="1"/>
  <c r="T782" i="6" a="1"/>
  <c r="T782" i="6" s="1"/>
  <c r="S782" i="6" a="1"/>
  <c r="S782" i="6" s="1"/>
  <c r="R782" i="6"/>
  <c r="R782" i="6" a="1"/>
  <c r="Q782" i="6" a="1"/>
  <c r="Q782" i="6" s="1"/>
  <c r="P782" i="6" a="1"/>
  <c r="P782" i="6" s="1"/>
  <c r="O782" i="6" a="1"/>
  <c r="O782" i="6" s="1"/>
  <c r="N782" i="6" a="1"/>
  <c r="N782" i="6" s="1"/>
  <c r="M782" i="6" a="1"/>
  <c r="M782" i="6" s="1"/>
  <c r="L782" i="6" a="1"/>
  <c r="L782" i="6" s="1"/>
  <c r="K782" i="6" a="1"/>
  <c r="K782" i="6" s="1"/>
  <c r="AI781" i="6" a="1"/>
  <c r="AI781" i="6" s="1"/>
  <c r="AH781" i="6" a="1"/>
  <c r="AH781" i="6" s="1"/>
  <c r="AG781" i="6" a="1"/>
  <c r="AG781" i="6" s="1"/>
  <c r="AF781" i="6" a="1"/>
  <c r="AF781" i="6" s="1"/>
  <c r="AE781" i="6" a="1"/>
  <c r="AE781" i="6" s="1"/>
  <c r="AD781" i="6"/>
  <c r="AD781" i="6" a="1"/>
  <c r="AC781" i="6" a="1"/>
  <c r="AC781" i="6" s="1"/>
  <c r="AB781" i="6" a="1"/>
  <c r="AB781" i="6" s="1"/>
  <c r="AA781" i="6" a="1"/>
  <c r="AA781" i="6" s="1"/>
  <c r="Z781" i="6" a="1"/>
  <c r="Z781" i="6" s="1"/>
  <c r="Y781" i="6" a="1"/>
  <c r="Y781" i="6" s="1"/>
  <c r="X781" i="6" a="1"/>
  <c r="X781" i="6" s="1"/>
  <c r="W781" i="6" a="1"/>
  <c r="W781" i="6" s="1"/>
  <c r="V781" i="6"/>
  <c r="V781" i="6" a="1"/>
  <c r="U781" i="6" a="1"/>
  <c r="U781" i="6" s="1"/>
  <c r="T781" i="6" a="1"/>
  <c r="T781" i="6" s="1"/>
  <c r="S781" i="6" a="1"/>
  <c r="S781" i="6" s="1"/>
  <c r="R781" i="6" a="1"/>
  <c r="R781" i="6" s="1"/>
  <c r="Q781" i="6" a="1"/>
  <c r="Q781" i="6" s="1"/>
  <c r="P781" i="6" a="1"/>
  <c r="P781" i="6" s="1"/>
  <c r="O781" i="6" a="1"/>
  <c r="O781" i="6" s="1"/>
  <c r="N781" i="6"/>
  <c r="N781" i="6" a="1"/>
  <c r="M781" i="6" a="1"/>
  <c r="M781" i="6" s="1"/>
  <c r="L781" i="6" a="1"/>
  <c r="L781" i="6" s="1"/>
  <c r="K781" i="6" a="1"/>
  <c r="K781" i="6" s="1"/>
  <c r="AI780" i="6" a="1"/>
  <c r="AI780" i="6" s="1"/>
  <c r="AH780" i="6"/>
  <c r="AH780" i="6" a="1"/>
  <c r="AG780" i="6" a="1"/>
  <c r="AG780" i="6" s="1"/>
  <c r="AF780" i="6" a="1"/>
  <c r="AF780" i="6" s="1"/>
  <c r="AE780" i="6" a="1"/>
  <c r="AE780" i="6" s="1"/>
  <c r="AD780" i="6" a="1"/>
  <c r="AD780" i="6" s="1"/>
  <c r="AC780" i="6" a="1"/>
  <c r="AC780" i="6" s="1"/>
  <c r="AB780" i="6" a="1"/>
  <c r="AB780" i="6" s="1"/>
  <c r="AA780" i="6" a="1"/>
  <c r="AA780" i="6" s="1"/>
  <c r="Z780" i="6"/>
  <c r="Z780" i="6" a="1"/>
  <c r="Y780" i="6" a="1"/>
  <c r="Y780" i="6" s="1"/>
  <c r="X780" i="6" a="1"/>
  <c r="X780" i="6" s="1"/>
  <c r="W780" i="6" a="1"/>
  <c r="W780" i="6" s="1"/>
  <c r="V780" i="6" a="1"/>
  <c r="V780" i="6" s="1"/>
  <c r="U780" i="6" a="1"/>
  <c r="U780" i="6" s="1"/>
  <c r="T780" i="6" a="1"/>
  <c r="T780" i="6" s="1"/>
  <c r="S780" i="6" a="1"/>
  <c r="S780" i="6" s="1"/>
  <c r="R780" i="6"/>
  <c r="R780" i="6" a="1"/>
  <c r="Q780" i="6" a="1"/>
  <c r="Q780" i="6" s="1"/>
  <c r="P780" i="6" a="1"/>
  <c r="P780" i="6" s="1"/>
  <c r="O780" i="6" a="1"/>
  <c r="O780" i="6" s="1"/>
  <c r="N780" i="6" a="1"/>
  <c r="N780" i="6" s="1"/>
  <c r="M780" i="6" a="1"/>
  <c r="M780" i="6" s="1"/>
  <c r="L780" i="6" a="1"/>
  <c r="L780" i="6" s="1"/>
  <c r="K780" i="6" a="1"/>
  <c r="K780" i="6" s="1"/>
  <c r="AI779" i="6" a="1"/>
  <c r="AI779" i="6" s="1"/>
  <c r="AH779" i="6" a="1"/>
  <c r="AH779" i="6" s="1"/>
  <c r="AG779" i="6" a="1"/>
  <c r="AG779" i="6" s="1"/>
  <c r="AF779" i="6" a="1"/>
  <c r="AF779" i="6" s="1"/>
  <c r="AE779" i="6" a="1"/>
  <c r="AE779" i="6" s="1"/>
  <c r="AD779" i="6"/>
  <c r="AD779" i="6" a="1"/>
  <c r="AC779" i="6" a="1"/>
  <c r="AC779" i="6" s="1"/>
  <c r="AB779" i="6" a="1"/>
  <c r="AB779" i="6" s="1"/>
  <c r="AA779" i="6" a="1"/>
  <c r="AA779" i="6" s="1"/>
  <c r="Z779" i="6" a="1"/>
  <c r="Z779" i="6" s="1"/>
  <c r="Y779" i="6" a="1"/>
  <c r="Y779" i="6" s="1"/>
  <c r="X779" i="6" a="1"/>
  <c r="X779" i="6" s="1"/>
  <c r="W779" i="6" a="1"/>
  <c r="W779" i="6" s="1"/>
  <c r="V779" i="6"/>
  <c r="V779" i="6" a="1"/>
  <c r="U779" i="6" a="1"/>
  <c r="U779" i="6" s="1"/>
  <c r="T779" i="6" a="1"/>
  <c r="T779" i="6" s="1"/>
  <c r="S779" i="6" a="1"/>
  <c r="S779" i="6" s="1"/>
  <c r="R779" i="6" a="1"/>
  <c r="R779" i="6" s="1"/>
  <c r="Q779" i="6" a="1"/>
  <c r="Q779" i="6" s="1"/>
  <c r="P779" i="6" a="1"/>
  <c r="P779" i="6" s="1"/>
  <c r="O779" i="6" a="1"/>
  <c r="O779" i="6" s="1"/>
  <c r="N779" i="6"/>
  <c r="N779" i="6" a="1"/>
  <c r="M779" i="6" a="1"/>
  <c r="M779" i="6" s="1"/>
  <c r="L779" i="6" a="1"/>
  <c r="L779" i="6" s="1"/>
  <c r="K779" i="6" a="1"/>
  <c r="K779" i="6" s="1"/>
  <c r="AI778" i="6" a="1"/>
  <c r="AI778" i="6" s="1"/>
  <c r="AH778" i="6"/>
  <c r="AH778" i="6" a="1"/>
  <c r="AG778" i="6" a="1"/>
  <c r="AG778" i="6" s="1"/>
  <c r="AF778" i="6" a="1"/>
  <c r="AF778" i="6" s="1"/>
  <c r="AE778" i="6" a="1"/>
  <c r="AE778" i="6" s="1"/>
  <c r="AD778" i="6" a="1"/>
  <c r="AD778" i="6" s="1"/>
  <c r="AC778" i="6" a="1"/>
  <c r="AC778" i="6" s="1"/>
  <c r="AB778" i="6" a="1"/>
  <c r="AB778" i="6" s="1"/>
  <c r="AA778" i="6" a="1"/>
  <c r="AA778" i="6" s="1"/>
  <c r="Z778" i="6"/>
  <c r="Z778" i="6" a="1"/>
  <c r="Y778" i="6" a="1"/>
  <c r="Y778" i="6" s="1"/>
  <c r="X778" i="6" a="1"/>
  <c r="X778" i="6" s="1"/>
  <c r="W778" i="6" a="1"/>
  <c r="W778" i="6" s="1"/>
  <c r="V778" i="6" a="1"/>
  <c r="V778" i="6" s="1"/>
  <c r="U778" i="6" a="1"/>
  <c r="U778" i="6" s="1"/>
  <c r="T778" i="6" a="1"/>
  <c r="T778" i="6" s="1"/>
  <c r="S778" i="6" a="1"/>
  <c r="S778" i="6" s="1"/>
  <c r="R778" i="6"/>
  <c r="R778" i="6" a="1"/>
  <c r="Q778" i="6" a="1"/>
  <c r="Q778" i="6" s="1"/>
  <c r="P778" i="6" a="1"/>
  <c r="P778" i="6" s="1"/>
  <c r="O778" i="6" a="1"/>
  <c r="O778" i="6" s="1"/>
  <c r="N778" i="6" a="1"/>
  <c r="N778" i="6" s="1"/>
  <c r="M778" i="6" a="1"/>
  <c r="M778" i="6" s="1"/>
  <c r="L778" i="6" a="1"/>
  <c r="L778" i="6" s="1"/>
  <c r="K778" i="6" a="1"/>
  <c r="K778" i="6" s="1"/>
  <c r="AI777" i="6" a="1"/>
  <c r="AI777" i="6" s="1"/>
  <c r="AH777" i="6" a="1"/>
  <c r="AH777" i="6" s="1"/>
  <c r="AG777" i="6" a="1"/>
  <c r="AG777" i="6" s="1"/>
  <c r="AF777" i="6" a="1"/>
  <c r="AF777" i="6" s="1"/>
  <c r="AE777" i="6" a="1"/>
  <c r="AE777" i="6" s="1"/>
  <c r="AD777" i="6"/>
  <c r="AD777" i="6" a="1"/>
  <c r="AC777" i="6" a="1"/>
  <c r="AC777" i="6" s="1"/>
  <c r="AB777" i="6" a="1"/>
  <c r="AB777" i="6" s="1"/>
  <c r="AA777" i="6" a="1"/>
  <c r="AA777" i="6" s="1"/>
  <c r="Z777" i="6" a="1"/>
  <c r="Z777" i="6" s="1"/>
  <c r="Y777" i="6" a="1"/>
  <c r="Y777" i="6" s="1"/>
  <c r="X777" i="6" a="1"/>
  <c r="X777" i="6" s="1"/>
  <c r="W777" i="6" a="1"/>
  <c r="W777" i="6" s="1"/>
  <c r="V777" i="6"/>
  <c r="V777" i="6" a="1"/>
  <c r="U777" i="6" a="1"/>
  <c r="U777" i="6" s="1"/>
  <c r="T777" i="6" a="1"/>
  <c r="T777" i="6" s="1"/>
  <c r="S777" i="6" a="1"/>
  <c r="S777" i="6" s="1"/>
  <c r="R777" i="6" a="1"/>
  <c r="R777" i="6" s="1"/>
  <c r="Q777" i="6" a="1"/>
  <c r="Q777" i="6" s="1"/>
  <c r="P777" i="6" a="1"/>
  <c r="P777" i="6" s="1"/>
  <c r="O777" i="6" a="1"/>
  <c r="O777" i="6" s="1"/>
  <c r="N777" i="6"/>
  <c r="N777" i="6" a="1"/>
  <c r="M777" i="6" a="1"/>
  <c r="M777" i="6" s="1"/>
  <c r="L777" i="6" a="1"/>
  <c r="L777" i="6" s="1"/>
  <c r="K777" i="6" a="1"/>
  <c r="K777" i="6" s="1"/>
  <c r="AI776" i="6" a="1"/>
  <c r="AI776" i="6" s="1"/>
  <c r="AH776" i="6"/>
  <c r="AH776" i="6" a="1"/>
  <c r="AG776" i="6" a="1"/>
  <c r="AG776" i="6" s="1"/>
  <c r="AF776" i="6" a="1"/>
  <c r="AF776" i="6" s="1"/>
  <c r="AE776" i="6" a="1"/>
  <c r="AE776" i="6" s="1"/>
  <c r="AD776" i="6" a="1"/>
  <c r="AD776" i="6" s="1"/>
  <c r="AC776" i="6" a="1"/>
  <c r="AC776" i="6" s="1"/>
  <c r="AB776" i="6" a="1"/>
  <c r="AB776" i="6" s="1"/>
  <c r="AA776" i="6" a="1"/>
  <c r="AA776" i="6" s="1"/>
  <c r="Z776" i="6"/>
  <c r="Z776" i="6" a="1"/>
  <c r="Y776" i="6"/>
  <c r="Y776" i="6" a="1"/>
  <c r="X776" i="6"/>
  <c r="X776" i="6" a="1"/>
  <c r="W776" i="6"/>
  <c r="W776" i="6" a="1"/>
  <c r="V776" i="6"/>
  <c r="V776" i="6" a="1"/>
  <c r="U776" i="6"/>
  <c r="U776" i="6" a="1"/>
  <c r="T776" i="6"/>
  <c r="T776" i="6" a="1"/>
  <c r="S776" i="6"/>
  <c r="S776" i="6" a="1"/>
  <c r="R776" i="6"/>
  <c r="R776" i="6" a="1"/>
  <c r="Q776" i="6"/>
  <c r="Q776" i="6" a="1"/>
  <c r="P776" i="6"/>
  <c r="P776" i="6" a="1"/>
  <c r="O776" i="6"/>
  <c r="O776" i="6" a="1"/>
  <c r="N776" i="6"/>
  <c r="N776" i="6" a="1"/>
  <c r="M776" i="6"/>
  <c r="M776" i="6" a="1"/>
  <c r="L776" i="6"/>
  <c r="L776" i="6" a="1"/>
  <c r="K776" i="6"/>
  <c r="K776" i="6" a="1"/>
  <c r="AI775" i="6"/>
  <c r="AI775" i="6" a="1"/>
  <c r="AH775" i="6"/>
  <c r="AH775" i="6" a="1"/>
  <c r="AG775" i="6"/>
  <c r="AG775" i="6" a="1"/>
  <c r="AF775" i="6"/>
  <c r="AF775" i="6" a="1"/>
  <c r="AE775" i="6"/>
  <c r="AE775" i="6" a="1"/>
  <c r="AD775" i="6"/>
  <c r="AD775" i="6" a="1"/>
  <c r="AC775" i="6"/>
  <c r="AC775" i="6" a="1"/>
  <c r="AB775" i="6"/>
  <c r="AB775" i="6" a="1"/>
  <c r="AA775" i="6"/>
  <c r="AA775" i="6" a="1"/>
  <c r="Z775" i="6"/>
  <c r="Z775" i="6" a="1"/>
  <c r="Y775" i="6" a="1"/>
  <c r="Y775" i="6" s="1"/>
  <c r="X775" i="6" a="1"/>
  <c r="X775" i="6" s="1"/>
  <c r="W775" i="6" a="1"/>
  <c r="W775" i="6" s="1"/>
  <c r="V775" i="6"/>
  <c r="V775" i="6" a="1"/>
  <c r="U775" i="6" a="1"/>
  <c r="U775" i="6" s="1"/>
  <c r="T775" i="6" a="1"/>
  <c r="T775" i="6" s="1"/>
  <c r="S775" i="6" a="1"/>
  <c r="S775" i="6" s="1"/>
  <c r="R775" i="6"/>
  <c r="R775" i="6" a="1"/>
  <c r="Q775" i="6" a="1"/>
  <c r="Q775" i="6" s="1"/>
  <c r="P775" i="6" a="1"/>
  <c r="P775" i="6" s="1"/>
  <c r="O775" i="6" a="1"/>
  <c r="O775" i="6" s="1"/>
  <c r="N775" i="6"/>
  <c r="N775" i="6" a="1"/>
  <c r="M775" i="6" a="1"/>
  <c r="M775" i="6" s="1"/>
  <c r="L775" i="6" a="1"/>
  <c r="L775" i="6" s="1"/>
  <c r="K775" i="6" a="1"/>
  <c r="K775" i="6" s="1"/>
  <c r="AI774" i="6" a="1"/>
  <c r="AI774" i="6" s="1"/>
  <c r="AH774" i="6" a="1"/>
  <c r="AH774" i="6" s="1"/>
  <c r="AG774" i="6" a="1"/>
  <c r="AG774" i="6" s="1"/>
  <c r="AF774" i="6"/>
  <c r="AF774" i="6" a="1"/>
  <c r="AE774" i="6" a="1"/>
  <c r="AE774" i="6" s="1"/>
  <c r="AD774" i="6" a="1"/>
  <c r="AD774" i="6" s="1"/>
  <c r="AC774" i="6" a="1"/>
  <c r="AC774" i="6" s="1"/>
  <c r="AB774" i="6"/>
  <c r="AB774" i="6" a="1"/>
  <c r="AA774" i="6" a="1"/>
  <c r="AA774" i="6" s="1"/>
  <c r="Z774" i="6" a="1"/>
  <c r="Z774" i="6" s="1"/>
  <c r="Y774" i="6" a="1"/>
  <c r="Y774" i="6" s="1"/>
  <c r="X774" i="6"/>
  <c r="X774" i="6" a="1"/>
  <c r="W774" i="6" a="1"/>
  <c r="W774" i="6" s="1"/>
  <c r="V774" i="6" a="1"/>
  <c r="V774" i="6" s="1"/>
  <c r="U774" i="6" a="1"/>
  <c r="U774" i="6" s="1"/>
  <c r="T774" i="6"/>
  <c r="T774" i="6" a="1"/>
  <c r="S774" i="6" a="1"/>
  <c r="S774" i="6" s="1"/>
  <c r="R774" i="6" a="1"/>
  <c r="R774" i="6" s="1"/>
  <c r="Q774" i="6" a="1"/>
  <c r="Q774" i="6" s="1"/>
  <c r="P774" i="6"/>
  <c r="P774" i="6" a="1"/>
  <c r="O774" i="6" a="1"/>
  <c r="O774" i="6" s="1"/>
  <c r="N774" i="6" a="1"/>
  <c r="N774" i="6" s="1"/>
  <c r="M774" i="6" a="1"/>
  <c r="M774" i="6" s="1"/>
  <c r="L774" i="6"/>
  <c r="L774" i="6" a="1"/>
  <c r="K774" i="6" a="1"/>
  <c r="K774" i="6" s="1"/>
  <c r="AI773" i="6" a="1"/>
  <c r="AI773" i="6" s="1"/>
  <c r="AH773" i="6"/>
  <c r="AH773" i="6" a="1"/>
  <c r="AG773" i="6" a="1"/>
  <c r="AG773" i="6" s="1"/>
  <c r="AF773" i="6" a="1"/>
  <c r="AF773" i="6" s="1"/>
  <c r="AE773" i="6" a="1"/>
  <c r="AE773" i="6" s="1"/>
  <c r="AD773" i="6"/>
  <c r="AD773" i="6" a="1"/>
  <c r="AC773" i="6" a="1"/>
  <c r="AC773" i="6" s="1"/>
  <c r="AB773" i="6" a="1"/>
  <c r="AB773" i="6" s="1"/>
  <c r="AA773" i="6" a="1"/>
  <c r="AA773" i="6" s="1"/>
  <c r="Z773" i="6"/>
  <c r="Z773" i="6" a="1"/>
  <c r="Y773" i="6" a="1"/>
  <c r="Y773" i="6" s="1"/>
  <c r="X773" i="6" a="1"/>
  <c r="X773" i="6" s="1"/>
  <c r="W773" i="6" a="1"/>
  <c r="W773" i="6" s="1"/>
  <c r="V773" i="6"/>
  <c r="V773" i="6" a="1"/>
  <c r="U773" i="6" a="1"/>
  <c r="U773" i="6" s="1"/>
  <c r="T773" i="6" a="1"/>
  <c r="T773" i="6" s="1"/>
  <c r="S773" i="6" a="1"/>
  <c r="S773" i="6" s="1"/>
  <c r="R773" i="6"/>
  <c r="R773" i="6" a="1"/>
  <c r="Q773" i="6" a="1"/>
  <c r="Q773" i="6" s="1"/>
  <c r="P773" i="6" a="1"/>
  <c r="P773" i="6" s="1"/>
  <c r="O773" i="6" a="1"/>
  <c r="O773" i="6" s="1"/>
  <c r="N773" i="6"/>
  <c r="N773" i="6" a="1"/>
  <c r="M773" i="6" a="1"/>
  <c r="M773" i="6" s="1"/>
  <c r="L773" i="6" a="1"/>
  <c r="L773" i="6" s="1"/>
  <c r="K773" i="6" a="1"/>
  <c r="K773" i="6" s="1"/>
  <c r="AI772" i="6" a="1"/>
  <c r="AI772" i="6" s="1"/>
  <c r="AH772" i="6" a="1"/>
  <c r="AH772" i="6" s="1"/>
  <c r="AG772" i="6" a="1"/>
  <c r="AG772" i="6" s="1"/>
  <c r="AF772" i="6"/>
  <c r="AF772" i="6" a="1"/>
  <c r="AE772" i="6" a="1"/>
  <c r="AE772" i="6" s="1"/>
  <c r="AD772" i="6" a="1"/>
  <c r="AD772" i="6" s="1"/>
  <c r="AC772" i="6" a="1"/>
  <c r="AC772" i="6" s="1"/>
  <c r="AB772" i="6"/>
  <c r="AB772" i="6" a="1"/>
  <c r="AA772" i="6" a="1"/>
  <c r="AA772" i="6" s="1"/>
  <c r="Z772" i="6" a="1"/>
  <c r="Z772" i="6" s="1"/>
  <c r="Y772" i="6" a="1"/>
  <c r="Y772" i="6" s="1"/>
  <c r="X772" i="6"/>
  <c r="X772" i="6" a="1"/>
  <c r="W772" i="6" a="1"/>
  <c r="W772" i="6" s="1"/>
  <c r="V772" i="6" a="1"/>
  <c r="V772" i="6" s="1"/>
  <c r="U772" i="6" a="1"/>
  <c r="U772" i="6" s="1"/>
  <c r="T772" i="6"/>
  <c r="T772" i="6" a="1"/>
  <c r="S772" i="6" a="1"/>
  <c r="S772" i="6" s="1"/>
  <c r="R772" i="6" a="1"/>
  <c r="R772" i="6" s="1"/>
  <c r="Q772" i="6" a="1"/>
  <c r="Q772" i="6" s="1"/>
  <c r="P772" i="6"/>
  <c r="P772" i="6" a="1"/>
  <c r="O772" i="6" a="1"/>
  <c r="O772" i="6" s="1"/>
  <c r="N772" i="6" a="1"/>
  <c r="N772" i="6" s="1"/>
  <c r="M772" i="6" a="1"/>
  <c r="M772" i="6" s="1"/>
  <c r="L772" i="6"/>
  <c r="L772" i="6" a="1"/>
  <c r="K772" i="6" a="1"/>
  <c r="K772" i="6" s="1"/>
  <c r="AI771" i="6" a="1"/>
  <c r="AI771" i="6" s="1"/>
  <c r="AH771" i="6"/>
  <c r="AH771" i="6" a="1"/>
  <c r="AG771" i="6" a="1"/>
  <c r="AG771" i="6" s="1"/>
  <c r="AF771" i="6" a="1"/>
  <c r="AF771" i="6" s="1"/>
  <c r="AE771" i="6" a="1"/>
  <c r="AE771" i="6" s="1"/>
  <c r="AD771" i="6"/>
  <c r="AD771" i="6" a="1"/>
  <c r="AC771" i="6" a="1"/>
  <c r="AC771" i="6" s="1"/>
  <c r="AB771" i="6" a="1"/>
  <c r="AB771" i="6" s="1"/>
  <c r="AA771" i="6" a="1"/>
  <c r="AA771" i="6" s="1"/>
  <c r="Z771" i="6"/>
  <c r="Z771" i="6" a="1"/>
  <c r="Y771" i="6" a="1"/>
  <c r="Y771" i="6" s="1"/>
  <c r="X771" i="6" a="1"/>
  <c r="X771" i="6" s="1"/>
  <c r="W771" i="6" a="1"/>
  <c r="W771" i="6" s="1"/>
  <c r="V771" i="6"/>
  <c r="V771" i="6" a="1"/>
  <c r="U771" i="6" a="1"/>
  <c r="U771" i="6" s="1"/>
  <c r="T771" i="6" a="1"/>
  <c r="T771" i="6" s="1"/>
  <c r="S771" i="6" a="1"/>
  <c r="S771" i="6" s="1"/>
  <c r="R771" i="6"/>
  <c r="R771" i="6" a="1"/>
  <c r="Q771" i="6" a="1"/>
  <c r="Q771" i="6" s="1"/>
  <c r="P771" i="6" a="1"/>
  <c r="P771" i="6" s="1"/>
  <c r="O771" i="6" a="1"/>
  <c r="O771" i="6" s="1"/>
  <c r="N771" i="6"/>
  <c r="N771" i="6" a="1"/>
  <c r="M771" i="6" a="1"/>
  <c r="M771" i="6" s="1"/>
  <c r="L771" i="6" a="1"/>
  <c r="L771" i="6" s="1"/>
  <c r="K771" i="6" a="1"/>
  <c r="K771" i="6" s="1"/>
  <c r="AI770" i="6" a="1"/>
  <c r="AI770" i="6" s="1"/>
  <c r="AH770" i="6" a="1"/>
  <c r="AH770" i="6" s="1"/>
  <c r="AG770" i="6" a="1"/>
  <c r="AG770" i="6" s="1"/>
  <c r="AF770" i="6"/>
  <c r="AF770" i="6" a="1"/>
  <c r="AE770" i="6" a="1"/>
  <c r="AE770" i="6" s="1"/>
  <c r="AD770" i="6" a="1"/>
  <c r="AD770" i="6" s="1"/>
  <c r="AC770" i="6" a="1"/>
  <c r="AC770" i="6" s="1"/>
  <c r="AB770" i="6"/>
  <c r="AB770" i="6" a="1"/>
  <c r="AA770" i="6" a="1"/>
  <c r="AA770" i="6" s="1"/>
  <c r="Z770" i="6" a="1"/>
  <c r="Z770" i="6" s="1"/>
  <c r="Y770" i="6" a="1"/>
  <c r="Y770" i="6" s="1"/>
  <c r="X770" i="6"/>
  <c r="X770" i="6" a="1"/>
  <c r="W770" i="6" a="1"/>
  <c r="W770" i="6" s="1"/>
  <c r="V770" i="6" a="1"/>
  <c r="V770" i="6" s="1"/>
  <c r="U770" i="6" a="1"/>
  <c r="U770" i="6" s="1"/>
  <c r="T770" i="6"/>
  <c r="T770" i="6" a="1"/>
  <c r="S770" i="6" a="1"/>
  <c r="S770" i="6" s="1"/>
  <c r="R770" i="6" a="1"/>
  <c r="R770" i="6" s="1"/>
  <c r="Q770" i="6" a="1"/>
  <c r="Q770" i="6" s="1"/>
  <c r="P770" i="6"/>
  <c r="P770" i="6" a="1"/>
  <c r="O770" i="6" a="1"/>
  <c r="O770" i="6" s="1"/>
  <c r="N770" i="6" a="1"/>
  <c r="N770" i="6" s="1"/>
  <c r="M770" i="6" a="1"/>
  <c r="M770" i="6" s="1"/>
  <c r="L770" i="6"/>
  <c r="L770" i="6" a="1"/>
  <c r="K770" i="6" a="1"/>
  <c r="K770" i="6" s="1"/>
  <c r="AI769" i="6" a="1"/>
  <c r="AI769" i="6" s="1"/>
  <c r="AH769" i="6"/>
  <c r="AH769" i="6" a="1"/>
  <c r="AG769" i="6" a="1"/>
  <c r="AG769" i="6" s="1"/>
  <c r="AF769" i="6" a="1"/>
  <c r="AF769" i="6" s="1"/>
  <c r="AE769" i="6" a="1"/>
  <c r="AE769" i="6" s="1"/>
  <c r="AD769" i="6"/>
  <c r="AD769" i="6" a="1"/>
  <c r="AC769" i="6" a="1"/>
  <c r="AC769" i="6" s="1"/>
  <c r="AB769" i="6" a="1"/>
  <c r="AB769" i="6" s="1"/>
  <c r="AA769" i="6" a="1"/>
  <c r="AA769" i="6" s="1"/>
  <c r="Z769" i="6"/>
  <c r="Z769" i="6" a="1"/>
  <c r="Y769" i="6" a="1"/>
  <c r="Y769" i="6" s="1"/>
  <c r="X769" i="6" a="1"/>
  <c r="X769" i="6" s="1"/>
  <c r="W769" i="6" a="1"/>
  <c r="W769" i="6" s="1"/>
  <c r="V769" i="6"/>
  <c r="V769" i="6" a="1"/>
  <c r="U769" i="6" a="1"/>
  <c r="U769" i="6" s="1"/>
  <c r="T769" i="6" a="1"/>
  <c r="T769" i="6" s="1"/>
  <c r="S769" i="6" a="1"/>
  <c r="S769" i="6" s="1"/>
  <c r="R769" i="6"/>
  <c r="R769" i="6" a="1"/>
  <c r="Q769" i="6" a="1"/>
  <c r="Q769" i="6" s="1"/>
  <c r="P769" i="6" a="1"/>
  <c r="P769" i="6" s="1"/>
  <c r="O769" i="6" a="1"/>
  <c r="O769" i="6" s="1"/>
  <c r="N769" i="6"/>
  <c r="N769" i="6" a="1"/>
  <c r="M769" i="6" a="1"/>
  <c r="M769" i="6" s="1"/>
  <c r="L769" i="6" a="1"/>
  <c r="L769" i="6" s="1"/>
  <c r="K769" i="6" a="1"/>
  <c r="K769" i="6" s="1"/>
  <c r="AI768" i="6" a="1"/>
  <c r="AI768" i="6" s="1"/>
  <c r="AH768" i="6" a="1"/>
  <c r="AH768" i="6" s="1"/>
  <c r="AG768" i="6" a="1"/>
  <c r="AG768" i="6" s="1"/>
  <c r="AF768" i="6"/>
  <c r="AF768" i="6" a="1"/>
  <c r="AE768" i="6" a="1"/>
  <c r="AE768" i="6" s="1"/>
  <c r="AD768" i="6" a="1"/>
  <c r="AD768" i="6" s="1"/>
  <c r="AC768" i="6" a="1"/>
  <c r="AC768" i="6" s="1"/>
  <c r="AB768" i="6"/>
  <c r="AB768" i="6" a="1"/>
  <c r="AA768" i="6" a="1"/>
  <c r="AA768" i="6" s="1"/>
  <c r="Z768" i="6" a="1"/>
  <c r="Z768" i="6" s="1"/>
  <c r="Y768" i="6" a="1"/>
  <c r="Y768" i="6" s="1"/>
  <c r="X768" i="6"/>
  <c r="X768" i="6" a="1"/>
  <c r="W768" i="6" a="1"/>
  <c r="W768" i="6" s="1"/>
  <c r="V768" i="6" a="1"/>
  <c r="V768" i="6" s="1"/>
  <c r="U768" i="6" a="1"/>
  <c r="U768" i="6" s="1"/>
  <c r="T768" i="6"/>
  <c r="T768" i="6" a="1"/>
  <c r="S768" i="6" a="1"/>
  <c r="S768" i="6" s="1"/>
  <c r="R768" i="6" a="1"/>
  <c r="R768" i="6" s="1"/>
  <c r="Q768" i="6" a="1"/>
  <c r="Q768" i="6" s="1"/>
  <c r="P768" i="6"/>
  <c r="P768" i="6" a="1"/>
  <c r="O768" i="6" a="1"/>
  <c r="O768" i="6" s="1"/>
  <c r="N768" i="6" a="1"/>
  <c r="N768" i="6" s="1"/>
  <c r="M768" i="6" a="1"/>
  <c r="M768" i="6" s="1"/>
  <c r="L768" i="6"/>
  <c r="L768" i="6" a="1"/>
  <c r="K768" i="6" a="1"/>
  <c r="K768" i="6" s="1"/>
  <c r="AI767" i="6" a="1"/>
  <c r="AI767" i="6" s="1"/>
  <c r="AH767" i="6"/>
  <c r="AH767" i="6" a="1"/>
  <c r="AG767" i="6" a="1"/>
  <c r="AG767" i="6" s="1"/>
  <c r="AF767" i="6" a="1"/>
  <c r="AF767" i="6" s="1"/>
  <c r="AE767" i="6" a="1"/>
  <c r="AE767" i="6" s="1"/>
  <c r="AD767" i="6"/>
  <c r="AD767" i="6" a="1"/>
  <c r="AC767" i="6" a="1"/>
  <c r="AC767" i="6" s="1"/>
  <c r="AB767" i="6" a="1"/>
  <c r="AB767" i="6" s="1"/>
  <c r="AA767" i="6" a="1"/>
  <c r="AA767" i="6" s="1"/>
  <c r="Z767" i="6"/>
  <c r="Z767" i="6" a="1"/>
  <c r="Y767" i="6" a="1"/>
  <c r="Y767" i="6" s="1"/>
  <c r="X767" i="6" a="1"/>
  <c r="X767" i="6" s="1"/>
  <c r="W767" i="6" a="1"/>
  <c r="W767" i="6" s="1"/>
  <c r="V767" i="6"/>
  <c r="V767" i="6" a="1"/>
  <c r="U767" i="6" a="1"/>
  <c r="U767" i="6" s="1"/>
  <c r="T767" i="6" a="1"/>
  <c r="T767" i="6" s="1"/>
  <c r="S767" i="6" a="1"/>
  <c r="S767" i="6" s="1"/>
  <c r="R767" i="6"/>
  <c r="R767" i="6" a="1"/>
  <c r="Q767" i="6" a="1"/>
  <c r="Q767" i="6" s="1"/>
  <c r="P767" i="6" a="1"/>
  <c r="P767" i="6" s="1"/>
  <c r="O767" i="6" a="1"/>
  <c r="O767" i="6" s="1"/>
  <c r="N767" i="6"/>
  <c r="N767" i="6" a="1"/>
  <c r="M767" i="6" a="1"/>
  <c r="M767" i="6" s="1"/>
  <c r="L767" i="6" a="1"/>
  <c r="L767" i="6" s="1"/>
  <c r="K767" i="6" a="1"/>
  <c r="K767" i="6" s="1"/>
  <c r="AI766" i="6" a="1"/>
  <c r="AI766" i="6" s="1"/>
  <c r="AH766" i="6" a="1"/>
  <c r="AH766" i="6" s="1"/>
  <c r="AG766" i="6" a="1"/>
  <c r="AG766" i="6" s="1"/>
  <c r="AF766" i="6"/>
  <c r="AF766" i="6" a="1"/>
  <c r="AE766" i="6" a="1"/>
  <c r="AE766" i="6" s="1"/>
  <c r="AD766" i="6" a="1"/>
  <c r="AD766" i="6" s="1"/>
  <c r="AC766" i="6" a="1"/>
  <c r="AC766" i="6" s="1"/>
  <c r="AB766" i="6"/>
  <c r="AB766" i="6" a="1"/>
  <c r="AA766" i="6" a="1"/>
  <c r="AA766" i="6" s="1"/>
  <c r="Z766" i="6" a="1"/>
  <c r="Z766" i="6" s="1"/>
  <c r="Y766" i="6" a="1"/>
  <c r="Y766" i="6" s="1"/>
  <c r="X766" i="6"/>
  <c r="X766" i="6" a="1"/>
  <c r="W766" i="6" a="1"/>
  <c r="W766" i="6" s="1"/>
  <c r="V766" i="6" a="1"/>
  <c r="V766" i="6" s="1"/>
  <c r="U766" i="6" a="1"/>
  <c r="U766" i="6" s="1"/>
  <c r="T766" i="6"/>
  <c r="T766" i="6" a="1"/>
  <c r="S766" i="6" a="1"/>
  <c r="S766" i="6" s="1"/>
  <c r="R766" i="6" a="1"/>
  <c r="R766" i="6" s="1"/>
  <c r="Q766" i="6" a="1"/>
  <c r="Q766" i="6" s="1"/>
  <c r="P766" i="6"/>
  <c r="P766" i="6" a="1"/>
  <c r="O766" i="6" a="1"/>
  <c r="O766" i="6" s="1"/>
  <c r="N766" i="6" a="1"/>
  <c r="N766" i="6" s="1"/>
  <c r="M766" i="6" a="1"/>
  <c r="M766" i="6" s="1"/>
  <c r="L766" i="6"/>
  <c r="L766" i="6" a="1"/>
  <c r="K766" i="6" a="1"/>
  <c r="K766" i="6" s="1"/>
  <c r="AI765" i="6" a="1"/>
  <c r="AI765" i="6" s="1"/>
  <c r="AH765" i="6"/>
  <c r="AH765" i="6" a="1"/>
  <c r="AG765" i="6" a="1"/>
  <c r="AG765" i="6" s="1"/>
  <c r="AF765" i="6" a="1"/>
  <c r="AF765" i="6" s="1"/>
  <c r="AE765" i="6" a="1"/>
  <c r="AE765" i="6" s="1"/>
  <c r="AD765" i="6"/>
  <c r="AD765" i="6" a="1"/>
  <c r="AC765" i="6" a="1"/>
  <c r="AC765" i="6" s="1"/>
  <c r="AB765" i="6" a="1"/>
  <c r="AB765" i="6" s="1"/>
  <c r="AA765" i="6" a="1"/>
  <c r="AA765" i="6" s="1"/>
  <c r="Z765" i="6"/>
  <c r="Z765" i="6" a="1"/>
  <c r="Y765" i="6" a="1"/>
  <c r="Y765" i="6" s="1"/>
  <c r="X765" i="6" a="1"/>
  <c r="X765" i="6" s="1"/>
  <c r="W765" i="6" a="1"/>
  <c r="W765" i="6" s="1"/>
  <c r="V765" i="6"/>
  <c r="V765" i="6" a="1"/>
  <c r="U765" i="6" a="1"/>
  <c r="U765" i="6" s="1"/>
  <c r="T765" i="6" a="1"/>
  <c r="T765" i="6" s="1"/>
  <c r="S765" i="6" a="1"/>
  <c r="S765" i="6" s="1"/>
  <c r="R765" i="6"/>
  <c r="R765" i="6" a="1"/>
  <c r="Q765" i="6" a="1"/>
  <c r="Q765" i="6" s="1"/>
  <c r="P765" i="6" a="1"/>
  <c r="P765" i="6" s="1"/>
  <c r="O765" i="6" a="1"/>
  <c r="O765" i="6" s="1"/>
  <c r="N765" i="6"/>
  <c r="N765" i="6" a="1"/>
  <c r="M765" i="6" a="1"/>
  <c r="M765" i="6" s="1"/>
  <c r="L765" i="6" a="1"/>
  <c r="L765" i="6" s="1"/>
  <c r="K765" i="6" a="1"/>
  <c r="K765" i="6" s="1"/>
  <c r="AI764" i="6" a="1"/>
  <c r="AI764" i="6" s="1"/>
  <c r="AH764" i="6" a="1"/>
  <c r="AH764" i="6" s="1"/>
  <c r="AG764" i="6" a="1"/>
  <c r="AG764" i="6" s="1"/>
  <c r="AF764" i="6"/>
  <c r="AF764" i="6" a="1"/>
  <c r="AE764" i="6" a="1"/>
  <c r="AE764" i="6" s="1"/>
  <c r="AD764" i="6" a="1"/>
  <c r="AD764" i="6" s="1"/>
  <c r="AC764" i="6" a="1"/>
  <c r="AC764" i="6" s="1"/>
  <c r="AB764" i="6" a="1"/>
  <c r="AB764" i="6" s="1"/>
  <c r="AA764" i="6" a="1"/>
  <c r="AA764" i="6" s="1"/>
  <c r="Z764" i="6" a="1"/>
  <c r="Z764" i="6" s="1"/>
  <c r="Y764" i="6" a="1"/>
  <c r="Y764" i="6" s="1"/>
  <c r="X764" i="6"/>
  <c r="X764" i="6" a="1"/>
  <c r="W764" i="6" a="1"/>
  <c r="W764" i="6" s="1"/>
  <c r="V764" i="6" a="1"/>
  <c r="V764" i="6" s="1"/>
  <c r="U764" i="6" a="1"/>
  <c r="U764" i="6" s="1"/>
  <c r="T764" i="6" a="1"/>
  <c r="T764" i="6" s="1"/>
  <c r="S764" i="6" a="1"/>
  <c r="S764" i="6" s="1"/>
  <c r="R764" i="6" a="1"/>
  <c r="R764" i="6" s="1"/>
  <c r="Q764" i="6" a="1"/>
  <c r="Q764" i="6" s="1"/>
  <c r="P764" i="6"/>
  <c r="P764" i="6" a="1"/>
  <c r="O764" i="6" a="1"/>
  <c r="O764" i="6" s="1"/>
  <c r="N764" i="6" a="1"/>
  <c r="N764" i="6" s="1"/>
  <c r="M764" i="6" a="1"/>
  <c r="M764" i="6" s="1"/>
  <c r="L764" i="6" a="1"/>
  <c r="L764" i="6" s="1"/>
  <c r="K764" i="6" a="1"/>
  <c r="K764" i="6" s="1"/>
  <c r="AI763" i="6" a="1"/>
  <c r="AI763" i="6" s="1"/>
  <c r="AH763" i="6" a="1"/>
  <c r="AH763" i="6" s="1"/>
  <c r="AG763" i="6" a="1"/>
  <c r="AG763" i="6" s="1"/>
  <c r="AF763" i="6" a="1"/>
  <c r="AF763" i="6" s="1"/>
  <c r="AE763" i="6" a="1"/>
  <c r="AE763" i="6" s="1"/>
  <c r="AD763" i="6" a="1"/>
  <c r="AD763" i="6" s="1"/>
  <c r="AC763" i="6" a="1"/>
  <c r="AC763" i="6" s="1"/>
  <c r="AB763" i="6"/>
  <c r="AB763" i="6" a="1"/>
  <c r="AA763" i="6" a="1"/>
  <c r="AA763" i="6" s="1"/>
  <c r="Z763" i="6" a="1"/>
  <c r="Z763" i="6" s="1"/>
  <c r="Y763" i="6" a="1"/>
  <c r="Y763" i="6" s="1"/>
  <c r="X763" i="6" a="1"/>
  <c r="X763" i="6" s="1"/>
  <c r="W763" i="6" a="1"/>
  <c r="W763" i="6" s="1"/>
  <c r="V763" i="6" a="1"/>
  <c r="V763" i="6" s="1"/>
  <c r="U763" i="6" a="1"/>
  <c r="U763" i="6" s="1"/>
  <c r="T763" i="6"/>
  <c r="T763" i="6" a="1"/>
  <c r="S763" i="6" a="1"/>
  <c r="S763" i="6" s="1"/>
  <c r="R763" i="6" a="1"/>
  <c r="R763" i="6" s="1"/>
  <c r="Q763" i="6" a="1"/>
  <c r="Q763" i="6" s="1"/>
  <c r="P763" i="6" a="1"/>
  <c r="P763" i="6" s="1"/>
  <c r="O763" i="6" a="1"/>
  <c r="O763" i="6" s="1"/>
  <c r="N763" i="6" a="1"/>
  <c r="N763" i="6" s="1"/>
  <c r="M763" i="6" a="1"/>
  <c r="M763" i="6" s="1"/>
  <c r="L763" i="6"/>
  <c r="L763" i="6" a="1"/>
  <c r="K763" i="6" a="1"/>
  <c r="K763" i="6" s="1"/>
  <c r="AI762" i="6" a="1"/>
  <c r="AI762" i="6" s="1"/>
  <c r="AH762" i="6" a="1"/>
  <c r="AH762" i="6" s="1"/>
  <c r="AG762" i="6" a="1"/>
  <c r="AG762" i="6" s="1"/>
  <c r="AF762" i="6"/>
  <c r="AF762" i="6" a="1"/>
  <c r="AE762" i="6" a="1"/>
  <c r="AE762" i="6" s="1"/>
  <c r="AD762" i="6" a="1"/>
  <c r="AD762" i="6" s="1"/>
  <c r="AC762" i="6" a="1"/>
  <c r="AC762" i="6" s="1"/>
  <c r="AB762" i="6" a="1"/>
  <c r="AB762" i="6" s="1"/>
  <c r="AA762" i="6" a="1"/>
  <c r="AA762" i="6" s="1"/>
  <c r="Z762" i="6" a="1"/>
  <c r="Z762" i="6" s="1"/>
  <c r="Y762" i="6" a="1"/>
  <c r="Y762" i="6" s="1"/>
  <c r="X762" i="6"/>
  <c r="X762" i="6" a="1"/>
  <c r="W762" i="6" a="1"/>
  <c r="W762" i="6" s="1"/>
  <c r="V762" i="6" a="1"/>
  <c r="V762" i="6" s="1"/>
  <c r="U762" i="6" a="1"/>
  <c r="U762" i="6" s="1"/>
  <c r="T762" i="6" a="1"/>
  <c r="T762" i="6" s="1"/>
  <c r="S762" i="6" a="1"/>
  <c r="S762" i="6" s="1"/>
  <c r="R762" i="6" a="1"/>
  <c r="R762" i="6" s="1"/>
  <c r="Q762" i="6" a="1"/>
  <c r="Q762" i="6" s="1"/>
  <c r="P762" i="6"/>
  <c r="P762" i="6" a="1"/>
  <c r="O762" i="6" a="1"/>
  <c r="O762" i="6" s="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c r="AB761" i="6" a="1"/>
  <c r="AA761" i="6" a="1"/>
  <c r="AA761" i="6" s="1"/>
  <c r="Z761" i="6" a="1"/>
  <c r="Z761" i="6" s="1"/>
  <c r="Y761" i="6" a="1"/>
  <c r="Y761" i="6" s="1"/>
  <c r="X761" i="6" a="1"/>
  <c r="X761" i="6" s="1"/>
  <c r="W761" i="6" a="1"/>
  <c r="W761" i="6" s="1"/>
  <c r="V761" i="6" a="1"/>
  <c r="V761" i="6" s="1"/>
  <c r="U761" i="6" a="1"/>
  <c r="U761" i="6" s="1"/>
  <c r="T761" i="6"/>
  <c r="T761" i="6" a="1"/>
  <c r="S761" i="6" a="1"/>
  <c r="S761" i="6" s="1"/>
  <c r="R761" i="6" a="1"/>
  <c r="R761" i="6" s="1"/>
  <c r="Q761" i="6" a="1"/>
  <c r="Q761" i="6" s="1"/>
  <c r="P761" i="6" a="1"/>
  <c r="P761" i="6" s="1"/>
  <c r="O761" i="6" a="1"/>
  <c r="O761" i="6" s="1"/>
  <c r="N761" i="6" a="1"/>
  <c r="N761" i="6" s="1"/>
  <c r="M761" i="6" a="1"/>
  <c r="M761" i="6" s="1"/>
  <c r="L761" i="6"/>
  <c r="L761" i="6" a="1"/>
  <c r="K761" i="6" a="1"/>
  <c r="K761" i="6" s="1"/>
  <c r="AI760" i="6" a="1"/>
  <c r="AI760" i="6" s="1"/>
  <c r="AH760" i="6" a="1"/>
  <c r="AH760" i="6" s="1"/>
  <c r="AG760" i="6" a="1"/>
  <c r="AG760" i="6" s="1"/>
  <c r="AF760" i="6"/>
  <c r="AF760" i="6" a="1"/>
  <c r="AE760" i="6" a="1"/>
  <c r="AE760" i="6" s="1"/>
  <c r="AD760" i="6" a="1"/>
  <c r="AD760" i="6" s="1"/>
  <c r="AC760" i="6" a="1"/>
  <c r="AC760" i="6" s="1"/>
  <c r="AB760" i="6" a="1"/>
  <c r="AB760" i="6" s="1"/>
  <c r="AA760" i="6" a="1"/>
  <c r="AA760" i="6" s="1"/>
  <c r="Z760" i="6" a="1"/>
  <c r="Z760" i="6" s="1"/>
  <c r="Y760" i="6" a="1"/>
  <c r="Y760" i="6" s="1"/>
  <c r="X760" i="6"/>
  <c r="X760" i="6" a="1"/>
  <c r="W760" i="6" a="1"/>
  <c r="W760" i="6" s="1"/>
  <c r="V760" i="6" a="1"/>
  <c r="V760" i="6" s="1"/>
  <c r="U760" i="6" a="1"/>
  <c r="U760" i="6" s="1"/>
  <c r="T760" i="6" a="1"/>
  <c r="T760" i="6" s="1"/>
  <c r="S760" i="6" a="1"/>
  <c r="S760" i="6" s="1"/>
  <c r="R760" i="6" a="1"/>
  <c r="R760" i="6" s="1"/>
  <c r="Q760" i="6" a="1"/>
  <c r="Q760" i="6" s="1"/>
  <c r="P760" i="6"/>
  <c r="P760" i="6" a="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c r="AD759" i="6" a="1"/>
  <c r="AC759" i="6" a="1"/>
  <c r="AC759" i="6" s="1"/>
  <c r="AB759" i="6" a="1"/>
  <c r="AB759" i="6" s="1"/>
  <c r="AA759" i="6" a="1"/>
  <c r="AA759" i="6" s="1"/>
  <c r="Z759" i="6" a="1"/>
  <c r="Z759" i="6" s="1"/>
  <c r="Y759" i="6" a="1"/>
  <c r="Y759" i="6" s="1"/>
  <c r="X759" i="6" a="1"/>
  <c r="X759" i="6" s="1"/>
  <c r="W759" i="6" a="1"/>
  <c r="W759" i="6" s="1"/>
  <c r="V759" i="6"/>
  <c r="V759" i="6" a="1"/>
  <c r="U759" i="6" a="1"/>
  <c r="U759" i="6" s="1"/>
  <c r="T759" i="6" a="1"/>
  <c r="T759" i="6" s="1"/>
  <c r="S759" i="6" a="1"/>
  <c r="S759" i="6" s="1"/>
  <c r="R759" i="6" a="1"/>
  <c r="R759" i="6" s="1"/>
  <c r="Q759" i="6" a="1"/>
  <c r="Q759" i="6" s="1"/>
  <c r="P759" i="6" a="1"/>
  <c r="P759" i="6" s="1"/>
  <c r="O759" i="6" a="1"/>
  <c r="O759" i="6" s="1"/>
  <c r="N759" i="6"/>
  <c r="N759" i="6" a="1"/>
  <c r="M759" i="6" a="1"/>
  <c r="M759" i="6" s="1"/>
  <c r="L759" i="6" a="1"/>
  <c r="L759" i="6" s="1"/>
  <c r="K759" i="6" a="1"/>
  <c r="K759" i="6" s="1"/>
  <c r="AI758" i="6" a="1"/>
  <c r="AI758" i="6" s="1"/>
  <c r="AH758" i="6"/>
  <c r="AH758" i="6" a="1"/>
  <c r="AG758" i="6" a="1"/>
  <c r="AG758" i="6" s="1"/>
  <c r="AF758" i="6" a="1"/>
  <c r="AF758" i="6" s="1"/>
  <c r="AE758" i="6" a="1"/>
  <c r="AE758" i="6" s="1"/>
  <c r="AD758" i="6" a="1"/>
  <c r="AD758" i="6" s="1"/>
  <c r="AC758" i="6" a="1"/>
  <c r="AC758" i="6" s="1"/>
  <c r="AB758" i="6" a="1"/>
  <c r="AB758" i="6" s="1"/>
  <c r="AA758" i="6" a="1"/>
  <c r="AA758" i="6" s="1"/>
  <c r="Z758" i="6"/>
  <c r="Z758" i="6" a="1"/>
  <c r="Y758" i="6" a="1"/>
  <c r="Y758" i="6" s="1"/>
  <c r="X758" i="6" a="1"/>
  <c r="X758" i="6" s="1"/>
  <c r="W758" i="6" a="1"/>
  <c r="W758" i="6" s="1"/>
  <c r="V758" i="6" a="1"/>
  <c r="V758" i="6" s="1"/>
  <c r="U758" i="6" a="1"/>
  <c r="U758" i="6" s="1"/>
  <c r="T758" i="6" a="1"/>
  <c r="T758" i="6" s="1"/>
  <c r="S758" i="6" a="1"/>
  <c r="S758" i="6" s="1"/>
  <c r="R758" i="6"/>
  <c r="R758" i="6" a="1"/>
  <c r="Q758" i="6" a="1"/>
  <c r="Q758" i="6" s="1"/>
  <c r="P758" i="6" a="1"/>
  <c r="P758" i="6" s="1"/>
  <c r="O758" i="6" a="1"/>
  <c r="O758" i="6" s="1"/>
  <c r="N758" i="6" a="1"/>
  <c r="N758" i="6" s="1"/>
  <c r="M758" i="6" a="1"/>
  <c r="M758" i="6" s="1"/>
  <c r="L758" i="6" a="1"/>
  <c r="L758" i="6" s="1"/>
  <c r="K758" i="6" a="1"/>
  <c r="K758" i="6" s="1"/>
  <c r="AI757" i="6" a="1"/>
  <c r="AI757" i="6" s="1"/>
  <c r="AH757" i="6" a="1"/>
  <c r="AH757" i="6" s="1"/>
  <c r="AG757" i="6" a="1"/>
  <c r="AG757" i="6" s="1"/>
  <c r="AF757" i="6" a="1"/>
  <c r="AF757" i="6" s="1"/>
  <c r="AE757" i="6" a="1"/>
  <c r="AE757" i="6" s="1"/>
  <c r="AD757" i="6"/>
  <c r="AD757" i="6" a="1"/>
  <c r="AC757" i="6" a="1"/>
  <c r="AC757" i="6" s="1"/>
  <c r="AB757" i="6" a="1"/>
  <c r="AB757" i="6" s="1"/>
  <c r="AA757" i="6" a="1"/>
  <c r="AA757" i="6" s="1"/>
  <c r="Z757" i="6" a="1"/>
  <c r="Z757" i="6" s="1"/>
  <c r="Y757" i="6" a="1"/>
  <c r="Y757" i="6" s="1"/>
  <c r="X757" i="6" a="1"/>
  <c r="X757" i="6" s="1"/>
  <c r="W757" i="6" a="1"/>
  <c r="W757" i="6" s="1"/>
  <c r="V757" i="6"/>
  <c r="V757" i="6" a="1"/>
  <c r="U757" i="6" a="1"/>
  <c r="U757" i="6" s="1"/>
  <c r="T757" i="6" a="1"/>
  <c r="T757" i="6" s="1"/>
  <c r="S757" i="6" a="1"/>
  <c r="S757" i="6" s="1"/>
  <c r="R757" i="6" a="1"/>
  <c r="R757" i="6" s="1"/>
  <c r="Q757" i="6" a="1"/>
  <c r="Q757" i="6" s="1"/>
  <c r="P757" i="6" a="1"/>
  <c r="P757" i="6" s="1"/>
  <c r="O757" i="6" a="1"/>
  <c r="O757" i="6" s="1"/>
  <c r="N757" i="6"/>
  <c r="N757" i="6" a="1"/>
  <c r="M757" i="6" a="1"/>
  <c r="M757" i="6" s="1"/>
  <c r="L757" i="6" a="1"/>
  <c r="L757" i="6" s="1"/>
  <c r="K757" i="6" a="1"/>
  <c r="K757" i="6" s="1"/>
  <c r="AI756" i="6" a="1"/>
  <c r="AI756" i="6" s="1"/>
  <c r="AH756" i="6"/>
  <c r="AH756" i="6" a="1"/>
  <c r="AG756" i="6" a="1"/>
  <c r="AG756" i="6" s="1"/>
  <c r="AF756" i="6" a="1"/>
  <c r="AF756" i="6" s="1"/>
  <c r="AE756" i="6" a="1"/>
  <c r="AE756" i="6" s="1"/>
  <c r="AD756" i="6" a="1"/>
  <c r="AD756" i="6" s="1"/>
  <c r="AC756" i="6" a="1"/>
  <c r="AC756" i="6" s="1"/>
  <c r="AB756" i="6" a="1"/>
  <c r="AB756" i="6" s="1"/>
  <c r="AA756" i="6" a="1"/>
  <c r="AA756" i="6" s="1"/>
  <c r="Z756" i="6"/>
  <c r="Z756" i="6" a="1"/>
  <c r="Y756" i="6" a="1"/>
  <c r="Y756" i="6" s="1"/>
  <c r="X756" i="6" a="1"/>
  <c r="X756" i="6" s="1"/>
  <c r="W756" i="6" a="1"/>
  <c r="W756" i="6" s="1"/>
  <c r="V756" i="6" a="1"/>
  <c r="V756" i="6" s="1"/>
  <c r="U756" i="6" a="1"/>
  <c r="U756" i="6" s="1"/>
  <c r="T756" i="6" a="1"/>
  <c r="T756" i="6" s="1"/>
  <c r="S756" i="6" a="1"/>
  <c r="S756" i="6" s="1"/>
  <c r="R756" i="6"/>
  <c r="R756" i="6" a="1"/>
  <c r="Q756" i="6" a="1"/>
  <c r="Q756" i="6" s="1"/>
  <c r="P756" i="6" a="1"/>
  <c r="P756" i="6" s="1"/>
  <c r="O756" i="6" a="1"/>
  <c r="O756" i="6" s="1"/>
  <c r="N756" i="6" a="1"/>
  <c r="N756" i="6" s="1"/>
  <c r="M756" i="6" a="1"/>
  <c r="M756" i="6" s="1"/>
  <c r="L756" i="6" a="1"/>
  <c r="L756" i="6" s="1"/>
  <c r="K756" i="6" a="1"/>
  <c r="K756" i="6" s="1"/>
  <c r="AI755" i="6" a="1"/>
  <c r="AI755" i="6" s="1"/>
  <c r="AH755" i="6" a="1"/>
  <c r="AH755" i="6" s="1"/>
  <c r="AG755" i="6" a="1"/>
  <c r="AG755" i="6" s="1"/>
  <c r="AF755" i="6" a="1"/>
  <c r="AF755" i="6" s="1"/>
  <c r="AE755" i="6" a="1"/>
  <c r="AE755" i="6" s="1"/>
  <c r="AD755" i="6"/>
  <c r="AD755" i="6" a="1"/>
  <c r="AC755" i="6" a="1"/>
  <c r="AC755" i="6" s="1"/>
  <c r="AB755" i="6" a="1"/>
  <c r="AB755" i="6" s="1"/>
  <c r="AA755" i="6" a="1"/>
  <c r="AA755" i="6" s="1"/>
  <c r="Z755" i="6" a="1"/>
  <c r="Z755" i="6" s="1"/>
  <c r="Y755" i="6" a="1"/>
  <c r="Y755" i="6" s="1"/>
  <c r="X755" i="6" a="1"/>
  <c r="X755" i="6" s="1"/>
  <c r="W755" i="6" a="1"/>
  <c r="W755" i="6" s="1"/>
  <c r="V755" i="6"/>
  <c r="V755" i="6" a="1"/>
  <c r="U755" i="6" a="1"/>
  <c r="U755" i="6" s="1"/>
  <c r="T755" i="6" a="1"/>
  <c r="T755" i="6" s="1"/>
  <c r="S755" i="6" a="1"/>
  <c r="S755" i="6" s="1"/>
  <c r="R755" i="6" a="1"/>
  <c r="R755" i="6" s="1"/>
  <c r="Q755" i="6" a="1"/>
  <c r="Q755" i="6" s="1"/>
  <c r="P755" i="6" a="1"/>
  <c r="P755" i="6" s="1"/>
  <c r="O755" i="6" a="1"/>
  <c r="O755" i="6" s="1"/>
  <c r="N755" i="6"/>
  <c r="N755" i="6" a="1"/>
  <c r="M755" i="6" a="1"/>
  <c r="M755" i="6" s="1"/>
  <c r="L755" i="6" a="1"/>
  <c r="L755" i="6" s="1"/>
  <c r="K755" i="6" a="1"/>
  <c r="K755" i="6" s="1"/>
  <c r="AI754" i="6" a="1"/>
  <c r="AI754" i="6" s="1"/>
  <c r="AH754" i="6"/>
  <c r="AH754" i="6" a="1"/>
  <c r="AG754" i="6"/>
  <c r="AG754" i="6" a="1"/>
  <c r="AF754" i="6"/>
  <c r="AF754" i="6" a="1"/>
  <c r="AE754" i="6"/>
  <c r="AE754" i="6" a="1"/>
  <c r="AD754" i="6"/>
  <c r="AD754" i="6" a="1"/>
  <c r="AC754" i="6"/>
  <c r="AC754" i="6" a="1"/>
  <c r="AB754" i="6"/>
  <c r="AB754" i="6" a="1"/>
  <c r="AA754" i="6"/>
  <c r="AA754" i="6" a="1"/>
  <c r="Z754" i="6"/>
  <c r="Z754" i="6" a="1"/>
  <c r="Y754" i="6"/>
  <c r="Y754" i="6" a="1"/>
  <c r="X754" i="6"/>
  <c r="X754" i="6" a="1"/>
  <c r="W754" i="6"/>
  <c r="W754" i="6" a="1"/>
  <c r="V754" i="6"/>
  <c r="V754" i="6" a="1"/>
  <c r="U754" i="6"/>
  <c r="U754" i="6" a="1"/>
  <c r="T754" i="6"/>
  <c r="T754" i="6" a="1"/>
  <c r="S754" i="6"/>
  <c r="S754" i="6" a="1"/>
  <c r="R754" i="6"/>
  <c r="R754" i="6" a="1"/>
  <c r="Q754" i="6"/>
  <c r="Q754" i="6" a="1"/>
  <c r="P754" i="6"/>
  <c r="P754" i="6" a="1"/>
  <c r="O754" i="6" a="1"/>
  <c r="O754" i="6" s="1"/>
  <c r="N754" i="6"/>
  <c r="N754" i="6" a="1"/>
  <c r="M754" i="6" a="1"/>
  <c r="M754" i="6" s="1"/>
  <c r="L754" i="6"/>
  <c r="L754" i="6" a="1"/>
  <c r="K754" i="6" a="1"/>
  <c r="K754" i="6" s="1"/>
  <c r="AI753" i="6"/>
  <c r="AI753" i="6" a="1"/>
  <c r="AH753" i="6" a="1"/>
  <c r="AH753" i="6" s="1"/>
  <c r="AG753" i="6"/>
  <c r="AG753" i="6" a="1"/>
  <c r="AF753" i="6" a="1"/>
  <c r="AF753" i="6" s="1"/>
  <c r="AE753" i="6"/>
  <c r="AE753" i="6" a="1"/>
  <c r="AD753" i="6" a="1"/>
  <c r="AD753" i="6" s="1"/>
  <c r="AC753" i="6" a="1"/>
  <c r="AC753" i="6" s="1"/>
  <c r="AB753" i="6" a="1"/>
  <c r="AB753" i="6" s="1"/>
  <c r="AA753" i="6" a="1"/>
  <c r="AA753" i="6" s="1"/>
  <c r="Z753" i="6" a="1"/>
  <c r="Z753" i="6" s="1"/>
  <c r="Y753" i="6" a="1"/>
  <c r="Y753" i="6" s="1"/>
  <c r="X753" i="6" a="1"/>
  <c r="X753" i="6" s="1"/>
  <c r="W753" i="6"/>
  <c r="W753" i="6" a="1"/>
  <c r="V753" i="6" a="1"/>
  <c r="V753" i="6" s="1"/>
  <c r="U753" i="6" a="1"/>
  <c r="U753" i="6" s="1"/>
  <c r="T753" i="6" a="1"/>
  <c r="T753" i="6" s="1"/>
  <c r="S753" i="6" a="1"/>
  <c r="S753" i="6" s="1"/>
  <c r="R753" i="6" a="1"/>
  <c r="R753" i="6" s="1"/>
  <c r="Q753" i="6" a="1"/>
  <c r="Q753" i="6" s="1"/>
  <c r="P753" i="6" a="1"/>
  <c r="P753" i="6" s="1"/>
  <c r="O753" i="6"/>
  <c r="O753" i="6" a="1"/>
  <c r="N753" i="6" a="1"/>
  <c r="N753" i="6" s="1"/>
  <c r="M753" i="6" a="1"/>
  <c r="M753" i="6" s="1"/>
  <c r="L753" i="6" a="1"/>
  <c r="L753" i="6" s="1"/>
  <c r="K753" i="6" a="1"/>
  <c r="K753" i="6" s="1"/>
  <c r="AI752" i="6"/>
  <c r="AI752" i="6" a="1"/>
  <c r="AH752" i="6" a="1"/>
  <c r="AH752" i="6" s="1"/>
  <c r="AG752" i="6" a="1"/>
  <c r="AG752" i="6" s="1"/>
  <c r="AF752" i="6" a="1"/>
  <c r="AF752" i="6" s="1"/>
  <c r="AE752" i="6" a="1"/>
  <c r="AE752" i="6" s="1"/>
  <c r="AD752" i="6" a="1"/>
  <c r="AD752" i="6" s="1"/>
  <c r="AC752" i="6" a="1"/>
  <c r="AC752" i="6" s="1"/>
  <c r="AB752" i="6" a="1"/>
  <c r="AB752" i="6" s="1"/>
  <c r="AA752" i="6"/>
  <c r="AA752" i="6" a="1"/>
  <c r="Z752" i="6" a="1"/>
  <c r="Z752" i="6" s="1"/>
  <c r="Y752" i="6" a="1"/>
  <c r="Y752" i="6" s="1"/>
  <c r="X752" i="6" a="1"/>
  <c r="X752" i="6" s="1"/>
  <c r="W752" i="6" a="1"/>
  <c r="W752" i="6" s="1"/>
  <c r="V752" i="6" a="1"/>
  <c r="V752" i="6" s="1"/>
  <c r="U752" i="6" a="1"/>
  <c r="U752" i="6" s="1"/>
  <c r="T752" i="6" a="1"/>
  <c r="T752" i="6" s="1"/>
  <c r="S752" i="6"/>
  <c r="S752" i="6" a="1"/>
  <c r="R752" i="6" a="1"/>
  <c r="R752" i="6" s="1"/>
  <c r="Q752" i="6" a="1"/>
  <c r="Q752" i="6" s="1"/>
  <c r="P752" i="6" a="1"/>
  <c r="P752" i="6" s="1"/>
  <c r="O752" i="6" a="1"/>
  <c r="O752" i="6" s="1"/>
  <c r="N752" i="6" a="1"/>
  <c r="N752" i="6" s="1"/>
  <c r="M752" i="6" a="1"/>
  <c r="M752" i="6" s="1"/>
  <c r="L752" i="6" a="1"/>
  <c r="L752" i="6" s="1"/>
  <c r="K752" i="6"/>
  <c r="K752" i="6" a="1"/>
  <c r="AI751" i="6" a="1"/>
  <c r="AI751" i="6" s="1"/>
  <c r="AH751" i="6" a="1"/>
  <c r="AH751" i="6" s="1"/>
  <c r="AG751" i="6" a="1"/>
  <c r="AG751" i="6" s="1"/>
  <c r="AF751" i="6" a="1"/>
  <c r="AF751" i="6" s="1"/>
  <c r="AE751" i="6"/>
  <c r="AE751" i="6" a="1"/>
  <c r="AD751" i="6" a="1"/>
  <c r="AD751" i="6" s="1"/>
  <c r="AC751" i="6" a="1"/>
  <c r="AC751" i="6" s="1"/>
  <c r="AB751" i="6" a="1"/>
  <c r="AB751" i="6" s="1"/>
  <c r="AA751" i="6" a="1"/>
  <c r="AA751" i="6" s="1"/>
  <c r="Z751" i="6" a="1"/>
  <c r="Z751" i="6" s="1"/>
  <c r="Y751" i="6" a="1"/>
  <c r="Y751" i="6" s="1"/>
  <c r="X751" i="6" a="1"/>
  <c r="X751" i="6" s="1"/>
  <c r="W751" i="6"/>
  <c r="W751" i="6" a="1"/>
  <c r="V751" i="6" a="1"/>
  <c r="V751" i="6" s="1"/>
  <c r="U751" i="6" a="1"/>
  <c r="U751" i="6" s="1"/>
  <c r="T751" i="6" a="1"/>
  <c r="T751" i="6" s="1"/>
  <c r="S751" i="6" a="1"/>
  <c r="S751" i="6" s="1"/>
  <c r="R751" i="6" a="1"/>
  <c r="R751" i="6" s="1"/>
  <c r="Q751" i="6" a="1"/>
  <c r="Q751" i="6" s="1"/>
  <c r="P751" i="6" a="1"/>
  <c r="P751" i="6" s="1"/>
  <c r="O751" i="6"/>
  <c r="O751" i="6" a="1"/>
  <c r="N751" i="6" a="1"/>
  <c r="N751" i="6" s="1"/>
  <c r="M751" i="6" a="1"/>
  <c r="M751" i="6" s="1"/>
  <c r="L751" i="6" a="1"/>
  <c r="L751" i="6" s="1"/>
  <c r="K751" i="6"/>
  <c r="K751" i="6" a="1"/>
  <c r="AI750" i="6"/>
  <c r="AI750" i="6" a="1"/>
  <c r="AH750" i="6" a="1"/>
  <c r="AH750" i="6" s="1"/>
  <c r="AG750" i="6" a="1"/>
  <c r="AG750" i="6" s="1"/>
  <c r="AF750" i="6" a="1"/>
  <c r="AF750" i="6" s="1"/>
  <c r="AE750" i="6"/>
  <c r="AE750" i="6" a="1"/>
  <c r="AD750" i="6" a="1"/>
  <c r="AD750" i="6" s="1"/>
  <c r="AC750" i="6" a="1"/>
  <c r="AC750" i="6" s="1"/>
  <c r="AB750" i="6" a="1"/>
  <c r="AB750" i="6" s="1"/>
  <c r="AA750" i="6"/>
  <c r="AA750" i="6" a="1"/>
  <c r="Z750" i="6" a="1"/>
  <c r="Z750" i="6" s="1"/>
  <c r="Y750" i="6" a="1"/>
  <c r="Y750" i="6" s="1"/>
  <c r="X750" i="6" a="1"/>
  <c r="X750" i="6" s="1"/>
  <c r="W750" i="6"/>
  <c r="W750" i="6" a="1"/>
  <c r="V750" i="6" a="1"/>
  <c r="V750" i="6" s="1"/>
  <c r="U750" i="6" a="1"/>
  <c r="U750" i="6" s="1"/>
  <c r="T750" i="6" a="1"/>
  <c r="T750" i="6" s="1"/>
  <c r="S750" i="6"/>
  <c r="S750" i="6" a="1"/>
  <c r="R750" i="6" a="1"/>
  <c r="R750" i="6" s="1"/>
  <c r="Q750" i="6" a="1"/>
  <c r="Q750" i="6" s="1"/>
  <c r="P750" i="6" a="1"/>
  <c r="P750" i="6" s="1"/>
  <c r="O750" i="6"/>
  <c r="O750" i="6" a="1"/>
  <c r="N750" i="6" a="1"/>
  <c r="N750" i="6" s="1"/>
  <c r="M750" i="6" a="1"/>
  <c r="M750" i="6" s="1"/>
  <c r="L750" i="6" a="1"/>
  <c r="L750" i="6" s="1"/>
  <c r="K750" i="6"/>
  <c r="K750" i="6" a="1"/>
  <c r="AI749" i="6"/>
  <c r="AI749" i="6" a="1"/>
  <c r="AH749" i="6" a="1"/>
  <c r="AH749" i="6" s="1"/>
  <c r="AG749" i="6" a="1"/>
  <c r="AG749" i="6" s="1"/>
  <c r="AF749" i="6" a="1"/>
  <c r="AF749" i="6" s="1"/>
  <c r="AE749" i="6"/>
  <c r="AE749" i="6" a="1"/>
  <c r="AD749" i="6" a="1"/>
  <c r="AD749" i="6" s="1"/>
  <c r="AC749" i="6" a="1"/>
  <c r="AC749" i="6" s="1"/>
  <c r="AB749" i="6" a="1"/>
  <c r="AB749" i="6" s="1"/>
  <c r="AA749" i="6"/>
  <c r="AA749" i="6" a="1"/>
  <c r="Z749" i="6" a="1"/>
  <c r="Z749" i="6" s="1"/>
  <c r="Y749" i="6" a="1"/>
  <c r="Y749" i="6" s="1"/>
  <c r="X749" i="6" a="1"/>
  <c r="X749" i="6" s="1"/>
  <c r="W749" i="6"/>
  <c r="W749" i="6" a="1"/>
  <c r="V749" i="6" a="1"/>
  <c r="V749" i="6" s="1"/>
  <c r="U749" i="6" a="1"/>
  <c r="U749" i="6" s="1"/>
  <c r="T749" i="6" a="1"/>
  <c r="T749" i="6" s="1"/>
  <c r="S749" i="6"/>
  <c r="S749" i="6" a="1"/>
  <c r="R749" i="6" a="1"/>
  <c r="R749" i="6" s="1"/>
  <c r="Q749" i="6" a="1"/>
  <c r="Q749" i="6" s="1"/>
  <c r="P749" i="6" a="1"/>
  <c r="P749" i="6" s="1"/>
  <c r="O749" i="6"/>
  <c r="O749" i="6" a="1"/>
  <c r="N749" i="6" a="1"/>
  <c r="N749" i="6" s="1"/>
  <c r="M749" i="6" a="1"/>
  <c r="M749" i="6" s="1"/>
  <c r="L749" i="6" a="1"/>
  <c r="L749" i="6" s="1"/>
  <c r="K749" i="6"/>
  <c r="K749" i="6" a="1"/>
  <c r="AI748" i="6"/>
  <c r="AI748" i="6" a="1"/>
  <c r="AH748" i="6" a="1"/>
  <c r="AH748" i="6" s="1"/>
  <c r="AG748" i="6" a="1"/>
  <c r="AG748" i="6" s="1"/>
  <c r="AF748" i="6" a="1"/>
  <c r="AF748" i="6" s="1"/>
  <c r="AE748" i="6"/>
  <c r="AE748" i="6" a="1"/>
  <c r="AD748" i="6" a="1"/>
  <c r="AD748" i="6" s="1"/>
  <c r="AC748" i="6" a="1"/>
  <c r="AC748" i="6" s="1"/>
  <c r="AB748" i="6" a="1"/>
  <c r="AB748" i="6" s="1"/>
  <c r="AA748" i="6"/>
  <c r="AA748" i="6" a="1"/>
  <c r="Z748" i="6" a="1"/>
  <c r="Z748" i="6" s="1"/>
  <c r="Y748" i="6" a="1"/>
  <c r="Y748" i="6" s="1"/>
  <c r="X748" i="6" a="1"/>
  <c r="X748" i="6" s="1"/>
  <c r="W748" i="6"/>
  <c r="W748" i="6" a="1"/>
  <c r="V748" i="6" a="1"/>
  <c r="V748" i="6" s="1"/>
  <c r="U748" i="6" a="1"/>
  <c r="U748" i="6" s="1"/>
  <c r="T748" i="6" a="1"/>
  <c r="T748" i="6" s="1"/>
  <c r="S748" i="6"/>
  <c r="S748" i="6" a="1"/>
  <c r="R748" i="6" a="1"/>
  <c r="R748" i="6" s="1"/>
  <c r="Q748" i="6" a="1"/>
  <c r="Q748" i="6" s="1"/>
  <c r="P748" i="6" a="1"/>
  <c r="P748" i="6" s="1"/>
  <c r="O748" i="6"/>
  <c r="O748" i="6" a="1"/>
  <c r="N748" i="6" a="1"/>
  <c r="N748" i="6" s="1"/>
  <c r="M748" i="6" a="1"/>
  <c r="M748" i="6" s="1"/>
  <c r="L748" i="6" a="1"/>
  <c r="L748" i="6" s="1"/>
  <c r="K748" i="6"/>
  <c r="K748" i="6" a="1"/>
  <c r="AI747" i="6"/>
  <c r="AI747" i="6" a="1"/>
  <c r="AH747" i="6" a="1"/>
  <c r="AH747" i="6" s="1"/>
  <c r="AG747" i="6" a="1"/>
  <c r="AG747" i="6" s="1"/>
  <c r="AF747" i="6" a="1"/>
  <c r="AF747" i="6" s="1"/>
  <c r="AE747" i="6"/>
  <c r="AE747" i="6" a="1"/>
  <c r="AD747" i="6" a="1"/>
  <c r="AD747" i="6" s="1"/>
  <c r="AC747" i="6" a="1"/>
  <c r="AC747" i="6" s="1"/>
  <c r="AB747" i="6" a="1"/>
  <c r="AB747" i="6" s="1"/>
  <c r="AA747" i="6"/>
  <c r="AA747" i="6" a="1"/>
  <c r="Z747" i="6" a="1"/>
  <c r="Z747" i="6" s="1"/>
  <c r="Y747" i="6" a="1"/>
  <c r="Y747" i="6" s="1"/>
  <c r="X747" i="6" a="1"/>
  <c r="X747" i="6" s="1"/>
  <c r="W747" i="6"/>
  <c r="W747" i="6" a="1"/>
  <c r="V747" i="6" a="1"/>
  <c r="V747" i="6" s="1"/>
  <c r="U747" i="6" a="1"/>
  <c r="U747" i="6" s="1"/>
  <c r="T747" i="6" a="1"/>
  <c r="T747" i="6" s="1"/>
  <c r="S747" i="6"/>
  <c r="S747" i="6" a="1"/>
  <c r="R747" i="6" a="1"/>
  <c r="R747" i="6" s="1"/>
  <c r="Q747" i="6" a="1"/>
  <c r="Q747" i="6" s="1"/>
  <c r="P747" i="6" a="1"/>
  <c r="P747" i="6" s="1"/>
  <c r="O747" i="6"/>
  <c r="O747" i="6" a="1"/>
  <c r="N747" i="6" a="1"/>
  <c r="N747" i="6" s="1"/>
  <c r="M747" i="6" a="1"/>
  <c r="M747" i="6" s="1"/>
  <c r="L747" i="6" a="1"/>
  <c r="L747" i="6" s="1"/>
  <c r="K747" i="6"/>
  <c r="K747" i="6" a="1"/>
  <c r="AI746" i="6"/>
  <c r="AI746" i="6" a="1"/>
  <c r="AH746" i="6" a="1"/>
  <c r="AH746" i="6" s="1"/>
  <c r="AG746" i="6" a="1"/>
  <c r="AG746" i="6" s="1"/>
  <c r="AF746" i="6" a="1"/>
  <c r="AF746" i="6" s="1"/>
  <c r="AE746" i="6"/>
  <c r="AE746" i="6" a="1"/>
  <c r="AD746" i="6" a="1"/>
  <c r="AD746" i="6" s="1"/>
  <c r="AC746" i="6" a="1"/>
  <c r="AC746" i="6" s="1"/>
  <c r="AB746" i="6" a="1"/>
  <c r="AB746" i="6" s="1"/>
  <c r="AA746" i="6"/>
  <c r="AA746" i="6" a="1"/>
  <c r="Z746" i="6" a="1"/>
  <c r="Z746" i="6" s="1"/>
  <c r="Y746" i="6" a="1"/>
  <c r="Y746" i="6" s="1"/>
  <c r="X746" i="6" a="1"/>
  <c r="X746" i="6" s="1"/>
  <c r="W746" i="6"/>
  <c r="W746" i="6" a="1"/>
  <c r="V746" i="6" a="1"/>
  <c r="V746" i="6" s="1"/>
  <c r="U746" i="6" a="1"/>
  <c r="U746" i="6" s="1"/>
  <c r="T746" i="6" a="1"/>
  <c r="T746" i="6" s="1"/>
  <c r="S746" i="6"/>
  <c r="S746" i="6" a="1"/>
  <c r="R746" i="6" a="1"/>
  <c r="R746" i="6" s="1"/>
  <c r="Q746" i="6" a="1"/>
  <c r="Q746" i="6" s="1"/>
  <c r="P746" i="6" a="1"/>
  <c r="P746" i="6" s="1"/>
  <c r="O746" i="6"/>
  <c r="O746" i="6" a="1"/>
  <c r="N746" i="6" a="1"/>
  <c r="N746" i="6" s="1"/>
  <c r="M746" i="6" a="1"/>
  <c r="M746" i="6" s="1"/>
  <c r="L746" i="6" a="1"/>
  <c r="L746" i="6" s="1"/>
  <c r="K746" i="6"/>
  <c r="K746" i="6" a="1"/>
  <c r="AI745" i="6"/>
  <c r="AI745" i="6" a="1"/>
  <c r="AH745" i="6" a="1"/>
  <c r="AH745" i="6" s="1"/>
  <c r="AG745" i="6" a="1"/>
  <c r="AG745" i="6" s="1"/>
  <c r="AF745" i="6" a="1"/>
  <c r="AF745" i="6" s="1"/>
  <c r="AE745" i="6"/>
  <c r="AE745" i="6" a="1"/>
  <c r="AD745" i="6" a="1"/>
  <c r="AD745" i="6" s="1"/>
  <c r="AC745" i="6" a="1"/>
  <c r="AC745" i="6" s="1"/>
  <c r="AB745" i="6" a="1"/>
  <c r="AB745" i="6" s="1"/>
  <c r="AA745" i="6" a="1"/>
  <c r="AA745" i="6" s="1"/>
  <c r="Z745" i="6" a="1"/>
  <c r="Z745" i="6" s="1"/>
  <c r="Y745" i="6" a="1"/>
  <c r="Y745" i="6" s="1"/>
  <c r="X745" i="6" a="1"/>
  <c r="X745" i="6" s="1"/>
  <c r="W745" i="6" a="1"/>
  <c r="W745" i="6" s="1"/>
  <c r="V745" i="6" a="1"/>
  <c r="V745" i="6" s="1"/>
  <c r="U745" i="6" a="1"/>
  <c r="U745" i="6" s="1"/>
  <c r="T745" i="6" a="1"/>
  <c r="T745" i="6" s="1"/>
  <c r="S745" i="6" a="1"/>
  <c r="S745" i="6" s="1"/>
  <c r="R745" i="6" a="1"/>
  <c r="R745" i="6" s="1"/>
  <c r="Q745" i="6"/>
  <c r="Q745" i="6" a="1"/>
  <c r="P745" i="6" a="1"/>
  <c r="P745" i="6" s="1"/>
  <c r="O745" i="6" a="1"/>
  <c r="O745" i="6" s="1"/>
  <c r="N745" i="6" a="1"/>
  <c r="N745" i="6" s="1"/>
  <c r="M745" i="6" a="1"/>
  <c r="M745" i="6" s="1"/>
  <c r="L745" i="6" a="1"/>
  <c r="L745" i="6" s="1"/>
  <c r="K745" i="6" a="1"/>
  <c r="K745" i="6" s="1"/>
  <c r="AI744" i="6" a="1"/>
  <c r="AI744" i="6" s="1"/>
  <c r="AH744" i="6" a="1"/>
  <c r="AH744" i="6" s="1"/>
  <c r="AG744" i="6" a="1"/>
  <c r="AG744" i="6" s="1"/>
  <c r="AF744" i="6" a="1"/>
  <c r="AF744" i="6" s="1"/>
  <c r="AE744" i="6" a="1"/>
  <c r="AE744" i="6" s="1"/>
  <c r="AD744" i="6" a="1"/>
  <c r="AD744" i="6" s="1"/>
  <c r="AC744" i="6"/>
  <c r="AC744" i="6" a="1"/>
  <c r="AB744" i="6" a="1"/>
  <c r="AB744" i="6" s="1"/>
  <c r="AA744" i="6" a="1"/>
  <c r="AA744" i="6" s="1"/>
  <c r="Z744" i="6" a="1"/>
  <c r="Z744" i="6" s="1"/>
  <c r="Y744" i="6" a="1"/>
  <c r="Y744" i="6" s="1"/>
  <c r="X744" i="6" a="1"/>
  <c r="X744" i="6" s="1"/>
  <c r="W744" i="6" a="1"/>
  <c r="W744" i="6" s="1"/>
  <c r="V744" i="6" a="1"/>
  <c r="V744" i="6" s="1"/>
  <c r="U744" i="6" a="1"/>
  <c r="U744" i="6" s="1"/>
  <c r="T744" i="6" a="1"/>
  <c r="T744" i="6" s="1"/>
  <c r="S744" i="6" a="1"/>
  <c r="S744" i="6" s="1"/>
  <c r="R744" i="6" a="1"/>
  <c r="R744" i="6" s="1"/>
  <c r="Q744" i="6" a="1"/>
  <c r="Q744" i="6" s="1"/>
  <c r="P744" i="6" a="1"/>
  <c r="P744" i="6" s="1"/>
  <c r="O744" i="6" a="1"/>
  <c r="O744" i="6" s="1"/>
  <c r="N744" i="6" a="1"/>
  <c r="N744" i="6" s="1"/>
  <c r="M744" i="6"/>
  <c r="M744" i="6" a="1"/>
  <c r="L744" i="6" a="1"/>
  <c r="L744" i="6" s="1"/>
  <c r="K744" i="6" a="1"/>
  <c r="K744" i="6" s="1"/>
  <c r="AI743" i="6" a="1"/>
  <c r="AI743" i="6" s="1"/>
  <c r="AH743" i="6" a="1"/>
  <c r="AH743" i="6" s="1"/>
  <c r="AG743" i="6"/>
  <c r="AG743" i="6" a="1"/>
  <c r="AF743" i="6" a="1"/>
  <c r="AF743" i="6" s="1"/>
  <c r="AE743" i="6" a="1"/>
  <c r="AE743" i="6" s="1"/>
  <c r="AD743" i="6" a="1"/>
  <c r="AD743" i="6" s="1"/>
  <c r="AC743" i="6" a="1"/>
  <c r="AC743" i="6" s="1"/>
  <c r="AB743" i="6" a="1"/>
  <c r="AB743" i="6" s="1"/>
  <c r="AA743" i="6" a="1"/>
  <c r="AA743" i="6" s="1"/>
  <c r="Z743" i="6" a="1"/>
  <c r="Z743" i="6" s="1"/>
  <c r="Y743" i="6"/>
  <c r="Y743" i="6" a="1"/>
  <c r="X743" i="6" a="1"/>
  <c r="X743" i="6" s="1"/>
  <c r="W743" i="6" a="1"/>
  <c r="W743" i="6" s="1"/>
  <c r="V743" i="6" a="1"/>
  <c r="V743" i="6" s="1"/>
  <c r="U743" i="6" a="1"/>
  <c r="U743" i="6" s="1"/>
  <c r="T743" i="6" a="1"/>
  <c r="T743" i="6" s="1"/>
  <c r="S743" i="6" a="1"/>
  <c r="S743" i="6" s="1"/>
  <c r="R743" i="6" a="1"/>
  <c r="R743" i="6" s="1"/>
  <c r="Q743" i="6"/>
  <c r="Q743" i="6" a="1"/>
  <c r="P743" i="6" a="1"/>
  <c r="P743" i="6" s="1"/>
  <c r="O743" i="6" a="1"/>
  <c r="O743" i="6" s="1"/>
  <c r="N743" i="6" a="1"/>
  <c r="N743" i="6" s="1"/>
  <c r="M743" i="6" a="1"/>
  <c r="M743" i="6" s="1"/>
  <c r="L743" i="6" a="1"/>
  <c r="L743" i="6" s="1"/>
  <c r="K743" i="6" a="1"/>
  <c r="K743" i="6" s="1"/>
  <c r="AI742" i="6" a="1"/>
  <c r="AI742" i="6" s="1"/>
  <c r="AH742" i="6" a="1"/>
  <c r="AH742" i="6" s="1"/>
  <c r="AG742" i="6" a="1"/>
  <c r="AG742" i="6" s="1"/>
  <c r="AF742" i="6" a="1"/>
  <c r="AF742" i="6" s="1"/>
  <c r="AE742" i="6" a="1"/>
  <c r="AE742" i="6" s="1"/>
  <c r="AD742" i="6" a="1"/>
  <c r="AD742" i="6" s="1"/>
  <c r="AC742" i="6"/>
  <c r="AC742" i="6" a="1"/>
  <c r="AB742" i="6" a="1"/>
  <c r="AB742" i="6" s="1"/>
  <c r="AA742" i="6" a="1"/>
  <c r="AA742" i="6" s="1"/>
  <c r="Z742" i="6" a="1"/>
  <c r="Z742" i="6" s="1"/>
  <c r="Y742" i="6" a="1"/>
  <c r="Y742" i="6" s="1"/>
  <c r="X742" i="6" a="1"/>
  <c r="X742" i="6" s="1"/>
  <c r="W742" i="6" a="1"/>
  <c r="W742" i="6" s="1"/>
  <c r="V742" i="6" a="1"/>
  <c r="V742" i="6" s="1"/>
  <c r="U742" i="6"/>
  <c r="U742" i="6" a="1"/>
  <c r="T742" i="6" a="1"/>
  <c r="T742" i="6" s="1"/>
  <c r="S742" i="6" a="1"/>
  <c r="S742" i="6" s="1"/>
  <c r="R742" i="6" a="1"/>
  <c r="R742" i="6" s="1"/>
  <c r="Q742" i="6" a="1"/>
  <c r="Q742" i="6" s="1"/>
  <c r="P742" i="6" a="1"/>
  <c r="P742" i="6" s="1"/>
  <c r="O742" i="6" a="1"/>
  <c r="O742" i="6" s="1"/>
  <c r="N742" i="6" a="1"/>
  <c r="N742" i="6" s="1"/>
  <c r="M742" i="6"/>
  <c r="M742" i="6" a="1"/>
  <c r="L742" i="6" a="1"/>
  <c r="L742" i="6" s="1"/>
  <c r="K742" i="6" a="1"/>
  <c r="K742" i="6" s="1"/>
  <c r="AI741" i="6" a="1"/>
  <c r="AI741" i="6" s="1"/>
  <c r="AH741" i="6" a="1"/>
  <c r="AH741" i="6" s="1"/>
  <c r="AG741" i="6" a="1"/>
  <c r="AG741" i="6" s="1"/>
  <c r="AF741" i="6" a="1"/>
  <c r="AF741" i="6" s="1"/>
  <c r="AE741" i="6" a="1"/>
  <c r="AE741" i="6" s="1"/>
  <c r="AD741" i="6" a="1"/>
  <c r="AD741" i="6" s="1"/>
  <c r="AC741" i="6" a="1"/>
  <c r="AC741" i="6" s="1"/>
  <c r="AB741" i="6" a="1"/>
  <c r="AB741" i="6" s="1"/>
  <c r="AA741" i="6" a="1"/>
  <c r="AA741" i="6" s="1"/>
  <c r="Z741" i="6" a="1"/>
  <c r="Z741" i="6" s="1"/>
  <c r="Y741" i="6"/>
  <c r="Y741" i="6" a="1"/>
  <c r="X741" i="6" a="1"/>
  <c r="X741" i="6" s="1"/>
  <c r="W741" i="6" a="1"/>
  <c r="W741" i="6" s="1"/>
  <c r="V741" i="6" a="1"/>
  <c r="V741" i="6" s="1"/>
  <c r="U741" i="6" a="1"/>
  <c r="U741" i="6" s="1"/>
  <c r="T741" i="6" a="1"/>
  <c r="T741" i="6" s="1"/>
  <c r="S741" i="6" a="1"/>
  <c r="S741" i="6" s="1"/>
  <c r="R741" i="6" a="1"/>
  <c r="R741" i="6" s="1"/>
  <c r="Q741" i="6" a="1"/>
  <c r="Q741" i="6" s="1"/>
  <c r="P741" i="6" a="1"/>
  <c r="P741" i="6" s="1"/>
  <c r="O741" i="6" a="1"/>
  <c r="O741" i="6" s="1"/>
  <c r="N741" i="6" a="1"/>
  <c r="N741" i="6" s="1"/>
  <c r="M741" i="6" a="1"/>
  <c r="M741" i="6" s="1"/>
  <c r="L741" i="6" a="1"/>
  <c r="L741" i="6" s="1"/>
  <c r="K741" i="6" a="1"/>
  <c r="K741" i="6" s="1"/>
  <c r="AI740" i="6" a="1"/>
  <c r="AI740" i="6" s="1"/>
  <c r="AH740" i="6" a="1"/>
  <c r="AH740" i="6" s="1"/>
  <c r="AG740" i="6" a="1"/>
  <c r="AG740" i="6" s="1"/>
  <c r="AF740" i="6" a="1"/>
  <c r="AF740" i="6" s="1"/>
  <c r="AE740" i="6" a="1"/>
  <c r="AE740" i="6" s="1"/>
  <c r="AD740" i="6" a="1"/>
  <c r="AD740" i="6" s="1"/>
  <c r="AC740" i="6" a="1"/>
  <c r="AC740" i="6" s="1"/>
  <c r="AB740" i="6" a="1"/>
  <c r="AB740" i="6" s="1"/>
  <c r="AA740" i="6" a="1"/>
  <c r="AA740" i="6" s="1"/>
  <c r="Z740" i="6" a="1"/>
  <c r="Z740" i="6" s="1"/>
  <c r="Y740" i="6" a="1"/>
  <c r="Y740" i="6" s="1"/>
  <c r="X740" i="6" a="1"/>
  <c r="X740" i="6" s="1"/>
  <c r="W740" i="6" a="1"/>
  <c r="W740" i="6" s="1"/>
  <c r="V740" i="6" a="1"/>
  <c r="V740" i="6" s="1"/>
  <c r="U740" i="6"/>
  <c r="U740" i="6" a="1"/>
  <c r="T740" i="6" a="1"/>
  <c r="T740" i="6" s="1"/>
  <c r="S740" i="6" a="1"/>
  <c r="S740" i="6" s="1"/>
  <c r="R740" i="6" a="1"/>
  <c r="R740" i="6" s="1"/>
  <c r="Q740" i="6" a="1"/>
  <c r="Q740" i="6" s="1"/>
  <c r="P740" i="6" a="1"/>
  <c r="P740" i="6" s="1"/>
  <c r="O740" i="6" a="1"/>
  <c r="O740" i="6" s="1"/>
  <c r="N740" i="6" a="1"/>
  <c r="N740" i="6" s="1"/>
  <c r="M740" i="6" a="1"/>
  <c r="M740" i="6" s="1"/>
  <c r="L740" i="6" a="1"/>
  <c r="L740" i="6" s="1"/>
  <c r="K740" i="6" a="1"/>
  <c r="K740" i="6" s="1"/>
  <c r="AI739" i="6" a="1"/>
  <c r="AI739" i="6" s="1"/>
  <c r="AH739" i="6" a="1"/>
  <c r="AH739" i="6" s="1"/>
  <c r="AG739" i="6" a="1"/>
  <c r="AG739" i="6" s="1"/>
  <c r="AF739" i="6" a="1"/>
  <c r="AF739" i="6" s="1"/>
  <c r="AE739" i="6"/>
  <c r="AE739" i="6" a="1"/>
  <c r="AD739" i="6" a="1"/>
  <c r="AD739" i="6" s="1"/>
  <c r="AC739" i="6" a="1"/>
  <c r="AC739" i="6" s="1"/>
  <c r="AB739" i="6" a="1"/>
  <c r="AB739" i="6" s="1"/>
  <c r="AA739" i="6" a="1"/>
  <c r="AA739" i="6" s="1"/>
  <c r="Z739" i="6" a="1"/>
  <c r="Z739" i="6" s="1"/>
  <c r="Y739" i="6" a="1"/>
  <c r="Y739" i="6" s="1"/>
  <c r="X739" i="6" a="1"/>
  <c r="X739" i="6" s="1"/>
  <c r="W739" i="6"/>
  <c r="W739" i="6" a="1"/>
  <c r="V739" i="6" a="1"/>
  <c r="V739" i="6" s="1"/>
  <c r="U739" i="6" a="1"/>
  <c r="U739" i="6" s="1"/>
  <c r="T739" i="6" a="1"/>
  <c r="T739" i="6" s="1"/>
  <c r="S739" i="6" a="1"/>
  <c r="S739" i="6" s="1"/>
  <c r="R739" i="6" a="1"/>
  <c r="R739" i="6" s="1"/>
  <c r="Q739" i="6" a="1"/>
  <c r="Q739" i="6" s="1"/>
  <c r="P739" i="6" a="1"/>
  <c r="P739" i="6" s="1"/>
  <c r="O739" i="6"/>
  <c r="O739" i="6" a="1"/>
  <c r="N739" i="6" a="1"/>
  <c r="N739" i="6" s="1"/>
  <c r="M739" i="6" a="1"/>
  <c r="M739" i="6" s="1"/>
  <c r="L739" i="6" a="1"/>
  <c r="L739" i="6" s="1"/>
  <c r="K739" i="6" a="1"/>
  <c r="K739" i="6" s="1"/>
  <c r="AI738" i="6"/>
  <c r="AI738" i="6" a="1"/>
  <c r="AH738" i="6" a="1"/>
  <c r="AH738" i="6" s="1"/>
  <c r="AG738" i="6" a="1"/>
  <c r="AG738" i="6" s="1"/>
  <c r="AF738" i="6" a="1"/>
  <c r="AF738" i="6" s="1"/>
  <c r="AE738" i="6" a="1"/>
  <c r="AE738" i="6" s="1"/>
  <c r="AD738" i="6" a="1"/>
  <c r="AD738" i="6" s="1"/>
  <c r="AC738" i="6" a="1"/>
  <c r="AC738" i="6" s="1"/>
  <c r="AB738" i="6" a="1"/>
  <c r="AB738" i="6" s="1"/>
  <c r="AA738" i="6"/>
  <c r="AA738" i="6" a="1"/>
  <c r="Z738" i="6" a="1"/>
  <c r="Z738" i="6" s="1"/>
  <c r="Y738" i="6" a="1"/>
  <c r="Y738" i="6" s="1"/>
  <c r="X738" i="6" a="1"/>
  <c r="X738" i="6" s="1"/>
  <c r="W738" i="6" a="1"/>
  <c r="W738" i="6" s="1"/>
  <c r="V738" i="6" a="1"/>
  <c r="V738" i="6" s="1"/>
  <c r="U738" i="6" a="1"/>
  <c r="U738" i="6" s="1"/>
  <c r="T738" i="6" a="1"/>
  <c r="T738" i="6" s="1"/>
  <c r="S738" i="6"/>
  <c r="S738" i="6" a="1"/>
  <c r="R738" i="6" a="1"/>
  <c r="R738" i="6" s="1"/>
  <c r="Q738" i="6" a="1"/>
  <c r="Q738" i="6" s="1"/>
  <c r="P738" i="6" a="1"/>
  <c r="P738" i="6" s="1"/>
  <c r="O738" i="6" a="1"/>
  <c r="O738" i="6" s="1"/>
  <c r="N738" i="6" a="1"/>
  <c r="N738" i="6" s="1"/>
  <c r="M738" i="6" a="1"/>
  <c r="M738" i="6" s="1"/>
  <c r="L738" i="6" a="1"/>
  <c r="L738" i="6" s="1"/>
  <c r="K738" i="6"/>
  <c r="K738" i="6" a="1"/>
  <c r="AI737" i="6" a="1"/>
  <c r="AI737" i="6" s="1"/>
  <c r="AH737" i="6" a="1"/>
  <c r="AH737" i="6" s="1"/>
  <c r="AG737" i="6"/>
  <c r="AG737" i="6" a="1"/>
  <c r="AF737" i="6" a="1"/>
  <c r="AF737" i="6" s="1"/>
  <c r="AE737" i="6" a="1"/>
  <c r="AE737" i="6" s="1"/>
  <c r="AD737" i="6" a="1"/>
  <c r="AD737" i="6" s="1"/>
  <c r="AC737" i="6" a="1"/>
  <c r="AC737" i="6" s="1"/>
  <c r="AB737" i="6" a="1"/>
  <c r="AB737" i="6" s="1"/>
  <c r="AA737" i="6" a="1"/>
  <c r="AA737" i="6" s="1"/>
  <c r="Z737" i="6" a="1"/>
  <c r="Z737" i="6" s="1"/>
  <c r="Y737" i="6" a="1"/>
  <c r="Y737" i="6" s="1"/>
  <c r="X737" i="6" a="1"/>
  <c r="X737" i="6" s="1"/>
  <c r="W737" i="6" a="1"/>
  <c r="W737" i="6" s="1"/>
  <c r="V737" i="6" a="1"/>
  <c r="V737" i="6" s="1"/>
  <c r="U737" i="6" a="1"/>
  <c r="U737" i="6" s="1"/>
  <c r="T737" i="6" a="1"/>
  <c r="T737" i="6" s="1"/>
  <c r="S737" i="6" a="1"/>
  <c r="S737" i="6" s="1"/>
  <c r="R737" i="6" a="1"/>
  <c r="R737" i="6" s="1"/>
  <c r="Q737" i="6"/>
  <c r="Q737" i="6" a="1"/>
  <c r="P737" i="6" a="1"/>
  <c r="P737" i="6" s="1"/>
  <c r="O737" i="6" a="1"/>
  <c r="O737" i="6" s="1"/>
  <c r="N737" i="6" a="1"/>
  <c r="N737" i="6" s="1"/>
  <c r="M737" i="6" a="1"/>
  <c r="M737" i="6" s="1"/>
  <c r="L737" i="6" a="1"/>
  <c r="L737" i="6" s="1"/>
  <c r="K737" i="6" a="1"/>
  <c r="K737" i="6" s="1"/>
  <c r="AI736" i="6" a="1"/>
  <c r="AI736" i="6" s="1"/>
  <c r="AH736" i="6" a="1"/>
  <c r="AH736" i="6" s="1"/>
  <c r="AG736" i="6" a="1"/>
  <c r="AG736" i="6" s="1"/>
  <c r="AF736" i="6" a="1"/>
  <c r="AF736" i="6" s="1"/>
  <c r="AE736" i="6" a="1"/>
  <c r="AE736" i="6" s="1"/>
  <c r="AD736" i="6" a="1"/>
  <c r="AD736" i="6" s="1"/>
  <c r="AC736" i="6"/>
  <c r="AC736" i="6" a="1"/>
  <c r="AB736" i="6" a="1"/>
  <c r="AB736" i="6" s="1"/>
  <c r="AA736" i="6" a="1"/>
  <c r="AA736" i="6" s="1"/>
  <c r="Z736" i="6" a="1"/>
  <c r="Z736" i="6" s="1"/>
  <c r="Y736" i="6" a="1"/>
  <c r="Y736" i="6" s="1"/>
  <c r="X736" i="6" a="1"/>
  <c r="X736" i="6" s="1"/>
  <c r="W736" i="6" a="1"/>
  <c r="W736" i="6" s="1"/>
  <c r="V736" i="6" a="1"/>
  <c r="V736" i="6" s="1"/>
  <c r="U736" i="6" a="1"/>
  <c r="U736" i="6" s="1"/>
  <c r="T736" i="6" a="1"/>
  <c r="T736" i="6" s="1"/>
  <c r="S736" i="6" a="1"/>
  <c r="S736" i="6" s="1"/>
  <c r="R736" i="6" a="1"/>
  <c r="R736" i="6" s="1"/>
  <c r="Q736" i="6" a="1"/>
  <c r="Q736" i="6" s="1"/>
  <c r="P736" i="6" a="1"/>
  <c r="P736" i="6" s="1"/>
  <c r="O736" i="6" a="1"/>
  <c r="O736" i="6" s="1"/>
  <c r="N736" i="6" a="1"/>
  <c r="N736" i="6" s="1"/>
  <c r="M736" i="6"/>
  <c r="M736" i="6" a="1"/>
  <c r="L736" i="6" a="1"/>
  <c r="L736" i="6" s="1"/>
  <c r="K736" i="6" a="1"/>
  <c r="K736" i="6" s="1"/>
  <c r="AI735" i="6" a="1"/>
  <c r="AI735" i="6" s="1"/>
  <c r="AH735" i="6" a="1"/>
  <c r="AH735" i="6" s="1"/>
  <c r="AG735" i="6"/>
  <c r="AG735" i="6" a="1"/>
  <c r="AF735" i="6" a="1"/>
  <c r="AF735" i="6" s="1"/>
  <c r="AE735" i="6" a="1"/>
  <c r="AE735" i="6" s="1"/>
  <c r="AD735" i="6" a="1"/>
  <c r="AD735" i="6" s="1"/>
  <c r="AC735" i="6" a="1"/>
  <c r="AC735" i="6" s="1"/>
  <c r="AB735" i="6" a="1"/>
  <c r="AB735" i="6" s="1"/>
  <c r="AA735" i="6" a="1"/>
  <c r="AA735" i="6" s="1"/>
  <c r="Z735" i="6" a="1"/>
  <c r="Z735" i="6" s="1"/>
  <c r="Y735" i="6"/>
  <c r="Y735" i="6" a="1"/>
  <c r="X735" i="6" a="1"/>
  <c r="X735" i="6" s="1"/>
  <c r="W735" i="6" a="1"/>
  <c r="W735" i="6" s="1"/>
  <c r="V735" i="6" a="1"/>
  <c r="V735" i="6" s="1"/>
  <c r="U735" i="6" a="1"/>
  <c r="U735" i="6" s="1"/>
  <c r="T735" i="6" a="1"/>
  <c r="T735" i="6" s="1"/>
  <c r="S735" i="6" a="1"/>
  <c r="S735" i="6" s="1"/>
  <c r="R735" i="6" a="1"/>
  <c r="R735" i="6" s="1"/>
  <c r="Q735" i="6"/>
  <c r="Q735" i="6" a="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c r="AC734" i="6" a="1"/>
  <c r="AB734" i="6" a="1"/>
  <c r="AB734" i="6" s="1"/>
  <c r="AA734" i="6" a="1"/>
  <c r="AA734" i="6" s="1"/>
  <c r="Z734" i="6" a="1"/>
  <c r="Z734" i="6" s="1"/>
  <c r="Y734" i="6" a="1"/>
  <c r="Y734" i="6" s="1"/>
  <c r="X734" i="6" a="1"/>
  <c r="X734" i="6" s="1"/>
  <c r="W734" i="6" a="1"/>
  <c r="W734" i="6" s="1"/>
  <c r="V734" i="6" a="1"/>
  <c r="V734" i="6" s="1"/>
  <c r="U734" i="6"/>
  <c r="U734" i="6" a="1"/>
  <c r="T734" i="6" a="1"/>
  <c r="T734" i="6" s="1"/>
  <c r="S734" i="6" a="1"/>
  <c r="S734" i="6" s="1"/>
  <c r="R734" i="6" a="1"/>
  <c r="R734" i="6" s="1"/>
  <c r="Q734" i="6" a="1"/>
  <c r="Q734" i="6" s="1"/>
  <c r="P734" i="6" a="1"/>
  <c r="P734" i="6" s="1"/>
  <c r="O734" i="6" a="1"/>
  <c r="O734" i="6" s="1"/>
  <c r="N734" i="6" a="1"/>
  <c r="N734" i="6" s="1"/>
  <c r="M734" i="6"/>
  <c r="M734" i="6" a="1"/>
  <c r="L734" i="6" a="1"/>
  <c r="L734" i="6" s="1"/>
  <c r="K734" i="6" a="1"/>
  <c r="K734" i="6" s="1"/>
  <c r="AI733" i="6" a="1"/>
  <c r="AI733" i="6" s="1"/>
  <c r="AH733" i="6" a="1"/>
  <c r="AH733" i="6" s="1"/>
  <c r="AG733" i="6"/>
  <c r="AG733" i="6" a="1"/>
  <c r="AF733" i="6" a="1"/>
  <c r="AF733" i="6" s="1"/>
  <c r="AE733" i="6" a="1"/>
  <c r="AE733" i="6" s="1"/>
  <c r="AD733" i="6" a="1"/>
  <c r="AD733" i="6" s="1"/>
  <c r="AC733" i="6" a="1"/>
  <c r="AC733" i="6" s="1"/>
  <c r="AB733" i="6" a="1"/>
  <c r="AB733" i="6" s="1"/>
  <c r="AA733" i="6" a="1"/>
  <c r="AA733" i="6" s="1"/>
  <c r="Z733" i="6" a="1"/>
  <c r="Z733" i="6" s="1"/>
  <c r="Y733" i="6"/>
  <c r="Y733" i="6" a="1"/>
  <c r="X733" i="6" a="1"/>
  <c r="X733" i="6" s="1"/>
  <c r="W733" i="6" a="1"/>
  <c r="W733" i="6" s="1"/>
  <c r="V733" i="6" a="1"/>
  <c r="V733" i="6" s="1"/>
  <c r="U733" i="6" a="1"/>
  <c r="U733" i="6" s="1"/>
  <c r="T733" i="6" a="1"/>
  <c r="T733" i="6" s="1"/>
  <c r="S733" i="6" a="1"/>
  <c r="S733" i="6" s="1"/>
  <c r="R733" i="6" a="1"/>
  <c r="R733" i="6" s="1"/>
  <c r="Q733" i="6"/>
  <c r="Q733" i="6" a="1"/>
  <c r="P733" i="6" a="1"/>
  <c r="P733" i="6" s="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a="1"/>
  <c r="AD732" i="6" s="1"/>
  <c r="AC732" i="6"/>
  <c r="AC732" i="6" a="1"/>
  <c r="AB732" i="6" a="1"/>
  <c r="AB732" i="6" s="1"/>
  <c r="AA732" i="6" a="1"/>
  <c r="AA732" i="6" s="1"/>
  <c r="Z732" i="6" a="1"/>
  <c r="Z732" i="6" s="1"/>
  <c r="Y732" i="6" a="1"/>
  <c r="Y732" i="6" s="1"/>
  <c r="X732" i="6" a="1"/>
  <c r="X732" i="6" s="1"/>
  <c r="W732" i="6" a="1"/>
  <c r="W732" i="6" s="1"/>
  <c r="V732" i="6" a="1"/>
  <c r="V732" i="6" s="1"/>
  <c r="U732" i="6"/>
  <c r="U732" i="6" a="1"/>
  <c r="T732" i="6" a="1"/>
  <c r="T732" i="6" s="1"/>
  <c r="S732" i="6" a="1"/>
  <c r="S732" i="6" s="1"/>
  <c r="R732" i="6" a="1"/>
  <c r="R732" i="6" s="1"/>
  <c r="Q732" i="6" a="1"/>
  <c r="Q732" i="6" s="1"/>
  <c r="P732" i="6" a="1"/>
  <c r="P732" i="6" s="1"/>
  <c r="O732" i="6" a="1"/>
  <c r="O732" i="6" s="1"/>
  <c r="N732" i="6" a="1"/>
  <c r="N732" i="6" s="1"/>
  <c r="M732" i="6"/>
  <c r="M732" i="6" a="1"/>
  <c r="L732" i="6" a="1"/>
  <c r="L732" i="6" s="1"/>
  <c r="K732" i="6" a="1"/>
  <c r="K732" i="6" s="1"/>
  <c r="AI731" i="6" a="1"/>
  <c r="AI731" i="6" s="1"/>
  <c r="AH731" i="6" a="1"/>
  <c r="AH731" i="6" s="1"/>
  <c r="AG731" i="6" a="1"/>
  <c r="AG731" i="6" s="1"/>
  <c r="AF731" i="6" a="1"/>
  <c r="AF731" i="6" s="1"/>
  <c r="AE731" i="6"/>
  <c r="AE731" i="6" a="1"/>
  <c r="AD731" i="6" a="1"/>
  <c r="AD731" i="6" s="1"/>
  <c r="AC731" i="6" a="1"/>
  <c r="AC731" i="6" s="1"/>
  <c r="AB731" i="6" a="1"/>
  <c r="AB731" i="6" s="1"/>
  <c r="AA731" i="6" a="1"/>
  <c r="AA731" i="6" s="1"/>
  <c r="Z731" i="6" a="1"/>
  <c r="Z731" i="6" s="1"/>
  <c r="Y731" i="6"/>
  <c r="Y731" i="6" a="1"/>
  <c r="X731" i="6" a="1"/>
  <c r="X731" i="6" s="1"/>
  <c r="W731" i="6" a="1"/>
  <c r="W731" i="6" s="1"/>
  <c r="V731" i="6" a="1"/>
  <c r="V731" i="6" s="1"/>
  <c r="U731" i="6"/>
  <c r="U731" i="6" a="1"/>
  <c r="T731" i="6" a="1"/>
  <c r="T731" i="6" s="1"/>
  <c r="S731" i="6" a="1"/>
  <c r="S731" i="6" s="1"/>
  <c r="R731" i="6" a="1"/>
  <c r="R731" i="6" s="1"/>
  <c r="Q731" i="6" a="1"/>
  <c r="Q731" i="6" s="1"/>
  <c r="P731" i="6" a="1"/>
  <c r="P731" i="6" s="1"/>
  <c r="O731" i="6"/>
  <c r="O731" i="6" a="1"/>
  <c r="N731" i="6" a="1"/>
  <c r="N731" i="6" s="1"/>
  <c r="M731" i="6" a="1"/>
  <c r="M731" i="6" s="1"/>
  <c r="L731" i="6" a="1"/>
  <c r="L731" i="6" s="1"/>
  <c r="K731" i="6" a="1"/>
  <c r="K731" i="6" s="1"/>
  <c r="AI730" i="6"/>
  <c r="AI730" i="6" a="1"/>
  <c r="AH730" i="6" a="1"/>
  <c r="AH730" i="6" s="1"/>
  <c r="AG730" i="6" a="1"/>
  <c r="AG730" i="6" s="1"/>
  <c r="AF730" i="6" a="1"/>
  <c r="AF730" i="6" s="1"/>
  <c r="AE730" i="6" a="1"/>
  <c r="AE730" i="6" s="1"/>
  <c r="AD730" i="6" a="1"/>
  <c r="AD730" i="6" s="1"/>
  <c r="AC730" i="6"/>
  <c r="AC730" i="6" a="1"/>
  <c r="AB730" i="6" a="1"/>
  <c r="AB730" i="6" s="1"/>
  <c r="AA730" i="6" a="1"/>
  <c r="AA730" i="6" s="1"/>
  <c r="Z730" i="6" a="1"/>
  <c r="Z730" i="6" s="1"/>
  <c r="Y730" i="6"/>
  <c r="Y730" i="6" a="1"/>
  <c r="X730" i="6" a="1"/>
  <c r="X730" i="6" s="1"/>
  <c r="W730" i="6" a="1"/>
  <c r="W730" i="6" s="1"/>
  <c r="V730" i="6" a="1"/>
  <c r="V730" i="6" s="1"/>
  <c r="U730" i="6" a="1"/>
  <c r="U730" i="6" s="1"/>
  <c r="T730" i="6" a="1"/>
  <c r="T730" i="6" s="1"/>
  <c r="S730" i="6"/>
  <c r="S730" i="6" a="1"/>
  <c r="R730" i="6" a="1"/>
  <c r="R730" i="6" s="1"/>
  <c r="Q730" i="6" a="1"/>
  <c r="Q730" i="6" s="1"/>
  <c r="P730" i="6" a="1"/>
  <c r="P730" i="6" s="1"/>
  <c r="O730" i="6" a="1"/>
  <c r="O730" i="6" s="1"/>
  <c r="N730" i="6" a="1"/>
  <c r="N730" i="6" s="1"/>
  <c r="M730" i="6" a="1"/>
  <c r="M730" i="6" s="1"/>
  <c r="L730" i="6" a="1"/>
  <c r="L730" i="6" s="1"/>
  <c r="K730" i="6" a="1"/>
  <c r="K730" i="6" s="1"/>
  <c r="AI729" i="6" a="1"/>
  <c r="AI729" i="6" s="1"/>
  <c r="AH729" i="6" a="1"/>
  <c r="AH729" i="6" s="1"/>
  <c r="AG729" i="6" a="1"/>
  <c r="AG729" i="6" s="1"/>
  <c r="AF729" i="6" a="1"/>
  <c r="AF729" i="6" s="1"/>
  <c r="AE729" i="6"/>
  <c r="AE729" i="6" a="1"/>
  <c r="AD729" i="6" a="1"/>
  <c r="AD729" i="6" s="1"/>
  <c r="AC729" i="6" a="1"/>
  <c r="AC729" i="6" s="1"/>
  <c r="AB729" i="6" a="1"/>
  <c r="AB729" i="6" s="1"/>
  <c r="AA729" i="6" a="1"/>
  <c r="AA729" i="6" s="1"/>
  <c r="Z729" i="6" a="1"/>
  <c r="Z729" i="6" s="1"/>
  <c r="Y729" i="6"/>
  <c r="Y729" i="6" a="1"/>
  <c r="X729" i="6" a="1"/>
  <c r="X729" i="6" s="1"/>
  <c r="W729" i="6" a="1"/>
  <c r="W729" i="6" s="1"/>
  <c r="V729" i="6" a="1"/>
  <c r="V729" i="6" s="1"/>
  <c r="U729" i="6" a="1"/>
  <c r="U729" i="6" s="1"/>
  <c r="T729" i="6" a="1"/>
  <c r="T729" i="6" s="1"/>
  <c r="S729" i="6" a="1"/>
  <c r="S729" i="6" s="1"/>
  <c r="R729" i="6" a="1"/>
  <c r="R729" i="6" s="1"/>
  <c r="Q729" i="6"/>
  <c r="Q729" i="6" a="1"/>
  <c r="P729" i="6" a="1"/>
  <c r="P729" i="6" s="1"/>
  <c r="O729" i="6" a="1"/>
  <c r="O729" i="6" s="1"/>
  <c r="N729" i="6" a="1"/>
  <c r="N729" i="6" s="1"/>
  <c r="M729" i="6" a="1"/>
  <c r="M729" i="6" s="1"/>
  <c r="L729" i="6" a="1"/>
  <c r="L729" i="6" s="1"/>
  <c r="K729" i="6" a="1"/>
  <c r="K729" i="6" s="1"/>
  <c r="AI728" i="6" a="1"/>
  <c r="AI728" i="6" s="1"/>
  <c r="AH728" i="6" a="1"/>
  <c r="AH728" i="6" s="1"/>
  <c r="AG728" i="6"/>
  <c r="AG728" i="6" a="1"/>
  <c r="AF728" i="6" a="1"/>
  <c r="AF728" i="6" s="1"/>
  <c r="AE728" i="6" a="1"/>
  <c r="AE728" i="6" s="1"/>
  <c r="AD728" i="6" a="1"/>
  <c r="AD728" i="6" s="1"/>
  <c r="AC728" i="6" a="1"/>
  <c r="AC728" i="6" s="1"/>
  <c r="AB728" i="6" a="1"/>
  <c r="AB728" i="6" s="1"/>
  <c r="AA728" i="6"/>
  <c r="AA728" i="6" a="1"/>
  <c r="Z728" i="6" a="1"/>
  <c r="Z728" i="6" s="1"/>
  <c r="Y728" i="6" a="1"/>
  <c r="Y728" i="6" s="1"/>
  <c r="X728" i="6" a="1"/>
  <c r="X728" i="6" s="1"/>
  <c r="W728" i="6" a="1"/>
  <c r="W728" i="6" s="1"/>
  <c r="V728" i="6" a="1"/>
  <c r="V728" i="6" s="1"/>
  <c r="U728" i="6" a="1"/>
  <c r="U728" i="6" s="1"/>
  <c r="T728" i="6" a="1"/>
  <c r="T728" i="6" s="1"/>
  <c r="S728" i="6" a="1"/>
  <c r="S728" i="6" s="1"/>
  <c r="R728" i="6" a="1"/>
  <c r="R728" i="6" s="1"/>
  <c r="Q728" i="6"/>
  <c r="Q728" i="6" a="1"/>
  <c r="P728" i="6" a="1"/>
  <c r="P728" i="6" s="1"/>
  <c r="O728" i="6" a="1"/>
  <c r="O728" i="6" s="1"/>
  <c r="N728" i="6" a="1"/>
  <c r="N728" i="6" s="1"/>
  <c r="M728" i="6" a="1"/>
  <c r="M728" i="6" s="1"/>
  <c r="L728" i="6" a="1"/>
  <c r="L728" i="6" s="1"/>
  <c r="K728" i="6"/>
  <c r="K728" i="6" a="1"/>
  <c r="AI727" i="6" a="1"/>
  <c r="AI727" i="6" s="1"/>
  <c r="AH727" i="6" a="1"/>
  <c r="AH727" i="6" s="1"/>
  <c r="AG727" i="6"/>
  <c r="AG727" i="6" a="1"/>
  <c r="AF727" i="6" a="1"/>
  <c r="AF727" i="6" s="1"/>
  <c r="AE727" i="6" a="1"/>
  <c r="AE727" i="6" s="1"/>
  <c r="AD727" i="6" a="1"/>
  <c r="AD727" i="6" s="1"/>
  <c r="AC727" i="6" a="1"/>
  <c r="AC727" i="6" s="1"/>
  <c r="AB727" i="6" a="1"/>
  <c r="AB727" i="6" s="1"/>
  <c r="AA727" i="6" a="1"/>
  <c r="AA727" i="6" s="1"/>
  <c r="Z727" i="6" a="1"/>
  <c r="Z727" i="6" s="1"/>
  <c r="Y727" i="6"/>
  <c r="Y727" i="6" a="1"/>
  <c r="X727" i="6" a="1"/>
  <c r="X727" i="6" s="1"/>
  <c r="W727" i="6" a="1"/>
  <c r="W727" i="6" s="1"/>
  <c r="V727" i="6" a="1"/>
  <c r="V727" i="6" s="1"/>
  <c r="U727" i="6" a="1"/>
  <c r="U727" i="6" s="1"/>
  <c r="T727" i="6" a="1"/>
  <c r="T727" i="6" s="1"/>
  <c r="S727" i="6" a="1"/>
  <c r="S727" i="6" s="1"/>
  <c r="R727" i="6" a="1"/>
  <c r="R727" i="6" s="1"/>
  <c r="Q727" i="6"/>
  <c r="Q727" i="6" a="1"/>
  <c r="P727" i="6" a="1"/>
  <c r="P727" i="6" s="1"/>
  <c r="O727" i="6" a="1"/>
  <c r="O727" i="6" s="1"/>
  <c r="N727" i="6" a="1"/>
  <c r="N727" i="6" s="1"/>
  <c r="M727" i="6"/>
  <c r="M727" i="6" a="1"/>
  <c r="L727" i="6" a="1"/>
  <c r="L727" i="6" s="1"/>
  <c r="K727" i="6" a="1"/>
  <c r="K727" i="6" s="1"/>
  <c r="AI726" i="6"/>
  <c r="AI726" i="6" a="1"/>
  <c r="AH726" i="6" a="1"/>
  <c r="AH726" i="6" s="1"/>
  <c r="AG726" i="6" a="1"/>
  <c r="AG726" i="6" s="1"/>
  <c r="AF726" i="6" a="1"/>
  <c r="AF726" i="6" s="1"/>
  <c r="AE726" i="6" a="1"/>
  <c r="AE726" i="6" s="1"/>
  <c r="AD726" i="6" a="1"/>
  <c r="AD726" i="6" s="1"/>
  <c r="AC726" i="6" a="1"/>
  <c r="AC726" i="6" s="1"/>
  <c r="AB726" i="6" a="1"/>
  <c r="AB726" i="6" s="1"/>
  <c r="AA726" i="6" a="1"/>
  <c r="AA726" i="6" s="1"/>
  <c r="Z726" i="6" a="1"/>
  <c r="Z726" i="6" s="1"/>
  <c r="Y726" i="6"/>
  <c r="Y726" i="6" a="1"/>
  <c r="X726" i="6" a="1"/>
  <c r="X726" i="6" s="1"/>
  <c r="W726" i="6" a="1"/>
  <c r="W726" i="6" s="1"/>
  <c r="V726" i="6" a="1"/>
  <c r="V726" i="6" s="1"/>
  <c r="U726" i="6" a="1"/>
  <c r="U726" i="6" s="1"/>
  <c r="T726" i="6" a="1"/>
  <c r="T726" i="6" s="1"/>
  <c r="S726" i="6"/>
  <c r="S726" i="6" a="1"/>
  <c r="R726" i="6" a="1"/>
  <c r="R726" i="6" s="1"/>
  <c r="Q726" i="6" a="1"/>
  <c r="Q726" i="6" s="1"/>
  <c r="P726" i="6" a="1"/>
  <c r="P726" i="6" s="1"/>
  <c r="O726" i="6" a="1"/>
  <c r="O726" i="6" s="1"/>
  <c r="N726" i="6" a="1"/>
  <c r="N726" i="6" s="1"/>
  <c r="M726" i="6"/>
  <c r="M726" i="6" a="1"/>
  <c r="L726" i="6" a="1"/>
  <c r="L726" i="6" s="1"/>
  <c r="K726" i="6" a="1"/>
  <c r="K726" i="6" s="1"/>
  <c r="AI725" i="6" a="1"/>
  <c r="AI725" i="6" s="1"/>
  <c r="AH725" i="6" a="1"/>
  <c r="AH725" i="6" s="1"/>
  <c r="AG725" i="6" a="1"/>
  <c r="AG725" i="6" s="1"/>
  <c r="AF725" i="6" a="1"/>
  <c r="AF725" i="6" s="1"/>
  <c r="AE725" i="6" a="1"/>
  <c r="AE725" i="6" s="1"/>
  <c r="AD725" i="6" a="1"/>
  <c r="AD725" i="6" s="1"/>
  <c r="AC725" i="6"/>
  <c r="AC725" i="6" a="1"/>
  <c r="AB725" i="6" a="1"/>
  <c r="AB725" i="6" s="1"/>
  <c r="AA725" i="6" a="1"/>
  <c r="AA725" i="6" s="1"/>
  <c r="Z725" i="6" a="1"/>
  <c r="Z725" i="6" s="1"/>
  <c r="Y725" i="6" a="1"/>
  <c r="Y725" i="6" s="1"/>
  <c r="X725" i="6" a="1"/>
  <c r="X725" i="6" s="1"/>
  <c r="W725" i="6"/>
  <c r="W725" i="6" a="1"/>
  <c r="V725" i="6" a="1"/>
  <c r="V725" i="6" s="1"/>
  <c r="U725" i="6" a="1"/>
  <c r="U725" i="6" s="1"/>
  <c r="T725" i="6" a="1"/>
  <c r="T725" i="6" s="1"/>
  <c r="S725" i="6" a="1"/>
  <c r="S725" i="6" s="1"/>
  <c r="R725" i="6" a="1"/>
  <c r="R725" i="6" s="1"/>
  <c r="Q725" i="6"/>
  <c r="Q725" i="6" a="1"/>
  <c r="P725" i="6" a="1"/>
  <c r="P725" i="6" s="1"/>
  <c r="O725" i="6" a="1"/>
  <c r="O725" i="6" s="1"/>
  <c r="N725" i="6" a="1"/>
  <c r="N725" i="6" s="1"/>
  <c r="M725" i="6" a="1"/>
  <c r="M725" i="6" s="1"/>
  <c r="L725" i="6" a="1"/>
  <c r="L725" i="6" s="1"/>
  <c r="K725" i="6" a="1"/>
  <c r="K725" i="6" s="1"/>
  <c r="AI724" i="6" a="1"/>
  <c r="AI724" i="6" s="1"/>
  <c r="AH724" i="6" a="1"/>
  <c r="AH724" i="6" s="1"/>
  <c r="AG724" i="6" a="1"/>
  <c r="AG724" i="6" s="1"/>
  <c r="AF724" i="6" a="1"/>
  <c r="AF724" i="6" s="1"/>
  <c r="AE724" i="6" a="1"/>
  <c r="AE724" i="6" s="1"/>
  <c r="AD724" i="6" a="1"/>
  <c r="AD724" i="6" s="1"/>
  <c r="AC724" i="6"/>
  <c r="AC724" i="6" a="1"/>
  <c r="AB724" i="6" a="1"/>
  <c r="AB724" i="6" s="1"/>
  <c r="AA724" i="6" a="1"/>
  <c r="AA724" i="6" s="1"/>
  <c r="Z724" i="6" a="1"/>
  <c r="Z724" i="6" s="1"/>
  <c r="Y724" i="6"/>
  <c r="Y724" i="6" a="1"/>
  <c r="X724" i="6" a="1"/>
  <c r="X724" i="6" s="1"/>
  <c r="W724" i="6" a="1"/>
  <c r="W724" i="6" s="1"/>
  <c r="V724" i="6" a="1"/>
  <c r="V724" i="6" s="1"/>
  <c r="U724" i="6" a="1"/>
  <c r="U724" i="6" s="1"/>
  <c r="T724" i="6" a="1"/>
  <c r="T724" i="6" s="1"/>
  <c r="S724" i="6"/>
  <c r="S724" i="6" a="1"/>
  <c r="R724" i="6" a="1"/>
  <c r="R724" i="6" s="1"/>
  <c r="Q724" i="6" a="1"/>
  <c r="Q724" i="6" s="1"/>
  <c r="P724" i="6" a="1"/>
  <c r="P724" i="6" s="1"/>
  <c r="O724" i="6" a="1"/>
  <c r="O724" i="6" s="1"/>
  <c r="N724" i="6" a="1"/>
  <c r="N724" i="6" s="1"/>
  <c r="M724" i="6" a="1"/>
  <c r="M724" i="6" s="1"/>
  <c r="L724" i="6" a="1"/>
  <c r="L724" i="6" s="1"/>
  <c r="K724" i="6" a="1"/>
  <c r="K724" i="6" s="1"/>
  <c r="AI723" i="6" a="1"/>
  <c r="AI723" i="6" s="1"/>
  <c r="AH723" i="6" a="1"/>
  <c r="AH723" i="6" s="1"/>
  <c r="AG723" i="6" a="1"/>
  <c r="AG723" i="6" s="1"/>
  <c r="AF723" i="6" a="1"/>
  <c r="AF723" i="6" s="1"/>
  <c r="AE723" i="6"/>
  <c r="AE723" i="6" a="1"/>
  <c r="AD723" i="6" a="1"/>
  <c r="AD723" i="6" s="1"/>
  <c r="AC723" i="6" a="1"/>
  <c r="AC723" i="6" s="1"/>
  <c r="AB723" i="6" a="1"/>
  <c r="AB723" i="6" s="1"/>
  <c r="AA723" i="6" a="1"/>
  <c r="AA723" i="6" s="1"/>
  <c r="Z723" i="6" a="1"/>
  <c r="Z723" i="6" s="1"/>
  <c r="Y723" i="6"/>
  <c r="Y723" i="6" a="1"/>
  <c r="X723" i="6" a="1"/>
  <c r="X723" i="6" s="1"/>
  <c r="W723" i="6" a="1"/>
  <c r="W723" i="6" s="1"/>
  <c r="V723" i="6" a="1"/>
  <c r="V723" i="6" s="1"/>
  <c r="U723" i="6"/>
  <c r="U723" i="6" a="1"/>
  <c r="T723" i="6" a="1"/>
  <c r="T723" i="6" s="1"/>
  <c r="S723" i="6" a="1"/>
  <c r="S723" i="6" s="1"/>
  <c r="R723" i="6" a="1"/>
  <c r="R723" i="6" s="1"/>
  <c r="Q723" i="6" a="1"/>
  <c r="Q723" i="6" s="1"/>
  <c r="P723" i="6" a="1"/>
  <c r="P723" i="6" s="1"/>
  <c r="O723" i="6"/>
  <c r="O723" i="6" a="1"/>
  <c r="N723" i="6" a="1"/>
  <c r="N723" i="6" s="1"/>
  <c r="M723" i="6" a="1"/>
  <c r="M723" i="6" s="1"/>
  <c r="L723" i="6" a="1"/>
  <c r="L723" i="6" s="1"/>
  <c r="K723" i="6" a="1"/>
  <c r="K723" i="6" s="1"/>
  <c r="AI722" i="6"/>
  <c r="AI722" i="6" a="1"/>
  <c r="AH722" i="6" a="1"/>
  <c r="AH722" i="6" s="1"/>
  <c r="AG722" i="6" a="1"/>
  <c r="AG722" i="6" s="1"/>
  <c r="AF722" i="6" a="1"/>
  <c r="AF722" i="6" s="1"/>
  <c r="AE722" i="6" a="1"/>
  <c r="AE722" i="6" s="1"/>
  <c r="AD722" i="6" a="1"/>
  <c r="AD722" i="6" s="1"/>
  <c r="AC722" i="6"/>
  <c r="AC722" i="6" a="1"/>
  <c r="AB722" i="6" a="1"/>
  <c r="AB722" i="6" s="1"/>
  <c r="AA722" i="6" a="1"/>
  <c r="AA722" i="6" s="1"/>
  <c r="Z722" i="6" a="1"/>
  <c r="Z722" i="6" s="1"/>
  <c r="Y722" i="6" a="1"/>
  <c r="Y722" i="6" s="1"/>
  <c r="X722" i="6" a="1"/>
  <c r="X722" i="6" s="1"/>
  <c r="W722" i="6" a="1"/>
  <c r="W722" i="6" s="1"/>
  <c r="V722" i="6" a="1"/>
  <c r="V722" i="6" s="1"/>
  <c r="U722" i="6"/>
  <c r="U722" i="6" a="1"/>
  <c r="T722" i="6" a="1"/>
  <c r="T722" i="6" s="1"/>
  <c r="S722" i="6" a="1"/>
  <c r="S722" i="6" s="1"/>
  <c r="R722" i="6" a="1"/>
  <c r="R722" i="6" s="1"/>
  <c r="Q722" i="6" a="1"/>
  <c r="Q722" i="6" s="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c r="AE721" i="6" a="1"/>
  <c r="AD721" i="6" a="1"/>
  <c r="AD721" i="6" s="1"/>
  <c r="AC721" i="6" a="1"/>
  <c r="AC721" i="6" s="1"/>
  <c r="AB721" i="6" a="1"/>
  <c r="AB721" i="6" s="1"/>
  <c r="AA721" i="6" a="1"/>
  <c r="AA721" i="6" s="1"/>
  <c r="Z721" i="6" a="1"/>
  <c r="Z721" i="6" s="1"/>
  <c r="Y721" i="6" a="1"/>
  <c r="Y721" i="6" s="1"/>
  <c r="X721" i="6" a="1"/>
  <c r="X721" i="6" s="1"/>
  <c r="W721" i="6" a="1"/>
  <c r="W721" i="6" s="1"/>
  <c r="V721" i="6" a="1"/>
  <c r="V721" i="6" s="1"/>
  <c r="U721" i="6" a="1"/>
  <c r="U721" i="6" s="1"/>
  <c r="T721" i="6" a="1"/>
  <c r="T721" i="6" s="1"/>
  <c r="S721" i="6" a="1"/>
  <c r="S721" i="6" s="1"/>
  <c r="R721" i="6" a="1"/>
  <c r="R721" i="6" s="1"/>
  <c r="Q721" i="6"/>
  <c r="Q721" i="6" a="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c r="AC720" i="6" a="1"/>
  <c r="AB720" i="6" a="1"/>
  <c r="AB720" i="6" s="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c r="Q720" i="6" a="1"/>
  <c r="P720" i="6" a="1"/>
  <c r="P720" i="6" s="1"/>
  <c r="O720" i="6" a="1"/>
  <c r="O720" i="6" s="1"/>
  <c r="N720" i="6" a="1"/>
  <c r="N720" i="6" s="1"/>
  <c r="M720" i="6" a="1"/>
  <c r="M720" i="6" s="1"/>
  <c r="L720" i="6" a="1"/>
  <c r="L720" i="6" s="1"/>
  <c r="K720" i="6"/>
  <c r="K720" i="6" a="1"/>
  <c r="AI719" i="6" a="1"/>
  <c r="AI719" i="6" s="1"/>
  <c r="AH719" i="6" a="1"/>
  <c r="AH719" i="6" s="1"/>
  <c r="AG719" i="6"/>
  <c r="AG719" i="6" a="1"/>
  <c r="AF719" i="6" a="1"/>
  <c r="AF719" i="6" s="1"/>
  <c r="AE719" i="6" a="1"/>
  <c r="AE719" i="6" s="1"/>
  <c r="AD719" i="6" a="1"/>
  <c r="AD719" i="6" s="1"/>
  <c r="AC719" i="6" a="1"/>
  <c r="AC719" i="6" s="1"/>
  <c r="AB719" i="6" a="1"/>
  <c r="AB719" i="6" s="1"/>
  <c r="AA719" i="6" a="1"/>
  <c r="AA719" i="6" s="1"/>
  <c r="Z719" i="6" a="1"/>
  <c r="Z719" i="6" s="1"/>
  <c r="Y719" i="6" a="1"/>
  <c r="Y719" i="6" s="1"/>
  <c r="X719" i="6" a="1"/>
  <c r="X719" i="6" s="1"/>
  <c r="W719" i="6" a="1"/>
  <c r="W719" i="6" s="1"/>
  <c r="V719" i="6" a="1"/>
  <c r="V719" i="6" s="1"/>
  <c r="U719" i="6"/>
  <c r="U719" i="6" a="1"/>
  <c r="T719" i="6" a="1"/>
  <c r="T719" i="6" s="1"/>
  <c r="S719" i="6" a="1"/>
  <c r="S719" i="6" s="1"/>
  <c r="R719" i="6" a="1"/>
  <c r="R719" i="6" s="1"/>
  <c r="Q719" i="6" a="1"/>
  <c r="Q719" i="6" s="1"/>
  <c r="P719" i="6" a="1"/>
  <c r="P719" i="6" s="1"/>
  <c r="O719" i="6"/>
  <c r="O719" i="6" a="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c r="Y718" i="6" a="1"/>
  <c r="X718" i="6" a="1"/>
  <c r="X718" i="6" s="1"/>
  <c r="W718" i="6" a="1"/>
  <c r="W718" i="6" s="1"/>
  <c r="V718" i="6" a="1"/>
  <c r="V718" i="6" s="1"/>
  <c r="U718" i="6" a="1"/>
  <c r="U718" i="6" s="1"/>
  <c r="T718" i="6" a="1"/>
  <c r="T718" i="6" s="1"/>
  <c r="S718" i="6"/>
  <c r="S718" i="6" a="1"/>
  <c r="R718" i="6" a="1"/>
  <c r="R718" i="6" s="1"/>
  <c r="Q718" i="6" a="1"/>
  <c r="Q718" i="6" s="1"/>
  <c r="P718" i="6" a="1"/>
  <c r="P718" i="6" s="1"/>
  <c r="O718" i="6" a="1"/>
  <c r="O718" i="6" s="1"/>
  <c r="N718" i="6" a="1"/>
  <c r="N718" i="6" s="1"/>
  <c r="M718" i="6"/>
  <c r="M718" i="6" a="1"/>
  <c r="L718" i="6" a="1"/>
  <c r="L718" i="6" s="1"/>
  <c r="K718" i="6" a="1"/>
  <c r="K718" i="6" s="1"/>
  <c r="AI717" i="6" a="1"/>
  <c r="AI717" i="6" s="1"/>
  <c r="AH717" i="6" a="1"/>
  <c r="AH717" i="6" s="1"/>
  <c r="AG717" i="6" a="1"/>
  <c r="AG717" i="6" s="1"/>
  <c r="AF717" i="6" a="1"/>
  <c r="AF717" i="6" s="1"/>
  <c r="AE717" i="6" a="1"/>
  <c r="AE717" i="6" s="1"/>
  <c r="AD717" i="6" a="1"/>
  <c r="AD717" i="6" s="1"/>
  <c r="AC717" i="6"/>
  <c r="AC717" i="6" a="1"/>
  <c r="AB717" i="6" a="1"/>
  <c r="AB717" i="6" s="1"/>
  <c r="AA717" i="6" a="1"/>
  <c r="AA717" i="6" s="1"/>
  <c r="Z717" i="6" a="1"/>
  <c r="Z717" i="6" s="1"/>
  <c r="Y717" i="6" a="1"/>
  <c r="Y717" i="6" s="1"/>
  <c r="X717" i="6" a="1"/>
  <c r="X717" i="6" s="1"/>
  <c r="W717" i="6"/>
  <c r="W717" i="6" a="1"/>
  <c r="V717" i="6" a="1"/>
  <c r="V717" i="6" s="1"/>
  <c r="U717" i="6" a="1"/>
  <c r="U717" i="6" s="1"/>
  <c r="T717" i="6" a="1"/>
  <c r="T717" i="6" s="1"/>
  <c r="S717" i="6" a="1"/>
  <c r="S717" i="6" s="1"/>
  <c r="R717" i="6" a="1"/>
  <c r="R717" i="6" s="1"/>
  <c r="Q717" i="6"/>
  <c r="Q717" i="6" a="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c r="AC716" i="6" a="1"/>
  <c r="AB716" i="6" a="1"/>
  <c r="AB716" i="6" s="1"/>
  <c r="AA716" i="6" a="1"/>
  <c r="AA716" i="6" s="1"/>
  <c r="Z716" i="6" a="1"/>
  <c r="Z716" i="6" s="1"/>
  <c r="Y716" i="6"/>
  <c r="Y716" i="6" a="1"/>
  <c r="X716" i="6" a="1"/>
  <c r="X716" i="6" s="1"/>
  <c r="W716" i="6" a="1"/>
  <c r="W716" i="6" s="1"/>
  <c r="V716" i="6" a="1"/>
  <c r="V716" i="6" s="1"/>
  <c r="U716" i="6" a="1"/>
  <c r="U716" i="6" s="1"/>
  <c r="T716" i="6" a="1"/>
  <c r="T716" i="6" s="1"/>
  <c r="S716" i="6"/>
  <c r="S716" i="6" a="1"/>
  <c r="R716" i="6" a="1"/>
  <c r="R716" i="6" s="1"/>
  <c r="Q716" i="6" a="1"/>
  <c r="Q716" i="6" s="1"/>
  <c r="P716" i="6" a="1"/>
  <c r="P716" i="6" s="1"/>
  <c r="O716" i="6" a="1"/>
  <c r="O716" i="6" s="1"/>
  <c r="N716" i="6" a="1"/>
  <c r="N716" i="6" s="1"/>
  <c r="M716" i="6"/>
  <c r="M716" i="6" a="1"/>
  <c r="L716" i="6" a="1"/>
  <c r="L716" i="6" s="1"/>
  <c r="K716" i="6" a="1"/>
  <c r="K716" i="6" s="1"/>
  <c r="AI715" i="6" a="1"/>
  <c r="AI715" i="6" s="1"/>
  <c r="AH715" i="6" a="1"/>
  <c r="AH715" i="6" s="1"/>
  <c r="AG715" i="6" a="1"/>
  <c r="AG715" i="6" s="1"/>
  <c r="AF715" i="6" a="1"/>
  <c r="AF715" i="6" s="1"/>
  <c r="AE715" i="6"/>
  <c r="AE715" i="6" a="1"/>
  <c r="AD715" i="6" a="1"/>
  <c r="AD715" i="6" s="1"/>
  <c r="AC715" i="6" a="1"/>
  <c r="AC715" i="6" s="1"/>
  <c r="AB715" i="6" a="1"/>
  <c r="AB715" i="6" s="1"/>
  <c r="AA715" i="6" a="1"/>
  <c r="AA715" i="6" s="1"/>
  <c r="Z715" i="6" a="1"/>
  <c r="Z715" i="6" s="1"/>
  <c r="Y715" i="6"/>
  <c r="Y715" i="6" a="1"/>
  <c r="X715" i="6" a="1"/>
  <c r="X715" i="6" s="1"/>
  <c r="W715" i="6" a="1"/>
  <c r="W715" i="6" s="1"/>
  <c r="V715" i="6" a="1"/>
  <c r="V715" i="6" s="1"/>
  <c r="U715" i="6" a="1"/>
  <c r="U715" i="6" s="1"/>
  <c r="T715" i="6" a="1"/>
  <c r="T715" i="6" s="1"/>
  <c r="S715" i="6" a="1"/>
  <c r="S715" i="6" s="1"/>
  <c r="R715" i="6" a="1"/>
  <c r="R715" i="6" s="1"/>
  <c r="Q715" i="6"/>
  <c r="Q715" i="6" a="1"/>
  <c r="P715" i="6" a="1"/>
  <c r="P715" i="6" s="1"/>
  <c r="O715" i="6" a="1"/>
  <c r="O715" i="6" s="1"/>
  <c r="N715" i="6" a="1"/>
  <c r="N715" i="6" s="1"/>
  <c r="M715" i="6" a="1"/>
  <c r="M715" i="6" s="1"/>
  <c r="L715" i="6" a="1"/>
  <c r="L715" i="6" s="1"/>
  <c r="K715" i="6" a="1"/>
  <c r="K715" i="6" s="1"/>
  <c r="AI714" i="6"/>
  <c r="AI714" i="6" a="1"/>
  <c r="AH714" i="6" a="1"/>
  <c r="AH714" i="6" s="1"/>
  <c r="AG714" i="6" a="1"/>
  <c r="AG714" i="6" s="1"/>
  <c r="AF714" i="6" a="1"/>
  <c r="AF714" i="6" s="1"/>
  <c r="AE714" i="6" a="1"/>
  <c r="AE714" i="6" s="1"/>
  <c r="AD714" i="6" a="1"/>
  <c r="AD714" i="6" s="1"/>
  <c r="AC714" i="6"/>
  <c r="AC714" i="6" a="1"/>
  <c r="AB714" i="6" a="1"/>
  <c r="AB714" i="6" s="1"/>
  <c r="AA714" i="6" a="1"/>
  <c r="AA714" i="6" s="1"/>
  <c r="Z714" i="6" a="1"/>
  <c r="Z714" i="6" s="1"/>
  <c r="Y714" i="6"/>
  <c r="Y714" i="6" a="1"/>
  <c r="X714" i="6" a="1"/>
  <c r="X714" i="6" s="1"/>
  <c r="W714" i="6" a="1"/>
  <c r="W714" i="6" s="1"/>
  <c r="V714" i="6" a="1"/>
  <c r="V714" i="6" s="1"/>
  <c r="U714" i="6" a="1"/>
  <c r="U714" i="6" s="1"/>
  <c r="T714" i="6" a="1"/>
  <c r="T714" i="6" s="1"/>
  <c r="S714" i="6"/>
  <c r="S714" i="6" a="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c r="AE713" i="6" a="1"/>
  <c r="AD713" i="6" a="1"/>
  <c r="AD713" i="6" s="1"/>
  <c r="AC713" i="6" a="1"/>
  <c r="AC713" i="6" s="1"/>
  <c r="AB713" i="6" a="1"/>
  <c r="AB713" i="6" s="1"/>
  <c r="AA713" i="6" a="1"/>
  <c r="AA713" i="6" s="1"/>
  <c r="Z713" i="6" a="1"/>
  <c r="Z713" i="6" s="1"/>
  <c r="Y713" i="6"/>
  <c r="Y713" i="6" a="1"/>
  <c r="X713" i="6" a="1"/>
  <c r="X713" i="6" s="1"/>
  <c r="W713" i="6" a="1"/>
  <c r="W713" i="6" s="1"/>
  <c r="V713" i="6" a="1"/>
  <c r="V713" i="6" s="1"/>
  <c r="U713" i="6" a="1"/>
  <c r="U713" i="6" s="1"/>
  <c r="T713" i="6" a="1"/>
  <c r="T713" i="6" s="1"/>
  <c r="S713" i="6" a="1"/>
  <c r="S713" i="6" s="1"/>
  <c r="R713" i="6" a="1"/>
  <c r="R713" i="6" s="1"/>
  <c r="Q713" i="6"/>
  <c r="Q713" i="6" a="1"/>
  <c r="P713" i="6" a="1"/>
  <c r="P713" i="6" s="1"/>
  <c r="O713" i="6" a="1"/>
  <c r="O713" i="6" s="1"/>
  <c r="N713" i="6" a="1"/>
  <c r="N713" i="6" s="1"/>
  <c r="M713" i="6" a="1"/>
  <c r="M713" i="6" s="1"/>
  <c r="L713" i="6" a="1"/>
  <c r="L713" i="6" s="1"/>
  <c r="K713" i="6" a="1"/>
  <c r="K713" i="6" s="1"/>
  <c r="AI712" i="6" a="1"/>
  <c r="AI712" i="6" s="1"/>
  <c r="AH712" i="6" a="1"/>
  <c r="AH712" i="6" s="1"/>
  <c r="AG712" i="6"/>
  <c r="AG712" i="6" a="1"/>
  <c r="AF712" i="6" a="1"/>
  <c r="AF712" i="6" s="1"/>
  <c r="AE712" i="6" a="1"/>
  <c r="AE712" i="6" s="1"/>
  <c r="AD712" i="6" a="1"/>
  <c r="AD712" i="6" s="1"/>
  <c r="AC712" i="6" a="1"/>
  <c r="AC712" i="6" s="1"/>
  <c r="AB712" i="6" a="1"/>
  <c r="AB712" i="6" s="1"/>
  <c r="AA712" i="6"/>
  <c r="AA712" i="6" a="1"/>
  <c r="Z712" i="6" a="1"/>
  <c r="Z712" i="6" s="1"/>
  <c r="Y712" i="6" a="1"/>
  <c r="Y712" i="6" s="1"/>
  <c r="X712" i="6" a="1"/>
  <c r="X712" i="6" s="1"/>
  <c r="W712" i="6" a="1"/>
  <c r="W712" i="6" s="1"/>
  <c r="V712" i="6" a="1"/>
  <c r="V712" i="6" s="1"/>
  <c r="U712" i="6" a="1"/>
  <c r="U712" i="6" s="1"/>
  <c r="T712" i="6" a="1"/>
  <c r="T712" i="6" s="1"/>
  <c r="S712" i="6" a="1"/>
  <c r="S712" i="6" s="1"/>
  <c r="R712" i="6" a="1"/>
  <c r="R712" i="6" s="1"/>
  <c r="Q712" i="6"/>
  <c r="Q712" i="6" a="1"/>
  <c r="P712" i="6" a="1"/>
  <c r="P712" i="6" s="1"/>
  <c r="O712" i="6" a="1"/>
  <c r="O712" i="6" s="1"/>
  <c r="N712" i="6" a="1"/>
  <c r="N712" i="6" s="1"/>
  <c r="M712" i="6" a="1"/>
  <c r="M712" i="6" s="1"/>
  <c r="L712" i="6" a="1"/>
  <c r="L712" i="6" s="1"/>
  <c r="K712" i="6"/>
  <c r="K712" i="6" a="1"/>
  <c r="AI711" i="6" a="1"/>
  <c r="AI711" i="6" s="1"/>
  <c r="AH711" i="6" a="1"/>
  <c r="AH711" i="6" s="1"/>
  <c r="AG711" i="6"/>
  <c r="AG711" i="6" a="1"/>
  <c r="AF711" i="6" a="1"/>
  <c r="AF711" i="6" s="1"/>
  <c r="AE711" i="6" a="1"/>
  <c r="AE711" i="6" s="1"/>
  <c r="AD711" i="6" a="1"/>
  <c r="AD711" i="6" s="1"/>
  <c r="AC711" i="6" a="1"/>
  <c r="AC711" i="6" s="1"/>
  <c r="AB711" i="6" a="1"/>
  <c r="AB711" i="6" s="1"/>
  <c r="AA711" i="6" a="1"/>
  <c r="AA711" i="6" s="1"/>
  <c r="Z711" i="6" a="1"/>
  <c r="Z711" i="6" s="1"/>
  <c r="Y711" i="6" a="1"/>
  <c r="Y711" i="6" s="1"/>
  <c r="X711" i="6" a="1"/>
  <c r="X711" i="6" s="1"/>
  <c r="W711" i="6" a="1"/>
  <c r="W711" i="6" s="1"/>
  <c r="V711" i="6" a="1"/>
  <c r="V711" i="6" s="1"/>
  <c r="U711" i="6"/>
  <c r="U711" i="6" a="1"/>
  <c r="T711" i="6" a="1"/>
  <c r="T711" i="6" s="1"/>
  <c r="S711" i="6" a="1"/>
  <c r="S711" i="6" s="1"/>
  <c r="R711" i="6" a="1"/>
  <c r="R711" i="6" s="1"/>
  <c r="Q711" i="6" a="1"/>
  <c r="Q711" i="6" s="1"/>
  <c r="P711" i="6" a="1"/>
  <c r="P711" i="6" s="1"/>
  <c r="O711" i="6"/>
  <c r="O711" i="6" a="1"/>
  <c r="N711" i="6" a="1"/>
  <c r="N711" i="6" s="1"/>
  <c r="M711" i="6" a="1"/>
  <c r="M711" i="6" s="1"/>
  <c r="L711" i="6" a="1"/>
  <c r="L711" i="6" s="1"/>
  <c r="K711" i="6" a="1"/>
  <c r="K711" i="6" s="1"/>
  <c r="AI710" i="6" a="1"/>
  <c r="AI710" i="6" s="1"/>
  <c r="AH710" i="6" a="1"/>
  <c r="AH710" i="6" s="1"/>
  <c r="AG710" i="6" a="1"/>
  <c r="AG710" i="6" s="1"/>
  <c r="AF710" i="6" a="1"/>
  <c r="AF710" i="6" s="1"/>
  <c r="AE710" i="6" a="1"/>
  <c r="AE710" i="6" s="1"/>
  <c r="AD710" i="6" a="1"/>
  <c r="AD710" i="6" s="1"/>
  <c r="AC710" i="6" a="1"/>
  <c r="AC710" i="6" s="1"/>
  <c r="AB710" i="6" a="1"/>
  <c r="AB710" i="6" s="1"/>
  <c r="AA710" i="6" a="1"/>
  <c r="AA710" i="6" s="1"/>
  <c r="Z710" i="6" a="1"/>
  <c r="Z710" i="6" s="1"/>
  <c r="Y710" i="6"/>
  <c r="Y710" i="6" a="1"/>
  <c r="X710" i="6" a="1"/>
  <c r="X710" i="6" s="1"/>
  <c r="W710" i="6" a="1"/>
  <c r="W710" i="6" s="1"/>
  <c r="V710" i="6" a="1"/>
  <c r="V710" i="6" s="1"/>
  <c r="U710" i="6" a="1"/>
  <c r="U710" i="6" s="1"/>
  <c r="T710" i="6" a="1"/>
  <c r="T710" i="6" s="1"/>
  <c r="S710" i="6"/>
  <c r="S710" i="6" a="1"/>
  <c r="R710" i="6" a="1"/>
  <c r="R710" i="6" s="1"/>
  <c r="Q710" i="6" a="1"/>
  <c r="Q710" i="6" s="1"/>
  <c r="P710" i="6" a="1"/>
  <c r="P710" i="6" s="1"/>
  <c r="O710" i="6" a="1"/>
  <c r="O710" i="6" s="1"/>
  <c r="N710" i="6" a="1"/>
  <c r="N710" i="6" s="1"/>
  <c r="M710" i="6"/>
  <c r="M710" i="6" a="1"/>
  <c r="L710" i="6" a="1"/>
  <c r="L710" i="6" s="1"/>
  <c r="K710" i="6" a="1"/>
  <c r="K710" i="6" s="1"/>
  <c r="AI709" i="6" a="1"/>
  <c r="AI709" i="6" s="1"/>
  <c r="AH709" i="6" a="1"/>
  <c r="AH709" i="6" s="1"/>
  <c r="AG709" i="6"/>
  <c r="AG709" i="6" a="1"/>
  <c r="AF709" i="6" a="1"/>
  <c r="AF709" i="6" s="1"/>
  <c r="AE709" i="6" a="1"/>
  <c r="AE709" i="6" s="1"/>
  <c r="AD709" i="6" a="1"/>
  <c r="AD709" i="6" s="1"/>
  <c r="AC709" i="6" a="1"/>
  <c r="AC709" i="6" s="1"/>
  <c r="AB709" i="6" a="1"/>
  <c r="AB709" i="6" s="1"/>
  <c r="AA709" i="6" a="1"/>
  <c r="AA709" i="6" s="1"/>
  <c r="Z709" i="6" a="1"/>
  <c r="Z709" i="6" s="1"/>
  <c r="Y709" i="6"/>
  <c r="Y709" i="6" a="1"/>
  <c r="X709" i="6" a="1"/>
  <c r="X709" i="6" s="1"/>
  <c r="W709" i="6" a="1"/>
  <c r="W709" i="6" s="1"/>
  <c r="V709" i="6" a="1"/>
  <c r="V709" i="6" s="1"/>
  <c r="U709" i="6" a="1"/>
  <c r="U709" i="6" s="1"/>
  <c r="T709" i="6" a="1"/>
  <c r="T709" i="6" s="1"/>
  <c r="S709" i="6" a="1"/>
  <c r="S709" i="6" s="1"/>
  <c r="R709" i="6" a="1"/>
  <c r="R709" i="6" s="1"/>
  <c r="Q709" i="6"/>
  <c r="Q709" i="6" a="1"/>
  <c r="P709" i="6" a="1"/>
  <c r="P709" i="6" s="1"/>
  <c r="O709" i="6" a="1"/>
  <c r="O709" i="6" s="1"/>
  <c r="N709" i="6" a="1"/>
  <c r="N709" i="6" s="1"/>
  <c r="M709" i="6" a="1"/>
  <c r="M709" i="6" s="1"/>
  <c r="L709" i="6" a="1"/>
  <c r="L709" i="6" s="1"/>
  <c r="K709" i="6"/>
  <c r="K709" i="6" a="1"/>
  <c r="AI708" i="6" a="1"/>
  <c r="AI708" i="6" s="1"/>
  <c r="AH708" i="6" a="1"/>
  <c r="AH708" i="6" s="1"/>
  <c r="AG708" i="6" a="1"/>
  <c r="AG708" i="6" s="1"/>
  <c r="AF708" i="6" a="1"/>
  <c r="AF708" i="6" s="1"/>
  <c r="AE708" i="6"/>
  <c r="AE708" i="6" a="1"/>
  <c r="AD708" i="6" a="1"/>
  <c r="AD708" i="6" s="1"/>
  <c r="AC708" i="6" a="1"/>
  <c r="AC708" i="6" s="1"/>
  <c r="AB708" i="6" a="1"/>
  <c r="AB708" i="6" s="1"/>
  <c r="AA708" i="6"/>
  <c r="AA708" i="6" a="1"/>
  <c r="Z708" i="6" a="1"/>
  <c r="Z708" i="6" s="1"/>
  <c r="Y708" i="6" a="1"/>
  <c r="Y708" i="6" s="1"/>
  <c r="X708" i="6" a="1"/>
  <c r="X708" i="6" s="1"/>
  <c r="W708" i="6" a="1"/>
  <c r="W708" i="6" s="1"/>
  <c r="V708" i="6" a="1"/>
  <c r="V708" i="6" s="1"/>
  <c r="U708" i="6" a="1"/>
  <c r="U708" i="6" s="1"/>
  <c r="T708" i="6" a="1"/>
  <c r="T708" i="6" s="1"/>
  <c r="S708" i="6" a="1"/>
  <c r="S708" i="6" s="1"/>
  <c r="R708" i="6" a="1"/>
  <c r="R708" i="6" s="1"/>
  <c r="Q708" i="6" a="1"/>
  <c r="Q708" i="6" s="1"/>
  <c r="P708" i="6" a="1"/>
  <c r="P708" i="6" s="1"/>
  <c r="O708" i="6" a="1"/>
  <c r="O708" i="6" s="1"/>
  <c r="N708" i="6" a="1"/>
  <c r="N708" i="6" s="1"/>
  <c r="M708" i="6" a="1"/>
  <c r="M708" i="6" s="1"/>
  <c r="L708" i="6" a="1"/>
  <c r="L708" i="6" s="1"/>
  <c r="K708" i="6" a="1"/>
  <c r="K708" i="6" s="1"/>
  <c r="AI707" i="6" a="1"/>
  <c r="AI707" i="6" s="1"/>
  <c r="AH707" i="6" a="1"/>
  <c r="AH707" i="6" s="1"/>
  <c r="AG707" i="6"/>
  <c r="AG707" i="6" a="1"/>
  <c r="AF707" i="6" a="1"/>
  <c r="AF707" i="6" s="1"/>
  <c r="AE707" i="6" a="1"/>
  <c r="AE707" i="6" s="1"/>
  <c r="AD707" i="6" a="1"/>
  <c r="AD707" i="6" s="1"/>
  <c r="AC707" i="6"/>
  <c r="AC707" i="6" a="1"/>
  <c r="AB707" i="6" a="1"/>
  <c r="AB707" i="6" s="1"/>
  <c r="AA707" i="6" a="1"/>
  <c r="AA707" i="6" s="1"/>
  <c r="Z707" i="6" a="1"/>
  <c r="Z707" i="6" s="1"/>
  <c r="Y707" i="6"/>
  <c r="Y707" i="6" a="1"/>
  <c r="X707" i="6" a="1"/>
  <c r="X707" i="6" s="1"/>
  <c r="W707" i="6" a="1"/>
  <c r="W707" i="6" s="1"/>
  <c r="V707" i="6" a="1"/>
  <c r="V707" i="6" s="1"/>
  <c r="U707" i="6"/>
  <c r="U707" i="6" a="1"/>
  <c r="T707" i="6" a="1"/>
  <c r="T707" i="6" s="1"/>
  <c r="S707" i="6" a="1"/>
  <c r="S707" i="6" s="1"/>
  <c r="R707" i="6" a="1"/>
  <c r="R707" i="6" s="1"/>
  <c r="Q707" i="6"/>
  <c r="Q707" i="6" a="1"/>
  <c r="P707" i="6" a="1"/>
  <c r="P707" i="6" s="1"/>
  <c r="O707" i="6" a="1"/>
  <c r="O707" i="6" s="1"/>
  <c r="N707" i="6" a="1"/>
  <c r="N707" i="6" s="1"/>
  <c r="M707" i="6"/>
  <c r="M707" i="6" a="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a="1"/>
  <c r="AA706" i="6" s="1"/>
  <c r="Z706" i="6" a="1"/>
  <c r="Z706" i="6" s="1"/>
  <c r="Y706" i="6" a="1"/>
  <c r="Y706" i="6" s="1"/>
  <c r="X706" i="6" a="1"/>
  <c r="X706" i="6" s="1"/>
  <c r="W706" i="6" a="1"/>
  <c r="W706" i="6" s="1"/>
  <c r="V706" i="6" a="1"/>
  <c r="V706" i="6" s="1"/>
  <c r="U706" i="6" a="1"/>
  <c r="U706" i="6" s="1"/>
  <c r="T706" i="6" a="1"/>
  <c r="T706" i="6" s="1"/>
  <c r="S706" i="6" a="1"/>
  <c r="S706" i="6" s="1"/>
  <c r="R706" i="6" a="1"/>
  <c r="R706" i="6" s="1"/>
  <c r="Q706" i="6" a="1"/>
  <c r="Q706" i="6" s="1"/>
  <c r="P706" i="6" a="1"/>
  <c r="P706" i="6" s="1"/>
  <c r="O706" i="6" a="1"/>
  <c r="O706" i="6" s="1"/>
  <c r="N706" i="6" a="1"/>
  <c r="N706" i="6" s="1"/>
  <c r="M706" i="6" a="1"/>
  <c r="M706" i="6" s="1"/>
  <c r="L706" i="6" a="1"/>
  <c r="L706" i="6" s="1"/>
  <c r="K706" i="6" a="1"/>
  <c r="K706" i="6" s="1"/>
  <c r="AI705" i="6" a="1"/>
  <c r="AI705" i="6" s="1"/>
  <c r="AH705" i="6" a="1"/>
  <c r="AH705" i="6" s="1"/>
  <c r="AG705" i="6"/>
  <c r="AG705" i="6" a="1"/>
  <c r="AF705" i="6" a="1"/>
  <c r="AF705" i="6" s="1"/>
  <c r="AE705" i="6" a="1"/>
  <c r="AE705" i="6" s="1"/>
  <c r="AD705" i="6" a="1"/>
  <c r="AD705" i="6" s="1"/>
  <c r="AC705" i="6"/>
  <c r="AC705" i="6" a="1"/>
  <c r="AB705" i="6" a="1"/>
  <c r="AB705" i="6" s="1"/>
  <c r="AA705" i="6" a="1"/>
  <c r="AA705" i="6" s="1"/>
  <c r="Z705" i="6" a="1"/>
  <c r="Z705" i="6" s="1"/>
  <c r="Y705" i="6"/>
  <c r="Y705" i="6" a="1"/>
  <c r="X705" i="6" a="1"/>
  <c r="X705" i="6" s="1"/>
  <c r="W705" i="6" a="1"/>
  <c r="W705" i="6" s="1"/>
  <c r="V705" i="6" a="1"/>
  <c r="V705" i="6" s="1"/>
  <c r="U705" i="6"/>
  <c r="U705" i="6" a="1"/>
  <c r="T705" i="6" a="1"/>
  <c r="T705" i="6" s="1"/>
  <c r="S705" i="6" a="1"/>
  <c r="S705" i="6" s="1"/>
  <c r="R705" i="6" a="1"/>
  <c r="R705" i="6" s="1"/>
  <c r="Q705" i="6"/>
  <c r="Q705" i="6" a="1"/>
  <c r="P705" i="6" a="1"/>
  <c r="P705" i="6" s="1"/>
  <c r="O705" i="6" a="1"/>
  <c r="O705" i="6" s="1"/>
  <c r="N705" i="6" a="1"/>
  <c r="N705" i="6" s="1"/>
  <c r="M705" i="6"/>
  <c r="M705" i="6" a="1"/>
  <c r="L705" i="6" a="1"/>
  <c r="L705" i="6" s="1"/>
  <c r="K705" i="6" a="1"/>
  <c r="K705" i="6" s="1"/>
  <c r="AI704" i="6" a="1"/>
  <c r="AI704" i="6" s="1"/>
  <c r="AH704" i="6" a="1"/>
  <c r="AH704" i="6" s="1"/>
  <c r="AG704" i="6" a="1"/>
  <c r="AG704" i="6" s="1"/>
  <c r="AF704" i="6" a="1"/>
  <c r="AF704" i="6" s="1"/>
  <c r="AE704" i="6" a="1"/>
  <c r="AE704" i="6" s="1"/>
  <c r="AD704" i="6" a="1"/>
  <c r="AD704" i="6" s="1"/>
  <c r="AC704" i="6" a="1"/>
  <c r="AC704" i="6" s="1"/>
  <c r="AB704" i="6" a="1"/>
  <c r="AB704" i="6" s="1"/>
  <c r="AA704" i="6" a="1"/>
  <c r="AA704" i="6" s="1"/>
  <c r="Z704" i="6" a="1"/>
  <c r="Z704" i="6" s="1"/>
  <c r="Y704" i="6" a="1"/>
  <c r="Y704" i="6" s="1"/>
  <c r="X704" i="6" a="1"/>
  <c r="X704" i="6" s="1"/>
  <c r="W704" i="6" a="1"/>
  <c r="W704" i="6" s="1"/>
  <c r="V704" i="6" a="1"/>
  <c r="V704" i="6" s="1"/>
  <c r="U704" i="6" a="1"/>
  <c r="U704" i="6" s="1"/>
  <c r="T704" i="6" a="1"/>
  <c r="T704" i="6" s="1"/>
  <c r="S704" i="6" a="1"/>
  <c r="S704" i="6" s="1"/>
  <c r="R704" i="6" a="1"/>
  <c r="R704" i="6" s="1"/>
  <c r="Q704" i="6" a="1"/>
  <c r="Q704" i="6" s="1"/>
  <c r="P704" i="6" a="1"/>
  <c r="P704" i="6" s="1"/>
  <c r="O704" i="6" a="1"/>
  <c r="O704" i="6" s="1"/>
  <c r="N704" i="6" a="1"/>
  <c r="N704" i="6" s="1"/>
  <c r="M704" i="6" a="1"/>
  <c r="M704" i="6" s="1"/>
  <c r="L704" i="6" a="1"/>
  <c r="L704" i="6" s="1"/>
  <c r="K704" i="6" a="1"/>
  <c r="K704" i="6" s="1"/>
  <c r="AI703" i="6" a="1"/>
  <c r="AI703" i="6" s="1"/>
  <c r="AH703" i="6" a="1"/>
  <c r="AH703" i="6" s="1"/>
  <c r="AG703" i="6"/>
  <c r="AG703" i="6" a="1"/>
  <c r="AF703" i="6" a="1"/>
  <c r="AF703" i="6" s="1"/>
  <c r="AE703" i="6" a="1"/>
  <c r="AE703" i="6" s="1"/>
  <c r="AD703" i="6" a="1"/>
  <c r="AD703" i="6" s="1"/>
  <c r="AC703" i="6"/>
  <c r="AC703" i="6" a="1"/>
  <c r="AB703" i="6" a="1"/>
  <c r="AB703" i="6" s="1"/>
  <c r="AA703" i="6" a="1"/>
  <c r="AA703" i="6" s="1"/>
  <c r="Z703" i="6" a="1"/>
  <c r="Z703" i="6" s="1"/>
  <c r="Y703" i="6"/>
  <c r="Y703" i="6" a="1"/>
  <c r="X703" i="6" a="1"/>
  <c r="X703" i="6" s="1"/>
  <c r="W703" i="6" a="1"/>
  <c r="W703" i="6" s="1"/>
  <c r="V703" i="6" a="1"/>
  <c r="V703" i="6" s="1"/>
  <c r="U703" i="6"/>
  <c r="U703" i="6" a="1"/>
  <c r="T703" i="6" a="1"/>
  <c r="T703" i="6" s="1"/>
  <c r="S703" i="6" a="1"/>
  <c r="S703" i="6" s="1"/>
  <c r="R703" i="6" a="1"/>
  <c r="R703" i="6" s="1"/>
  <c r="Q703" i="6"/>
  <c r="Q703" i="6" a="1"/>
  <c r="P703" i="6" a="1"/>
  <c r="P703" i="6" s="1"/>
  <c r="O703" i="6" a="1"/>
  <c r="O703" i="6" s="1"/>
  <c r="N703" i="6" a="1"/>
  <c r="N703" i="6" s="1"/>
  <c r="M703" i="6"/>
  <c r="M703" i="6" a="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a="1"/>
  <c r="AA702" i="6" s="1"/>
  <c r="Z702" i="6" a="1"/>
  <c r="Z702" i="6" s="1"/>
  <c r="Y702" i="6" a="1"/>
  <c r="Y702" i="6" s="1"/>
  <c r="X702" i="6" a="1"/>
  <c r="X702" i="6" s="1"/>
  <c r="W702" i="6" a="1"/>
  <c r="W702" i="6" s="1"/>
  <c r="V702" i="6" a="1"/>
  <c r="V702" i="6" s="1"/>
  <c r="U702" i="6" a="1"/>
  <c r="U702" i="6" s="1"/>
  <c r="T702" i="6" a="1"/>
  <c r="T702" i="6" s="1"/>
  <c r="S702" i="6" a="1"/>
  <c r="S702" i="6" s="1"/>
  <c r="R702" i="6" a="1"/>
  <c r="R702" i="6" s="1"/>
  <c r="Q702" i="6" a="1"/>
  <c r="Q702" i="6" s="1"/>
  <c r="P702" i="6" a="1"/>
  <c r="P702" i="6" s="1"/>
  <c r="O702" i="6" a="1"/>
  <c r="O702" i="6" s="1"/>
  <c r="N702" i="6" a="1"/>
  <c r="N702" i="6" s="1"/>
  <c r="M702" i="6" a="1"/>
  <c r="M702" i="6" s="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c r="AB701" i="6" a="1"/>
  <c r="AA701" i="6" a="1"/>
  <c r="AA701" i="6" s="1"/>
  <c r="Z701" i="6" a="1"/>
  <c r="Z701" i="6" s="1"/>
  <c r="Y701" i="6" a="1"/>
  <c r="Y701" i="6" s="1"/>
  <c r="X701" i="6" a="1"/>
  <c r="X701" i="6" s="1"/>
  <c r="W701" i="6" a="1"/>
  <c r="W701" i="6" s="1"/>
  <c r="V701" i="6"/>
  <c r="V701" i="6" a="1"/>
  <c r="U701" i="6" a="1"/>
  <c r="U701" i="6" s="1"/>
  <c r="T701" i="6" a="1"/>
  <c r="T701" i="6" s="1"/>
  <c r="S701" i="6" a="1"/>
  <c r="S701" i="6" s="1"/>
  <c r="R701" i="6" a="1"/>
  <c r="R701" i="6" s="1"/>
  <c r="Q701" i="6" a="1"/>
  <c r="Q701" i="6" s="1"/>
  <c r="P701" i="6"/>
  <c r="P701" i="6" a="1"/>
  <c r="O701" i="6" a="1"/>
  <c r="O701" i="6" s="1"/>
  <c r="N701" i="6" a="1"/>
  <c r="N701" i="6" s="1"/>
  <c r="M701" i="6" a="1"/>
  <c r="M701" i="6" s="1"/>
  <c r="L701" i="6"/>
  <c r="L701" i="6" a="1"/>
  <c r="K701" i="6" a="1"/>
  <c r="K701" i="6" s="1"/>
  <c r="AI700" i="6" a="1"/>
  <c r="AI700" i="6" s="1"/>
  <c r="AH700" i="6" a="1"/>
  <c r="AH700" i="6" s="1"/>
  <c r="AG700" i="6" a="1"/>
  <c r="AG700" i="6" s="1"/>
  <c r="AF700" i="6"/>
  <c r="AF700" i="6" a="1"/>
  <c r="AE700" i="6" a="1"/>
  <c r="AE700" i="6" s="1"/>
  <c r="AD700" i="6" a="1"/>
  <c r="AD700" i="6" s="1"/>
  <c r="AC700" i="6" a="1"/>
  <c r="AC700" i="6" s="1"/>
  <c r="AB700" i="6" a="1"/>
  <c r="AB700" i="6" s="1"/>
  <c r="AA700" i="6" a="1"/>
  <c r="AA700" i="6" s="1"/>
  <c r="Z700" i="6"/>
  <c r="Z700" i="6" a="1"/>
  <c r="Y700" i="6" a="1"/>
  <c r="Y700" i="6" s="1"/>
  <c r="X700" i="6" a="1"/>
  <c r="X700" i="6" s="1"/>
  <c r="W700" i="6" a="1"/>
  <c r="W700" i="6" s="1"/>
  <c r="V700" i="6" a="1"/>
  <c r="V700" i="6" s="1"/>
  <c r="U700" i="6" a="1"/>
  <c r="U700" i="6" s="1"/>
  <c r="T700" i="6"/>
  <c r="T700" i="6" a="1"/>
  <c r="S700" i="6" a="1"/>
  <c r="S700" i="6" s="1"/>
  <c r="R700" i="6" a="1"/>
  <c r="R700" i="6" s="1"/>
  <c r="Q700" i="6" a="1"/>
  <c r="Q700" i="6" s="1"/>
  <c r="P700" i="6"/>
  <c r="P700" i="6" a="1"/>
  <c r="O700" i="6" a="1"/>
  <c r="O700" i="6" s="1"/>
  <c r="N700" i="6" a="1"/>
  <c r="N700" i="6" s="1"/>
  <c r="M700" i="6" a="1"/>
  <c r="M700" i="6" s="1"/>
  <c r="L700" i="6" a="1"/>
  <c r="L700" i="6" s="1"/>
  <c r="K700" i="6" a="1"/>
  <c r="K700" i="6" s="1"/>
  <c r="AI699" i="6" a="1"/>
  <c r="AI699" i="6" s="1"/>
  <c r="AH699" i="6" a="1"/>
  <c r="AH699" i="6" s="1"/>
  <c r="AG699" i="6" a="1"/>
  <c r="AG699" i="6" s="1"/>
  <c r="AF699" i="6" a="1"/>
  <c r="AF699" i="6" s="1"/>
  <c r="AE699" i="6" a="1"/>
  <c r="AE699" i="6" s="1"/>
  <c r="AD699" i="6"/>
  <c r="AD699" i="6" a="1"/>
  <c r="AC699" i="6" a="1"/>
  <c r="AC699" i="6" s="1"/>
  <c r="AB699" i="6" a="1"/>
  <c r="AB699" i="6" s="1"/>
  <c r="AA699" i="6" a="1"/>
  <c r="AA699" i="6" s="1"/>
  <c r="Z699" i="6" a="1"/>
  <c r="Z699" i="6" s="1"/>
  <c r="Y699" i="6" a="1"/>
  <c r="Y699" i="6" s="1"/>
  <c r="X699" i="6"/>
  <c r="X699" i="6" a="1"/>
  <c r="W699" i="6" a="1"/>
  <c r="W699" i="6" s="1"/>
  <c r="V699" i="6" a="1"/>
  <c r="V699" i="6" s="1"/>
  <c r="U699" i="6" a="1"/>
  <c r="U699" i="6" s="1"/>
  <c r="T699" i="6"/>
  <c r="T699" i="6" a="1"/>
  <c r="S699" i="6" a="1"/>
  <c r="S699" i="6" s="1"/>
  <c r="R699" i="6" a="1"/>
  <c r="R699" i="6" s="1"/>
  <c r="Q699" i="6" a="1"/>
  <c r="Q699" i="6" s="1"/>
  <c r="P699" i="6" a="1"/>
  <c r="P699" i="6" s="1"/>
  <c r="O699" i="6" a="1"/>
  <c r="O699" i="6" s="1"/>
  <c r="N699" i="6"/>
  <c r="N699" i="6" a="1"/>
  <c r="M699" i="6" a="1"/>
  <c r="M699" i="6" s="1"/>
  <c r="L699" i="6" a="1"/>
  <c r="L699" i="6" s="1"/>
  <c r="K699" i="6" a="1"/>
  <c r="K699" i="6" s="1"/>
  <c r="AI698" i="6" a="1"/>
  <c r="AI698" i="6" s="1"/>
  <c r="AH698" i="6"/>
  <c r="AH698" i="6" a="1"/>
  <c r="AG698" i="6" a="1"/>
  <c r="AG698" i="6" s="1"/>
  <c r="AF698" i="6" a="1"/>
  <c r="AF698" i="6" s="1"/>
  <c r="AE698" i="6" a="1"/>
  <c r="AE698" i="6" s="1"/>
  <c r="AD698" i="6" a="1"/>
  <c r="AD698" i="6" s="1"/>
  <c r="AC698" i="6" a="1"/>
  <c r="AC698" i="6" s="1"/>
  <c r="AB698" i="6"/>
  <c r="AB698" i="6" a="1"/>
  <c r="AA698" i="6" a="1"/>
  <c r="AA698" i="6" s="1"/>
  <c r="Z698" i="6" a="1"/>
  <c r="Z698" i="6" s="1"/>
  <c r="Y698" i="6" a="1"/>
  <c r="Y698" i="6" s="1"/>
  <c r="X698" i="6"/>
  <c r="X698" i="6" a="1"/>
  <c r="W698" i="6" a="1"/>
  <c r="W698" i="6" s="1"/>
  <c r="V698" i="6" a="1"/>
  <c r="V698" i="6" s="1"/>
  <c r="U698" i="6" a="1"/>
  <c r="U698" i="6" s="1"/>
  <c r="T698" i="6" a="1"/>
  <c r="T698" i="6" s="1"/>
  <c r="S698" i="6" a="1"/>
  <c r="S698" i="6" s="1"/>
  <c r="R698" i="6"/>
  <c r="R698" i="6" a="1"/>
  <c r="Q698" i="6" a="1"/>
  <c r="Q698" i="6" s="1"/>
  <c r="P698" i="6" a="1"/>
  <c r="P698" i="6" s="1"/>
  <c r="O698" i="6" a="1"/>
  <c r="O698" i="6" s="1"/>
  <c r="N698" i="6" a="1"/>
  <c r="N698" i="6" s="1"/>
  <c r="M698" i="6" a="1"/>
  <c r="M698" i="6" s="1"/>
  <c r="L698" i="6"/>
  <c r="L698" i="6" a="1"/>
  <c r="K698" i="6" a="1"/>
  <c r="K698" i="6" s="1"/>
  <c r="AI697" i="6" a="1"/>
  <c r="AI697" i="6" s="1"/>
  <c r="AH697" i="6"/>
  <c r="AH697" i="6" a="1"/>
  <c r="AG697" i="6" a="1"/>
  <c r="AG697" i="6" s="1"/>
  <c r="AF697" i="6" a="1"/>
  <c r="AF697" i="6" s="1"/>
  <c r="AE697" i="6" a="1"/>
  <c r="AE697" i="6" s="1"/>
  <c r="AD697" i="6"/>
  <c r="AD697" i="6" a="1"/>
  <c r="AC697" i="6" a="1"/>
  <c r="AC697" i="6" s="1"/>
  <c r="AB697" i="6" a="1"/>
  <c r="AB697" i="6" s="1"/>
  <c r="AA697" i="6" a="1"/>
  <c r="AA697" i="6" s="1"/>
  <c r="Z697" i="6" a="1"/>
  <c r="Z697" i="6" s="1"/>
  <c r="Y697" i="6" a="1"/>
  <c r="Y697" i="6" s="1"/>
  <c r="X697" i="6"/>
  <c r="X697" i="6" a="1"/>
  <c r="W697" i="6" a="1"/>
  <c r="W697" i="6" s="1"/>
  <c r="V697" i="6" a="1"/>
  <c r="V697" i="6" s="1"/>
  <c r="U697" i="6" a="1"/>
  <c r="U697" i="6" s="1"/>
  <c r="T697" i="6" a="1"/>
  <c r="T697" i="6" s="1"/>
  <c r="S697" i="6" a="1"/>
  <c r="S697" i="6" s="1"/>
  <c r="R697" i="6"/>
  <c r="R697" i="6" a="1"/>
  <c r="Q697" i="6" a="1"/>
  <c r="Q697" i="6" s="1"/>
  <c r="P697" i="6" a="1"/>
  <c r="P697" i="6" s="1"/>
  <c r="O697" i="6" a="1"/>
  <c r="O697" i="6" s="1"/>
  <c r="N697" i="6"/>
  <c r="N697" i="6" a="1"/>
  <c r="M697" i="6" a="1"/>
  <c r="M697" i="6" s="1"/>
  <c r="L697" i="6" a="1"/>
  <c r="L697" i="6" s="1"/>
  <c r="K697" i="6" a="1"/>
  <c r="K697" i="6" s="1"/>
  <c r="AI696" i="6" a="1"/>
  <c r="AI696" i="6" s="1"/>
  <c r="AH696" i="6"/>
  <c r="AH696" i="6" a="1"/>
  <c r="AG696" i="6" a="1"/>
  <c r="AG696" i="6" s="1"/>
  <c r="AF696" i="6" a="1"/>
  <c r="AF696" i="6" s="1"/>
  <c r="AE696" i="6" a="1"/>
  <c r="AE696" i="6" s="1"/>
  <c r="AD696" i="6" a="1"/>
  <c r="AD696" i="6" s="1"/>
  <c r="AC696" i="6" a="1"/>
  <c r="AC696" i="6" s="1"/>
  <c r="AB696" i="6"/>
  <c r="AB696" i="6" a="1"/>
  <c r="AA696" i="6" a="1"/>
  <c r="AA696" i="6" s="1"/>
  <c r="Z696" i="6" a="1"/>
  <c r="Z696" i="6" s="1"/>
  <c r="Y696" i="6" a="1"/>
  <c r="Y696" i="6" s="1"/>
  <c r="X696" i="6" a="1"/>
  <c r="X696" i="6" s="1"/>
  <c r="W696" i="6" a="1"/>
  <c r="W696" i="6" s="1"/>
  <c r="V696" i="6"/>
  <c r="V696" i="6" a="1"/>
  <c r="U696" i="6" a="1"/>
  <c r="U696" i="6" s="1"/>
  <c r="T696" i="6" a="1"/>
  <c r="T696" i="6" s="1"/>
  <c r="S696" i="6" a="1"/>
  <c r="S696" i="6" s="1"/>
  <c r="R696" i="6"/>
  <c r="R696" i="6" a="1"/>
  <c r="Q696" i="6" a="1"/>
  <c r="Q696" i="6" s="1"/>
  <c r="P696" i="6" a="1"/>
  <c r="P696" i="6" s="1"/>
  <c r="O696" i="6" a="1"/>
  <c r="O696" i="6" s="1"/>
  <c r="N696" i="6" a="1"/>
  <c r="N696" i="6" s="1"/>
  <c r="M696" i="6" a="1"/>
  <c r="M696" i="6" s="1"/>
  <c r="L696" i="6"/>
  <c r="L696" i="6" a="1"/>
  <c r="K696" i="6" a="1"/>
  <c r="K696" i="6" s="1"/>
  <c r="AI695" i="6" a="1"/>
  <c r="AI695" i="6" s="1"/>
  <c r="AH695" i="6"/>
  <c r="AH695" i="6" a="1"/>
  <c r="AG695" i="6" a="1"/>
  <c r="AG695" i="6" s="1"/>
  <c r="AF695" i="6" a="1"/>
  <c r="AF695" i="6" s="1"/>
  <c r="AE695" i="6" a="1"/>
  <c r="AE695" i="6" s="1"/>
  <c r="AD695" i="6"/>
  <c r="AD695" i="6" a="1"/>
  <c r="AC695" i="6" a="1"/>
  <c r="AC695" i="6" s="1"/>
  <c r="AB695" i="6" a="1"/>
  <c r="AB695" i="6" s="1"/>
  <c r="AA695" i="6" a="1"/>
  <c r="AA695" i="6" s="1"/>
  <c r="Z695" i="6"/>
  <c r="Z695" i="6" a="1"/>
  <c r="Y695" i="6" a="1"/>
  <c r="Y695" i="6" s="1"/>
  <c r="X695" i="6" a="1"/>
  <c r="X695" i="6" s="1"/>
  <c r="W695" i="6" a="1"/>
  <c r="W695" i="6" s="1"/>
  <c r="V695" i="6" a="1"/>
  <c r="V695" i="6" s="1"/>
  <c r="U695" i="6" a="1"/>
  <c r="U695" i="6" s="1"/>
  <c r="T695" i="6" a="1"/>
  <c r="T695" i="6" s="1"/>
  <c r="S695" i="6" a="1"/>
  <c r="S695" i="6" s="1"/>
  <c r="R695" i="6" a="1"/>
  <c r="R695" i="6" s="1"/>
  <c r="Q695" i="6" a="1"/>
  <c r="Q695" i="6" s="1"/>
  <c r="P695" i="6" a="1"/>
  <c r="P695" i="6" s="1"/>
  <c r="O695" i="6" a="1"/>
  <c r="O695" i="6" s="1"/>
  <c r="N695" i="6"/>
  <c r="N695" i="6" a="1"/>
  <c r="M695" i="6" a="1"/>
  <c r="M695" i="6" s="1"/>
  <c r="L695" i="6" a="1"/>
  <c r="L695" i="6" s="1"/>
  <c r="K695" i="6" a="1"/>
  <c r="K695" i="6" s="1"/>
  <c r="AI694" i="6" a="1"/>
  <c r="AI694" i="6" s="1"/>
  <c r="AH694" i="6"/>
  <c r="AH694" i="6" a="1"/>
  <c r="AG694" i="6" a="1"/>
  <c r="AG694" i="6" s="1"/>
  <c r="AF694" i="6" a="1"/>
  <c r="AF694" i="6" s="1"/>
  <c r="AE694" i="6" a="1"/>
  <c r="AE694" i="6" s="1"/>
  <c r="AD694" i="6" a="1"/>
  <c r="AD694" i="6" s="1"/>
  <c r="AC694" i="6" a="1"/>
  <c r="AC694" i="6" s="1"/>
  <c r="AB694" i="6"/>
  <c r="AB694" i="6" a="1"/>
  <c r="AA694" i="6" a="1"/>
  <c r="AA694" i="6" s="1"/>
  <c r="Z694" i="6" a="1"/>
  <c r="Z694" i="6" s="1"/>
  <c r="Y694" i="6" a="1"/>
  <c r="Y694" i="6" s="1"/>
  <c r="X694" i="6" a="1"/>
  <c r="X694" i="6" s="1"/>
  <c r="W694" i="6" a="1"/>
  <c r="W694" i="6" s="1"/>
  <c r="V694" i="6" a="1"/>
  <c r="V694" i="6" s="1"/>
  <c r="U694" i="6" a="1"/>
  <c r="U694" i="6" s="1"/>
  <c r="T694" i="6" a="1"/>
  <c r="T694" i="6" s="1"/>
  <c r="S694" i="6" a="1"/>
  <c r="S694" i="6" s="1"/>
  <c r="R694" i="6"/>
  <c r="R694" i="6" a="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a="1"/>
  <c r="AA693" i="6" s="1"/>
  <c r="Z693" i="6" a="1"/>
  <c r="Z693" i="6" s="1"/>
  <c r="Y693" i="6" a="1"/>
  <c r="Y693" i="6" s="1"/>
  <c r="X693" i="6" a="1"/>
  <c r="X693" i="6" s="1"/>
  <c r="W693" i="6" a="1"/>
  <c r="W693" i="6" s="1"/>
  <c r="V693" i="6"/>
  <c r="V693" i="6" a="1"/>
  <c r="U693" i="6" a="1"/>
  <c r="U693" i="6" s="1"/>
  <c r="T693" i="6" a="1"/>
  <c r="T693" i="6" s="1"/>
  <c r="S693" i="6" a="1"/>
  <c r="S693" i="6" s="1"/>
  <c r="R693" i="6" a="1"/>
  <c r="R693" i="6" s="1"/>
  <c r="Q693" i="6" a="1"/>
  <c r="Q693" i="6" s="1"/>
  <c r="P693" i="6"/>
  <c r="P693" i="6" a="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a="1"/>
  <c r="AB692" i="6" s="1"/>
  <c r="AA692" i="6" a="1"/>
  <c r="AA692" i="6" s="1"/>
  <c r="Z692" i="6"/>
  <c r="Z692" i="6" a="1"/>
  <c r="Y692" i="6" a="1"/>
  <c r="Y692" i="6" s="1"/>
  <c r="X692" i="6" a="1"/>
  <c r="X692" i="6" s="1"/>
  <c r="W692" i="6" a="1"/>
  <c r="W692" i="6" s="1"/>
  <c r="V692" i="6" a="1"/>
  <c r="V692" i="6" s="1"/>
  <c r="U692" i="6" a="1"/>
  <c r="U692" i="6" s="1"/>
  <c r="T692" i="6"/>
  <c r="T692" i="6" a="1"/>
  <c r="S692" i="6" a="1"/>
  <c r="S692" i="6" s="1"/>
  <c r="R692" i="6" a="1"/>
  <c r="R692" i="6" s="1"/>
  <c r="Q692" i="6" a="1"/>
  <c r="Q692" i="6" s="1"/>
  <c r="P692" i="6" a="1"/>
  <c r="P692" i="6" s="1"/>
  <c r="O692" i="6" a="1"/>
  <c r="O692" i="6" s="1"/>
  <c r="N692" i="6"/>
  <c r="N692" i="6" a="1"/>
  <c r="M692" i="6" a="1"/>
  <c r="M692" i="6" s="1"/>
  <c r="L692" i="6"/>
  <c r="L692" i="6" a="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c r="Y691" i="6" a="1"/>
  <c r="X691" i="6" a="1"/>
  <c r="X691" i="6" s="1"/>
  <c r="W691" i="6"/>
  <c r="W691" i="6" a="1"/>
  <c r="V691" i="6" a="1"/>
  <c r="V691" i="6" s="1"/>
  <c r="U691" i="6"/>
  <c r="U691" i="6" a="1"/>
  <c r="T691" i="6" a="1"/>
  <c r="T691" i="6" s="1"/>
  <c r="S691" i="6"/>
  <c r="S691" i="6" a="1"/>
  <c r="R691" i="6" a="1"/>
  <c r="R691" i="6" s="1"/>
  <c r="Q691" i="6"/>
  <c r="Q691" i="6" a="1"/>
  <c r="P691" i="6" a="1"/>
  <c r="P691" i="6" s="1"/>
  <c r="O691" i="6"/>
  <c r="O691" i="6" a="1"/>
  <c r="N691" i="6" a="1"/>
  <c r="N691" i="6" s="1"/>
  <c r="M691" i="6"/>
  <c r="M691" i="6" a="1"/>
  <c r="L691" i="6" a="1"/>
  <c r="L691" i="6" s="1"/>
  <c r="K691" i="6"/>
  <c r="K691" i="6" a="1"/>
  <c r="AI690" i="6" a="1"/>
  <c r="AI690" i="6" s="1"/>
  <c r="AH690" i="6"/>
  <c r="AH690" i="6" a="1"/>
  <c r="AG690" i="6" a="1"/>
  <c r="AG690" i="6" s="1"/>
  <c r="AF690" i="6" a="1"/>
  <c r="AF690" i="6" s="1"/>
  <c r="AE690" i="6" a="1"/>
  <c r="AE690" i="6" s="1"/>
  <c r="AD690" i="6"/>
  <c r="AD690" i="6" a="1"/>
  <c r="AC690" i="6" a="1"/>
  <c r="AC690" i="6" s="1"/>
  <c r="AB690" i="6"/>
  <c r="AB690" i="6" a="1"/>
  <c r="AA690" i="6" a="1"/>
  <c r="AA690" i="6" s="1"/>
  <c r="Z690" i="6"/>
  <c r="Z690" i="6" a="1"/>
  <c r="Y690" i="6" a="1"/>
  <c r="Y690" i="6" s="1"/>
  <c r="X690" i="6" a="1"/>
  <c r="X690" i="6" s="1"/>
  <c r="W690" i="6" a="1"/>
  <c r="W690" i="6" s="1"/>
  <c r="V690" i="6"/>
  <c r="V690" i="6" a="1"/>
  <c r="U690" i="6" a="1"/>
  <c r="U690" i="6" s="1"/>
  <c r="T690" i="6"/>
  <c r="T690" i="6" a="1"/>
  <c r="S690" i="6" a="1"/>
  <c r="S690" i="6" s="1"/>
  <c r="R690" i="6"/>
  <c r="R690" i="6" a="1"/>
  <c r="Q690" i="6" a="1"/>
  <c r="Q690" i="6" s="1"/>
  <c r="P690" i="6" a="1"/>
  <c r="P690" i="6" s="1"/>
  <c r="O690" i="6" a="1"/>
  <c r="O690" i="6" s="1"/>
  <c r="N690" i="6"/>
  <c r="N690" i="6" a="1"/>
  <c r="M690" i="6" a="1"/>
  <c r="M690" i="6" s="1"/>
  <c r="L690" i="6"/>
  <c r="L690" i="6" a="1"/>
  <c r="K690" i="6" a="1"/>
  <c r="K690" i="6" s="1"/>
  <c r="AI689" i="6" a="1"/>
  <c r="AI689" i="6" s="1"/>
  <c r="AH689" i="6"/>
  <c r="AH689" i="6" a="1"/>
  <c r="AG689" i="6" a="1"/>
  <c r="AG689" i="6" s="1"/>
  <c r="AF689" i="6"/>
  <c r="AF689" i="6" a="1"/>
  <c r="AE689" i="6" a="1"/>
  <c r="AE689" i="6" s="1"/>
  <c r="AD689" i="6" a="1"/>
  <c r="AD689" i="6" s="1"/>
  <c r="AC689" i="6" a="1"/>
  <c r="AC689" i="6" s="1"/>
  <c r="AB689" i="6"/>
  <c r="AB689" i="6" a="1"/>
  <c r="AA689" i="6" a="1"/>
  <c r="AA689" i="6" s="1"/>
  <c r="Z689" i="6"/>
  <c r="Z689" i="6" a="1"/>
  <c r="Y689" i="6" a="1"/>
  <c r="Y689" i="6" s="1"/>
  <c r="X689" i="6"/>
  <c r="X689" i="6" a="1"/>
  <c r="W689" i="6" a="1"/>
  <c r="W689" i="6" s="1"/>
  <c r="V689" i="6" a="1"/>
  <c r="V689" i="6" s="1"/>
  <c r="U689" i="6" a="1"/>
  <c r="U689" i="6" s="1"/>
  <c r="T689" i="6"/>
  <c r="T689" i="6" a="1"/>
  <c r="S689" i="6" a="1"/>
  <c r="S689" i="6" s="1"/>
  <c r="R689" i="6"/>
  <c r="R689" i="6" a="1"/>
  <c r="Q689" i="6" a="1"/>
  <c r="Q689" i="6" s="1"/>
  <c r="P689" i="6"/>
  <c r="P689" i="6" a="1"/>
  <c r="O689" i="6" a="1"/>
  <c r="O689" i="6" s="1"/>
  <c r="N689" i="6" a="1"/>
  <c r="N689" i="6" s="1"/>
  <c r="M689" i="6" a="1"/>
  <c r="M689" i="6" s="1"/>
  <c r="L689" i="6"/>
  <c r="L689" i="6" a="1"/>
  <c r="K689" i="6" a="1"/>
  <c r="K689" i="6" s="1"/>
  <c r="AI688" i="6" a="1"/>
  <c r="AI688" i="6" s="1"/>
  <c r="AH688" i="6"/>
  <c r="AH688" i="6" a="1"/>
  <c r="AG688" i="6" a="1"/>
  <c r="AG688" i="6" s="1"/>
  <c r="AF688" i="6"/>
  <c r="AF688" i="6" a="1"/>
  <c r="AE688" i="6" a="1"/>
  <c r="AE688" i="6" s="1"/>
  <c r="AD688" i="6"/>
  <c r="AD688" i="6" a="1"/>
  <c r="AC688" i="6" a="1"/>
  <c r="AC688" i="6" s="1"/>
  <c r="AB688" i="6" a="1"/>
  <c r="AB688" i="6" s="1"/>
  <c r="AA688" i="6" a="1"/>
  <c r="AA688" i="6" s="1"/>
  <c r="Z688" i="6"/>
  <c r="Z688" i="6" a="1"/>
  <c r="Y688" i="6" a="1"/>
  <c r="Y688" i="6" s="1"/>
  <c r="X688" i="6"/>
  <c r="X688" i="6" a="1"/>
  <c r="W688" i="6" a="1"/>
  <c r="W688" i="6" s="1"/>
  <c r="V688" i="6"/>
  <c r="V688" i="6" a="1"/>
  <c r="U688" i="6" a="1"/>
  <c r="U688" i="6" s="1"/>
  <c r="T688" i="6" a="1"/>
  <c r="T688" i="6" s="1"/>
  <c r="S688" i="6" a="1"/>
  <c r="S688" i="6" s="1"/>
  <c r="R688" i="6"/>
  <c r="R688" i="6" a="1"/>
  <c r="Q688" i="6" a="1"/>
  <c r="Q688" i="6" s="1"/>
  <c r="P688" i="6"/>
  <c r="P688" i="6" a="1"/>
  <c r="O688" i="6" a="1"/>
  <c r="O688" i="6" s="1"/>
  <c r="N688" i="6"/>
  <c r="N688" i="6" a="1"/>
  <c r="M688" i="6" a="1"/>
  <c r="M688" i="6" s="1"/>
  <c r="L688" i="6" a="1"/>
  <c r="L688" i="6" s="1"/>
  <c r="K688" i="6" a="1"/>
  <c r="K688" i="6" s="1"/>
  <c r="AI687" i="6" a="1"/>
  <c r="AI687" i="6" s="1"/>
  <c r="AH687" i="6" a="1"/>
  <c r="AH687" i="6" s="1"/>
  <c r="AG687" i="6" a="1"/>
  <c r="AG687" i="6" s="1"/>
  <c r="AF687" i="6"/>
  <c r="AF687" i="6" a="1"/>
  <c r="AE687" i="6" a="1"/>
  <c r="AE687" i="6" s="1"/>
  <c r="AD687" i="6"/>
  <c r="AD687" i="6" a="1"/>
  <c r="AC687" i="6" a="1"/>
  <c r="AC687" i="6" s="1"/>
  <c r="AB687" i="6"/>
  <c r="AB687" i="6" a="1"/>
  <c r="AA687" i="6" a="1"/>
  <c r="AA687" i="6" s="1"/>
  <c r="Z687" i="6" a="1"/>
  <c r="Z687" i="6" s="1"/>
  <c r="Y687" i="6" a="1"/>
  <c r="Y687" i="6" s="1"/>
  <c r="X687" i="6"/>
  <c r="X687" i="6" a="1"/>
  <c r="W687" i="6" a="1"/>
  <c r="W687" i="6" s="1"/>
  <c r="V687" i="6"/>
  <c r="V687" i="6" a="1"/>
  <c r="U687" i="6" a="1"/>
  <c r="U687" i="6" s="1"/>
  <c r="T687" i="6"/>
  <c r="T687" i="6" a="1"/>
  <c r="S687" i="6" a="1"/>
  <c r="S687" i="6" s="1"/>
  <c r="R687" i="6" a="1"/>
  <c r="R687" i="6" s="1"/>
  <c r="Q687" i="6" a="1"/>
  <c r="Q687" i="6" s="1"/>
  <c r="P687" i="6"/>
  <c r="P687" i="6" a="1"/>
  <c r="O687" i="6" a="1"/>
  <c r="O687" i="6" s="1"/>
  <c r="N687" i="6"/>
  <c r="N687" i="6" a="1"/>
  <c r="M687" i="6" a="1"/>
  <c r="M687" i="6" s="1"/>
  <c r="L687" i="6"/>
  <c r="L687" i="6" a="1"/>
  <c r="K687" i="6" a="1"/>
  <c r="K687" i="6" s="1"/>
  <c r="AI686" i="6" a="1"/>
  <c r="AI686" i="6" s="1"/>
  <c r="AH686" i="6"/>
  <c r="AH686" i="6" a="1"/>
  <c r="AG686" i="6" a="1"/>
  <c r="AG686" i="6" s="1"/>
  <c r="AF686" i="6" a="1"/>
  <c r="AF686" i="6" s="1"/>
  <c r="AE686" i="6" a="1"/>
  <c r="AE686" i="6" s="1"/>
  <c r="AD686" i="6"/>
  <c r="AD686" i="6" a="1"/>
  <c r="AC686" i="6" a="1"/>
  <c r="AC686" i="6" s="1"/>
  <c r="AB686" i="6"/>
  <c r="AB686" i="6" a="1"/>
  <c r="AA686" i="6" a="1"/>
  <c r="AA686" i="6" s="1"/>
  <c r="Z686" i="6"/>
  <c r="Z686" i="6" a="1"/>
  <c r="Y686" i="6" a="1"/>
  <c r="Y686" i="6" s="1"/>
  <c r="X686" i="6" a="1"/>
  <c r="X686" i="6" s="1"/>
  <c r="W686" i="6" a="1"/>
  <c r="W686" i="6" s="1"/>
  <c r="V686" i="6"/>
  <c r="V686" i="6" a="1"/>
  <c r="U686" i="6" a="1"/>
  <c r="U686" i="6" s="1"/>
  <c r="T686" i="6"/>
  <c r="T686" i="6" a="1"/>
  <c r="S686" i="6" a="1"/>
  <c r="S686" i="6" s="1"/>
  <c r="R686" i="6"/>
  <c r="R686" i="6" a="1"/>
  <c r="Q686" i="6" a="1"/>
  <c r="Q686" i="6" s="1"/>
  <c r="P686" i="6" a="1"/>
  <c r="P686" i="6" s="1"/>
  <c r="O686" i="6" a="1"/>
  <c r="O686" i="6" s="1"/>
  <c r="N686" i="6"/>
  <c r="N686" i="6" a="1"/>
  <c r="M686" i="6" a="1"/>
  <c r="M686" i="6" s="1"/>
  <c r="L686" i="6"/>
  <c r="L686" i="6" a="1"/>
  <c r="K686" i="6" a="1"/>
  <c r="K686" i="6" s="1"/>
  <c r="AI685" i="6" a="1"/>
  <c r="AI685" i="6" s="1"/>
  <c r="AH685" i="6"/>
  <c r="AH685" i="6" a="1"/>
  <c r="AG685" i="6" a="1"/>
  <c r="AG685" i="6" s="1"/>
  <c r="AF685" i="6"/>
  <c r="AF685" i="6" a="1"/>
  <c r="AE685" i="6" a="1"/>
  <c r="AE685" i="6" s="1"/>
  <c r="AD685" i="6" a="1"/>
  <c r="AD685" i="6" s="1"/>
  <c r="AC685" i="6" a="1"/>
  <c r="AC685" i="6" s="1"/>
  <c r="AB685" i="6"/>
  <c r="AB685" i="6" a="1"/>
  <c r="AA685" i="6" a="1"/>
  <c r="AA685" i="6" s="1"/>
  <c r="Z685" i="6"/>
  <c r="Z685" i="6" a="1"/>
  <c r="Y685" i="6" a="1"/>
  <c r="Y685" i="6" s="1"/>
  <c r="X685" i="6"/>
  <c r="X685" i="6" a="1"/>
  <c r="W685" i="6" a="1"/>
  <c r="W685" i="6" s="1"/>
  <c r="V685" i="6" a="1"/>
  <c r="V685" i="6" s="1"/>
  <c r="U685" i="6" a="1"/>
  <c r="U685" i="6" s="1"/>
  <c r="T685" i="6"/>
  <c r="T685" i="6" a="1"/>
  <c r="S685" i="6" a="1"/>
  <c r="S685" i="6" s="1"/>
  <c r="R685" i="6"/>
  <c r="R685" i="6" a="1"/>
  <c r="Q685" i="6" a="1"/>
  <c r="Q685" i="6" s="1"/>
  <c r="P685" i="6"/>
  <c r="P685" i="6" a="1"/>
  <c r="O685" i="6" a="1"/>
  <c r="O685" i="6" s="1"/>
  <c r="N685" i="6" a="1"/>
  <c r="N685" i="6" s="1"/>
  <c r="M685" i="6" a="1"/>
  <c r="M685" i="6" s="1"/>
  <c r="L685" i="6"/>
  <c r="L685" i="6" a="1"/>
  <c r="K685" i="6" a="1"/>
  <c r="K685" i="6" s="1"/>
  <c r="AI684" i="6" a="1"/>
  <c r="AI684" i="6" s="1"/>
  <c r="AH684" i="6" a="1"/>
  <c r="AH684" i="6" s="1"/>
  <c r="AG684" i="6" a="1"/>
  <c r="AG684" i="6" s="1"/>
  <c r="AF684" i="6"/>
  <c r="AF684" i="6" a="1"/>
  <c r="AE684" i="6" a="1"/>
  <c r="AE684" i="6" s="1"/>
  <c r="AD684" i="6"/>
  <c r="AD684" i="6" a="1"/>
  <c r="AC684" i="6" a="1"/>
  <c r="AC684" i="6" s="1"/>
  <c r="AB684" i="6" a="1"/>
  <c r="AB684" i="6" s="1"/>
  <c r="AA684" i="6" a="1"/>
  <c r="AA684" i="6" s="1"/>
  <c r="Z684" i="6" a="1"/>
  <c r="Z684" i="6" s="1"/>
  <c r="Y684" i="6" a="1"/>
  <c r="Y684" i="6" s="1"/>
  <c r="X684" i="6"/>
  <c r="X684" i="6" a="1"/>
  <c r="W684" i="6" a="1"/>
  <c r="W684" i="6" s="1"/>
  <c r="V684" i="6"/>
  <c r="V684" i="6" a="1"/>
  <c r="U684" i="6" a="1"/>
  <c r="U684" i="6" s="1"/>
  <c r="T684" i="6" a="1"/>
  <c r="T684" i="6" s="1"/>
  <c r="S684" i="6" a="1"/>
  <c r="S684" i="6" s="1"/>
  <c r="R684" i="6" a="1"/>
  <c r="R684" i="6" s="1"/>
  <c r="Q684" i="6" a="1"/>
  <c r="Q684" i="6" s="1"/>
  <c r="P684" i="6"/>
  <c r="P684" i="6" a="1"/>
  <c r="O684" i="6" a="1"/>
  <c r="O684" i="6" s="1"/>
  <c r="N684" i="6"/>
  <c r="N684" i="6" a="1"/>
  <c r="M684" i="6" a="1"/>
  <c r="M684" i="6" s="1"/>
  <c r="L684" i="6" a="1"/>
  <c r="L684" i="6" s="1"/>
  <c r="K684" i="6" a="1"/>
  <c r="K684" i="6" s="1"/>
  <c r="AI683" i="6" a="1"/>
  <c r="AI683" i="6" s="1"/>
  <c r="AH683" i="6" a="1"/>
  <c r="AH683" i="6" s="1"/>
  <c r="AG683" i="6" a="1"/>
  <c r="AG683" i="6" s="1"/>
  <c r="AF683" i="6" a="1"/>
  <c r="AF683" i="6" s="1"/>
  <c r="AE683" i="6" a="1"/>
  <c r="AE683" i="6" s="1"/>
  <c r="AD683" i="6"/>
  <c r="AD683" i="6" a="1"/>
  <c r="AC683" i="6" a="1"/>
  <c r="AC683" i="6" s="1"/>
  <c r="AB683" i="6"/>
  <c r="AB683" i="6" a="1"/>
  <c r="AA683" i="6" a="1"/>
  <c r="AA683" i="6" s="1"/>
  <c r="Z683" i="6" a="1"/>
  <c r="Z683" i="6" s="1"/>
  <c r="Y683" i="6" a="1"/>
  <c r="Y683" i="6" s="1"/>
  <c r="X683" i="6" a="1"/>
  <c r="X683" i="6" s="1"/>
  <c r="W683" i="6" a="1"/>
  <c r="W683" i="6" s="1"/>
  <c r="V683" i="6"/>
  <c r="V683" i="6" a="1"/>
  <c r="U683" i="6" a="1"/>
  <c r="U683" i="6" s="1"/>
  <c r="T683" i="6"/>
  <c r="T683" i="6" a="1"/>
  <c r="S683" i="6" a="1"/>
  <c r="S683" i="6" s="1"/>
  <c r="R683" i="6" a="1"/>
  <c r="R683" i="6" s="1"/>
  <c r="Q683" i="6" a="1"/>
  <c r="Q683" i="6" s="1"/>
  <c r="P683" i="6" a="1"/>
  <c r="P683" i="6" s="1"/>
  <c r="O683" i="6" a="1"/>
  <c r="O683" i="6" s="1"/>
  <c r="N683" i="6"/>
  <c r="N683" i="6" a="1"/>
  <c r="M683" i="6" a="1"/>
  <c r="M683" i="6" s="1"/>
  <c r="L683" i="6"/>
  <c r="L683" i="6" a="1"/>
  <c r="K683" i="6" a="1"/>
  <c r="K683" i="6" s="1"/>
  <c r="AI682" i="6" a="1"/>
  <c r="AI682" i="6" s="1"/>
  <c r="AH682" i="6"/>
  <c r="AH682" i="6" a="1"/>
  <c r="AG682" i="6" a="1"/>
  <c r="AG682" i="6" s="1"/>
  <c r="AF682" i="6" a="1"/>
  <c r="AF682" i="6" s="1"/>
  <c r="AE682" i="6" a="1"/>
  <c r="AE682" i="6" s="1"/>
  <c r="AD682" i="6" a="1"/>
  <c r="AD682" i="6" s="1"/>
  <c r="AC682" i="6" a="1"/>
  <c r="AC682" i="6" s="1"/>
  <c r="AB682" i="6" a="1"/>
  <c r="AB682" i="6" s="1"/>
  <c r="AA682" i="6" a="1"/>
  <c r="AA682" i="6" s="1"/>
  <c r="Z682" i="6"/>
  <c r="Z682" i="6" a="1"/>
  <c r="Y682" i="6" a="1"/>
  <c r="Y682" i="6" s="1"/>
  <c r="X682" i="6" a="1"/>
  <c r="X682" i="6" s="1"/>
  <c r="W682" i="6" a="1"/>
  <c r="W682" i="6" s="1"/>
  <c r="V682" i="6" a="1"/>
  <c r="V682" i="6" s="1"/>
  <c r="U682" i="6" a="1"/>
  <c r="U682" i="6" s="1"/>
  <c r="T682" i="6" a="1"/>
  <c r="T682" i="6" s="1"/>
  <c r="S682" i="6" a="1"/>
  <c r="S682" i="6" s="1"/>
  <c r="R682" i="6"/>
  <c r="R682" i="6" a="1"/>
  <c r="Q682" i="6" a="1"/>
  <c r="Q682" i="6" s="1"/>
  <c r="P682" i="6" a="1"/>
  <c r="P682" i="6" s="1"/>
  <c r="O682" i="6" a="1"/>
  <c r="O682" i="6" s="1"/>
  <c r="N682" i="6" a="1"/>
  <c r="N682" i="6" s="1"/>
  <c r="M682" i="6" a="1"/>
  <c r="M682" i="6" s="1"/>
  <c r="L682" i="6" a="1"/>
  <c r="L682" i="6" s="1"/>
  <c r="K682" i="6" a="1"/>
  <c r="K682" i="6" s="1"/>
  <c r="AI681" i="6" a="1"/>
  <c r="AI681" i="6" s="1"/>
  <c r="AH681" i="6" a="1"/>
  <c r="AH681" i="6" s="1"/>
  <c r="AG681" i="6"/>
  <c r="AG681" i="6" a="1"/>
  <c r="AF681" i="6" a="1"/>
  <c r="AF681" i="6" s="1"/>
  <c r="AE681" i="6" a="1"/>
  <c r="AE681" i="6" s="1"/>
  <c r="AD681" i="6" a="1"/>
  <c r="AD681" i="6" s="1"/>
  <c r="AC681" i="6" a="1"/>
  <c r="AC681" i="6" s="1"/>
  <c r="AB681" i="6" a="1"/>
  <c r="AB681" i="6" s="1"/>
  <c r="AA681" i="6" a="1"/>
  <c r="AA681" i="6" s="1"/>
  <c r="Z681" i="6" a="1"/>
  <c r="Z681" i="6" s="1"/>
  <c r="Y681" i="6"/>
  <c r="Y681" i="6" a="1"/>
  <c r="X681" i="6" a="1"/>
  <c r="X681" i="6" s="1"/>
  <c r="W681" i="6" a="1"/>
  <c r="W681" i="6" s="1"/>
  <c r="V681" i="6" a="1"/>
  <c r="V681" i="6" s="1"/>
  <c r="U681" i="6" a="1"/>
  <c r="U681" i="6" s="1"/>
  <c r="T681" i="6" a="1"/>
  <c r="T681" i="6" s="1"/>
  <c r="S681" i="6" a="1"/>
  <c r="S681" i="6" s="1"/>
  <c r="R681" i="6" a="1"/>
  <c r="R681" i="6" s="1"/>
  <c r="Q681" i="6"/>
  <c r="Q681" i="6" a="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c r="AC680" i="6" a="1"/>
  <c r="AB680" i="6" a="1"/>
  <c r="AB680" i="6" s="1"/>
  <c r="AA680" i="6" a="1"/>
  <c r="AA680" i="6" s="1"/>
  <c r="Z680" i="6" a="1"/>
  <c r="Z680" i="6" s="1"/>
  <c r="Y680" i="6" a="1"/>
  <c r="Y680" i="6" s="1"/>
  <c r="X680" i="6" a="1"/>
  <c r="X680" i="6" s="1"/>
  <c r="W680" i="6" a="1"/>
  <c r="W680" i="6" s="1"/>
  <c r="V680" i="6" a="1"/>
  <c r="V680" i="6" s="1"/>
  <c r="U680" i="6"/>
  <c r="U680" i="6" a="1"/>
  <c r="T680" i="6" a="1"/>
  <c r="T680" i="6" s="1"/>
  <c r="S680" i="6" a="1"/>
  <c r="S680" i="6" s="1"/>
  <c r="R680" i="6" a="1"/>
  <c r="R680" i="6" s="1"/>
  <c r="Q680" i="6" a="1"/>
  <c r="Q680" i="6" s="1"/>
  <c r="P680" i="6" a="1"/>
  <c r="P680" i="6" s="1"/>
  <c r="O680" i="6" a="1"/>
  <c r="O680" i="6" s="1"/>
  <c r="N680" i="6" a="1"/>
  <c r="N680" i="6" s="1"/>
  <c r="M680" i="6"/>
  <c r="M680" i="6" a="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c r="AA679" i="6" a="1"/>
  <c r="Z679" i="6" a="1"/>
  <c r="Z679" i="6" s="1"/>
  <c r="Y679" i="6" a="1"/>
  <c r="Y679" i="6" s="1"/>
  <c r="X679" i="6" a="1"/>
  <c r="X679" i="6" s="1"/>
  <c r="W679" i="6" a="1"/>
  <c r="W679" i="6" s="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c r="K679" i="6" a="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c r="W678" i="6" a="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c r="AG677" i="6" a="1"/>
  <c r="AF677" i="6" a="1"/>
  <c r="AF677" i="6" s="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c r="Q677" i="6" a="1"/>
  <c r="P677" i="6" a="1"/>
  <c r="P677" i="6" s="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a="1"/>
  <c r="Y676" i="6" s="1"/>
  <c r="X676" i="6" a="1"/>
  <c r="X676" i="6" s="1"/>
  <c r="W676" i="6"/>
  <c r="W676" i="6" a="1"/>
  <c r="V676" i="6" a="1"/>
  <c r="V676" i="6" s="1"/>
  <c r="U676" i="6" a="1"/>
  <c r="U676" i="6" s="1"/>
  <c r="T676" i="6" a="1"/>
  <c r="T676" i="6" s="1"/>
  <c r="S676" i="6" a="1"/>
  <c r="S676" i="6" s="1"/>
  <c r="R676" i="6" a="1"/>
  <c r="R676" i="6" s="1"/>
  <c r="Q676" i="6" a="1"/>
  <c r="Q676" i="6" s="1"/>
  <c r="P676" i="6" a="1"/>
  <c r="P676" i="6" s="1"/>
  <c r="O676" i="6"/>
  <c r="O676" i="6" a="1"/>
  <c r="N676" i="6" a="1"/>
  <c r="N676" i="6" s="1"/>
  <c r="M676" i="6" a="1"/>
  <c r="M676" i="6" s="1"/>
  <c r="L676" i="6" a="1"/>
  <c r="L676" i="6" s="1"/>
  <c r="K676" i="6" a="1"/>
  <c r="K676" i="6" s="1"/>
  <c r="AI675" i="6" a="1"/>
  <c r="AI675" i="6" s="1"/>
  <c r="AH675" i="6" a="1"/>
  <c r="AH675" i="6" s="1"/>
  <c r="AG675" i="6"/>
  <c r="AG675" i="6" a="1"/>
  <c r="AF675" i="6" a="1"/>
  <c r="AF675" i="6" s="1"/>
  <c r="AE675" i="6" a="1"/>
  <c r="AE675" i="6" s="1"/>
  <c r="AD675" i="6" a="1"/>
  <c r="AD675" i="6" s="1"/>
  <c r="AC675" i="6" a="1"/>
  <c r="AC675" i="6" s="1"/>
  <c r="AB675" i="6" a="1"/>
  <c r="AB675" i="6" s="1"/>
  <c r="AA675" i="6"/>
  <c r="AA675" i="6" a="1"/>
  <c r="Z675" i="6" a="1"/>
  <c r="Z675" i="6" s="1"/>
  <c r="Y675" i="6"/>
  <c r="Y675" i="6" a="1"/>
  <c r="X675" i="6" a="1"/>
  <c r="X675" i="6" s="1"/>
  <c r="W675" i="6" a="1"/>
  <c r="W675" i="6" s="1"/>
  <c r="V675" i="6" a="1"/>
  <c r="V675" i="6" s="1"/>
  <c r="U675" i="6"/>
  <c r="U675" i="6" a="1"/>
  <c r="T675" i="6" a="1"/>
  <c r="T675" i="6" s="1"/>
  <c r="S675" i="6"/>
  <c r="S675" i="6" a="1"/>
  <c r="R675" i="6" a="1"/>
  <c r="R675" i="6" s="1"/>
  <c r="Q675" i="6"/>
  <c r="Q675" i="6" a="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c r="AE674" i="6" a="1"/>
  <c r="AD674" i="6" a="1"/>
  <c r="AD674" i="6" s="1"/>
  <c r="AC674" i="6"/>
  <c r="AC674" i="6" a="1"/>
  <c r="AB674" i="6" a="1"/>
  <c r="AB674" i="6" s="1"/>
  <c r="AA674" i="6" a="1"/>
  <c r="AA674" i="6" s="1"/>
  <c r="Z674" i="6" a="1"/>
  <c r="Z674" i="6" s="1"/>
  <c r="Y674" i="6" a="1"/>
  <c r="Y674" i="6" s="1"/>
  <c r="X674" i="6" a="1"/>
  <c r="X674" i="6" s="1"/>
  <c r="W674" i="6" a="1"/>
  <c r="W674" i="6" s="1"/>
  <c r="V674" i="6" a="1"/>
  <c r="V674" i="6" s="1"/>
  <c r="U674" i="6"/>
  <c r="U674" i="6" a="1"/>
  <c r="T674" i="6" a="1"/>
  <c r="T674" i="6" s="1"/>
  <c r="S674" i="6" a="1"/>
  <c r="S674" i="6" s="1"/>
  <c r="R674" i="6" a="1"/>
  <c r="R674" i="6" s="1"/>
  <c r="Q674" i="6" a="1"/>
  <c r="Q674" i="6" s="1"/>
  <c r="P674" i="6" a="1"/>
  <c r="P674" i="6" s="1"/>
  <c r="O674" i="6"/>
  <c r="O674" i="6" a="1"/>
  <c r="N674" i="6" a="1"/>
  <c r="N674" i="6" s="1"/>
  <c r="M674" i="6"/>
  <c r="M674" i="6" a="1"/>
  <c r="L674" i="6" a="1"/>
  <c r="L674" i="6" s="1"/>
  <c r="K674" i="6" a="1"/>
  <c r="K674" i="6" s="1"/>
  <c r="AI673" i="6"/>
  <c r="AI673" i="6" a="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c r="Y673" i="6" a="1"/>
  <c r="X673" i="6" a="1"/>
  <c r="X673" i="6" s="1"/>
  <c r="W673" i="6" a="1"/>
  <c r="W673" i="6" s="1"/>
  <c r="V673" i="6" a="1"/>
  <c r="V673" i="6" s="1"/>
  <c r="U673" i="6" a="1"/>
  <c r="U673" i="6" s="1"/>
  <c r="T673" i="6" a="1"/>
  <c r="T673" i="6" s="1"/>
  <c r="S673" i="6"/>
  <c r="S673" i="6" a="1"/>
  <c r="R673" i="6" a="1"/>
  <c r="R673" i="6" s="1"/>
  <c r="Q673" i="6"/>
  <c r="Q673" i="6" a="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c r="AE672" i="6" a="1"/>
  <c r="AD672" i="6" a="1"/>
  <c r="AD672" i="6" s="1"/>
  <c r="AC672" i="6"/>
  <c r="AC672" i="6" a="1"/>
  <c r="AB672" i="6" a="1"/>
  <c r="AB672" i="6" s="1"/>
  <c r="AA672" i="6" a="1"/>
  <c r="AA672" i="6" s="1"/>
  <c r="Z672" i="6" a="1"/>
  <c r="Z672" i="6" s="1"/>
  <c r="Y672" i="6" a="1"/>
  <c r="Y672" i="6" s="1"/>
  <c r="X672" i="6" a="1"/>
  <c r="X672" i="6" s="1"/>
  <c r="W672" i="6" a="1"/>
  <c r="W672" i="6" s="1"/>
  <c r="V672" i="6" a="1"/>
  <c r="V672" i="6" s="1"/>
  <c r="U672" i="6" a="1"/>
  <c r="U672" i="6" s="1"/>
  <c r="T672" i="6" a="1"/>
  <c r="T672" i="6" s="1"/>
  <c r="S672" i="6" a="1"/>
  <c r="S672" i="6" s="1"/>
  <c r="R672" i="6" a="1"/>
  <c r="R672" i="6" s="1"/>
  <c r="Q672" i="6" a="1"/>
  <c r="Q672" i="6" s="1"/>
  <c r="P672" i="6" a="1"/>
  <c r="P672" i="6" s="1"/>
  <c r="O672" i="6"/>
  <c r="O672" i="6" a="1"/>
  <c r="N672" i="6" a="1"/>
  <c r="N672" i="6" s="1"/>
  <c r="M672" i="6"/>
  <c r="M672" i="6" a="1"/>
  <c r="L672" i="6" a="1"/>
  <c r="L672" i="6" s="1"/>
  <c r="K672" i="6" a="1"/>
  <c r="K672" i="6" s="1"/>
  <c r="AI671" i="6"/>
  <c r="AI671" i="6" a="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c r="Y671" i="6" a="1"/>
  <c r="X671" i="6" a="1"/>
  <c r="X671" i="6" s="1"/>
  <c r="W671" i="6" a="1"/>
  <c r="W671" i="6" s="1"/>
  <c r="V671" i="6" a="1"/>
  <c r="V671" i="6" s="1"/>
  <c r="U671" i="6" a="1"/>
  <c r="U671" i="6" s="1"/>
  <c r="T671" i="6" a="1"/>
  <c r="T671" i="6" s="1"/>
  <c r="S671" i="6"/>
  <c r="S671" i="6" a="1"/>
  <c r="R671" i="6" a="1"/>
  <c r="R671" i="6" s="1"/>
  <c r="Q671" i="6"/>
  <c r="Q671" i="6" a="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c r="AE670" i="6" a="1"/>
  <c r="AD670" i="6" a="1"/>
  <c r="AD670" i="6" s="1"/>
  <c r="AC670" i="6"/>
  <c r="AC670" i="6" a="1"/>
  <c r="AB670" i="6" a="1"/>
  <c r="AB670" i="6" s="1"/>
  <c r="AA670" i="6" a="1"/>
  <c r="AA670" i="6" s="1"/>
  <c r="Z670" i="6" a="1"/>
  <c r="Z670" i="6" s="1"/>
  <c r="Y670" i="6" a="1"/>
  <c r="Y670" i="6" s="1"/>
  <c r="X670" i="6" a="1"/>
  <c r="X670" i="6" s="1"/>
  <c r="W670" i="6" a="1"/>
  <c r="W670" i="6" s="1"/>
  <c r="V670" i="6" a="1"/>
  <c r="V670" i="6" s="1"/>
  <c r="U670" i="6"/>
  <c r="U670" i="6" a="1"/>
  <c r="T670" i="6" a="1"/>
  <c r="T670" i="6" s="1"/>
  <c r="S670" i="6" a="1"/>
  <c r="S670" i="6" s="1"/>
  <c r="R670" i="6" a="1"/>
  <c r="R670" i="6" s="1"/>
  <c r="Q670" i="6" a="1"/>
  <c r="Q670" i="6" s="1"/>
  <c r="P670" i="6" a="1"/>
  <c r="P670" i="6" s="1"/>
  <c r="O670" i="6"/>
  <c r="O670" i="6" a="1"/>
  <c r="N670" i="6" a="1"/>
  <c r="N670" i="6" s="1"/>
  <c r="M670" i="6"/>
  <c r="M670" i="6" a="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c r="AA669" i="6" a="1"/>
  <c r="Z669" i="6" a="1"/>
  <c r="Z669" i="6" s="1"/>
  <c r="Y669" i="6"/>
  <c r="Y669" i="6" a="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c r="K669" i="6" a="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c r="U668" i="6" a="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c r="AG667" i="6" a="1"/>
  <c r="AF667" i="6" a="1"/>
  <c r="AF667" i="6" s="1"/>
  <c r="AE667" i="6" a="1"/>
  <c r="AE667" i="6" s="1"/>
  <c r="AD667" i="6" a="1"/>
  <c r="AD667" i="6" s="1"/>
  <c r="AC667" i="6" a="1"/>
  <c r="AC667" i="6" s="1"/>
  <c r="AB667" i="6" a="1"/>
  <c r="AB667" i="6" s="1"/>
  <c r="AA667" i="6"/>
  <c r="AA667" i="6" a="1"/>
  <c r="Z667" i="6" a="1"/>
  <c r="Z667" i="6" s="1"/>
  <c r="Y667" i="6"/>
  <c r="Y667" i="6" a="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c r="AE666" i="6" a="1"/>
  <c r="AD666" i="6" a="1"/>
  <c r="AD666" i="6" s="1"/>
  <c r="AC666" i="6" a="1"/>
  <c r="AC666" i="6" s="1"/>
  <c r="AB666" i="6" a="1"/>
  <c r="AB666" i="6" s="1"/>
  <c r="AA666" i="6" a="1"/>
  <c r="AA666" i="6" s="1"/>
  <c r="Z666" i="6" a="1"/>
  <c r="Z666" i="6" s="1"/>
  <c r="Y666" i="6" a="1"/>
  <c r="Y666" i="6" s="1"/>
  <c r="X666" i="6" a="1"/>
  <c r="X666" i="6" s="1"/>
  <c r="W666" i="6" a="1"/>
  <c r="W666" i="6" s="1"/>
  <c r="V666" i="6" a="1"/>
  <c r="V666" i="6" s="1"/>
  <c r="U666" i="6"/>
  <c r="U666" i="6" a="1"/>
  <c r="T666" i="6" a="1"/>
  <c r="T666" i="6" s="1"/>
  <c r="S666" i="6" a="1"/>
  <c r="S666" i="6" s="1"/>
  <c r="R666" i="6" a="1"/>
  <c r="R666" i="6" s="1"/>
  <c r="Q666" i="6" a="1"/>
  <c r="Q666" i="6" s="1"/>
  <c r="P666" i="6" a="1"/>
  <c r="P666" i="6" s="1"/>
  <c r="O666" i="6"/>
  <c r="O666" i="6" a="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c r="Y665" i="6" a="1"/>
  <c r="X665" i="6" a="1"/>
  <c r="X665" i="6" s="1"/>
  <c r="W665" i="6" a="1"/>
  <c r="W665" i="6" s="1"/>
  <c r="V665" i="6" a="1"/>
  <c r="V665" i="6" s="1"/>
  <c r="U665" i="6" a="1"/>
  <c r="U665" i="6" s="1"/>
  <c r="T665" i="6" a="1"/>
  <c r="T665" i="6" s="1"/>
  <c r="S665" i="6"/>
  <c r="S665" i="6" a="1"/>
  <c r="R665" i="6" a="1"/>
  <c r="R665" i="6" s="1"/>
  <c r="Q665" i="6"/>
  <c r="Q665" i="6" a="1"/>
  <c r="P665" i="6" a="1"/>
  <c r="P665" i="6" s="1"/>
  <c r="O665" i="6" a="1"/>
  <c r="O665" i="6" s="1"/>
  <c r="N665" i="6" a="1"/>
  <c r="N665" i="6" s="1"/>
  <c r="M665" i="6"/>
  <c r="M665" i="6" a="1"/>
  <c r="L665" i="6" a="1"/>
  <c r="L665" i="6" s="1"/>
  <c r="K665" i="6"/>
  <c r="K665" i="6" a="1"/>
  <c r="AI664" i="6" a="1"/>
  <c r="AI664" i="6" s="1"/>
  <c r="AH664" i="6" a="1"/>
  <c r="AH664" i="6" s="1"/>
  <c r="AG664" i="6"/>
  <c r="AG664" i="6" a="1"/>
  <c r="AF664" i="6" a="1"/>
  <c r="AF664" i="6" s="1"/>
  <c r="AE664" i="6" a="1"/>
  <c r="AE664" i="6" s="1"/>
  <c r="AD664" i="6" a="1"/>
  <c r="AD664" i="6" s="1"/>
  <c r="AC664" i="6" a="1"/>
  <c r="AC664" i="6" s="1"/>
  <c r="AB664" i="6" a="1"/>
  <c r="AB664" i="6" s="1"/>
  <c r="AA664" i="6" a="1"/>
  <c r="AA664" i="6" s="1"/>
  <c r="Z664" i="6" a="1"/>
  <c r="Z664" i="6" s="1"/>
  <c r="Y664" i="6" a="1"/>
  <c r="Y664" i="6" s="1"/>
  <c r="X664" i="6" a="1"/>
  <c r="X664" i="6" s="1"/>
  <c r="W664" i="6"/>
  <c r="W664" i="6" a="1"/>
  <c r="V664" i="6" a="1"/>
  <c r="V664" i="6" s="1"/>
  <c r="U664" i="6"/>
  <c r="U664" i="6" a="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c r="AG663" i="6" a="1"/>
  <c r="AF663" i="6" a="1"/>
  <c r="AF663" i="6" s="1"/>
  <c r="AE663" i="6" a="1"/>
  <c r="AE663" i="6" s="1"/>
  <c r="AD663" i="6" a="1"/>
  <c r="AD663" i="6" s="1"/>
  <c r="AC663" i="6" a="1"/>
  <c r="AC663" i="6" s="1"/>
  <c r="AB663" i="6" a="1"/>
  <c r="AB663" i="6" s="1"/>
  <c r="AA663" i="6"/>
  <c r="AA663" i="6" a="1"/>
  <c r="Z663" i="6" a="1"/>
  <c r="Z663" i="6" s="1"/>
  <c r="Y663" i="6"/>
  <c r="Y663" i="6" a="1"/>
  <c r="X663" i="6" a="1"/>
  <c r="X663" i="6" s="1"/>
  <c r="W663" i="6" a="1"/>
  <c r="W663" i="6" s="1"/>
  <c r="V663" i="6" a="1"/>
  <c r="V663" i="6" s="1"/>
  <c r="U663" i="6"/>
  <c r="U663" i="6" a="1"/>
  <c r="T663" i="6" a="1"/>
  <c r="T663" i="6" s="1"/>
  <c r="S663" i="6"/>
  <c r="S663" i="6" a="1"/>
  <c r="R663" i="6" a="1"/>
  <c r="R663" i="6" s="1"/>
  <c r="Q663" i="6" a="1"/>
  <c r="Q663" i="6" s="1"/>
  <c r="P663" i="6" a="1"/>
  <c r="P663" i="6" s="1"/>
  <c r="O663" i="6" a="1"/>
  <c r="O663" i="6" s="1"/>
  <c r="N663" i="6" a="1"/>
  <c r="N663" i="6" s="1"/>
  <c r="M663" i="6"/>
  <c r="M663" i="6" a="1"/>
  <c r="L663" i="6" a="1"/>
  <c r="L663" i="6" s="1"/>
  <c r="K663" i="6" a="1"/>
  <c r="K663" i="6" s="1"/>
  <c r="AI662" i="6" a="1"/>
  <c r="AI662" i="6" s="1"/>
  <c r="AH662" i="6" a="1"/>
  <c r="AH662" i="6" s="1"/>
  <c r="AG662" i="6" a="1"/>
  <c r="AG662" i="6" s="1"/>
  <c r="AF662" i="6" a="1"/>
  <c r="AF662" i="6" s="1"/>
  <c r="AE662" i="6" a="1"/>
  <c r="AE662" i="6" s="1"/>
  <c r="AD662" i="6" a="1"/>
  <c r="AD662" i="6" s="1"/>
  <c r="AC662" i="6"/>
  <c r="AC662" i="6" a="1"/>
  <c r="AB662" i="6" a="1"/>
  <c r="AB662" i="6" s="1"/>
  <c r="AA662" i="6" a="1"/>
  <c r="AA662" i="6" s="1"/>
  <c r="Z662" i="6" a="1"/>
  <c r="Z662" i="6" s="1"/>
  <c r="Y662" i="6" a="1"/>
  <c r="Y662" i="6" s="1"/>
  <c r="X662" i="6" a="1"/>
  <c r="X662" i="6" s="1"/>
  <c r="W662" i="6"/>
  <c r="W662" i="6" a="1"/>
  <c r="V662" i="6" a="1"/>
  <c r="V662" i="6" s="1"/>
  <c r="U662" i="6"/>
  <c r="U662" i="6" a="1"/>
  <c r="T662" i="6" a="1"/>
  <c r="T662" i="6" s="1"/>
  <c r="S662" i="6" a="1"/>
  <c r="S662" i="6" s="1"/>
  <c r="R662" i="6" a="1"/>
  <c r="R662" i="6" s="1"/>
  <c r="Q662" i="6" a="1"/>
  <c r="Q662" i="6" s="1"/>
  <c r="P662" i="6" a="1"/>
  <c r="P662" i="6" s="1"/>
  <c r="O662" i="6"/>
  <c r="O662" i="6" a="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c r="S661" i="6" a="1"/>
  <c r="R661" i="6" a="1"/>
  <c r="R661" i="6" s="1"/>
  <c r="Q661" i="6"/>
  <c r="Q661" i="6" a="1"/>
  <c r="P661" i="6" a="1"/>
  <c r="P661" i="6" s="1"/>
  <c r="O661" i="6" a="1"/>
  <c r="O661" i="6" s="1"/>
  <c r="N661" i="6" a="1"/>
  <c r="N661" i="6" s="1"/>
  <c r="M661" i="6" a="1"/>
  <c r="M661" i="6" s="1"/>
  <c r="L661" i="6" a="1"/>
  <c r="L661" i="6" s="1"/>
  <c r="K661" i="6"/>
  <c r="K661" i="6" a="1"/>
  <c r="AI660" i="6" a="1"/>
  <c r="AI660" i="6" s="1"/>
  <c r="AH660" i="6" a="1"/>
  <c r="AH660" i="6" s="1"/>
  <c r="AG660" i="6"/>
  <c r="AG660" i="6" a="1"/>
  <c r="AF660" i="6" a="1"/>
  <c r="AF660" i="6" s="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c r="U660" i="6" a="1"/>
  <c r="T660" i="6" a="1"/>
  <c r="T660" i="6" s="1"/>
  <c r="S660" i="6"/>
  <c r="S660" i="6" a="1"/>
  <c r="R660" i="6" a="1"/>
  <c r="R660" i="6" s="1"/>
  <c r="Q660" i="6" a="1"/>
  <c r="Q660" i="6" s="1"/>
  <c r="P660" i="6" a="1"/>
  <c r="P660" i="6" s="1"/>
  <c r="O660" i="6" a="1"/>
  <c r="O660" i="6" s="1"/>
  <c r="N660" i="6" a="1"/>
  <c r="N660" i="6" s="1"/>
  <c r="M660" i="6" a="1"/>
  <c r="M660" i="6" s="1"/>
  <c r="L660" i="6" a="1"/>
  <c r="L660" i="6" s="1"/>
  <c r="K660" i="6"/>
  <c r="K660" i="6" a="1"/>
  <c r="AI659" i="6" a="1"/>
  <c r="AI659" i="6" s="1"/>
  <c r="AH659" i="6" a="1"/>
  <c r="AH659" i="6" s="1"/>
  <c r="AG659" i="6" a="1"/>
  <c r="AG659" i="6" s="1"/>
  <c r="AF659" i="6" a="1"/>
  <c r="AF659" i="6" s="1"/>
  <c r="AE659" i="6"/>
  <c r="AE659" i="6" a="1"/>
  <c r="AD659" i="6" a="1"/>
  <c r="AD659" i="6" s="1"/>
  <c r="AC659" i="6" a="1"/>
  <c r="AC659" i="6" s="1"/>
  <c r="AB659" i="6" a="1"/>
  <c r="AB659" i="6" s="1"/>
  <c r="AA659" i="6" a="1"/>
  <c r="AA659" i="6" s="1"/>
  <c r="Z659" i="6" a="1"/>
  <c r="Z659" i="6" s="1"/>
  <c r="Y659" i="6"/>
  <c r="Y659" i="6" a="1"/>
  <c r="X659" i="6" a="1"/>
  <c r="X659" i="6" s="1"/>
  <c r="W659" i="6"/>
  <c r="W659" i="6" a="1"/>
  <c r="V659" i="6" a="1"/>
  <c r="V659" i="6" s="1"/>
  <c r="U659" i="6" a="1"/>
  <c r="U659" i="6" s="1"/>
  <c r="T659" i="6" a="1"/>
  <c r="T659" i="6" s="1"/>
  <c r="S659" i="6" a="1"/>
  <c r="S659" i="6" s="1"/>
  <c r="R659" i="6" a="1"/>
  <c r="R659" i="6" s="1"/>
  <c r="Q659" i="6"/>
  <c r="Q659" i="6" a="1"/>
  <c r="P659" i="6" a="1"/>
  <c r="P659" i="6" s="1"/>
  <c r="O659" i="6"/>
  <c r="O659" i="6" a="1"/>
  <c r="N659" i="6" a="1"/>
  <c r="N659" i="6" s="1"/>
  <c r="M659" i="6" a="1"/>
  <c r="M659" i="6" s="1"/>
  <c r="L659" i="6" a="1"/>
  <c r="L659" i="6" s="1"/>
  <c r="K659" i="6" a="1"/>
  <c r="K659" i="6" s="1"/>
  <c r="AI658" i="6"/>
  <c r="AI658" i="6" a="1"/>
  <c r="AH658" i="6" a="1"/>
  <c r="AH658" i="6" s="1"/>
  <c r="AG658" i="6" a="1"/>
  <c r="AG658" i="6" s="1"/>
  <c r="AF658" i="6" a="1"/>
  <c r="AF658" i="6" s="1"/>
  <c r="AE658" i="6" a="1"/>
  <c r="AE658" i="6" s="1"/>
  <c r="AD658" i="6" a="1"/>
  <c r="AD658" i="6" s="1"/>
  <c r="AC658" i="6"/>
  <c r="AC658" i="6" a="1"/>
  <c r="AB658" i="6" a="1"/>
  <c r="AB658" i="6" s="1"/>
  <c r="AA658" i="6"/>
  <c r="AA658" i="6" a="1"/>
  <c r="Z658" i="6" a="1"/>
  <c r="Z658" i="6" s="1"/>
  <c r="Y658" i="6" a="1"/>
  <c r="Y658" i="6" s="1"/>
  <c r="X658" i="6" a="1"/>
  <c r="X658" i="6" s="1"/>
  <c r="W658" i="6" a="1"/>
  <c r="W658" i="6" s="1"/>
  <c r="V658" i="6" a="1"/>
  <c r="V658" i="6" s="1"/>
  <c r="U658" i="6"/>
  <c r="U658" i="6" a="1"/>
  <c r="T658" i="6" a="1"/>
  <c r="T658" i="6" s="1"/>
  <c r="S658" i="6"/>
  <c r="S658" i="6" a="1"/>
  <c r="R658" i="6" a="1"/>
  <c r="R658" i="6" s="1"/>
  <c r="Q658" i="6" a="1"/>
  <c r="Q658" i="6" s="1"/>
  <c r="P658" i="6" a="1"/>
  <c r="P658" i="6" s="1"/>
  <c r="O658" i="6" a="1"/>
  <c r="O658" i="6" s="1"/>
  <c r="N658" i="6" a="1"/>
  <c r="N658" i="6" s="1"/>
  <c r="M658" i="6"/>
  <c r="M658" i="6" a="1"/>
  <c r="L658" i="6" a="1"/>
  <c r="L658" i="6" s="1"/>
  <c r="K658" i="6"/>
  <c r="K658" i="6" a="1"/>
  <c r="AI657" i="6" a="1"/>
  <c r="AI657" i="6" s="1"/>
  <c r="AH657" i="6" a="1"/>
  <c r="AH657" i="6" s="1"/>
  <c r="AG657" i="6"/>
  <c r="AG657" i="6" a="1"/>
  <c r="AF657" i="6" a="1"/>
  <c r="AF657" i="6" s="1"/>
  <c r="AE657" i="6"/>
  <c r="AE657" i="6" a="1"/>
  <c r="AD657" i="6" a="1"/>
  <c r="AD657" i="6" s="1"/>
  <c r="AC657" i="6" a="1"/>
  <c r="AC657" i="6" s="1"/>
  <c r="AB657" i="6" a="1"/>
  <c r="AB657" i="6" s="1"/>
  <c r="AA657" i="6" a="1"/>
  <c r="AA657" i="6" s="1"/>
  <c r="Z657" i="6" a="1"/>
  <c r="Z657" i="6" s="1"/>
  <c r="Y657" i="6"/>
  <c r="Y657" i="6" a="1"/>
  <c r="X657" i="6" a="1"/>
  <c r="X657" i="6" s="1"/>
  <c r="W657" i="6"/>
  <c r="W657" i="6" a="1"/>
  <c r="V657" i="6" a="1"/>
  <c r="V657" i="6" s="1"/>
  <c r="U657" i="6" a="1"/>
  <c r="U657" i="6" s="1"/>
  <c r="T657" i="6" a="1"/>
  <c r="T657" i="6" s="1"/>
  <c r="S657" i="6" a="1"/>
  <c r="S657" i="6" s="1"/>
  <c r="R657" i="6" a="1"/>
  <c r="R657" i="6" s="1"/>
  <c r="Q657" i="6" a="1"/>
  <c r="Q657" i="6" s="1"/>
  <c r="P657" i="6" a="1"/>
  <c r="P657" i="6" s="1"/>
  <c r="O657" i="6" a="1"/>
  <c r="O657" i="6" s="1"/>
  <c r="N657" i="6" a="1"/>
  <c r="N657" i="6" s="1"/>
  <c r="M657" i="6" a="1"/>
  <c r="M657" i="6" s="1"/>
  <c r="L657" i="6" a="1"/>
  <c r="L657" i="6" s="1"/>
  <c r="K657" i="6" a="1"/>
  <c r="K657" i="6" s="1"/>
  <c r="AI656" i="6" a="1"/>
  <c r="AI656" i="6" s="1"/>
  <c r="AH656" i="6" a="1"/>
  <c r="AH656" i="6" s="1"/>
  <c r="AG656" i="6" a="1"/>
  <c r="AG656" i="6" s="1"/>
  <c r="AF656" i="6" a="1"/>
  <c r="AF656" i="6" s="1"/>
  <c r="AE656" i="6" a="1"/>
  <c r="AE656" i="6" s="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a="1"/>
  <c r="P656" i="6" s="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a="1"/>
  <c r="AC655" i="6" s="1"/>
  <c r="AB655" i="6" a="1"/>
  <c r="AB655" i="6" s="1"/>
  <c r="AA655" i="6" a="1"/>
  <c r="AA655" i="6" s="1"/>
  <c r="Z655" i="6" a="1"/>
  <c r="Z655" i="6" s="1"/>
  <c r="Y655" i="6" a="1"/>
  <c r="Y655" i="6" s="1"/>
  <c r="X655" i="6" a="1"/>
  <c r="X655" i="6" s="1"/>
  <c r="W655" i="6" a="1"/>
  <c r="W655" i="6" s="1"/>
  <c r="V655" i="6" a="1"/>
  <c r="V655" i="6" s="1"/>
  <c r="U655" i="6" a="1"/>
  <c r="U655" i="6" s="1"/>
  <c r="T655" i="6" a="1"/>
  <c r="T655" i="6" s="1"/>
  <c r="S655" i="6" a="1"/>
  <c r="S655" i="6" s="1"/>
  <c r="R655" i="6" a="1"/>
  <c r="R655" i="6" s="1"/>
  <c r="Q655" i="6" a="1"/>
  <c r="Q655" i="6" s="1"/>
  <c r="P655" i="6" a="1"/>
  <c r="P655" i="6" s="1"/>
  <c r="O655" i="6" a="1"/>
  <c r="O655" i="6" s="1"/>
  <c r="N655" i="6" a="1"/>
  <c r="N655" i="6" s="1"/>
  <c r="M655" i="6" a="1"/>
  <c r="M655" i="6" s="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a="1"/>
  <c r="AB654" i="6" s="1"/>
  <c r="AA654" i="6" a="1"/>
  <c r="AA654" i="6" s="1"/>
  <c r="Z654" i="6" a="1"/>
  <c r="Z654" i="6" s="1"/>
  <c r="Y654" i="6" a="1"/>
  <c r="Y654" i="6" s="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a="1"/>
  <c r="AF652" i="6" s="1"/>
  <c r="AE652" i="6" a="1"/>
  <c r="AE652" i="6" s="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a="1"/>
  <c r="AF650" i="6" s="1"/>
  <c r="AE650" i="6" a="1"/>
  <c r="AE650" i="6" s="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c r="M646" i="6" a="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a="1"/>
  <c r="T645" i="6" s="1"/>
  <c r="S645" i="6" a="1"/>
  <c r="S645" i="6" s="1"/>
  <c r="R645" i="6" a="1"/>
  <c r="R645" i="6" s="1"/>
  <c r="Q645" i="6"/>
  <c r="Q645" i="6" a="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c r="M644" i="6" a="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a="1"/>
  <c r="R643" i="6" s="1"/>
  <c r="Q643" i="6"/>
  <c r="Q643" i="6" a="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c r="M642" i="6" a="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c r="Q641" i="6" a="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c r="M640" i="6" a="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c r="Q639" i="6" a="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c r="M638" i="6" a="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a="1"/>
  <c r="Z637" i="6" s="1"/>
  <c r="Y637" i="6"/>
  <c r="Y637" i="6" a="1"/>
  <c r="X637" i="6" a="1"/>
  <c r="X637" i="6" s="1"/>
  <c r="W637" i="6" a="1"/>
  <c r="W637" i="6" s="1"/>
  <c r="V637" i="6" a="1"/>
  <c r="V637" i="6" s="1"/>
  <c r="U637" i="6"/>
  <c r="U637" i="6" a="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c r="AG636" i="6" a="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c r="U636" i="6" a="1"/>
  <c r="T636" i="6" a="1"/>
  <c r="T636" i="6" s="1"/>
  <c r="S636" i="6" a="1"/>
  <c r="S636" i="6" s="1"/>
  <c r="R636" i="6" a="1"/>
  <c r="R636" i="6" s="1"/>
  <c r="Q636" i="6"/>
  <c r="Q636" i="6" a="1"/>
  <c r="P636" i="6" a="1"/>
  <c r="P636" i="6" s="1"/>
  <c r="O636" i="6" a="1"/>
  <c r="O636" i="6" s="1"/>
  <c r="N636" i="6" a="1"/>
  <c r="N636" i="6" s="1"/>
  <c r="M636" i="6" a="1"/>
  <c r="M636" i="6" s="1"/>
  <c r="L636" i="6" a="1"/>
  <c r="L636" i="6" s="1"/>
  <c r="K636" i="6" a="1"/>
  <c r="K636" i="6" s="1"/>
  <c r="AI635" i="6" a="1"/>
  <c r="AI635" i="6" s="1"/>
  <c r="AH635" i="6" a="1"/>
  <c r="AH635" i="6" s="1"/>
  <c r="AG635" i="6"/>
  <c r="AG635" i="6" a="1"/>
  <c r="AF635" i="6" a="1"/>
  <c r="AF635" i="6" s="1"/>
  <c r="AE635" i="6" a="1"/>
  <c r="AE635" i="6" s="1"/>
  <c r="AD635" i="6" a="1"/>
  <c r="AD635" i="6" s="1"/>
  <c r="AC635" i="6"/>
  <c r="AC635" i="6" a="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a="1"/>
  <c r="R635" i="6" s="1"/>
  <c r="Q635" i="6"/>
  <c r="Q635" i="6" a="1"/>
  <c r="P635" i="6" a="1"/>
  <c r="P635" i="6" s="1"/>
  <c r="O635" i="6" a="1"/>
  <c r="O635" i="6" s="1"/>
  <c r="N635" i="6" a="1"/>
  <c r="N635" i="6" s="1"/>
  <c r="M635" i="6"/>
  <c r="M635" i="6" a="1"/>
  <c r="L635" i="6" a="1"/>
  <c r="L635" i="6" s="1"/>
  <c r="K635" i="6" a="1"/>
  <c r="K635" i="6" s="1"/>
  <c r="AI634" i="6" a="1"/>
  <c r="AI634" i="6" s="1"/>
  <c r="AH634" i="6" a="1"/>
  <c r="AH634" i="6" s="1"/>
  <c r="AG634" i="6" a="1"/>
  <c r="AG634" i="6" s="1"/>
  <c r="AF634" i="6" a="1"/>
  <c r="AF634" i="6" s="1"/>
  <c r="AE634" i="6" a="1"/>
  <c r="AE634" i="6" s="1"/>
  <c r="AD634" i="6" a="1"/>
  <c r="AD634" i="6" s="1"/>
  <c r="AC634" i="6"/>
  <c r="AC634" i="6" a="1"/>
  <c r="AB634" i="6" a="1"/>
  <c r="AB634" i="6" s="1"/>
  <c r="AA634" i="6" a="1"/>
  <c r="AA634" i="6" s="1"/>
  <c r="Z634" i="6" a="1"/>
  <c r="Z634" i="6" s="1"/>
  <c r="Y634" i="6"/>
  <c r="Y634" i="6" a="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c r="M634" i="6" a="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c r="Y633" i="6" a="1"/>
  <c r="X633" i="6" a="1"/>
  <c r="X633" i="6" s="1"/>
  <c r="W633" i="6" a="1"/>
  <c r="W633" i="6" s="1"/>
  <c r="V633" i="6" a="1"/>
  <c r="V633" i="6" s="1"/>
  <c r="U633" i="6"/>
  <c r="U633" i="6" a="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c r="AG632" i="6" a="1"/>
  <c r="AF632" i="6" a="1"/>
  <c r="AF632" i="6" s="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c r="U632" i="6" a="1"/>
  <c r="T632" i="6" a="1"/>
  <c r="T632" i="6" s="1"/>
  <c r="S632" i="6" a="1"/>
  <c r="S632" i="6" s="1"/>
  <c r="R632" i="6" a="1"/>
  <c r="R632" i="6" s="1"/>
  <c r="Q632" i="6"/>
  <c r="Q632" i="6" a="1"/>
  <c r="P632" i="6" a="1"/>
  <c r="P632" i="6" s="1"/>
  <c r="O632" i="6" a="1"/>
  <c r="O632" i="6" s="1"/>
  <c r="N632" i="6" a="1"/>
  <c r="N632" i="6" s="1"/>
  <c r="M632" i="6" a="1"/>
  <c r="M632" i="6" s="1"/>
  <c r="L632" i="6" a="1"/>
  <c r="L632" i="6" s="1"/>
  <c r="K632" i="6" a="1"/>
  <c r="K632" i="6" s="1"/>
  <c r="AI631" i="6" a="1"/>
  <c r="AI631" i="6" s="1"/>
  <c r="AH631" i="6" a="1"/>
  <c r="AH631" i="6" s="1"/>
  <c r="AG631" i="6"/>
  <c r="AG631" i="6" a="1"/>
  <c r="AF631" i="6" a="1"/>
  <c r="AF631" i="6" s="1"/>
  <c r="AE631" i="6" a="1"/>
  <c r="AE631" i="6" s="1"/>
  <c r="AD631" i="6" a="1"/>
  <c r="AD631" i="6" s="1"/>
  <c r="AC631" i="6"/>
  <c r="AC631" i="6" a="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c r="Q631" i="6" a="1"/>
  <c r="P631" i="6" a="1"/>
  <c r="P631" i="6" s="1"/>
  <c r="O631" i="6" a="1"/>
  <c r="O631" i="6" s="1"/>
  <c r="N631" i="6" a="1"/>
  <c r="N631" i="6" s="1"/>
  <c r="M631" i="6"/>
  <c r="M631" i="6" a="1"/>
  <c r="L631" i="6" a="1"/>
  <c r="L631" i="6" s="1"/>
  <c r="K631" i="6" a="1"/>
  <c r="K631" i="6" s="1"/>
  <c r="AI630" i="6" a="1"/>
  <c r="AI630" i="6" s="1"/>
  <c r="AH630" i="6" a="1"/>
  <c r="AH630" i="6" s="1"/>
  <c r="AG630" i="6" a="1"/>
  <c r="AG630" i="6" s="1"/>
  <c r="AF630" i="6" a="1"/>
  <c r="AF630" i="6" s="1"/>
  <c r="AE630" i="6" a="1"/>
  <c r="AE630" i="6" s="1"/>
  <c r="AD630" i="6" a="1"/>
  <c r="AD630" i="6" s="1"/>
  <c r="AC630" i="6"/>
  <c r="AC630" i="6" a="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c r="M630" i="6" a="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a="1"/>
  <c r="Z629" i="6" s="1"/>
  <c r="Y629" i="6"/>
  <c r="Y629" i="6" a="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c r="U628" i="6" a="1"/>
  <c r="T628" i="6" a="1"/>
  <c r="T628" i="6" s="1"/>
  <c r="S628" i="6" a="1"/>
  <c r="S628" i="6" s="1"/>
  <c r="R628" i="6" a="1"/>
  <c r="R628" i="6" s="1"/>
  <c r="Q628" i="6" a="1"/>
  <c r="Q628" i="6" s="1"/>
  <c r="P628" i="6" a="1"/>
  <c r="P628" i="6" s="1"/>
  <c r="O628" i="6" a="1"/>
  <c r="O628" i="6" s="1"/>
  <c r="N628" i="6" a="1"/>
  <c r="N628" i="6" s="1"/>
  <c r="M628" i="6" a="1"/>
  <c r="M628" i="6" s="1"/>
  <c r="L628" i="6" a="1"/>
  <c r="L628" i="6" s="1"/>
  <c r="K628" i="6" a="1"/>
  <c r="K628" i="6" s="1"/>
  <c r="AI627" i="6" a="1"/>
  <c r="AI627" i="6" s="1"/>
  <c r="AH627" i="6" a="1"/>
  <c r="AH627" i="6" s="1"/>
  <c r="AG627" i="6"/>
  <c r="AG627" i="6" a="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c r="Q627" i="6" a="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c r="AC626" i="6" a="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c r="M626" i="6" a="1"/>
  <c r="L626" i="6" a="1"/>
  <c r="L626" i="6" s="1"/>
  <c r="K626" i="6" a="1"/>
  <c r="K626" i="6" s="1"/>
  <c r="AI625" i="6" a="1"/>
  <c r="AI625" i="6" s="1"/>
  <c r="AH625" i="6" a="1"/>
  <c r="AH625" i="6" s="1"/>
  <c r="AG625" i="6" a="1"/>
  <c r="AG625" i="6" s="1"/>
  <c r="AF625" i="6" a="1"/>
  <c r="AF625" i="6" s="1"/>
  <c r="AE625" i="6" a="1"/>
  <c r="AE625" i="6" s="1"/>
  <c r="AD625" i="6" a="1"/>
  <c r="AD625" i="6" s="1"/>
  <c r="AC625" i="6"/>
  <c r="AC625" i="6" a="1"/>
  <c r="AB625" i="6" a="1"/>
  <c r="AB625" i="6" s="1"/>
  <c r="AA625" i="6" a="1"/>
  <c r="AA625" i="6" s="1"/>
  <c r="Z625" i="6" a="1"/>
  <c r="Z625" i="6" s="1"/>
  <c r="Y625" i="6"/>
  <c r="Y625" i="6" a="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c r="M625" i="6" a="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c r="U624" i="6" a="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a="1"/>
  <c r="AB619" i="6" s="1"/>
  <c r="AA619" i="6" a="1"/>
  <c r="AA619" i="6" s="1"/>
  <c r="Z619" i="6" a="1"/>
  <c r="Z619" i="6" s="1"/>
  <c r="Y619" i="6" a="1"/>
  <c r="Y619" i="6" s="1"/>
  <c r="X619" i="6" a="1"/>
  <c r="X619" i="6" s="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a="1"/>
  <c r="AC612" i="6" s="1"/>
  <c r="AB612" i="6" a="1"/>
  <c r="AB612" i="6" s="1"/>
  <c r="AA612" i="6" a="1"/>
  <c r="AA612" i="6" s="1"/>
  <c r="Z612" i="6" a="1"/>
  <c r="Z612" i="6" s="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a="1"/>
  <c r="AE611" i="6" s="1"/>
  <c r="AD611" i="6" a="1"/>
  <c r="AD611" i="6" s="1"/>
  <c r="AC611" i="6" a="1"/>
  <c r="AC611" i="6" s="1"/>
  <c r="AB611" i="6" a="1"/>
  <c r="AB611" i="6" s="1"/>
  <c r="AA611" i="6" a="1"/>
  <c r="AA611" i="6" s="1"/>
  <c r="Z611" i="6" a="1"/>
  <c r="Z611" i="6" s="1"/>
  <c r="Y611" i="6" a="1"/>
  <c r="Y611" i="6" s="1"/>
  <c r="X611" i="6" a="1"/>
  <c r="X611" i="6" s="1"/>
  <c r="W611" i="6" a="1"/>
  <c r="W611" i="6" s="1"/>
  <c r="V611" i="6" a="1"/>
  <c r="V611" i="6" s="1"/>
  <c r="U611" i="6" a="1"/>
  <c r="U611" i="6" s="1"/>
  <c r="T611" i="6" a="1"/>
  <c r="T611" i="6" s="1"/>
  <c r="S611" i="6" a="1"/>
  <c r="S611" i="6" s="1"/>
  <c r="R611" i="6" a="1"/>
  <c r="R611" i="6" s="1"/>
  <c r="Q611" i="6" a="1"/>
  <c r="Q611" i="6" s="1"/>
  <c r="P611" i="6" a="1"/>
  <c r="P611" i="6" s="1"/>
  <c r="O611" i="6" a="1"/>
  <c r="O611" i="6" s="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a="1"/>
  <c r="AC610" i="6" s="1"/>
  <c r="AB610" i="6" a="1"/>
  <c r="AB610" i="6" s="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a="1"/>
  <c r="AC609" i="6" s="1"/>
  <c r="AB609" i="6" a="1"/>
  <c r="AB609" i="6" s="1"/>
  <c r="AA609" i="6" a="1"/>
  <c r="AA609" i="6" s="1"/>
  <c r="Z609" i="6" a="1"/>
  <c r="Z609" i="6" s="1"/>
  <c r="Y609" i="6" a="1"/>
  <c r="Y609" i="6" s="1"/>
  <c r="X609" i="6" a="1"/>
  <c r="X609" i="6" s="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a="1"/>
  <c r="Y607" i="6" s="1"/>
  <c r="X607" i="6" a="1"/>
  <c r="X607" i="6" s="1"/>
  <c r="W607" i="6" a="1"/>
  <c r="W607" i="6" s="1"/>
  <c r="V607" i="6" a="1"/>
  <c r="V607" i="6" s="1"/>
  <c r="U607" i="6" a="1"/>
  <c r="U607" i="6" s="1"/>
  <c r="T607" i="6" a="1"/>
  <c r="T607" i="6" s="1"/>
  <c r="S607" i="6" a="1"/>
  <c r="S607" i="6" s="1"/>
  <c r="R607" i="6" a="1"/>
  <c r="R607" i="6" s="1"/>
  <c r="Q607" i="6" a="1"/>
  <c r="Q607" i="6" s="1"/>
  <c r="P607" i="6" a="1"/>
  <c r="P607" i="6" s="1"/>
  <c r="O607" i="6" a="1"/>
  <c r="O607" i="6" s="1"/>
  <c r="N607" i="6" a="1"/>
  <c r="N607" i="6" s="1"/>
  <c r="M607" i="6" a="1"/>
  <c r="M607" i="6" s="1"/>
  <c r="L607" i="6" a="1"/>
  <c r="L607" i="6" s="1"/>
  <c r="K607" i="6" a="1"/>
  <c r="K607" i="6" s="1"/>
  <c r="AI606" i="6" a="1"/>
  <c r="AI606" i="6" s="1"/>
  <c r="AH606" i="6" a="1"/>
  <c r="AH606" i="6" s="1"/>
  <c r="AG606" i="6" a="1"/>
  <c r="AG606" i="6" s="1"/>
  <c r="AF606" i="6" a="1"/>
  <c r="AF606" i="6" s="1"/>
  <c r="AE606" i="6" a="1"/>
  <c r="AE606" i="6" s="1"/>
  <c r="AD606" i="6" a="1"/>
  <c r="AD606" i="6" s="1"/>
  <c r="AC606" i="6" a="1"/>
  <c r="AC606" i="6" s="1"/>
  <c r="AB606" i="6" a="1"/>
  <c r="AB606" i="6" s="1"/>
  <c r="AA606" i="6" a="1"/>
  <c r="AA606" i="6" s="1"/>
  <c r="Z606" i="6" a="1"/>
  <c r="Z606" i="6" s="1"/>
  <c r="Y606" i="6" a="1"/>
  <c r="Y606" i="6" s="1"/>
  <c r="X606" i="6" a="1"/>
  <c r="X606" i="6" s="1"/>
  <c r="W606" i="6" a="1"/>
  <c r="W606" i="6" s="1"/>
  <c r="V606" i="6" a="1"/>
  <c r="V606" i="6" s="1"/>
  <c r="U606" i="6" a="1"/>
  <c r="U606" i="6" s="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a="1"/>
  <c r="AE605" i="6" s="1"/>
  <c r="AD605" i="6" a="1"/>
  <c r="AD605" i="6" s="1"/>
  <c r="AC605" i="6" a="1"/>
  <c r="AC605" i="6" s="1"/>
  <c r="AB605" i="6" a="1"/>
  <c r="AB605" i="6" s="1"/>
  <c r="AA605" i="6" a="1"/>
  <c r="AA605" i="6" s="1"/>
  <c r="Z605" i="6" a="1"/>
  <c r="Z605" i="6" s="1"/>
  <c r="Y605" i="6" a="1"/>
  <c r="Y605" i="6" s="1"/>
  <c r="X605" i="6" a="1"/>
  <c r="X605" i="6" s="1"/>
  <c r="W605" i="6" a="1"/>
  <c r="W605" i="6" s="1"/>
  <c r="V605" i="6" a="1"/>
  <c r="V605" i="6" s="1"/>
  <c r="U605" i="6" a="1"/>
  <c r="U605" i="6" s="1"/>
  <c r="T605" i="6" a="1"/>
  <c r="T605" i="6" s="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a="1"/>
  <c r="Q603" i="6" s="1"/>
  <c r="P603" i="6" a="1"/>
  <c r="P603" i="6" s="1"/>
  <c r="O603" i="6" a="1"/>
  <c r="O603" i="6" s="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a="1"/>
  <c r="AE599" i="6" s="1"/>
  <c r="AD599" i="6" a="1"/>
  <c r="AD599" i="6" s="1"/>
  <c r="AC599" i="6" a="1"/>
  <c r="AC599" i="6" s="1"/>
  <c r="AB599" i="6" a="1"/>
  <c r="AB599" i="6" s="1"/>
  <c r="AA599" i="6" a="1"/>
  <c r="AA599" i="6" s="1"/>
  <c r="Z599" i="6" a="1"/>
  <c r="Z599" i="6" s="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a="1"/>
  <c r="N599" i="6" s="1"/>
  <c r="M599" i="6" a="1"/>
  <c r="M599" i="6" s="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a="1"/>
  <c r="V598" i="6" s="1"/>
  <c r="U598" i="6" a="1"/>
  <c r="U598" i="6" s="1"/>
  <c r="T598" i="6" a="1"/>
  <c r="T598" i="6" s="1"/>
  <c r="S598" i="6" a="1"/>
  <c r="S598" i="6" s="1"/>
  <c r="R598" i="6" a="1"/>
  <c r="R598" i="6" s="1"/>
  <c r="Q598" i="6" a="1"/>
  <c r="Q598" i="6" s="1"/>
  <c r="P598" i="6" a="1"/>
  <c r="P598" i="6" s="1"/>
  <c r="O598" i="6" a="1"/>
  <c r="O598" i="6" s="1"/>
  <c r="N598" i="6" a="1"/>
  <c r="N598" i="6" s="1"/>
  <c r="M598" i="6" a="1"/>
  <c r="M598" i="6" s="1"/>
  <c r="L598" i="6" a="1"/>
  <c r="L598" i="6" s="1"/>
  <c r="K598" i="6" a="1"/>
  <c r="K598" i="6" s="1"/>
  <c r="AI597" i="6" a="1"/>
  <c r="AI597" i="6" s="1"/>
  <c r="AH597" i="6" a="1"/>
  <c r="AH597" i="6" s="1"/>
  <c r="AG597" i="6" a="1"/>
  <c r="AG597" i="6" s="1"/>
  <c r="AF597" i="6" a="1"/>
  <c r="AF597" i="6" s="1"/>
  <c r="AE597" i="6" a="1"/>
  <c r="AE597" i="6" s="1"/>
  <c r="AD597" i="6" a="1"/>
  <c r="AD597" i="6" s="1"/>
  <c r="AC597" i="6" a="1"/>
  <c r="AC597" i="6" s="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a="1"/>
  <c r="R597" i="6" s="1"/>
  <c r="Q597" i="6" a="1"/>
  <c r="Q597" i="6" s="1"/>
  <c r="P597" i="6" a="1"/>
  <c r="P597" i="6" s="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a="1"/>
  <c r="AC596" i="6" s="1"/>
  <c r="AB596" i="6" a="1"/>
  <c r="AB596" i="6" s="1"/>
  <c r="AA596" i="6" a="1"/>
  <c r="AA596" i="6" s="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a="1"/>
  <c r="AI594" i="6" s="1"/>
  <c r="AH594" i="6" a="1"/>
  <c r="AH594" i="6" s="1"/>
  <c r="AG594" i="6" a="1"/>
  <c r="AG594" i="6" s="1"/>
  <c r="AF594" i="6" a="1"/>
  <c r="AF594" i="6" s="1"/>
  <c r="AE594" i="6" a="1"/>
  <c r="AE594" i="6" s="1"/>
  <c r="AD594" i="6" a="1"/>
  <c r="AD594" i="6" s="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a="1"/>
  <c r="Q594" i="6" s="1"/>
  <c r="P594" i="6" a="1"/>
  <c r="P594" i="6" s="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a="1"/>
  <c r="T565" i="6" s="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c r="AH537" i="6" a="1"/>
  <c r="AG537" i="6" a="1"/>
  <c r="AG537" i="6" s="1"/>
  <c r="AF537" i="6" a="1"/>
  <c r="AF537" i="6" s="1"/>
  <c r="AE537" i="6" a="1"/>
  <c r="AE537" i="6" s="1"/>
  <c r="AD537" i="6"/>
  <c r="AD537" i="6" a="1"/>
  <c r="AC537" i="6" a="1"/>
  <c r="AC537" i="6" s="1"/>
  <c r="AB537" i="6"/>
  <c r="AB537" i="6" a="1"/>
  <c r="AA537" i="6" a="1"/>
  <c r="AA537" i="6" s="1"/>
  <c r="Z537" i="6"/>
  <c r="Z537" i="6" a="1"/>
  <c r="Y537" i="6" a="1"/>
  <c r="Y537" i="6" s="1"/>
  <c r="X537" i="6" a="1"/>
  <c r="X537" i="6" s="1"/>
  <c r="W537" i="6" a="1"/>
  <c r="W537" i="6" s="1"/>
  <c r="V537" i="6"/>
  <c r="V537" i="6" a="1"/>
  <c r="U537" i="6" a="1"/>
  <c r="U537" i="6" s="1"/>
  <c r="T537" i="6"/>
  <c r="T537" i="6" a="1"/>
  <c r="S537" i="6" a="1"/>
  <c r="S537" i="6" s="1"/>
  <c r="R537" i="6"/>
  <c r="R537" i="6" a="1"/>
  <c r="Q537" i="6" a="1"/>
  <c r="Q537" i="6" s="1"/>
  <c r="P537" i="6" a="1"/>
  <c r="P537" i="6" s="1"/>
  <c r="O537" i="6" a="1"/>
  <c r="O537" i="6" s="1"/>
  <c r="N537" i="6"/>
  <c r="N537" i="6" a="1"/>
  <c r="M537" i="6" a="1"/>
  <c r="M537" i="6" s="1"/>
  <c r="L537" i="6"/>
  <c r="L537" i="6" a="1"/>
  <c r="K537" i="6" a="1"/>
  <c r="K537" i="6" s="1"/>
  <c r="AI536" i="6" a="1"/>
  <c r="AI536" i="6" s="1"/>
  <c r="AH536" i="6"/>
  <c r="AH536" i="6" a="1"/>
  <c r="AG536" i="6" a="1"/>
  <c r="AG536" i="6" s="1"/>
  <c r="AF536" i="6"/>
  <c r="AF536" i="6" a="1"/>
  <c r="AE536" i="6" a="1"/>
  <c r="AE536" i="6" s="1"/>
  <c r="AD536" i="6" a="1"/>
  <c r="AD536" i="6" s="1"/>
  <c r="AC536" i="6" a="1"/>
  <c r="AC536" i="6" s="1"/>
  <c r="AB536" i="6"/>
  <c r="AB536" i="6" a="1"/>
  <c r="AA536" i="6" a="1"/>
  <c r="AA536" i="6" s="1"/>
  <c r="Z536" i="6"/>
  <c r="Z536" i="6" a="1"/>
  <c r="Y536" i="6" a="1"/>
  <c r="Y536" i="6" s="1"/>
  <c r="X536" i="6"/>
  <c r="X536" i="6" a="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a="1"/>
  <c r="W533" i="6" s="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a="1"/>
  <c r="L533" i="6" s="1"/>
  <c r="K533" i="6" a="1"/>
  <c r="K533" i="6" s="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a="1"/>
  <c r="R532" i="6" s="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a="1"/>
  <c r="N531" i="6" s="1"/>
  <c r="M531" i="6" a="1"/>
  <c r="M531" i="6" s="1"/>
  <c r="L531" i="6" a="1"/>
  <c r="L531" i="6" s="1"/>
  <c r="K531" i="6" a="1"/>
  <c r="K531" i="6" s="1"/>
  <c r="AI530" i="6" a="1"/>
  <c r="AI530" i="6" s="1"/>
  <c r="AH530" i="6" a="1"/>
  <c r="AH530" i="6" s="1"/>
  <c r="AG530" i="6" a="1"/>
  <c r="AG530" i="6" s="1"/>
  <c r="AF530" i="6" a="1"/>
  <c r="AF530" i="6" s="1"/>
  <c r="AE530" i="6" a="1"/>
  <c r="AE530" i="6" s="1"/>
  <c r="AD530" i="6" a="1"/>
  <c r="AD530" i="6" s="1"/>
  <c r="AC530" i="6" a="1"/>
  <c r="AC530" i="6" s="1"/>
  <c r="AB530" i="6" a="1"/>
  <c r="AB530" i="6" s="1"/>
  <c r="AA530" i="6" a="1"/>
  <c r="AA530" i="6" s="1"/>
  <c r="Z530" i="6" a="1"/>
  <c r="Z530" i="6" s="1"/>
  <c r="Y530" i="6" a="1"/>
  <c r="Y530" i="6" s="1"/>
  <c r="X530" i="6" a="1"/>
  <c r="X530" i="6" s="1"/>
  <c r="W530" i="6" a="1"/>
  <c r="W530" i="6" s="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c r="L504" i="6" a="1"/>
  <c r="K504" i="6" a="1"/>
  <c r="K504" i="6" s="1"/>
  <c r="AI503" i="6" a="1"/>
  <c r="AI503" i="6" s="1"/>
  <c r="AH503" i="6" a="1"/>
  <c r="AH503" i="6" s="1"/>
  <c r="AG503" i="6" a="1"/>
  <c r="AG503" i="6" s="1"/>
  <c r="AF503" i="6"/>
  <c r="AF503" i="6" a="1"/>
  <c r="AE503" i="6" a="1"/>
  <c r="AE503" i="6" s="1"/>
  <c r="AD503" i="6" a="1"/>
  <c r="AD503" i="6" s="1"/>
  <c r="AC503" i="6" a="1"/>
  <c r="AC503" i="6" s="1"/>
  <c r="AB503" i="6" a="1"/>
  <c r="AB503" i="6" s="1"/>
  <c r="AA503" i="6" a="1"/>
  <c r="AA503" i="6" s="1"/>
  <c r="Z503" i="6" a="1"/>
  <c r="Z503" i="6" s="1"/>
  <c r="Y503" i="6" a="1"/>
  <c r="Y503" i="6" s="1"/>
  <c r="X503" i="6"/>
  <c r="X503" i="6" a="1"/>
  <c r="W503" i="6" a="1"/>
  <c r="W503" i="6" s="1"/>
  <c r="V503" i="6" a="1"/>
  <c r="V503" i="6" s="1"/>
  <c r="U503" i="6" a="1"/>
  <c r="U503" i="6" s="1"/>
  <c r="T503" i="6" a="1"/>
  <c r="T503" i="6" s="1"/>
  <c r="S503" i="6" a="1"/>
  <c r="S503" i="6" s="1"/>
  <c r="R503" i="6" a="1"/>
  <c r="R503" i="6" s="1"/>
  <c r="Q503" i="6" a="1"/>
  <c r="Q503" i="6" s="1"/>
  <c r="P503" i="6"/>
  <c r="P503" i="6" a="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c r="AB502" i="6" a="1"/>
  <c r="AA502" i="6" a="1"/>
  <c r="AA502" i="6" s="1"/>
  <c r="Z502" i="6" a="1"/>
  <c r="Z502" i="6" s="1"/>
  <c r="Y502" i="6" a="1"/>
  <c r="Y502" i="6" s="1"/>
  <c r="X502" i="6" a="1"/>
  <c r="X502" i="6" s="1"/>
  <c r="W502" i="6" a="1"/>
  <c r="W502" i="6" s="1"/>
  <c r="V502" i="6" a="1"/>
  <c r="V502" i="6" s="1"/>
  <c r="U502" i="6" a="1"/>
  <c r="U502" i="6" s="1"/>
  <c r="T502" i="6"/>
  <c r="T502" i="6" a="1"/>
  <c r="S502" i="6" a="1"/>
  <c r="S502" i="6" s="1"/>
  <c r="R502" i="6" a="1"/>
  <c r="R502" i="6" s="1"/>
  <c r="Q502" i="6" a="1"/>
  <c r="Q502" i="6" s="1"/>
  <c r="P502" i="6" a="1"/>
  <c r="P502" i="6" s="1"/>
  <c r="O502" i="6" a="1"/>
  <c r="O502" i="6" s="1"/>
  <c r="N502" i="6" a="1"/>
  <c r="N502" i="6" s="1"/>
  <c r="M502" i="6" a="1"/>
  <c r="M502" i="6" s="1"/>
  <c r="L502" i="6"/>
  <c r="L502" i="6" a="1"/>
  <c r="K502" i="6" a="1"/>
  <c r="K502" i="6" s="1"/>
  <c r="AI501" i="6" a="1"/>
  <c r="AI501" i="6" s="1"/>
  <c r="AH501" i="6" a="1"/>
  <c r="AH501" i="6" s="1"/>
  <c r="AG501" i="6" a="1"/>
  <c r="AG501" i="6" s="1"/>
  <c r="AF501" i="6"/>
  <c r="AF501" i="6" a="1"/>
  <c r="AE501" i="6" a="1"/>
  <c r="AE501" i="6" s="1"/>
  <c r="AD501" i="6" a="1"/>
  <c r="AD501" i="6" s="1"/>
  <c r="AC501" i="6" a="1"/>
  <c r="AC501" i="6" s="1"/>
  <c r="AB501" i="6" a="1"/>
  <c r="AB501" i="6" s="1"/>
  <c r="AA501" i="6" a="1"/>
  <c r="AA501" i="6" s="1"/>
  <c r="Z501" i="6" a="1"/>
  <c r="Z501" i="6" s="1"/>
  <c r="Y501" i="6" a="1"/>
  <c r="Y501" i="6" s="1"/>
  <c r="X501" i="6"/>
  <c r="X501" i="6" a="1"/>
  <c r="W501" i="6" a="1"/>
  <c r="W501" i="6" s="1"/>
  <c r="V501" i="6" a="1"/>
  <c r="V501" i="6" s="1"/>
  <c r="U501" i="6" a="1"/>
  <c r="U501" i="6" s="1"/>
  <c r="T501" i="6" a="1"/>
  <c r="T501" i="6" s="1"/>
  <c r="S501" i="6" a="1"/>
  <c r="S501" i="6" s="1"/>
  <c r="R501" i="6" a="1"/>
  <c r="R501" i="6" s="1"/>
  <c r="Q501" i="6" a="1"/>
  <c r="Q501" i="6" s="1"/>
  <c r="P501" i="6"/>
  <c r="P501" i="6" a="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c r="AB500" i="6" a="1"/>
  <c r="AA500" i="6" a="1"/>
  <c r="AA500" i="6" s="1"/>
  <c r="Z500" i="6" a="1"/>
  <c r="Z500" i="6" s="1"/>
  <c r="Y500" i="6" a="1"/>
  <c r="Y500" i="6" s="1"/>
  <c r="X500" i="6" a="1"/>
  <c r="X500" i="6" s="1"/>
  <c r="W500" i="6" a="1"/>
  <c r="W500" i="6" s="1"/>
  <c r="V500" i="6" a="1"/>
  <c r="V500" i="6" s="1"/>
  <c r="U500" i="6" a="1"/>
  <c r="U500" i="6" s="1"/>
  <c r="T500" i="6"/>
  <c r="T500" i="6" a="1"/>
  <c r="S500" i="6" a="1"/>
  <c r="S500" i="6" s="1"/>
  <c r="R500" i="6" a="1"/>
  <c r="R500" i="6" s="1"/>
  <c r="Q500" i="6" a="1"/>
  <c r="Q500" i="6" s="1"/>
  <c r="P500" i="6" a="1"/>
  <c r="P500" i="6" s="1"/>
  <c r="O500" i="6" a="1"/>
  <c r="O500" i="6" s="1"/>
  <c r="N500" i="6" a="1"/>
  <c r="N500" i="6" s="1"/>
  <c r="M500" i="6" a="1"/>
  <c r="M500" i="6" s="1"/>
  <c r="L500" i="6"/>
  <c r="L500" i="6" a="1"/>
  <c r="K500" i="6" a="1"/>
  <c r="K500" i="6" s="1"/>
  <c r="AI499" i="6" a="1"/>
  <c r="AI499" i="6" s="1"/>
  <c r="AH499" i="6" a="1"/>
  <c r="AH499" i="6" s="1"/>
  <c r="AG499" i="6" a="1"/>
  <c r="AG499" i="6" s="1"/>
  <c r="AF499" i="6"/>
  <c r="AF499" i="6" a="1"/>
  <c r="AE499" i="6" a="1"/>
  <c r="AE499" i="6" s="1"/>
  <c r="AD499" i="6" a="1"/>
  <c r="AD499" i="6" s="1"/>
  <c r="AC499" i="6" a="1"/>
  <c r="AC499" i="6" s="1"/>
  <c r="AB499" i="6" a="1"/>
  <c r="AB499" i="6" s="1"/>
  <c r="AA499" i="6" a="1"/>
  <c r="AA499" i="6" s="1"/>
  <c r="Z499" i="6" a="1"/>
  <c r="Z499" i="6" s="1"/>
  <c r="Y499" i="6" a="1"/>
  <c r="Y499" i="6" s="1"/>
  <c r="X499" i="6"/>
  <c r="X499" i="6" a="1"/>
  <c r="W499" i="6" a="1"/>
  <c r="W499" i="6" s="1"/>
  <c r="V499" i="6" a="1"/>
  <c r="V499" i="6" s="1"/>
  <c r="U499" i="6" a="1"/>
  <c r="U499" i="6" s="1"/>
  <c r="T499" i="6" a="1"/>
  <c r="T499" i="6" s="1"/>
  <c r="S499" i="6" a="1"/>
  <c r="S499" i="6" s="1"/>
  <c r="R499" i="6" a="1"/>
  <c r="R499" i="6" s="1"/>
  <c r="Q499" i="6" a="1"/>
  <c r="Q499" i="6" s="1"/>
  <c r="P499" i="6"/>
  <c r="P499" i="6" a="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c r="T498" i="6" a="1"/>
  <c r="S498" i="6" a="1"/>
  <c r="S498" i="6" s="1"/>
  <c r="R498" i="6" a="1"/>
  <c r="R498" i="6" s="1"/>
  <c r="Q498" i="6" a="1"/>
  <c r="Q498" i="6" s="1"/>
  <c r="P498" i="6" a="1"/>
  <c r="P498" i="6" s="1"/>
  <c r="O498" i="6" a="1"/>
  <c r="O498" i="6" s="1"/>
  <c r="N498" i="6" a="1"/>
  <c r="N498" i="6" s="1"/>
  <c r="M498" i="6" a="1"/>
  <c r="M498" i="6" s="1"/>
  <c r="L498" i="6"/>
  <c r="L498" i="6" a="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c r="X497" i="6" a="1"/>
  <c r="W497" i="6" a="1"/>
  <c r="W497" i="6" s="1"/>
  <c r="V497" i="6" a="1"/>
  <c r="V497" i="6" s="1"/>
  <c r="U497" i="6" a="1"/>
  <c r="U497" i="6" s="1"/>
  <c r="T497" i="6" a="1"/>
  <c r="T497" i="6" s="1"/>
  <c r="S497" i="6" a="1"/>
  <c r="S497" i="6" s="1"/>
  <c r="R497" i="6" a="1"/>
  <c r="R497" i="6" s="1"/>
  <c r="Q497" i="6" a="1"/>
  <c r="Q497" i="6" s="1"/>
  <c r="P497" i="6"/>
  <c r="P497" i="6" a="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c r="T496" i="6" a="1"/>
  <c r="S496" i="6" a="1"/>
  <c r="S496" i="6" s="1"/>
  <c r="R496" i="6" a="1"/>
  <c r="R496" i="6" s="1"/>
  <c r="Q496" i="6" a="1"/>
  <c r="Q496" i="6" s="1"/>
  <c r="P496" i="6" a="1"/>
  <c r="P496" i="6" s="1"/>
  <c r="O496" i="6" a="1"/>
  <c r="O496" i="6" s="1"/>
  <c r="N496" i="6" a="1"/>
  <c r="N496" i="6" s="1"/>
  <c r="M496" i="6" a="1"/>
  <c r="M496" i="6" s="1"/>
  <c r="L496" i="6"/>
  <c r="L496" i="6" a="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a="1"/>
  <c r="Y495" i="6" s="1"/>
  <c r="X495" i="6"/>
  <c r="X495" i="6" a="1"/>
  <c r="W495" i="6" a="1"/>
  <c r="W495" i="6" s="1"/>
  <c r="V495" i="6" a="1"/>
  <c r="V495" i="6" s="1"/>
  <c r="U495" i="6" a="1"/>
  <c r="U495" i="6" s="1"/>
  <c r="T495" i="6" a="1"/>
  <c r="T495" i="6" s="1"/>
  <c r="S495" i="6" a="1"/>
  <c r="S495" i="6" s="1"/>
  <c r="R495" i="6" a="1"/>
  <c r="R495" i="6" s="1"/>
  <c r="Q495" i="6" a="1"/>
  <c r="Q495" i="6" s="1"/>
  <c r="P495" i="6"/>
  <c r="P495" i="6" a="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c r="T494" i="6" a="1"/>
  <c r="S494" i="6" a="1"/>
  <c r="S494" i="6" s="1"/>
  <c r="R494" i="6" a="1"/>
  <c r="R494" i="6" s="1"/>
  <c r="Q494" i="6" a="1"/>
  <c r="Q494" i="6" s="1"/>
  <c r="P494" i="6" a="1"/>
  <c r="P494" i="6" s="1"/>
  <c r="O494" i="6" a="1"/>
  <c r="O494" i="6" s="1"/>
  <c r="N494" i="6" a="1"/>
  <c r="N494" i="6" s="1"/>
  <c r="M494" i="6" a="1"/>
  <c r="M494" i="6" s="1"/>
  <c r="L494" i="6"/>
  <c r="L494" i="6" a="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c r="X493" i="6" a="1"/>
  <c r="W493" i="6" a="1"/>
  <c r="W493" i="6" s="1"/>
  <c r="V493" i="6" a="1"/>
  <c r="V493" i="6" s="1"/>
  <c r="U493" i="6" a="1"/>
  <c r="U493" i="6" s="1"/>
  <c r="T493" i="6" a="1"/>
  <c r="T493" i="6" s="1"/>
  <c r="S493" i="6" a="1"/>
  <c r="S493" i="6" s="1"/>
  <c r="R493" i="6" a="1"/>
  <c r="R493" i="6" s="1"/>
  <c r="Q493" i="6" a="1"/>
  <c r="Q493" i="6" s="1"/>
  <c r="P493" i="6"/>
  <c r="P493" i="6" a="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c r="X492" i="6" a="1"/>
  <c r="W492" i="6" a="1"/>
  <c r="W492" i="6" s="1"/>
  <c r="V492" i="6"/>
  <c r="V492" i="6" a="1"/>
  <c r="U492" i="6" a="1"/>
  <c r="U492" i="6" s="1"/>
  <c r="T492" i="6" a="1"/>
  <c r="T492" i="6" s="1"/>
  <c r="S492" i="6" a="1"/>
  <c r="S492" i="6" s="1"/>
  <c r="R492" i="6" a="1"/>
  <c r="R492" i="6" s="1"/>
  <c r="Q492" i="6" a="1"/>
  <c r="Q492" i="6" s="1"/>
  <c r="P492" i="6"/>
  <c r="P492" i="6" a="1"/>
  <c r="O492" i="6" a="1"/>
  <c r="O492" i="6" s="1"/>
  <c r="N492" i="6"/>
  <c r="N492" i="6" a="1"/>
  <c r="M492" i="6" a="1"/>
  <c r="M492" i="6" s="1"/>
  <c r="L492" i="6" a="1"/>
  <c r="L492" i="6" s="1"/>
  <c r="K492" i="6" a="1"/>
  <c r="K492" i="6" s="1"/>
  <c r="AI491" i="6" a="1"/>
  <c r="AI491" i="6" s="1"/>
  <c r="AH491" i="6" a="1"/>
  <c r="AH491" i="6" s="1"/>
  <c r="AG491" i="6" a="1"/>
  <c r="AG491" i="6" s="1"/>
  <c r="AF491" i="6" a="1"/>
  <c r="AF491" i="6" s="1"/>
  <c r="AE491" i="6" a="1"/>
  <c r="AE491" i="6" s="1"/>
  <c r="AD491" i="6"/>
  <c r="AD491" i="6" a="1"/>
  <c r="AC491" i="6" a="1"/>
  <c r="AC491" i="6" s="1"/>
  <c r="AB491" i="6"/>
  <c r="AB491" i="6" a="1"/>
  <c r="AA491" i="6" a="1"/>
  <c r="AA491" i="6" s="1"/>
  <c r="Z491" i="6" a="1"/>
  <c r="Z491" i="6" s="1"/>
  <c r="Y491" i="6" a="1"/>
  <c r="Y491" i="6" s="1"/>
  <c r="X491" i="6" a="1"/>
  <c r="X491" i="6" s="1"/>
  <c r="W491" i="6" a="1"/>
  <c r="W491" i="6" s="1"/>
  <c r="V491" i="6"/>
  <c r="V491" i="6" a="1"/>
  <c r="U491" i="6" a="1"/>
  <c r="U491" i="6" s="1"/>
  <c r="T491" i="6"/>
  <c r="T491" i="6" a="1"/>
  <c r="S491" i="6" a="1"/>
  <c r="S491" i="6" s="1"/>
  <c r="R491" i="6" a="1"/>
  <c r="R491" i="6" s="1"/>
  <c r="Q491" i="6" a="1"/>
  <c r="Q491" i="6" s="1"/>
  <c r="P491" i="6" a="1"/>
  <c r="P491" i="6" s="1"/>
  <c r="O491" i="6" a="1"/>
  <c r="O491" i="6" s="1"/>
  <c r="N491" i="6"/>
  <c r="N491" i="6" a="1"/>
  <c r="M491" i="6" a="1"/>
  <c r="M491" i="6" s="1"/>
  <c r="L491" i="6"/>
  <c r="L491" i="6" a="1"/>
  <c r="K491" i="6" a="1"/>
  <c r="K491" i="6" s="1"/>
  <c r="AI490" i="6" a="1"/>
  <c r="AI490" i="6" s="1"/>
  <c r="AH490" i="6"/>
  <c r="AH490" i="6" a="1"/>
  <c r="AG490" i="6" a="1"/>
  <c r="AG490" i="6" s="1"/>
  <c r="AF490" i="6" a="1"/>
  <c r="AF490" i="6" s="1"/>
  <c r="AE490" i="6" a="1"/>
  <c r="AE490" i="6" s="1"/>
  <c r="AD490" i="6" a="1"/>
  <c r="AD490" i="6" s="1"/>
  <c r="AC490" i="6" a="1"/>
  <c r="AC490" i="6" s="1"/>
  <c r="AB490" i="6"/>
  <c r="AB490" i="6" a="1"/>
  <c r="AA490" i="6" a="1"/>
  <c r="AA490" i="6" s="1"/>
  <c r="Z490" i="6"/>
  <c r="Z490" i="6" a="1"/>
  <c r="Y490" i="6" a="1"/>
  <c r="Y490" i="6" s="1"/>
  <c r="X490" i="6" a="1"/>
  <c r="X490" i="6" s="1"/>
  <c r="W490" i="6" a="1"/>
  <c r="W490" i="6" s="1"/>
  <c r="V490" i="6" a="1"/>
  <c r="V490" i="6" s="1"/>
  <c r="U490" i="6" a="1"/>
  <c r="U490" i="6" s="1"/>
  <c r="T490" i="6"/>
  <c r="T490" i="6" a="1"/>
  <c r="S490" i="6" a="1"/>
  <c r="S490" i="6" s="1"/>
  <c r="R490" i="6"/>
  <c r="R490" i="6" a="1"/>
  <c r="Q490" i="6" a="1"/>
  <c r="Q490" i="6" s="1"/>
  <c r="P490" i="6" a="1"/>
  <c r="P490" i="6" s="1"/>
  <c r="O490" i="6" a="1"/>
  <c r="O490" i="6" s="1"/>
  <c r="N490" i="6" a="1"/>
  <c r="N490" i="6" s="1"/>
  <c r="M490" i="6" a="1"/>
  <c r="M490" i="6" s="1"/>
  <c r="L490" i="6"/>
  <c r="L490" i="6" a="1"/>
  <c r="K490" i="6" a="1"/>
  <c r="K490" i="6" s="1"/>
  <c r="AI489" i="6" a="1"/>
  <c r="AI489" i="6" s="1"/>
  <c r="AH489" i="6"/>
  <c r="AH489" i="6" a="1"/>
  <c r="AG489" i="6" a="1"/>
  <c r="AG489" i="6" s="1"/>
  <c r="AF489" i="6"/>
  <c r="AF489" i="6" a="1"/>
  <c r="AE489" i="6" a="1"/>
  <c r="AE489" i="6" s="1"/>
  <c r="AD489" i="6" a="1"/>
  <c r="AD489" i="6" s="1"/>
  <c r="AC489" i="6" a="1"/>
  <c r="AC489" i="6" s="1"/>
  <c r="AB489" i="6" a="1"/>
  <c r="AB489" i="6" s="1"/>
  <c r="AA489" i="6" a="1"/>
  <c r="AA489" i="6" s="1"/>
  <c r="Z489" i="6"/>
  <c r="Z489" i="6" a="1"/>
  <c r="Y489" i="6" a="1"/>
  <c r="Y489" i="6" s="1"/>
  <c r="X489" i="6"/>
  <c r="X489" i="6" a="1"/>
  <c r="W489" i="6" a="1"/>
  <c r="W489" i="6" s="1"/>
  <c r="V489" i="6" a="1"/>
  <c r="V489" i="6" s="1"/>
  <c r="U489" i="6" a="1"/>
  <c r="U489" i="6" s="1"/>
  <c r="T489" i="6" a="1"/>
  <c r="T489" i="6" s="1"/>
  <c r="S489" i="6" a="1"/>
  <c r="S489" i="6" s="1"/>
  <c r="R489" i="6"/>
  <c r="R489" i="6" a="1"/>
  <c r="Q489" i="6" a="1"/>
  <c r="Q489" i="6" s="1"/>
  <c r="P489" i="6"/>
  <c r="P489" i="6" a="1"/>
  <c r="O489" i="6" a="1"/>
  <c r="O489" i="6" s="1"/>
  <c r="N489" i="6" a="1"/>
  <c r="N489" i="6" s="1"/>
  <c r="M489" i="6" a="1"/>
  <c r="M489" i="6" s="1"/>
  <c r="L489" i="6" a="1"/>
  <c r="L489" i="6" s="1"/>
  <c r="K489" i="6" a="1"/>
  <c r="K489" i="6" s="1"/>
  <c r="AI488" i="6" a="1"/>
  <c r="AI488" i="6" s="1"/>
  <c r="AH488" i="6" a="1"/>
  <c r="AH488" i="6" s="1"/>
  <c r="AG488" i="6" a="1"/>
  <c r="AG488" i="6" s="1"/>
  <c r="AF488" i="6"/>
  <c r="AF488" i="6" a="1"/>
  <c r="AE488" i="6" a="1"/>
  <c r="AE488" i="6" s="1"/>
  <c r="AD488" i="6"/>
  <c r="AD488" i="6" a="1"/>
  <c r="AC488" i="6" a="1"/>
  <c r="AC488" i="6" s="1"/>
  <c r="AB488" i="6" a="1"/>
  <c r="AB488" i="6" s="1"/>
  <c r="AA488" i="6" a="1"/>
  <c r="AA488" i="6" s="1"/>
  <c r="Z488" i="6" a="1"/>
  <c r="Z488" i="6" s="1"/>
  <c r="Y488" i="6" a="1"/>
  <c r="Y488" i="6" s="1"/>
  <c r="X488" i="6"/>
  <c r="X488" i="6" a="1"/>
  <c r="W488" i="6" a="1"/>
  <c r="W488" i="6" s="1"/>
  <c r="V488" i="6"/>
  <c r="V488" i="6" a="1"/>
  <c r="U488" i="6" a="1"/>
  <c r="U488" i="6" s="1"/>
  <c r="T488" i="6" a="1"/>
  <c r="T488" i="6" s="1"/>
  <c r="S488" i="6" a="1"/>
  <c r="S488" i="6" s="1"/>
  <c r="R488" i="6" a="1"/>
  <c r="R488" i="6" s="1"/>
  <c r="Q488" i="6" a="1"/>
  <c r="Q488" i="6" s="1"/>
  <c r="P488" i="6"/>
  <c r="P488" i="6" a="1"/>
  <c r="O488" i="6" a="1"/>
  <c r="O488" i="6" s="1"/>
  <c r="N488" i="6"/>
  <c r="N488" i="6" a="1"/>
  <c r="M488" i="6" a="1"/>
  <c r="M488" i="6" s="1"/>
  <c r="L488" i="6" a="1"/>
  <c r="L488" i="6" s="1"/>
  <c r="K488" i="6" a="1"/>
  <c r="K488" i="6" s="1"/>
  <c r="AI487" i="6" a="1"/>
  <c r="AI487" i="6" s="1"/>
  <c r="AH487" i="6" a="1"/>
  <c r="AH487" i="6" s="1"/>
  <c r="AG487" i="6" a="1"/>
  <c r="AG487" i="6" s="1"/>
  <c r="AF487" i="6" a="1"/>
  <c r="AF487" i="6" s="1"/>
  <c r="AE487" i="6" a="1"/>
  <c r="AE487" i="6" s="1"/>
  <c r="AD487" i="6"/>
  <c r="AD487" i="6" a="1"/>
  <c r="AC487" i="6" a="1"/>
  <c r="AC487" i="6" s="1"/>
  <c r="AB487" i="6"/>
  <c r="AB487" i="6" a="1"/>
  <c r="AA487" i="6" a="1"/>
  <c r="AA487" i="6" s="1"/>
  <c r="Z487" i="6" a="1"/>
  <c r="Z487" i="6" s="1"/>
  <c r="Y487" i="6" a="1"/>
  <c r="Y487" i="6" s="1"/>
  <c r="X487" i="6" a="1"/>
  <c r="X487" i="6" s="1"/>
  <c r="W487" i="6" a="1"/>
  <c r="W487" i="6" s="1"/>
  <c r="V487" i="6"/>
  <c r="V487" i="6" a="1"/>
  <c r="U487" i="6" a="1"/>
  <c r="U487" i="6" s="1"/>
  <c r="T487" i="6"/>
  <c r="T487" i="6" a="1"/>
  <c r="S487" i="6" a="1"/>
  <c r="S487" i="6" s="1"/>
  <c r="R487" i="6" a="1"/>
  <c r="R487" i="6" s="1"/>
  <c r="Q487" i="6" a="1"/>
  <c r="Q487" i="6" s="1"/>
  <c r="P487" i="6" a="1"/>
  <c r="P487" i="6" s="1"/>
  <c r="O487" i="6" a="1"/>
  <c r="O487" i="6" s="1"/>
  <c r="N487" i="6"/>
  <c r="N487" i="6" a="1"/>
  <c r="M487" i="6" a="1"/>
  <c r="M487" i="6" s="1"/>
  <c r="L487" i="6"/>
  <c r="L487" i="6" a="1"/>
  <c r="K487" i="6" a="1"/>
  <c r="K487" i="6" s="1"/>
  <c r="AI486" i="6" a="1"/>
  <c r="AI486" i="6" s="1"/>
  <c r="AH486" i="6"/>
  <c r="AH486" i="6" a="1"/>
  <c r="AG486" i="6" a="1"/>
  <c r="AG486" i="6" s="1"/>
  <c r="AF486" i="6" a="1"/>
  <c r="AF486" i="6" s="1"/>
  <c r="AE486" i="6" a="1"/>
  <c r="AE486" i="6" s="1"/>
  <c r="AD486" i="6" a="1"/>
  <c r="AD486" i="6" s="1"/>
  <c r="AC486" i="6" a="1"/>
  <c r="AC486" i="6" s="1"/>
  <c r="AB486" i="6"/>
  <c r="AB486" i="6" a="1"/>
  <c r="AA486" i="6" a="1"/>
  <c r="AA486" i="6" s="1"/>
  <c r="Z486" i="6"/>
  <c r="Z486" i="6" a="1"/>
  <c r="Y486" i="6" a="1"/>
  <c r="Y486" i="6" s="1"/>
  <c r="X486" i="6" a="1"/>
  <c r="X486" i="6" s="1"/>
  <c r="W486" i="6" a="1"/>
  <c r="W486" i="6" s="1"/>
  <c r="V486" i="6" a="1"/>
  <c r="V486" i="6" s="1"/>
  <c r="U486" i="6" a="1"/>
  <c r="U486" i="6" s="1"/>
  <c r="T486" i="6"/>
  <c r="T486" i="6" a="1"/>
  <c r="S486" i="6" a="1"/>
  <c r="S486" i="6" s="1"/>
  <c r="R486" i="6"/>
  <c r="R486" i="6" a="1"/>
  <c r="Q486" i="6" a="1"/>
  <c r="Q486" i="6" s="1"/>
  <c r="P486" i="6" a="1"/>
  <c r="P486" i="6" s="1"/>
  <c r="O486" i="6" a="1"/>
  <c r="O486" i="6" s="1"/>
  <c r="N486" i="6" a="1"/>
  <c r="N486" i="6" s="1"/>
  <c r="M486" i="6" a="1"/>
  <c r="M486" i="6" s="1"/>
  <c r="L486" i="6"/>
  <c r="L486" i="6" a="1"/>
  <c r="K486" i="6" a="1"/>
  <c r="K486" i="6" s="1"/>
  <c r="AI485" i="6" a="1"/>
  <c r="AI485" i="6" s="1"/>
  <c r="AH485" i="6"/>
  <c r="AH485" i="6" a="1"/>
  <c r="AG485" i="6" a="1"/>
  <c r="AG485" i="6" s="1"/>
  <c r="AF485" i="6"/>
  <c r="AF485" i="6" a="1"/>
  <c r="AE485" i="6" a="1"/>
  <c r="AE485" i="6" s="1"/>
  <c r="AD485" i="6" a="1"/>
  <c r="AD485" i="6" s="1"/>
  <c r="AC485" i="6" a="1"/>
  <c r="AC485" i="6" s="1"/>
  <c r="AB485" i="6" a="1"/>
  <c r="AB485" i="6" s="1"/>
  <c r="AA485" i="6" a="1"/>
  <c r="AA485" i="6" s="1"/>
  <c r="Z485" i="6"/>
  <c r="Z485" i="6" a="1"/>
  <c r="Y485" i="6" a="1"/>
  <c r="Y485" i="6" s="1"/>
  <c r="X485" i="6"/>
  <c r="X485" i="6" a="1"/>
  <c r="W485" i="6" a="1"/>
  <c r="W485" i="6" s="1"/>
  <c r="V485" i="6" a="1"/>
  <c r="V485" i="6" s="1"/>
  <c r="U485" i="6" a="1"/>
  <c r="U485" i="6" s="1"/>
  <c r="T485" i="6" a="1"/>
  <c r="T485" i="6" s="1"/>
  <c r="S485" i="6" a="1"/>
  <c r="S485" i="6" s="1"/>
  <c r="R485" i="6"/>
  <c r="R485" i="6" a="1"/>
  <c r="Q485" i="6" a="1"/>
  <c r="Q485" i="6" s="1"/>
  <c r="P485" i="6"/>
  <c r="P485" i="6" a="1"/>
  <c r="O485" i="6" a="1"/>
  <c r="O485" i="6" s="1"/>
  <c r="N485" i="6" a="1"/>
  <c r="N485" i="6" s="1"/>
  <c r="M485" i="6" a="1"/>
  <c r="M485" i="6" s="1"/>
  <c r="L485" i="6" a="1"/>
  <c r="L485" i="6" s="1"/>
  <c r="K485" i="6" a="1"/>
  <c r="K485" i="6" s="1"/>
  <c r="AI484" i="6" a="1"/>
  <c r="AI484" i="6" s="1"/>
  <c r="AH484" i="6" a="1"/>
  <c r="AH484" i="6" s="1"/>
  <c r="AG484" i="6" a="1"/>
  <c r="AG484" i="6" s="1"/>
  <c r="AF484" i="6"/>
  <c r="AF484" i="6" a="1"/>
  <c r="AE484" i="6" a="1"/>
  <c r="AE484" i="6" s="1"/>
  <c r="AD484" i="6"/>
  <c r="AD484" i="6" a="1"/>
  <c r="AC484" i="6" a="1"/>
  <c r="AC484" i="6" s="1"/>
  <c r="AB484" i="6" a="1"/>
  <c r="AB484" i="6" s="1"/>
  <c r="AA484" i="6" a="1"/>
  <c r="AA484" i="6" s="1"/>
  <c r="Z484" i="6" a="1"/>
  <c r="Z484" i="6" s="1"/>
  <c r="Y484" i="6" a="1"/>
  <c r="Y484" i="6" s="1"/>
  <c r="X484" i="6"/>
  <c r="X484" i="6" a="1"/>
  <c r="W484" i="6" a="1"/>
  <c r="W484" i="6" s="1"/>
  <c r="V484" i="6"/>
  <c r="V484" i="6" a="1"/>
  <c r="U484" i="6" a="1"/>
  <c r="U484" i="6" s="1"/>
  <c r="T484" i="6" a="1"/>
  <c r="T484" i="6" s="1"/>
  <c r="S484" i="6" a="1"/>
  <c r="S484" i="6" s="1"/>
  <c r="R484" i="6" a="1"/>
  <c r="R484" i="6" s="1"/>
  <c r="Q484" i="6" a="1"/>
  <c r="Q484" i="6" s="1"/>
  <c r="P484" i="6"/>
  <c r="P484" i="6" a="1"/>
  <c r="O484" i="6" a="1"/>
  <c r="O484" i="6" s="1"/>
  <c r="N484" i="6"/>
  <c r="N484" i="6" a="1"/>
  <c r="M484" i="6" a="1"/>
  <c r="M484" i="6" s="1"/>
  <c r="L484" i="6" a="1"/>
  <c r="L484" i="6" s="1"/>
  <c r="K484" i="6" a="1"/>
  <c r="K484" i="6" s="1"/>
  <c r="AI483" i="6" a="1"/>
  <c r="AI483" i="6" s="1"/>
  <c r="AH483" i="6" a="1"/>
  <c r="AH483" i="6" s="1"/>
  <c r="AG483" i="6" a="1"/>
  <c r="AG483" i="6" s="1"/>
  <c r="AF483" i="6" a="1"/>
  <c r="AF483" i="6" s="1"/>
  <c r="AE483" i="6" a="1"/>
  <c r="AE483" i="6" s="1"/>
  <c r="AD483" i="6"/>
  <c r="AD483" i="6" a="1"/>
  <c r="AC483" i="6" a="1"/>
  <c r="AC483" i="6" s="1"/>
  <c r="AB483" i="6"/>
  <c r="AB483" i="6" a="1"/>
  <c r="AA483" i="6" a="1"/>
  <c r="AA483" i="6" s="1"/>
  <c r="Z483" i="6" a="1"/>
  <c r="Z483" i="6" s="1"/>
  <c r="Y483" i="6" a="1"/>
  <c r="Y483" i="6" s="1"/>
  <c r="X483" i="6" a="1"/>
  <c r="X483" i="6" s="1"/>
  <c r="W483" i="6" a="1"/>
  <c r="W483" i="6" s="1"/>
  <c r="V483" i="6" a="1"/>
  <c r="V483" i="6" s="1"/>
  <c r="U483" i="6" a="1"/>
  <c r="U483" i="6" s="1"/>
  <c r="T483" i="6" a="1"/>
  <c r="T483" i="6" s="1"/>
  <c r="S483" i="6" a="1"/>
  <c r="S483" i="6" s="1"/>
  <c r="R483" i="6"/>
  <c r="R483" i="6" a="1"/>
  <c r="Q483" i="6" a="1"/>
  <c r="Q483" i="6" s="1"/>
  <c r="P483" i="6" a="1"/>
  <c r="P483" i="6" s="1"/>
  <c r="O483" i="6" a="1"/>
  <c r="O483" i="6" s="1"/>
  <c r="N483" i="6" a="1"/>
  <c r="N483" i="6" s="1"/>
  <c r="M483" i="6" a="1"/>
  <c r="M483" i="6" s="1"/>
  <c r="L483" i="6"/>
  <c r="L483" i="6" a="1"/>
  <c r="K483" i="6" a="1"/>
  <c r="K483" i="6" s="1"/>
  <c r="AI482" i="6" a="1"/>
  <c r="AI482" i="6" s="1"/>
  <c r="AH482" i="6" a="1"/>
  <c r="AH482" i="6" s="1"/>
  <c r="AG482" i="6" a="1"/>
  <c r="AG482" i="6" s="1"/>
  <c r="AF482" i="6" a="1"/>
  <c r="AF482" i="6" s="1"/>
  <c r="AE482" i="6" a="1"/>
  <c r="AE482" i="6" s="1"/>
  <c r="AD482" i="6"/>
  <c r="AD482" i="6" a="1"/>
  <c r="AC482" i="6" a="1"/>
  <c r="AC482" i="6" s="1"/>
  <c r="AB482" i="6" a="1"/>
  <c r="AB482" i="6" s="1"/>
  <c r="AA482" i="6" a="1"/>
  <c r="AA482" i="6" s="1"/>
  <c r="Z482" i="6" a="1"/>
  <c r="Z482" i="6" s="1"/>
  <c r="Y482" i="6" a="1"/>
  <c r="Y482" i="6" s="1"/>
  <c r="X482" i="6"/>
  <c r="X482" i="6" a="1"/>
  <c r="W482" i="6" a="1"/>
  <c r="W482" i="6" s="1"/>
  <c r="V482" i="6" a="1"/>
  <c r="V482" i="6" s="1"/>
  <c r="U482" i="6" a="1"/>
  <c r="U482" i="6" s="1"/>
  <c r="T482" i="6" a="1"/>
  <c r="T482" i="6" s="1"/>
  <c r="S482" i="6" a="1"/>
  <c r="S482" i="6" s="1"/>
  <c r="R482" i="6" a="1"/>
  <c r="R482" i="6" s="1"/>
  <c r="Q482" i="6" a="1"/>
  <c r="Q482" i="6" s="1"/>
  <c r="P482" i="6" a="1"/>
  <c r="P482" i="6" s="1"/>
  <c r="O482" i="6" a="1"/>
  <c r="O482" i="6" s="1"/>
  <c r="N482" i="6"/>
  <c r="N482" i="6" a="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c r="Z481" i="6" a="1"/>
  <c r="Y481" i="6" a="1"/>
  <c r="Y481" i="6" s="1"/>
  <c r="X481" i="6" a="1"/>
  <c r="X481" i="6" s="1"/>
  <c r="W481" i="6" a="1"/>
  <c r="W481" i="6" s="1"/>
  <c r="V481" i="6" a="1"/>
  <c r="V481" i="6" s="1"/>
  <c r="U481" i="6" a="1"/>
  <c r="U481" i="6" s="1"/>
  <c r="T481" i="6"/>
  <c r="T481" i="6" a="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c r="AF480" i="6" a="1"/>
  <c r="AE480" i="6" a="1"/>
  <c r="AE480" i="6" s="1"/>
  <c r="AD480" i="6" a="1"/>
  <c r="AD480" i="6" s="1"/>
  <c r="AC480" i="6" a="1"/>
  <c r="AC480" i="6" s="1"/>
  <c r="AB480" i="6" a="1"/>
  <c r="AB480" i="6" s="1"/>
  <c r="AA480" i="6" a="1"/>
  <c r="AA480" i="6" s="1"/>
  <c r="Z480" i="6" a="1"/>
  <c r="Z480" i="6" s="1"/>
  <c r="Y480" i="6" a="1"/>
  <c r="Y480" i="6" s="1"/>
  <c r="X480" i="6" a="1"/>
  <c r="X480" i="6" s="1"/>
  <c r="W480" i="6" a="1"/>
  <c r="W480" i="6" s="1"/>
  <c r="V480" i="6"/>
  <c r="V480" i="6" a="1"/>
  <c r="U480" i="6" a="1"/>
  <c r="U480" i="6" s="1"/>
  <c r="T480" i="6" a="1"/>
  <c r="T480" i="6" s="1"/>
  <c r="S480" i="6" a="1"/>
  <c r="S480" i="6" s="1"/>
  <c r="R480" i="6" a="1"/>
  <c r="R480" i="6" s="1"/>
  <c r="Q480" i="6" a="1"/>
  <c r="Q480" i="6" s="1"/>
  <c r="P480" i="6"/>
  <c r="P480" i="6" a="1"/>
  <c r="O480" i="6" a="1"/>
  <c r="O480" i="6" s="1"/>
  <c r="N480" i="6" a="1"/>
  <c r="N480" i="6" s="1"/>
  <c r="M480" i="6" a="1"/>
  <c r="M480" i="6" s="1"/>
  <c r="L480" i="6" a="1"/>
  <c r="L480" i="6" s="1"/>
  <c r="K480" i="6" a="1"/>
  <c r="K480" i="6" s="1"/>
  <c r="AI479" i="6" a="1"/>
  <c r="AI479" i="6" s="1"/>
  <c r="AH479" i="6"/>
  <c r="AH479" i="6" a="1"/>
  <c r="AG479" i="6" a="1"/>
  <c r="AG479" i="6" s="1"/>
  <c r="AF479" i="6" a="1"/>
  <c r="AF479" i="6" s="1"/>
  <c r="AE479" i="6" a="1"/>
  <c r="AE479" i="6" s="1"/>
  <c r="AD479" i="6" a="1"/>
  <c r="AD479" i="6" s="1"/>
  <c r="AC479" i="6" a="1"/>
  <c r="AC479" i="6" s="1"/>
  <c r="AB479" i="6"/>
  <c r="AB479" i="6" a="1"/>
  <c r="AA479" i="6" a="1"/>
  <c r="AA479" i="6" s="1"/>
  <c r="Z479" i="6" a="1"/>
  <c r="Z479" i="6" s="1"/>
  <c r="Y479" i="6" a="1"/>
  <c r="Y479" i="6" s="1"/>
  <c r="X479" i="6" a="1"/>
  <c r="X479" i="6" s="1"/>
  <c r="W479" i="6" a="1"/>
  <c r="W479" i="6" s="1"/>
  <c r="V479" i="6" a="1"/>
  <c r="V479" i="6" s="1"/>
  <c r="U479" i="6" a="1"/>
  <c r="U479" i="6" s="1"/>
  <c r="T479" i="6" a="1"/>
  <c r="T479" i="6" s="1"/>
  <c r="S479" i="6" a="1"/>
  <c r="S479" i="6" s="1"/>
  <c r="R479" i="6"/>
  <c r="R479" i="6" a="1"/>
  <c r="Q479" i="6" a="1"/>
  <c r="Q479" i="6" s="1"/>
  <c r="P479" i="6" a="1"/>
  <c r="P479" i="6" s="1"/>
  <c r="O479" i="6" a="1"/>
  <c r="O479" i="6" s="1"/>
  <c r="N479" i="6" a="1"/>
  <c r="N479" i="6" s="1"/>
  <c r="M479" i="6" a="1"/>
  <c r="M479" i="6" s="1"/>
  <c r="L479" i="6"/>
  <c r="L479" i="6" a="1"/>
  <c r="K479" i="6" a="1"/>
  <c r="K479" i="6" s="1"/>
  <c r="AI478" i="6" a="1"/>
  <c r="AI478" i="6" s="1"/>
  <c r="AH478" i="6" a="1"/>
  <c r="AH478" i="6" s="1"/>
  <c r="AG478" i="6" a="1"/>
  <c r="AG478" i="6" s="1"/>
  <c r="AF478" i="6" a="1"/>
  <c r="AF478" i="6" s="1"/>
  <c r="AE478" i="6" a="1"/>
  <c r="AE478" i="6" s="1"/>
  <c r="AD478" i="6"/>
  <c r="AD478" i="6" a="1"/>
  <c r="AC478" i="6" a="1"/>
  <c r="AC478" i="6" s="1"/>
  <c r="AB478" i="6" a="1"/>
  <c r="AB478" i="6" s="1"/>
  <c r="AA478" i="6" a="1"/>
  <c r="AA478" i="6" s="1"/>
  <c r="Z478" i="6" a="1"/>
  <c r="Z478" i="6" s="1"/>
  <c r="Y478" i="6" a="1"/>
  <c r="Y478" i="6" s="1"/>
  <c r="X478" i="6"/>
  <c r="X478" i="6" a="1"/>
  <c r="W478" i="6" a="1"/>
  <c r="W478" i="6" s="1"/>
  <c r="V478" i="6" a="1"/>
  <c r="V478" i="6" s="1"/>
  <c r="U478" i="6" a="1"/>
  <c r="U478" i="6" s="1"/>
  <c r="T478" i="6" a="1"/>
  <c r="T478" i="6" s="1"/>
  <c r="S478" i="6" a="1"/>
  <c r="S478" i="6" s="1"/>
  <c r="R478" i="6" a="1"/>
  <c r="R478" i="6" s="1"/>
  <c r="Q478" i="6" a="1"/>
  <c r="Q478" i="6" s="1"/>
  <c r="P478" i="6" a="1"/>
  <c r="P478" i="6" s="1"/>
  <c r="O478" i="6" a="1"/>
  <c r="O478" i="6" s="1"/>
  <c r="N478" i="6"/>
  <c r="N478" i="6" a="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c r="Z477" i="6" a="1"/>
  <c r="Y477" i="6" a="1"/>
  <c r="Y477" i="6" s="1"/>
  <c r="X477" i="6" a="1"/>
  <c r="X477" i="6" s="1"/>
  <c r="W477" i="6" a="1"/>
  <c r="W477" i="6" s="1"/>
  <c r="V477" i="6" a="1"/>
  <c r="V477" i="6" s="1"/>
  <c r="U477" i="6" a="1"/>
  <c r="U477" i="6" s="1"/>
  <c r="T477" i="6"/>
  <c r="T477" i="6" a="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c r="AF476" i="6" a="1"/>
  <c r="AE476" i="6" a="1"/>
  <c r="AE476" i="6" s="1"/>
  <c r="AD476" i="6" a="1"/>
  <c r="AD476" i="6" s="1"/>
  <c r="AC476" i="6" a="1"/>
  <c r="AC476" i="6" s="1"/>
  <c r="AB476" i="6" a="1"/>
  <c r="AB476" i="6" s="1"/>
  <c r="AA476" i="6" a="1"/>
  <c r="AA476" i="6" s="1"/>
  <c r="Z476" i="6" a="1"/>
  <c r="Z476" i="6" s="1"/>
  <c r="Y476" i="6" a="1"/>
  <c r="Y476" i="6" s="1"/>
  <c r="X476" i="6" a="1"/>
  <c r="X476" i="6" s="1"/>
  <c r="W476" i="6" a="1"/>
  <c r="W476" i="6" s="1"/>
  <c r="V476" i="6"/>
  <c r="V476" i="6" a="1"/>
  <c r="U476" i="6" a="1"/>
  <c r="U476" i="6" s="1"/>
  <c r="T476" i="6" a="1"/>
  <c r="T476" i="6" s="1"/>
  <c r="S476" i="6" a="1"/>
  <c r="S476" i="6" s="1"/>
  <c r="R476" i="6" a="1"/>
  <c r="R476" i="6" s="1"/>
  <c r="Q476" i="6" a="1"/>
  <c r="Q476" i="6" s="1"/>
  <c r="P476" i="6"/>
  <c r="P476" i="6" a="1"/>
  <c r="O476" i="6" a="1"/>
  <c r="O476" i="6" s="1"/>
  <c r="N476" i="6" a="1"/>
  <c r="N476" i="6" s="1"/>
  <c r="M476" i="6" a="1"/>
  <c r="M476" i="6" s="1"/>
  <c r="L476" i="6" a="1"/>
  <c r="L476" i="6" s="1"/>
  <c r="K476" i="6" a="1"/>
  <c r="K476" i="6" s="1"/>
  <c r="AI475" i="6" a="1"/>
  <c r="AI475" i="6" s="1"/>
  <c r="AH475" i="6"/>
  <c r="AH475" i="6" a="1"/>
  <c r="AG475" i="6" a="1"/>
  <c r="AG475" i="6" s="1"/>
  <c r="AF475" i="6" a="1"/>
  <c r="AF475" i="6" s="1"/>
  <c r="AE475" i="6" a="1"/>
  <c r="AE475" i="6" s="1"/>
  <c r="AD475" i="6" a="1"/>
  <c r="AD475" i="6" s="1"/>
  <c r="AC475" i="6" a="1"/>
  <c r="AC475" i="6" s="1"/>
  <c r="AB475" i="6"/>
  <c r="AB475" i="6" a="1"/>
  <c r="AA475" i="6" a="1"/>
  <c r="AA475" i="6" s="1"/>
  <c r="Z475" i="6" a="1"/>
  <c r="Z475" i="6" s="1"/>
  <c r="Y475" i="6" a="1"/>
  <c r="Y475" i="6" s="1"/>
  <c r="X475" i="6" a="1"/>
  <c r="X475" i="6" s="1"/>
  <c r="W475" i="6" a="1"/>
  <c r="W475" i="6" s="1"/>
  <c r="V475" i="6" a="1"/>
  <c r="V475" i="6" s="1"/>
  <c r="U475" i="6" a="1"/>
  <c r="U475" i="6" s="1"/>
  <c r="T475" i="6" a="1"/>
  <c r="T475" i="6" s="1"/>
  <c r="S475" i="6" a="1"/>
  <c r="S475" i="6" s="1"/>
  <c r="R475" i="6"/>
  <c r="R475" i="6" a="1"/>
  <c r="Q475" i="6" a="1"/>
  <c r="Q475" i="6" s="1"/>
  <c r="P475" i="6" a="1"/>
  <c r="P475" i="6" s="1"/>
  <c r="O475" i="6" a="1"/>
  <c r="O475" i="6" s="1"/>
  <c r="N475" i="6" a="1"/>
  <c r="N475" i="6" s="1"/>
  <c r="M475" i="6" a="1"/>
  <c r="M475" i="6" s="1"/>
  <c r="L475" i="6"/>
  <c r="L475" i="6" a="1"/>
  <c r="K475" i="6" a="1"/>
  <c r="K475" i="6" s="1"/>
  <c r="AI474" i="6" a="1"/>
  <c r="AI474" i="6" s="1"/>
  <c r="AH474" i="6" a="1"/>
  <c r="AH474" i="6" s="1"/>
  <c r="AG474" i="6" a="1"/>
  <c r="AG474" i="6" s="1"/>
  <c r="AF474" i="6" a="1"/>
  <c r="AF474" i="6" s="1"/>
  <c r="AE474" i="6" a="1"/>
  <c r="AE474" i="6" s="1"/>
  <c r="AD474" i="6"/>
  <c r="AD474" i="6" a="1"/>
  <c r="AC474" i="6" a="1"/>
  <c r="AC474" i="6" s="1"/>
  <c r="AB474" i="6" a="1"/>
  <c r="AB474" i="6" s="1"/>
  <c r="AA474" i="6" a="1"/>
  <c r="AA474" i="6" s="1"/>
  <c r="Z474" i="6" a="1"/>
  <c r="Z474" i="6" s="1"/>
  <c r="Y474" i="6" a="1"/>
  <c r="Y474" i="6" s="1"/>
  <c r="X474" i="6"/>
  <c r="X474" i="6" a="1"/>
  <c r="W474" i="6" a="1"/>
  <c r="W474" i="6" s="1"/>
  <c r="V474" i="6" a="1"/>
  <c r="V474" i="6" s="1"/>
  <c r="U474" i="6" a="1"/>
  <c r="U474" i="6" s="1"/>
  <c r="T474" i="6" a="1"/>
  <c r="T474" i="6" s="1"/>
  <c r="S474" i="6" a="1"/>
  <c r="S474" i="6" s="1"/>
  <c r="R474" i="6" a="1"/>
  <c r="R474" i="6" s="1"/>
  <c r="Q474" i="6" a="1"/>
  <c r="Q474" i="6" s="1"/>
  <c r="P474" i="6" a="1"/>
  <c r="P474" i="6" s="1"/>
  <c r="O474" i="6" a="1"/>
  <c r="O474" i="6" s="1"/>
  <c r="N474" i="6"/>
  <c r="N474" i="6" a="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c r="Z473" i="6" a="1"/>
  <c r="Y473" i="6" a="1"/>
  <c r="Y473" i="6" s="1"/>
  <c r="X473" i="6" a="1"/>
  <c r="X473" i="6" s="1"/>
  <c r="W473" i="6" a="1"/>
  <c r="W473" i="6" s="1"/>
  <c r="V473" i="6" a="1"/>
  <c r="V473" i="6" s="1"/>
  <c r="U473" i="6" a="1"/>
  <c r="U473" i="6" s="1"/>
  <c r="T473" i="6"/>
  <c r="T473" i="6" a="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c r="AF472" i="6" a="1"/>
  <c r="AE472" i="6" a="1"/>
  <c r="AE472" i="6" s="1"/>
  <c r="AD472" i="6" a="1"/>
  <c r="AD472" i="6" s="1"/>
  <c r="AC472" i="6" a="1"/>
  <c r="AC472" i="6" s="1"/>
  <c r="AB472" i="6" a="1"/>
  <c r="AB472" i="6" s="1"/>
  <c r="AA472" i="6" a="1"/>
  <c r="AA472" i="6" s="1"/>
  <c r="Z472" i="6" a="1"/>
  <c r="Z472" i="6" s="1"/>
  <c r="Y472" i="6" a="1"/>
  <c r="Y472" i="6" s="1"/>
  <c r="X472" i="6" a="1"/>
  <c r="X472" i="6" s="1"/>
  <c r="W472" i="6" a="1"/>
  <c r="W472" i="6" s="1"/>
  <c r="V472" i="6"/>
  <c r="V472" i="6" a="1"/>
  <c r="U472" i="6" a="1"/>
  <c r="U472" i="6" s="1"/>
  <c r="T472" i="6" a="1"/>
  <c r="T472" i="6" s="1"/>
  <c r="S472" i="6" a="1"/>
  <c r="S472" i="6" s="1"/>
  <c r="R472" i="6" a="1"/>
  <c r="R472" i="6" s="1"/>
  <c r="Q472" i="6" a="1"/>
  <c r="Q472" i="6" s="1"/>
  <c r="P472" i="6"/>
  <c r="P472" i="6" a="1"/>
  <c r="O472" i="6" a="1"/>
  <c r="O472" i="6" s="1"/>
  <c r="N472" i="6" a="1"/>
  <c r="N472" i="6" s="1"/>
  <c r="M472" i="6" a="1"/>
  <c r="M472" i="6" s="1"/>
  <c r="L472" i="6" a="1"/>
  <c r="L472" i="6" s="1"/>
  <c r="K472" i="6" a="1"/>
  <c r="K472" i="6" s="1"/>
  <c r="AI471" i="6" a="1"/>
  <c r="AI471" i="6" s="1"/>
  <c r="AH471" i="6"/>
  <c r="AH471" i="6" a="1"/>
  <c r="AG471" i="6" a="1"/>
  <c r="AG471" i="6" s="1"/>
  <c r="AF471" i="6" a="1"/>
  <c r="AF471" i="6" s="1"/>
  <c r="AE471" i="6" a="1"/>
  <c r="AE471" i="6" s="1"/>
  <c r="AD471" i="6" a="1"/>
  <c r="AD471" i="6" s="1"/>
  <c r="AC471" i="6" a="1"/>
  <c r="AC471" i="6" s="1"/>
  <c r="AB471" i="6"/>
  <c r="AB471" i="6" a="1"/>
  <c r="AA471" i="6" a="1"/>
  <c r="AA471" i="6" s="1"/>
  <c r="Z471" i="6" a="1"/>
  <c r="Z471" i="6" s="1"/>
  <c r="Y471" i="6" a="1"/>
  <c r="Y471" i="6" s="1"/>
  <c r="X471" i="6" a="1"/>
  <c r="X471" i="6" s="1"/>
  <c r="W471" i="6" a="1"/>
  <c r="W471" i="6" s="1"/>
  <c r="V471" i="6" a="1"/>
  <c r="V471" i="6" s="1"/>
  <c r="U471" i="6" a="1"/>
  <c r="U471" i="6" s="1"/>
  <c r="T471" i="6" a="1"/>
  <c r="T471" i="6" s="1"/>
  <c r="S471" i="6" a="1"/>
  <c r="S471" i="6" s="1"/>
  <c r="R471" i="6"/>
  <c r="R471" i="6" a="1"/>
  <c r="Q471" i="6" a="1"/>
  <c r="Q471" i="6" s="1"/>
  <c r="P471" i="6" a="1"/>
  <c r="P471" i="6" s="1"/>
  <c r="O471" i="6" a="1"/>
  <c r="O471" i="6" s="1"/>
  <c r="N471" i="6" a="1"/>
  <c r="N471" i="6" s="1"/>
  <c r="M471" i="6" a="1"/>
  <c r="M471" i="6" s="1"/>
  <c r="L471" i="6"/>
  <c r="L471" i="6" a="1"/>
  <c r="K471" i="6" a="1"/>
  <c r="K471" i="6" s="1"/>
  <c r="AI470" i="6" a="1"/>
  <c r="AI470" i="6" s="1"/>
  <c r="AH470" i="6" a="1"/>
  <c r="AH470" i="6" s="1"/>
  <c r="AG470" i="6" a="1"/>
  <c r="AG470" i="6" s="1"/>
  <c r="AF470" i="6" a="1"/>
  <c r="AF470" i="6" s="1"/>
  <c r="AE470" i="6" a="1"/>
  <c r="AE470" i="6" s="1"/>
  <c r="AD470" i="6"/>
  <c r="AD470" i="6" a="1"/>
  <c r="AC470" i="6" a="1"/>
  <c r="AC470" i="6" s="1"/>
  <c r="AB470" i="6" a="1"/>
  <c r="AB470" i="6" s="1"/>
  <c r="AA470" i="6" a="1"/>
  <c r="AA470" i="6" s="1"/>
  <c r="Z470" i="6" a="1"/>
  <c r="Z470" i="6" s="1"/>
  <c r="Y470" i="6" a="1"/>
  <c r="Y470" i="6" s="1"/>
  <c r="X470" i="6"/>
  <c r="X470" i="6" a="1"/>
  <c r="W470" i="6" a="1"/>
  <c r="W470" i="6" s="1"/>
  <c r="V470" i="6" a="1"/>
  <c r="V470" i="6" s="1"/>
  <c r="U470" i="6" a="1"/>
  <c r="U470" i="6" s="1"/>
  <c r="T470" i="6" a="1"/>
  <c r="T470" i="6" s="1"/>
  <c r="S470" i="6" a="1"/>
  <c r="S470" i="6" s="1"/>
  <c r="R470" i="6" a="1"/>
  <c r="R470" i="6" s="1"/>
  <c r="Q470" i="6" a="1"/>
  <c r="Q470" i="6" s="1"/>
  <c r="P470" i="6" a="1"/>
  <c r="P470" i="6" s="1"/>
  <c r="O470" i="6" a="1"/>
  <c r="O470" i="6" s="1"/>
  <c r="N470" i="6"/>
  <c r="N470" i="6" a="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c r="Z469" i="6" a="1"/>
  <c r="Y469" i="6" a="1"/>
  <c r="Y469" i="6" s="1"/>
  <c r="X469" i="6" a="1"/>
  <c r="X469" i="6" s="1"/>
  <c r="W469" i="6" a="1"/>
  <c r="W469" i="6" s="1"/>
  <c r="V469" i="6" a="1"/>
  <c r="V469" i="6" s="1"/>
  <c r="U469" i="6" a="1"/>
  <c r="U469" i="6" s="1"/>
  <c r="T469" i="6"/>
  <c r="T469" i="6" a="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c r="AF468" i="6" a="1"/>
  <c r="AE468" i="6" a="1"/>
  <c r="AE468" i="6" s="1"/>
  <c r="AD468" i="6" a="1"/>
  <c r="AD468" i="6" s="1"/>
  <c r="AC468" i="6" a="1"/>
  <c r="AC468" i="6" s="1"/>
  <c r="AB468" i="6" a="1"/>
  <c r="AB468" i="6" s="1"/>
  <c r="AA468" i="6" a="1"/>
  <c r="AA468" i="6" s="1"/>
  <c r="Z468" i="6" a="1"/>
  <c r="Z468" i="6" s="1"/>
  <c r="Y468" i="6" a="1"/>
  <c r="Y468" i="6" s="1"/>
  <c r="X468" i="6" a="1"/>
  <c r="X468" i="6" s="1"/>
  <c r="W468" i="6" a="1"/>
  <c r="W468" i="6" s="1"/>
  <c r="V468" i="6"/>
  <c r="V468" i="6" a="1"/>
  <c r="U468" i="6" a="1"/>
  <c r="U468" i="6" s="1"/>
  <c r="T468" i="6" a="1"/>
  <c r="T468" i="6" s="1"/>
  <c r="S468" i="6" a="1"/>
  <c r="S468" i="6" s="1"/>
  <c r="R468" i="6" a="1"/>
  <c r="R468" i="6" s="1"/>
  <c r="Q468" i="6" a="1"/>
  <c r="Q468" i="6" s="1"/>
  <c r="P468" i="6"/>
  <c r="P468" i="6" a="1"/>
  <c r="O468" i="6" a="1"/>
  <c r="O468" i="6" s="1"/>
  <c r="N468" i="6" a="1"/>
  <c r="N468" i="6" s="1"/>
  <c r="M468" i="6" a="1"/>
  <c r="M468" i="6" s="1"/>
  <c r="L468" i="6" a="1"/>
  <c r="L468" i="6" s="1"/>
  <c r="K468" i="6" a="1"/>
  <c r="K468" i="6" s="1"/>
  <c r="AI467" i="6" a="1"/>
  <c r="AI467" i="6" s="1"/>
  <c r="AH467" i="6"/>
  <c r="AH467" i="6" a="1"/>
  <c r="AG467" i="6" a="1"/>
  <c r="AG467" i="6" s="1"/>
  <c r="AF467" i="6" a="1"/>
  <c r="AF467" i="6" s="1"/>
  <c r="AE467" i="6" a="1"/>
  <c r="AE467" i="6" s="1"/>
  <c r="AD467" i="6" a="1"/>
  <c r="AD467" i="6" s="1"/>
  <c r="AC467" i="6" a="1"/>
  <c r="AC467" i="6" s="1"/>
  <c r="AB467" i="6"/>
  <c r="AB467" i="6" a="1"/>
  <c r="AA467" i="6" a="1"/>
  <c r="AA467" i="6" s="1"/>
  <c r="Z467" i="6" a="1"/>
  <c r="Z467" i="6" s="1"/>
  <c r="Y467" i="6" a="1"/>
  <c r="Y467" i="6" s="1"/>
  <c r="X467" i="6" a="1"/>
  <c r="X467" i="6" s="1"/>
  <c r="W467" i="6" a="1"/>
  <c r="W467" i="6" s="1"/>
  <c r="V467" i="6" a="1"/>
  <c r="V467" i="6" s="1"/>
  <c r="U467" i="6" a="1"/>
  <c r="U467" i="6" s="1"/>
  <c r="T467" i="6" a="1"/>
  <c r="T467" i="6" s="1"/>
  <c r="S467" i="6" a="1"/>
  <c r="S467" i="6" s="1"/>
  <c r="R467" i="6"/>
  <c r="R467" i="6" a="1"/>
  <c r="Q467" i="6" a="1"/>
  <c r="Q467" i="6" s="1"/>
  <c r="P467" i="6" a="1"/>
  <c r="P467" i="6" s="1"/>
  <c r="O467" i="6" a="1"/>
  <c r="O467" i="6" s="1"/>
  <c r="N467" i="6" a="1"/>
  <c r="N467" i="6" s="1"/>
  <c r="M467" i="6" a="1"/>
  <c r="M467" i="6" s="1"/>
  <c r="L467" i="6"/>
  <c r="L467" i="6" a="1"/>
  <c r="K467" i="6" a="1"/>
  <c r="K467" i="6" s="1"/>
  <c r="AI466" i="6" a="1"/>
  <c r="AI466" i="6" s="1"/>
  <c r="AH466" i="6" a="1"/>
  <c r="AH466" i="6" s="1"/>
  <c r="AG466" i="6" a="1"/>
  <c r="AG466" i="6" s="1"/>
  <c r="AF466" i="6" a="1"/>
  <c r="AF466" i="6" s="1"/>
  <c r="AE466" i="6" a="1"/>
  <c r="AE466" i="6" s="1"/>
  <c r="AD466" i="6"/>
  <c r="AD466" i="6" a="1"/>
  <c r="AC466" i="6" a="1"/>
  <c r="AC466" i="6" s="1"/>
  <c r="AB466" i="6" a="1"/>
  <c r="AB466" i="6" s="1"/>
  <c r="AA466" i="6" a="1"/>
  <c r="AA466" i="6" s="1"/>
  <c r="Z466" i="6" a="1"/>
  <c r="Z466" i="6" s="1"/>
  <c r="Y466" i="6" a="1"/>
  <c r="Y466" i="6" s="1"/>
  <c r="X466" i="6"/>
  <c r="X466" i="6" a="1"/>
  <c r="W466" i="6" a="1"/>
  <c r="W466" i="6" s="1"/>
  <c r="V466" i="6" a="1"/>
  <c r="V466" i="6" s="1"/>
  <c r="U466" i="6" a="1"/>
  <c r="U466" i="6" s="1"/>
  <c r="T466" i="6" a="1"/>
  <c r="T466" i="6" s="1"/>
  <c r="S466" i="6" a="1"/>
  <c r="S466" i="6" s="1"/>
  <c r="R466" i="6" a="1"/>
  <c r="R466" i="6" s="1"/>
  <c r="Q466" i="6" a="1"/>
  <c r="Q466" i="6" s="1"/>
  <c r="P466" i="6" a="1"/>
  <c r="P466" i="6" s="1"/>
  <c r="O466" i="6" a="1"/>
  <c r="O466" i="6" s="1"/>
  <c r="N466" i="6"/>
  <c r="N466" i="6" a="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c r="Z465" i="6" a="1"/>
  <c r="Y465" i="6" a="1"/>
  <c r="Y465" i="6" s="1"/>
  <c r="X465" i="6" a="1"/>
  <c r="X465" i="6" s="1"/>
  <c r="W465" i="6" a="1"/>
  <c r="W465" i="6" s="1"/>
  <c r="V465" i="6" a="1"/>
  <c r="V465" i="6" s="1"/>
  <c r="U465" i="6" a="1"/>
  <c r="U465" i="6" s="1"/>
  <c r="T465" i="6"/>
  <c r="T465" i="6" a="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c r="AF464" i="6" a="1"/>
  <c r="AE464" i="6" a="1"/>
  <c r="AE464" i="6" s="1"/>
  <c r="AD464" i="6" a="1"/>
  <c r="AD464" i="6" s="1"/>
  <c r="AC464" i="6" a="1"/>
  <c r="AC464" i="6" s="1"/>
  <c r="AB464" i="6" a="1"/>
  <c r="AB464" i="6" s="1"/>
  <c r="AA464" i="6" a="1"/>
  <c r="AA464" i="6" s="1"/>
  <c r="Z464" i="6" a="1"/>
  <c r="Z464" i="6" s="1"/>
  <c r="Y464" i="6" a="1"/>
  <c r="Y464" i="6" s="1"/>
  <c r="X464" i="6" a="1"/>
  <c r="X464" i="6" s="1"/>
  <c r="W464" i="6" a="1"/>
  <c r="W464" i="6" s="1"/>
  <c r="V464" i="6"/>
  <c r="V464" i="6" a="1"/>
  <c r="U464" i="6" a="1"/>
  <c r="U464" i="6" s="1"/>
  <c r="T464" i="6" a="1"/>
  <c r="T464" i="6" s="1"/>
  <c r="S464" i="6" a="1"/>
  <c r="S464" i="6" s="1"/>
  <c r="R464" i="6" a="1"/>
  <c r="R464" i="6" s="1"/>
  <c r="Q464" i="6" a="1"/>
  <c r="Q464" i="6" s="1"/>
  <c r="P464" i="6"/>
  <c r="P464" i="6" a="1"/>
  <c r="O464" i="6" a="1"/>
  <c r="O464" i="6" s="1"/>
  <c r="N464" i="6" a="1"/>
  <c r="N464" i="6" s="1"/>
  <c r="M464" i="6" a="1"/>
  <c r="M464" i="6" s="1"/>
  <c r="L464" i="6" a="1"/>
  <c r="L464" i="6" s="1"/>
  <c r="K464" i="6" a="1"/>
  <c r="K464" i="6" s="1"/>
  <c r="AI463" i="6" a="1"/>
  <c r="AI463" i="6" s="1"/>
  <c r="AH463" i="6"/>
  <c r="AH463" i="6" a="1"/>
  <c r="AG463" i="6" a="1"/>
  <c r="AG463" i="6" s="1"/>
  <c r="AF463" i="6" a="1"/>
  <c r="AF463" i="6" s="1"/>
  <c r="AE463" i="6" a="1"/>
  <c r="AE463" i="6" s="1"/>
  <c r="AD463" i="6" a="1"/>
  <c r="AD463" i="6" s="1"/>
  <c r="AC463" i="6" a="1"/>
  <c r="AC463" i="6" s="1"/>
  <c r="AB463" i="6"/>
  <c r="AB463" i="6" a="1"/>
  <c r="AA463" i="6" a="1"/>
  <c r="AA463" i="6" s="1"/>
  <c r="Z463" i="6" a="1"/>
  <c r="Z463" i="6" s="1"/>
  <c r="Y463" i="6" a="1"/>
  <c r="Y463" i="6" s="1"/>
  <c r="X463" i="6" a="1"/>
  <c r="X463" i="6" s="1"/>
  <c r="W463" i="6" a="1"/>
  <c r="W463" i="6" s="1"/>
  <c r="V463" i="6" a="1"/>
  <c r="V463" i="6" s="1"/>
  <c r="U463" i="6" a="1"/>
  <c r="U463" i="6" s="1"/>
  <c r="T463" i="6" a="1"/>
  <c r="T463" i="6" s="1"/>
  <c r="S463" i="6" a="1"/>
  <c r="S463" i="6" s="1"/>
  <c r="R463" i="6"/>
  <c r="R463" i="6" a="1"/>
  <c r="Q463" i="6" a="1"/>
  <c r="Q463" i="6" s="1"/>
  <c r="P463" i="6" a="1"/>
  <c r="P463" i="6" s="1"/>
  <c r="O463" i="6" a="1"/>
  <c r="O463" i="6" s="1"/>
  <c r="N463" i="6" a="1"/>
  <c r="N463" i="6" s="1"/>
  <c r="M463" i="6" a="1"/>
  <c r="M463" i="6" s="1"/>
  <c r="L463" i="6"/>
  <c r="L463" i="6" a="1"/>
  <c r="K463" i="6" a="1"/>
  <c r="K463" i="6" s="1"/>
  <c r="AI462" i="6" a="1"/>
  <c r="AI462" i="6" s="1"/>
  <c r="AH462" i="6" a="1"/>
  <c r="AH462" i="6" s="1"/>
  <c r="AG462" i="6" a="1"/>
  <c r="AG462" i="6" s="1"/>
  <c r="AF462" i="6" a="1"/>
  <c r="AF462" i="6" s="1"/>
  <c r="AE462" i="6" a="1"/>
  <c r="AE462" i="6" s="1"/>
  <c r="AD462" i="6"/>
  <c r="AD462" i="6" a="1"/>
  <c r="AC462" i="6" a="1"/>
  <c r="AC462" i="6" s="1"/>
  <c r="AB462" i="6" a="1"/>
  <c r="AB462" i="6" s="1"/>
  <c r="AA462" i="6" a="1"/>
  <c r="AA462" i="6" s="1"/>
  <c r="Z462" i="6" a="1"/>
  <c r="Z462" i="6" s="1"/>
  <c r="Y462" i="6" a="1"/>
  <c r="Y462" i="6" s="1"/>
  <c r="X462" i="6"/>
  <c r="X462" i="6" a="1"/>
  <c r="W462" i="6" a="1"/>
  <c r="W462" i="6" s="1"/>
  <c r="V462" i="6" a="1"/>
  <c r="V462" i="6" s="1"/>
  <c r="U462" i="6" a="1"/>
  <c r="U462" i="6" s="1"/>
  <c r="T462" i="6" a="1"/>
  <c r="T462" i="6" s="1"/>
  <c r="S462" i="6" a="1"/>
  <c r="S462" i="6" s="1"/>
  <c r="R462" i="6" a="1"/>
  <c r="R462" i="6" s="1"/>
  <c r="Q462" i="6" a="1"/>
  <c r="Q462" i="6" s="1"/>
  <c r="P462" i="6" a="1"/>
  <c r="P462" i="6" s="1"/>
  <c r="O462" i="6" a="1"/>
  <c r="O462" i="6" s="1"/>
  <c r="N462" i="6"/>
  <c r="N462" i="6" a="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c r="Z461" i="6" a="1"/>
  <c r="Y461" i="6" a="1"/>
  <c r="Y461" i="6" s="1"/>
  <c r="X461" i="6" a="1"/>
  <c r="X461" i="6" s="1"/>
  <c r="W461" i="6" a="1"/>
  <c r="W461" i="6" s="1"/>
  <c r="V461" i="6" a="1"/>
  <c r="V461" i="6" s="1"/>
  <c r="U461" i="6" a="1"/>
  <c r="U461" i="6" s="1"/>
  <c r="T461" i="6"/>
  <c r="T461" i="6" a="1"/>
  <c r="S461" i="6" a="1"/>
  <c r="S461" i="6" s="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c r="AF460" i="6" a="1"/>
  <c r="AE460" i="6" a="1"/>
  <c r="AE460" i="6" s="1"/>
  <c r="AD460" i="6" a="1"/>
  <c r="AD460" i="6" s="1"/>
  <c r="AC460" i="6" a="1"/>
  <c r="AC460" i="6" s="1"/>
  <c r="AB460" i="6" a="1"/>
  <c r="AB460" i="6" s="1"/>
  <c r="AA460" i="6" a="1"/>
  <c r="AA460" i="6" s="1"/>
  <c r="Z460" i="6" a="1"/>
  <c r="Z460" i="6" s="1"/>
  <c r="Y460" i="6" a="1"/>
  <c r="Y460" i="6" s="1"/>
  <c r="X460" i="6" a="1"/>
  <c r="X460" i="6" s="1"/>
  <c r="W460" i="6" a="1"/>
  <c r="W460" i="6" s="1"/>
  <c r="V460" i="6"/>
  <c r="V460" i="6" a="1"/>
  <c r="U460" i="6" a="1"/>
  <c r="U460" i="6" s="1"/>
  <c r="T460" i="6" a="1"/>
  <c r="T460" i="6" s="1"/>
  <c r="S460" i="6" a="1"/>
  <c r="S460" i="6" s="1"/>
  <c r="R460" i="6" a="1"/>
  <c r="R460" i="6" s="1"/>
  <c r="Q460" i="6" a="1"/>
  <c r="Q460" i="6" s="1"/>
  <c r="P460" i="6"/>
  <c r="P460" i="6" a="1"/>
  <c r="O460" i="6" a="1"/>
  <c r="O460" i="6" s="1"/>
  <c r="N460" i="6" a="1"/>
  <c r="N460" i="6" s="1"/>
  <c r="M460" i="6" a="1"/>
  <c r="M460" i="6" s="1"/>
  <c r="L460" i="6" a="1"/>
  <c r="L460" i="6" s="1"/>
  <c r="K460" i="6" a="1"/>
  <c r="K460" i="6" s="1"/>
  <c r="AI459" i="6" a="1"/>
  <c r="AI459" i="6" s="1"/>
  <c r="AH459" i="6"/>
  <c r="AH459" i="6" a="1"/>
  <c r="AG459" i="6" a="1"/>
  <c r="AG459" i="6" s="1"/>
  <c r="AF459" i="6" a="1"/>
  <c r="AF459" i="6" s="1"/>
  <c r="AE459" i="6" a="1"/>
  <c r="AE459" i="6" s="1"/>
  <c r="AD459" i="6" a="1"/>
  <c r="AD459" i="6" s="1"/>
  <c r="AC459" i="6" a="1"/>
  <c r="AC459" i="6" s="1"/>
  <c r="AB459" i="6"/>
  <c r="AB459" i="6" a="1"/>
  <c r="AA459" i="6" a="1"/>
  <c r="AA459" i="6" s="1"/>
  <c r="Z459" i="6" a="1"/>
  <c r="Z459" i="6" s="1"/>
  <c r="Y459" i="6" a="1"/>
  <c r="Y459" i="6" s="1"/>
  <c r="X459" i="6" a="1"/>
  <c r="X459" i="6" s="1"/>
  <c r="W459" i="6" a="1"/>
  <c r="W459" i="6" s="1"/>
  <c r="V459" i="6" a="1"/>
  <c r="V459" i="6" s="1"/>
  <c r="U459" i="6" a="1"/>
  <c r="U459" i="6" s="1"/>
  <c r="T459" i="6" a="1"/>
  <c r="T459" i="6" s="1"/>
  <c r="S459" i="6" a="1"/>
  <c r="S459" i="6" s="1"/>
  <c r="R459" i="6"/>
  <c r="R459" i="6" a="1"/>
  <c r="Q459" i="6" a="1"/>
  <c r="Q459" i="6" s="1"/>
  <c r="P459" i="6" a="1"/>
  <c r="P459" i="6" s="1"/>
  <c r="O459" i="6" a="1"/>
  <c r="O459" i="6" s="1"/>
  <c r="N459" i="6" a="1"/>
  <c r="N459" i="6" s="1"/>
  <c r="M459" i="6" a="1"/>
  <c r="M459" i="6" s="1"/>
  <c r="L459" i="6"/>
  <c r="L459" i="6" a="1"/>
  <c r="K459" i="6" a="1"/>
  <c r="K459" i="6" s="1"/>
  <c r="AI458" i="6" a="1"/>
  <c r="AI458" i="6" s="1"/>
  <c r="AH458" i="6" a="1"/>
  <c r="AH458" i="6" s="1"/>
  <c r="AG458" i="6" a="1"/>
  <c r="AG458" i="6" s="1"/>
  <c r="AF458" i="6" a="1"/>
  <c r="AF458" i="6" s="1"/>
  <c r="AE458" i="6" a="1"/>
  <c r="AE458" i="6" s="1"/>
  <c r="AD458" i="6"/>
  <c r="AD458" i="6" a="1"/>
  <c r="AC458" i="6" a="1"/>
  <c r="AC458" i="6" s="1"/>
  <c r="AB458" i="6" a="1"/>
  <c r="AB458" i="6" s="1"/>
  <c r="AA458" i="6" a="1"/>
  <c r="AA458" i="6" s="1"/>
  <c r="Z458" i="6" a="1"/>
  <c r="Z458" i="6" s="1"/>
  <c r="Y458" i="6" a="1"/>
  <c r="Y458" i="6" s="1"/>
  <c r="X458" i="6"/>
  <c r="X458" i="6" a="1"/>
  <c r="W458" i="6" a="1"/>
  <c r="W458" i="6" s="1"/>
  <c r="V458" i="6" a="1"/>
  <c r="V458" i="6" s="1"/>
  <c r="U458" i="6" a="1"/>
  <c r="U458" i="6" s="1"/>
  <c r="T458" i="6" a="1"/>
  <c r="T458" i="6" s="1"/>
  <c r="S458" i="6" a="1"/>
  <c r="S458" i="6" s="1"/>
  <c r="R458" i="6" a="1"/>
  <c r="R458" i="6" s="1"/>
  <c r="Q458" i="6" a="1"/>
  <c r="Q458" i="6" s="1"/>
  <c r="P458" i="6" a="1"/>
  <c r="P458" i="6" s="1"/>
  <c r="O458" i="6" a="1"/>
  <c r="O458" i="6" s="1"/>
  <c r="N458" i="6"/>
  <c r="N458" i="6" a="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c r="Z457" i="6" a="1"/>
  <c r="Y457" i="6" a="1"/>
  <c r="Y457" i="6" s="1"/>
  <c r="X457" i="6" a="1"/>
  <c r="X457" i="6" s="1"/>
  <c r="W457" i="6" a="1"/>
  <c r="W457" i="6" s="1"/>
  <c r="V457" i="6" a="1"/>
  <c r="V457" i="6" s="1"/>
  <c r="U457" i="6" a="1"/>
  <c r="U457" i="6" s="1"/>
  <c r="T457" i="6"/>
  <c r="T457" i="6" a="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c r="AF456" i="6" a="1"/>
  <c r="AE456" i="6" a="1"/>
  <c r="AE456" i="6" s="1"/>
  <c r="AD456" i="6" a="1"/>
  <c r="AD456" i="6" s="1"/>
  <c r="AC456" i="6" a="1"/>
  <c r="AC456" i="6" s="1"/>
  <c r="AB456" i="6" a="1"/>
  <c r="AB456" i="6" s="1"/>
  <c r="AA456" i="6" a="1"/>
  <c r="AA456" i="6" s="1"/>
  <c r="Z456" i="6" a="1"/>
  <c r="Z456" i="6" s="1"/>
  <c r="Y456" i="6" a="1"/>
  <c r="Y456" i="6" s="1"/>
  <c r="X456" i="6" a="1"/>
  <c r="X456" i="6" s="1"/>
  <c r="W456" i="6" a="1"/>
  <c r="W456" i="6" s="1"/>
  <c r="V456" i="6"/>
  <c r="V456" i="6" a="1"/>
  <c r="U456" i="6" a="1"/>
  <c r="U456" i="6" s="1"/>
  <c r="T456" i="6" a="1"/>
  <c r="T456" i="6" s="1"/>
  <c r="S456" i="6" a="1"/>
  <c r="S456" i="6" s="1"/>
  <c r="R456" i="6" a="1"/>
  <c r="R456" i="6" s="1"/>
  <c r="Q456" i="6" a="1"/>
  <c r="Q456" i="6" s="1"/>
  <c r="P456" i="6"/>
  <c r="P456" i="6" a="1"/>
  <c r="O456" i="6" a="1"/>
  <c r="O456" i="6" s="1"/>
  <c r="N456" i="6" a="1"/>
  <c r="N456" i="6" s="1"/>
  <c r="M456" i="6" a="1"/>
  <c r="M456" i="6" s="1"/>
  <c r="L456" i="6" a="1"/>
  <c r="L456" i="6" s="1"/>
  <c r="K456" i="6" a="1"/>
  <c r="K456" i="6" s="1"/>
  <c r="AI455" i="6" a="1"/>
  <c r="AI455" i="6" s="1"/>
  <c r="AH455" i="6"/>
  <c r="AH455" i="6" a="1"/>
  <c r="AG455" i="6" a="1"/>
  <c r="AG455" i="6" s="1"/>
  <c r="AF455" i="6" a="1"/>
  <c r="AF455" i="6" s="1"/>
  <c r="AE455" i="6" a="1"/>
  <c r="AE455" i="6" s="1"/>
  <c r="AD455" i="6" a="1"/>
  <c r="AD455" i="6" s="1"/>
  <c r="AC455" i="6" a="1"/>
  <c r="AC455" i="6" s="1"/>
  <c r="AB455" i="6"/>
  <c r="AB455" i="6" a="1"/>
  <c r="AA455" i="6" a="1"/>
  <c r="AA455" i="6" s="1"/>
  <c r="Z455" i="6" a="1"/>
  <c r="Z455" i="6" s="1"/>
  <c r="Y455" i="6" a="1"/>
  <c r="Y455" i="6" s="1"/>
  <c r="X455" i="6" a="1"/>
  <c r="X455" i="6" s="1"/>
  <c r="W455" i="6" a="1"/>
  <c r="W455" i="6" s="1"/>
  <c r="V455" i="6" a="1"/>
  <c r="V455" i="6" s="1"/>
  <c r="U455" i="6" a="1"/>
  <c r="U455" i="6" s="1"/>
  <c r="T455" i="6" a="1"/>
  <c r="T455" i="6" s="1"/>
  <c r="S455" i="6" a="1"/>
  <c r="S455" i="6" s="1"/>
  <c r="R455" i="6"/>
  <c r="R455" i="6" a="1"/>
  <c r="Q455" i="6" a="1"/>
  <c r="Q455" i="6" s="1"/>
  <c r="P455" i="6" a="1"/>
  <c r="P455" i="6" s="1"/>
  <c r="O455" i="6" a="1"/>
  <c r="O455" i="6" s="1"/>
  <c r="N455" i="6" a="1"/>
  <c r="N455" i="6" s="1"/>
  <c r="M455" i="6" a="1"/>
  <c r="M455" i="6" s="1"/>
  <c r="L455" i="6"/>
  <c r="L455" i="6" a="1"/>
  <c r="K455" i="6" a="1"/>
  <c r="K455" i="6" s="1"/>
  <c r="AI454" i="6" a="1"/>
  <c r="AI454" i="6" s="1"/>
  <c r="AH454" i="6" a="1"/>
  <c r="AH454" i="6" s="1"/>
  <c r="AG454" i="6" a="1"/>
  <c r="AG454" i="6" s="1"/>
  <c r="AF454" i="6" a="1"/>
  <c r="AF454" i="6" s="1"/>
  <c r="AE454" i="6" a="1"/>
  <c r="AE454" i="6" s="1"/>
  <c r="AD454" i="6"/>
  <c r="AD454" i="6" a="1"/>
  <c r="AC454" i="6" a="1"/>
  <c r="AC454" i="6" s="1"/>
  <c r="AB454" i="6" a="1"/>
  <c r="AB454" i="6" s="1"/>
  <c r="AA454" i="6" a="1"/>
  <c r="AA454" i="6" s="1"/>
  <c r="Z454" i="6" a="1"/>
  <c r="Z454" i="6" s="1"/>
  <c r="Y454" i="6" a="1"/>
  <c r="Y454" i="6" s="1"/>
  <c r="X454" i="6"/>
  <c r="X454" i="6" a="1"/>
  <c r="W454" i="6" a="1"/>
  <c r="W454" i="6" s="1"/>
  <c r="V454" i="6" a="1"/>
  <c r="V454" i="6" s="1"/>
  <c r="U454" i="6" a="1"/>
  <c r="U454" i="6" s="1"/>
  <c r="T454" i="6" a="1"/>
  <c r="T454" i="6" s="1"/>
  <c r="S454" i="6" a="1"/>
  <c r="S454" i="6" s="1"/>
  <c r="R454" i="6" a="1"/>
  <c r="R454" i="6" s="1"/>
  <c r="Q454" i="6" a="1"/>
  <c r="Q454" i="6" s="1"/>
  <c r="P454" i="6" a="1"/>
  <c r="P454" i="6" s="1"/>
  <c r="O454" i="6" a="1"/>
  <c r="O454" i="6" s="1"/>
  <c r="N454" i="6"/>
  <c r="N454" i="6" a="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c r="Z453" i="6" a="1"/>
  <c r="Y453" i="6" a="1"/>
  <c r="Y453" i="6" s="1"/>
  <c r="X453" i="6" a="1"/>
  <c r="X453" i="6" s="1"/>
  <c r="W453" i="6" a="1"/>
  <c r="W453" i="6" s="1"/>
  <c r="V453" i="6" a="1"/>
  <c r="V453" i="6" s="1"/>
  <c r="U453" i="6" a="1"/>
  <c r="U453" i="6" s="1"/>
  <c r="T453" i="6"/>
  <c r="T453" i="6" a="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c r="AF452" i="6" a="1"/>
  <c r="AE452" i="6" a="1"/>
  <c r="AE452" i="6" s="1"/>
  <c r="AD452" i="6" a="1"/>
  <c r="AD452" i="6" s="1"/>
  <c r="AC452" i="6" a="1"/>
  <c r="AC452" i="6" s="1"/>
  <c r="AB452" i="6" a="1"/>
  <c r="AB452" i="6" s="1"/>
  <c r="AA452" i="6" a="1"/>
  <c r="AA452" i="6" s="1"/>
  <c r="Z452" i="6" a="1"/>
  <c r="Z452" i="6" s="1"/>
  <c r="Y452" i="6" a="1"/>
  <c r="Y452" i="6" s="1"/>
  <c r="X452" i="6" a="1"/>
  <c r="X452" i="6" s="1"/>
  <c r="W452" i="6" a="1"/>
  <c r="W452" i="6" s="1"/>
  <c r="V452" i="6"/>
  <c r="V452" i="6" a="1"/>
  <c r="U452" i="6" a="1"/>
  <c r="U452" i="6" s="1"/>
  <c r="T452" i="6" a="1"/>
  <c r="T452" i="6" s="1"/>
  <c r="S452" i="6" a="1"/>
  <c r="S452" i="6" s="1"/>
  <c r="R452" i="6" a="1"/>
  <c r="R452" i="6" s="1"/>
  <c r="Q452" i="6" a="1"/>
  <c r="Q452" i="6" s="1"/>
  <c r="P452" i="6"/>
  <c r="P452" i="6" a="1"/>
  <c r="O452" i="6" a="1"/>
  <c r="O452" i="6" s="1"/>
  <c r="N452" i="6" a="1"/>
  <c r="N452" i="6" s="1"/>
  <c r="M452" i="6" a="1"/>
  <c r="M452" i="6" s="1"/>
  <c r="L452" i="6" a="1"/>
  <c r="L452" i="6" s="1"/>
  <c r="K452" i="6" a="1"/>
  <c r="K452" i="6" s="1"/>
  <c r="AI451" i="6" a="1"/>
  <c r="AI451" i="6" s="1"/>
  <c r="AH451" i="6"/>
  <c r="AH451" i="6" a="1"/>
  <c r="AG451" i="6" a="1"/>
  <c r="AG451" i="6" s="1"/>
  <c r="AF451" i="6" a="1"/>
  <c r="AF451" i="6" s="1"/>
  <c r="AE451" i="6" a="1"/>
  <c r="AE451" i="6" s="1"/>
  <c r="AD451" i="6" a="1"/>
  <c r="AD451" i="6" s="1"/>
  <c r="AC451" i="6" a="1"/>
  <c r="AC451" i="6" s="1"/>
  <c r="AB451" i="6"/>
  <c r="AB451" i="6" a="1"/>
  <c r="AA451" i="6" a="1"/>
  <c r="AA451" i="6" s="1"/>
  <c r="Z451" i="6" a="1"/>
  <c r="Z451" i="6" s="1"/>
  <c r="Y451" i="6" a="1"/>
  <c r="Y451" i="6" s="1"/>
  <c r="X451" i="6" a="1"/>
  <c r="X451" i="6" s="1"/>
  <c r="W451" i="6" a="1"/>
  <c r="W451" i="6" s="1"/>
  <c r="V451" i="6" a="1"/>
  <c r="V451" i="6" s="1"/>
  <c r="U451" i="6" a="1"/>
  <c r="U451" i="6" s="1"/>
  <c r="T451" i="6" a="1"/>
  <c r="T451" i="6" s="1"/>
  <c r="S451" i="6" a="1"/>
  <c r="S451" i="6" s="1"/>
  <c r="R451" i="6"/>
  <c r="R451" i="6" a="1"/>
  <c r="Q451" i="6" a="1"/>
  <c r="Q451" i="6" s="1"/>
  <c r="P451" i="6" a="1"/>
  <c r="P451" i="6" s="1"/>
  <c r="O451" i="6" a="1"/>
  <c r="O451" i="6" s="1"/>
  <c r="N451" i="6" a="1"/>
  <c r="N451" i="6" s="1"/>
  <c r="M451" i="6" a="1"/>
  <c r="M451" i="6" s="1"/>
  <c r="L451" i="6"/>
  <c r="L451" i="6" a="1"/>
  <c r="K451" i="6" a="1"/>
  <c r="K451" i="6" s="1"/>
  <c r="AI450" i="6" a="1"/>
  <c r="AI450" i="6" s="1"/>
  <c r="AH450" i="6" a="1"/>
  <c r="AH450" i="6" s="1"/>
  <c r="AG450" i="6" a="1"/>
  <c r="AG450" i="6" s="1"/>
  <c r="AF450" i="6" a="1"/>
  <c r="AF450" i="6" s="1"/>
  <c r="AE450" i="6" a="1"/>
  <c r="AE450" i="6" s="1"/>
  <c r="AD450" i="6"/>
  <c r="AD450" i="6" a="1"/>
  <c r="AC450" i="6" a="1"/>
  <c r="AC450" i="6" s="1"/>
  <c r="AB450" i="6" a="1"/>
  <c r="AB450" i="6" s="1"/>
  <c r="AA450" i="6" a="1"/>
  <c r="AA450" i="6" s="1"/>
  <c r="Z450" i="6" a="1"/>
  <c r="Z450" i="6" s="1"/>
  <c r="Y450" i="6" a="1"/>
  <c r="Y450" i="6" s="1"/>
  <c r="X450" i="6"/>
  <c r="X450" i="6" a="1"/>
  <c r="W450" i="6" a="1"/>
  <c r="W450" i="6" s="1"/>
  <c r="V450" i="6" a="1"/>
  <c r="V450" i="6" s="1"/>
  <c r="U450" i="6" a="1"/>
  <c r="U450" i="6" s="1"/>
  <c r="T450" i="6" a="1"/>
  <c r="T450" i="6" s="1"/>
  <c r="S450" i="6" a="1"/>
  <c r="S450" i="6" s="1"/>
  <c r="R450" i="6" a="1"/>
  <c r="R450" i="6" s="1"/>
  <c r="Q450" i="6" a="1"/>
  <c r="Q450" i="6" s="1"/>
  <c r="P450" i="6" a="1"/>
  <c r="P450" i="6" s="1"/>
  <c r="O450" i="6" a="1"/>
  <c r="O450" i="6" s="1"/>
  <c r="N450" i="6"/>
  <c r="N450" i="6" a="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c r="Z449" i="6" a="1"/>
  <c r="Y449" i="6" a="1"/>
  <c r="Y449" i="6" s="1"/>
  <c r="X449" i="6" a="1"/>
  <c r="X449" i="6" s="1"/>
  <c r="W449" i="6" a="1"/>
  <c r="W449" i="6" s="1"/>
  <c r="V449" i="6" a="1"/>
  <c r="V449" i="6" s="1"/>
  <c r="U449" i="6" a="1"/>
  <c r="U449" i="6" s="1"/>
  <c r="T449" i="6"/>
  <c r="T449" i="6" a="1"/>
  <c r="S449" i="6" a="1"/>
  <c r="S449" i="6" s="1"/>
  <c r="R449" i="6" a="1"/>
  <c r="R449" i="6" s="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c r="AF448" i="6" a="1"/>
  <c r="AE448" i="6" a="1"/>
  <c r="AE448" i="6" s="1"/>
  <c r="AD448" i="6" a="1"/>
  <c r="AD448" i="6" s="1"/>
  <c r="AC448" i="6" a="1"/>
  <c r="AC448" i="6" s="1"/>
  <c r="AB448" i="6" a="1"/>
  <c r="AB448" i="6" s="1"/>
  <c r="AA448" i="6" a="1"/>
  <c r="AA448" i="6" s="1"/>
  <c r="Z448" i="6" a="1"/>
  <c r="Z448" i="6" s="1"/>
  <c r="Y448" i="6" a="1"/>
  <c r="Y448" i="6" s="1"/>
  <c r="X448" i="6" a="1"/>
  <c r="X448" i="6" s="1"/>
  <c r="W448" i="6" a="1"/>
  <c r="W448" i="6" s="1"/>
  <c r="V448" i="6"/>
  <c r="V448" i="6" a="1"/>
  <c r="U448" i="6" a="1"/>
  <c r="U448" i="6" s="1"/>
  <c r="T448" i="6" a="1"/>
  <c r="T448" i="6" s="1"/>
  <c r="S448" i="6" a="1"/>
  <c r="S448" i="6" s="1"/>
  <c r="R448" i="6" a="1"/>
  <c r="R448" i="6" s="1"/>
  <c r="Q448" i="6" a="1"/>
  <c r="Q448" i="6" s="1"/>
  <c r="P448" i="6"/>
  <c r="P448" i="6" a="1"/>
  <c r="O448" i="6" a="1"/>
  <c r="O448" i="6" s="1"/>
  <c r="N448" i="6" a="1"/>
  <c r="N448" i="6" s="1"/>
  <c r="M448" i="6" a="1"/>
  <c r="M448" i="6" s="1"/>
  <c r="L448" i="6" a="1"/>
  <c r="L448" i="6" s="1"/>
  <c r="K448" i="6" a="1"/>
  <c r="K448" i="6" s="1"/>
  <c r="AI447" i="6" a="1"/>
  <c r="AI447" i="6" s="1"/>
  <c r="AH447" i="6"/>
  <c r="AH447" i="6" a="1"/>
  <c r="AG447" i="6" a="1"/>
  <c r="AG447" i="6" s="1"/>
  <c r="AF447" i="6" a="1"/>
  <c r="AF447" i="6" s="1"/>
  <c r="AE447" i="6" a="1"/>
  <c r="AE447" i="6" s="1"/>
  <c r="AD447" i="6" a="1"/>
  <c r="AD447" i="6" s="1"/>
  <c r="AC447" i="6" a="1"/>
  <c r="AC447" i="6" s="1"/>
  <c r="AB447" i="6"/>
  <c r="AB447" i="6" a="1"/>
  <c r="AA447" i="6" a="1"/>
  <c r="AA447" i="6" s="1"/>
  <c r="Z447" i="6" a="1"/>
  <c r="Z447" i="6" s="1"/>
  <c r="Y447" i="6" a="1"/>
  <c r="Y447" i="6" s="1"/>
  <c r="X447" i="6" a="1"/>
  <c r="X447" i="6" s="1"/>
  <c r="W447" i="6" a="1"/>
  <c r="W447" i="6" s="1"/>
  <c r="V447" i="6" a="1"/>
  <c r="V447" i="6" s="1"/>
  <c r="U447" i="6" a="1"/>
  <c r="U447" i="6" s="1"/>
  <c r="T447" i="6" a="1"/>
  <c r="T447" i="6" s="1"/>
  <c r="S447" i="6" a="1"/>
  <c r="S447" i="6" s="1"/>
  <c r="R447" i="6"/>
  <c r="R447" i="6" a="1"/>
  <c r="Q447" i="6" a="1"/>
  <c r="Q447" i="6" s="1"/>
  <c r="P447" i="6" a="1"/>
  <c r="P447" i="6" s="1"/>
  <c r="O447" i="6" a="1"/>
  <c r="O447" i="6" s="1"/>
  <c r="N447" i="6" a="1"/>
  <c r="N447" i="6" s="1"/>
  <c r="M447" i="6" a="1"/>
  <c r="M447" i="6" s="1"/>
  <c r="L447" i="6"/>
  <c r="L447" i="6" a="1"/>
  <c r="K447" i="6" a="1"/>
  <c r="K447" i="6" s="1"/>
  <c r="AI446" i="6" a="1"/>
  <c r="AI446" i="6" s="1"/>
  <c r="AH446" i="6" a="1"/>
  <c r="AH446" i="6" s="1"/>
  <c r="AG446" i="6" a="1"/>
  <c r="AG446" i="6" s="1"/>
  <c r="AF446" i="6" a="1"/>
  <c r="AF446" i="6" s="1"/>
  <c r="AE446" i="6" a="1"/>
  <c r="AE446" i="6" s="1"/>
  <c r="AD446" i="6"/>
  <c r="AD446" i="6" a="1"/>
  <c r="AC446" i="6" a="1"/>
  <c r="AC446" i="6" s="1"/>
  <c r="AB446" i="6" a="1"/>
  <c r="AB446" i="6" s="1"/>
  <c r="AA446" i="6" a="1"/>
  <c r="AA446" i="6" s="1"/>
  <c r="Z446" i="6" a="1"/>
  <c r="Z446" i="6" s="1"/>
  <c r="Y446" i="6" a="1"/>
  <c r="Y446" i="6" s="1"/>
  <c r="X446" i="6" a="1"/>
  <c r="X446" i="6" s="1"/>
  <c r="W446" i="6" a="1"/>
  <c r="W446" i="6" s="1"/>
  <c r="V446" i="6"/>
  <c r="V446" i="6" a="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c r="AH445" i="6" a="1"/>
  <c r="AG445" i="6" a="1"/>
  <c r="AG445" i="6" s="1"/>
  <c r="AF445" i="6" a="1"/>
  <c r="AF445" i="6" s="1"/>
  <c r="AE445" i="6" a="1"/>
  <c r="AE445" i="6" s="1"/>
  <c r="AD445" i="6" a="1"/>
  <c r="AD445" i="6" s="1"/>
  <c r="AC445" i="6" a="1"/>
  <c r="AC445" i="6" s="1"/>
  <c r="AB445" i="6" a="1"/>
  <c r="AB445" i="6" s="1"/>
  <c r="AA445" i="6" a="1"/>
  <c r="AA445" i="6" s="1"/>
  <c r="Z445" i="6"/>
  <c r="Z445" i="6" a="1"/>
  <c r="Y445" i="6" a="1"/>
  <c r="Y445" i="6" s="1"/>
  <c r="X445" i="6" a="1"/>
  <c r="X445" i="6" s="1"/>
  <c r="W445" i="6" a="1"/>
  <c r="W445" i="6" s="1"/>
  <c r="V445" i="6" a="1"/>
  <c r="V445" i="6" s="1"/>
  <c r="U445" i="6" a="1"/>
  <c r="U445" i="6" s="1"/>
  <c r="T445" i="6"/>
  <c r="T445" i="6" a="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c r="AF444" i="6" a="1"/>
  <c r="AE444" i="6" a="1"/>
  <c r="AE444" i="6" s="1"/>
  <c r="AD444" i="6" a="1"/>
  <c r="AD444" i="6" s="1"/>
  <c r="AC444" i="6" a="1"/>
  <c r="AC444" i="6" s="1"/>
  <c r="AB444" i="6" a="1"/>
  <c r="AB444" i="6" s="1"/>
  <c r="AA444" i="6" a="1"/>
  <c r="AA444" i="6" s="1"/>
  <c r="Z444" i="6" a="1"/>
  <c r="Z444" i="6" s="1"/>
  <c r="Y444" i="6" a="1"/>
  <c r="Y444" i="6" s="1"/>
  <c r="X444" i="6" a="1"/>
  <c r="X444" i="6" s="1"/>
  <c r="W444" i="6" a="1"/>
  <c r="W444" i="6" s="1"/>
  <c r="V444" i="6"/>
  <c r="V444" i="6" a="1"/>
  <c r="U444" i="6" a="1"/>
  <c r="U444" i="6" s="1"/>
  <c r="T444" i="6" a="1"/>
  <c r="T444" i="6" s="1"/>
  <c r="S444" i="6" a="1"/>
  <c r="S444" i="6" s="1"/>
  <c r="R444" i="6" a="1"/>
  <c r="R444" i="6" s="1"/>
  <c r="Q444" i="6" a="1"/>
  <c r="Q444" i="6" s="1"/>
  <c r="P444" i="6"/>
  <c r="P444" i="6" a="1"/>
  <c r="O444" i="6" a="1"/>
  <c r="O444" i="6" s="1"/>
  <c r="N444" i="6" a="1"/>
  <c r="N444" i="6" s="1"/>
  <c r="M444" i="6" a="1"/>
  <c r="M444" i="6" s="1"/>
  <c r="L444" i="6" a="1"/>
  <c r="L444" i="6" s="1"/>
  <c r="K444" i="6" a="1"/>
  <c r="K444" i="6" s="1"/>
  <c r="AI443" i="6" a="1"/>
  <c r="AI443" i="6" s="1"/>
  <c r="AH443" i="6"/>
  <c r="AH443" i="6" a="1"/>
  <c r="AG443" i="6" a="1"/>
  <c r="AG443" i="6" s="1"/>
  <c r="AF443" i="6" a="1"/>
  <c r="AF443" i="6" s="1"/>
  <c r="AE443" i="6" a="1"/>
  <c r="AE443" i="6" s="1"/>
  <c r="AD443" i="6" a="1"/>
  <c r="AD443" i="6" s="1"/>
  <c r="AC443" i="6" a="1"/>
  <c r="AC443" i="6" s="1"/>
  <c r="AB443" i="6"/>
  <c r="AB443" i="6" a="1"/>
  <c r="AA443" i="6" a="1"/>
  <c r="AA443" i="6" s="1"/>
  <c r="Z443" i="6" a="1"/>
  <c r="Z443" i="6" s="1"/>
  <c r="Y443" i="6" a="1"/>
  <c r="Y443" i="6" s="1"/>
  <c r="X443" i="6" a="1"/>
  <c r="X443" i="6" s="1"/>
  <c r="W443" i="6" a="1"/>
  <c r="W443" i="6" s="1"/>
  <c r="V443" i="6" a="1"/>
  <c r="V443" i="6" s="1"/>
  <c r="U443" i="6" a="1"/>
  <c r="U443" i="6" s="1"/>
  <c r="T443" i="6" a="1"/>
  <c r="T443" i="6" s="1"/>
  <c r="S443" i="6" a="1"/>
  <c r="S443" i="6" s="1"/>
  <c r="R443" i="6"/>
  <c r="R443" i="6" a="1"/>
  <c r="Q443" i="6" a="1"/>
  <c r="Q443" i="6" s="1"/>
  <c r="P443" i="6" a="1"/>
  <c r="P443" i="6" s="1"/>
  <c r="O443" i="6" a="1"/>
  <c r="O443" i="6" s="1"/>
  <c r="N443" i="6" a="1"/>
  <c r="N443" i="6" s="1"/>
  <c r="M443" i="6" a="1"/>
  <c r="M443" i="6" s="1"/>
  <c r="L443" i="6"/>
  <c r="L443" i="6" a="1"/>
  <c r="K443" i="6" a="1"/>
  <c r="K443" i="6" s="1"/>
  <c r="AI442" i="6" a="1"/>
  <c r="AI442" i="6" s="1"/>
  <c r="AH442" i="6" a="1"/>
  <c r="AH442" i="6" s="1"/>
  <c r="AG442" i="6" a="1"/>
  <c r="AG442" i="6" s="1"/>
  <c r="AF442" i="6" a="1"/>
  <c r="AF442" i="6" s="1"/>
  <c r="AE442" i="6" a="1"/>
  <c r="AE442" i="6" s="1"/>
  <c r="AD442" i="6"/>
  <c r="AD442" i="6" a="1"/>
  <c r="AC442" i="6" a="1"/>
  <c r="AC442" i="6" s="1"/>
  <c r="AB442" i="6" a="1"/>
  <c r="AB442" i="6" s="1"/>
  <c r="AA442" i="6" a="1"/>
  <c r="AA442" i="6" s="1"/>
  <c r="Z442" i="6" a="1"/>
  <c r="Z442" i="6" s="1"/>
  <c r="Y442" i="6" a="1"/>
  <c r="Y442" i="6" s="1"/>
  <c r="X442" i="6"/>
  <c r="X442" i="6" a="1"/>
  <c r="W442" i="6" a="1"/>
  <c r="W442" i="6" s="1"/>
  <c r="V442" i="6" a="1"/>
  <c r="V442" i="6" s="1"/>
  <c r="U442" i="6" a="1"/>
  <c r="U442" i="6" s="1"/>
  <c r="T442" i="6" a="1"/>
  <c r="T442" i="6" s="1"/>
  <c r="S442" i="6" a="1"/>
  <c r="S442" i="6" s="1"/>
  <c r="R442" i="6" a="1"/>
  <c r="R442" i="6" s="1"/>
  <c r="Q442" i="6" a="1"/>
  <c r="Q442" i="6" s="1"/>
  <c r="P442" i="6" a="1"/>
  <c r="P442" i="6" s="1"/>
  <c r="O442" i="6" a="1"/>
  <c r="O442" i="6" s="1"/>
  <c r="N442" i="6"/>
  <c r="N442" i="6" a="1"/>
  <c r="M442" i="6" a="1"/>
  <c r="M442" i="6" s="1"/>
  <c r="L442" i="6" a="1"/>
  <c r="L442" i="6" s="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c r="Z441" i="6" a="1"/>
  <c r="Y441" i="6" a="1"/>
  <c r="Y441" i="6" s="1"/>
  <c r="X441" i="6" a="1"/>
  <c r="X441" i="6" s="1"/>
  <c r="W441" i="6" a="1"/>
  <c r="W441" i="6" s="1"/>
  <c r="V441" i="6" a="1"/>
  <c r="V441" i="6" s="1"/>
  <c r="U441" i="6" a="1"/>
  <c r="U441" i="6" s="1"/>
  <c r="T441" i="6"/>
  <c r="T441" i="6" a="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c r="AF440" i="6" a="1"/>
  <c r="AE440" i="6" a="1"/>
  <c r="AE440" i="6" s="1"/>
  <c r="AD440" i="6" a="1"/>
  <c r="AD440" i="6" s="1"/>
  <c r="AC440" i="6" a="1"/>
  <c r="AC440" i="6" s="1"/>
  <c r="AB440" i="6" a="1"/>
  <c r="AB440" i="6" s="1"/>
  <c r="AA440" i="6" a="1"/>
  <c r="AA440" i="6" s="1"/>
  <c r="Z440" i="6" a="1"/>
  <c r="Z440" i="6" s="1"/>
  <c r="Y440" i="6" a="1"/>
  <c r="Y440" i="6" s="1"/>
  <c r="X440" i="6" a="1"/>
  <c r="X440" i="6" s="1"/>
  <c r="W440" i="6" a="1"/>
  <c r="W440" i="6" s="1"/>
  <c r="V440" i="6"/>
  <c r="V440" i="6" a="1"/>
  <c r="U440" i="6" a="1"/>
  <c r="U440" i="6" s="1"/>
  <c r="T440" i="6" a="1"/>
  <c r="T440" i="6" s="1"/>
  <c r="S440" i="6" a="1"/>
  <c r="S440" i="6" s="1"/>
  <c r="R440" i="6" a="1"/>
  <c r="R440" i="6" s="1"/>
  <c r="Q440" i="6" a="1"/>
  <c r="Q440" i="6" s="1"/>
  <c r="P440" i="6"/>
  <c r="P440" i="6" a="1"/>
  <c r="O440" i="6" a="1"/>
  <c r="O440" i="6" s="1"/>
  <c r="N440" i="6" a="1"/>
  <c r="N440" i="6" s="1"/>
  <c r="M440" i="6" a="1"/>
  <c r="M440" i="6" s="1"/>
  <c r="L440" i="6" a="1"/>
  <c r="L440" i="6" s="1"/>
  <c r="K440" i="6" a="1"/>
  <c r="K440" i="6" s="1"/>
  <c r="AI439" i="6" a="1"/>
  <c r="AI439" i="6" s="1"/>
  <c r="AH439" i="6"/>
  <c r="AH439" i="6" a="1"/>
  <c r="AG439" i="6" a="1"/>
  <c r="AG439" i="6" s="1"/>
  <c r="AF439" i="6" a="1"/>
  <c r="AF439" i="6" s="1"/>
  <c r="AE439" i="6" a="1"/>
  <c r="AE439" i="6" s="1"/>
  <c r="AD439" i="6" a="1"/>
  <c r="AD439" i="6" s="1"/>
  <c r="AC439" i="6" a="1"/>
  <c r="AC439" i="6" s="1"/>
  <c r="AB439" i="6"/>
  <c r="AB439" i="6" a="1"/>
  <c r="AA439" i="6" a="1"/>
  <c r="AA439" i="6" s="1"/>
  <c r="Z439" i="6" a="1"/>
  <c r="Z439" i="6" s="1"/>
  <c r="Y439" i="6" a="1"/>
  <c r="Y439" i="6" s="1"/>
  <c r="X439" i="6" a="1"/>
  <c r="X439" i="6" s="1"/>
  <c r="W439" i="6" a="1"/>
  <c r="W439" i="6" s="1"/>
  <c r="V439" i="6" a="1"/>
  <c r="V439" i="6" s="1"/>
  <c r="U439" i="6" a="1"/>
  <c r="U439" i="6" s="1"/>
  <c r="T439" i="6" a="1"/>
  <c r="T439" i="6" s="1"/>
  <c r="S439" i="6" a="1"/>
  <c r="S439" i="6" s="1"/>
  <c r="R439" i="6"/>
  <c r="R439" i="6" a="1"/>
  <c r="Q439" i="6" a="1"/>
  <c r="Q439" i="6" s="1"/>
  <c r="P439" i="6" a="1"/>
  <c r="P439" i="6" s="1"/>
  <c r="O439" i="6" a="1"/>
  <c r="O439" i="6" s="1"/>
  <c r="N439" i="6" a="1"/>
  <c r="N439" i="6" s="1"/>
  <c r="M439" i="6" a="1"/>
  <c r="M439" i="6" s="1"/>
  <c r="L439" i="6"/>
  <c r="L439" i="6" a="1"/>
  <c r="K439" i="6" a="1"/>
  <c r="K439" i="6" s="1"/>
  <c r="AI438" i="6" a="1"/>
  <c r="AI438" i="6" s="1"/>
  <c r="AH438" i="6" a="1"/>
  <c r="AH438" i="6" s="1"/>
  <c r="AG438" i="6" a="1"/>
  <c r="AG438" i="6" s="1"/>
  <c r="AF438" i="6" a="1"/>
  <c r="AF438" i="6" s="1"/>
  <c r="AE438" i="6" a="1"/>
  <c r="AE438" i="6" s="1"/>
  <c r="AD438" i="6"/>
  <c r="AD438" i="6" a="1"/>
  <c r="AC438" i="6" a="1"/>
  <c r="AC438" i="6" s="1"/>
  <c r="AB438" i="6" a="1"/>
  <c r="AB438" i="6" s="1"/>
  <c r="AA438" i="6" a="1"/>
  <c r="AA438" i="6" s="1"/>
  <c r="Z438" i="6" a="1"/>
  <c r="Z438" i="6" s="1"/>
  <c r="Y438" i="6" a="1"/>
  <c r="Y438" i="6" s="1"/>
  <c r="X438" i="6"/>
  <c r="X438" i="6" a="1"/>
  <c r="W438" i="6" a="1"/>
  <c r="W438" i="6" s="1"/>
  <c r="V438" i="6" a="1"/>
  <c r="V438" i="6" s="1"/>
  <c r="U438" i="6" a="1"/>
  <c r="U438" i="6" s="1"/>
  <c r="T438" i="6" a="1"/>
  <c r="T438" i="6" s="1"/>
  <c r="S438" i="6" a="1"/>
  <c r="S438" i="6" s="1"/>
  <c r="R438" i="6" a="1"/>
  <c r="R438" i="6" s="1"/>
  <c r="Q438" i="6" a="1"/>
  <c r="Q438" i="6" s="1"/>
  <c r="P438" i="6" a="1"/>
  <c r="P438" i="6" s="1"/>
  <c r="O438" i="6" a="1"/>
  <c r="O438" i="6" s="1"/>
  <c r="N438" i="6"/>
  <c r="N438" i="6" a="1"/>
  <c r="M438" i="6" a="1"/>
  <c r="M438" i="6" s="1"/>
  <c r="L438" i="6" a="1"/>
  <c r="L438" i="6" s="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c r="Z437" i="6" a="1"/>
  <c r="Y437" i="6" a="1"/>
  <c r="Y437" i="6" s="1"/>
  <c r="X437" i="6" a="1"/>
  <c r="X437" i="6" s="1"/>
  <c r="W437" i="6" a="1"/>
  <c r="W437" i="6" s="1"/>
  <c r="V437" i="6" a="1"/>
  <c r="V437" i="6" s="1"/>
  <c r="U437" i="6" a="1"/>
  <c r="U437" i="6" s="1"/>
  <c r="T437" i="6"/>
  <c r="T437" i="6" a="1"/>
  <c r="S437" i="6" a="1"/>
  <c r="S437" i="6" s="1"/>
  <c r="R437" i="6" a="1"/>
  <c r="R437" i="6" s="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c r="AF436" i="6" a="1"/>
  <c r="AE436" i="6" a="1"/>
  <c r="AE436" i="6" s="1"/>
  <c r="AD436" i="6" a="1"/>
  <c r="AD436" i="6" s="1"/>
  <c r="AC436" i="6" a="1"/>
  <c r="AC436" i="6" s="1"/>
  <c r="AB436" i="6" a="1"/>
  <c r="AB436" i="6" s="1"/>
  <c r="AA436" i="6" a="1"/>
  <c r="AA436" i="6" s="1"/>
  <c r="Z436" i="6" a="1"/>
  <c r="Z436" i="6" s="1"/>
  <c r="Y436" i="6" a="1"/>
  <c r="Y436" i="6" s="1"/>
  <c r="X436" i="6" a="1"/>
  <c r="X436" i="6" s="1"/>
  <c r="W436" i="6" a="1"/>
  <c r="W436" i="6" s="1"/>
  <c r="V436" i="6"/>
  <c r="V436" i="6" a="1"/>
  <c r="U436" i="6" a="1"/>
  <c r="U436" i="6" s="1"/>
  <c r="T436" i="6" a="1"/>
  <c r="T436" i="6" s="1"/>
  <c r="S436" i="6" a="1"/>
  <c r="S436" i="6" s="1"/>
  <c r="R436" i="6" a="1"/>
  <c r="R436" i="6" s="1"/>
  <c r="Q436" i="6" a="1"/>
  <c r="Q436" i="6" s="1"/>
  <c r="P436" i="6"/>
  <c r="P436" i="6" a="1"/>
  <c r="O436" i="6" a="1"/>
  <c r="O436" i="6" s="1"/>
  <c r="N436" i="6" a="1"/>
  <c r="N436" i="6" s="1"/>
  <c r="M436" i="6" a="1"/>
  <c r="M436" i="6" s="1"/>
  <c r="L436" i="6" a="1"/>
  <c r="L436" i="6" s="1"/>
  <c r="K436" i="6" a="1"/>
  <c r="K436" i="6" s="1"/>
  <c r="AI435" i="6" a="1"/>
  <c r="AI435" i="6" s="1"/>
  <c r="AH435" i="6"/>
  <c r="AH435" i="6" a="1"/>
  <c r="AG435" i="6" a="1"/>
  <c r="AG435" i="6" s="1"/>
  <c r="AF435" i="6" a="1"/>
  <c r="AF435" i="6" s="1"/>
  <c r="AE435" i="6" a="1"/>
  <c r="AE435" i="6" s="1"/>
  <c r="AD435" i="6" a="1"/>
  <c r="AD435" i="6" s="1"/>
  <c r="AC435" i="6" a="1"/>
  <c r="AC435" i="6" s="1"/>
  <c r="AB435" i="6"/>
  <c r="AB435" i="6" a="1"/>
  <c r="AA435" i="6" a="1"/>
  <c r="AA435" i="6" s="1"/>
  <c r="Z435" i="6" a="1"/>
  <c r="Z435" i="6" s="1"/>
  <c r="Y435" i="6" a="1"/>
  <c r="Y435" i="6" s="1"/>
  <c r="X435" i="6" a="1"/>
  <c r="X435" i="6" s="1"/>
  <c r="W435" i="6" a="1"/>
  <c r="W435" i="6" s="1"/>
  <c r="V435" i="6" a="1"/>
  <c r="V435" i="6" s="1"/>
  <c r="U435" i="6" a="1"/>
  <c r="U435" i="6" s="1"/>
  <c r="T435" i="6" a="1"/>
  <c r="T435" i="6" s="1"/>
  <c r="S435" i="6" a="1"/>
  <c r="S435" i="6" s="1"/>
  <c r="R435" i="6"/>
  <c r="R435" i="6" a="1"/>
  <c r="Q435" i="6" a="1"/>
  <c r="Q435" i="6" s="1"/>
  <c r="P435" i="6" a="1"/>
  <c r="P435" i="6" s="1"/>
  <c r="O435" i="6" a="1"/>
  <c r="O435" i="6" s="1"/>
  <c r="N435" i="6" a="1"/>
  <c r="N435" i="6" s="1"/>
  <c r="M435" i="6" a="1"/>
  <c r="M435" i="6" s="1"/>
  <c r="L435" i="6"/>
  <c r="L435" i="6" a="1"/>
  <c r="K435" i="6" a="1"/>
  <c r="K435" i="6" s="1"/>
  <c r="AI434" i="6" a="1"/>
  <c r="AI434" i="6" s="1"/>
  <c r="AH434" i="6" a="1"/>
  <c r="AH434" i="6" s="1"/>
  <c r="AG434" i="6" a="1"/>
  <c r="AG434" i="6" s="1"/>
  <c r="AF434" i="6" a="1"/>
  <c r="AF434" i="6" s="1"/>
  <c r="AE434" i="6" a="1"/>
  <c r="AE434" i="6" s="1"/>
  <c r="AD434" i="6"/>
  <c r="AD434" i="6" a="1"/>
  <c r="AC434" i="6" a="1"/>
  <c r="AC434" i="6" s="1"/>
  <c r="AB434" i="6" a="1"/>
  <c r="AB434" i="6" s="1"/>
  <c r="AA434" i="6" a="1"/>
  <c r="AA434" i="6" s="1"/>
  <c r="Z434" i="6" a="1"/>
  <c r="Z434" i="6" s="1"/>
  <c r="Y434" i="6" a="1"/>
  <c r="Y434" i="6" s="1"/>
  <c r="X434" i="6"/>
  <c r="X434" i="6" a="1"/>
  <c r="W434" i="6" a="1"/>
  <c r="W434" i="6" s="1"/>
  <c r="V434" i="6" a="1"/>
  <c r="V434" i="6" s="1"/>
  <c r="U434" i="6" a="1"/>
  <c r="U434" i="6" s="1"/>
  <c r="T434" i="6" a="1"/>
  <c r="T434" i="6" s="1"/>
  <c r="S434" i="6" a="1"/>
  <c r="S434" i="6" s="1"/>
  <c r="R434" i="6" a="1"/>
  <c r="R434" i="6" s="1"/>
  <c r="Q434" i="6" a="1"/>
  <c r="Q434" i="6" s="1"/>
  <c r="P434" i="6" a="1"/>
  <c r="P434" i="6" s="1"/>
  <c r="O434" i="6" a="1"/>
  <c r="O434" i="6" s="1"/>
  <c r="N434" i="6"/>
  <c r="N434" i="6" a="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c r="Z433" i="6" a="1"/>
  <c r="Y433" i="6" a="1"/>
  <c r="Y433" i="6" s="1"/>
  <c r="X433" i="6" a="1"/>
  <c r="X433" i="6" s="1"/>
  <c r="W433" i="6" a="1"/>
  <c r="W433" i="6" s="1"/>
  <c r="V433" i="6" a="1"/>
  <c r="V433" i="6" s="1"/>
  <c r="U433" i="6" a="1"/>
  <c r="U433" i="6" s="1"/>
  <c r="T433" i="6"/>
  <c r="T433" i="6" a="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c r="AF432" i="6" a="1"/>
  <c r="AE432" i="6" a="1"/>
  <c r="AE432" i="6" s="1"/>
  <c r="AD432" i="6" a="1"/>
  <c r="AD432" i="6" s="1"/>
  <c r="AC432" i="6" a="1"/>
  <c r="AC432" i="6" s="1"/>
  <c r="AB432" i="6" a="1"/>
  <c r="AB432" i="6" s="1"/>
  <c r="AA432" i="6" a="1"/>
  <c r="AA432" i="6" s="1"/>
  <c r="Z432" i="6" a="1"/>
  <c r="Z432" i="6" s="1"/>
  <c r="Y432" i="6" a="1"/>
  <c r="Y432" i="6" s="1"/>
  <c r="X432" i="6" a="1"/>
  <c r="X432" i="6" s="1"/>
  <c r="W432" i="6" a="1"/>
  <c r="W432" i="6" s="1"/>
  <c r="V432" i="6"/>
  <c r="V432" i="6" a="1"/>
  <c r="U432" i="6" a="1"/>
  <c r="U432" i="6" s="1"/>
  <c r="T432" i="6" a="1"/>
  <c r="T432" i="6" s="1"/>
  <c r="S432" i="6" a="1"/>
  <c r="S432" i="6" s="1"/>
  <c r="R432" i="6" a="1"/>
  <c r="R432" i="6" s="1"/>
  <c r="Q432" i="6" a="1"/>
  <c r="Q432" i="6" s="1"/>
  <c r="P432" i="6"/>
  <c r="P432" i="6" a="1"/>
  <c r="O432" i="6" a="1"/>
  <c r="O432" i="6" s="1"/>
  <c r="N432" i="6" a="1"/>
  <c r="N432" i="6" s="1"/>
  <c r="M432" i="6" a="1"/>
  <c r="M432" i="6" s="1"/>
  <c r="L432" i="6" a="1"/>
  <c r="L432" i="6" s="1"/>
  <c r="K432" i="6" a="1"/>
  <c r="K432" i="6" s="1"/>
  <c r="AI431" i="6" a="1"/>
  <c r="AI431" i="6" s="1"/>
  <c r="AH431" i="6"/>
  <c r="AH431" i="6" a="1"/>
  <c r="AG431" i="6" a="1"/>
  <c r="AG431" i="6" s="1"/>
  <c r="AF431" i="6" a="1"/>
  <c r="AF431" i="6" s="1"/>
  <c r="AE431" i="6" a="1"/>
  <c r="AE431" i="6" s="1"/>
  <c r="AD431" i="6" a="1"/>
  <c r="AD431" i="6" s="1"/>
  <c r="AC431" i="6" a="1"/>
  <c r="AC431" i="6" s="1"/>
  <c r="AB431" i="6"/>
  <c r="AB431" i="6" a="1"/>
  <c r="AA431" i="6" a="1"/>
  <c r="AA431" i="6" s="1"/>
  <c r="Z431" i="6" a="1"/>
  <c r="Z431" i="6" s="1"/>
  <c r="Y431" i="6" a="1"/>
  <c r="Y431" i="6" s="1"/>
  <c r="X431" i="6" a="1"/>
  <c r="X431" i="6" s="1"/>
  <c r="W431" i="6" a="1"/>
  <c r="W431" i="6" s="1"/>
  <c r="V431" i="6" a="1"/>
  <c r="V431" i="6" s="1"/>
  <c r="U431" i="6" a="1"/>
  <c r="U431" i="6" s="1"/>
  <c r="T431" i="6" a="1"/>
  <c r="T431" i="6" s="1"/>
  <c r="S431" i="6" a="1"/>
  <c r="S431" i="6" s="1"/>
  <c r="R431" i="6"/>
  <c r="R431" i="6" a="1"/>
  <c r="Q431" i="6" a="1"/>
  <c r="Q431" i="6" s="1"/>
  <c r="P431" i="6" a="1"/>
  <c r="P431" i="6" s="1"/>
  <c r="O431" i="6" a="1"/>
  <c r="O431" i="6" s="1"/>
  <c r="N431" i="6" a="1"/>
  <c r="N431" i="6" s="1"/>
  <c r="M431" i="6" a="1"/>
  <c r="M431" i="6" s="1"/>
  <c r="L431" i="6"/>
  <c r="L431" i="6" a="1"/>
  <c r="K431" i="6" a="1"/>
  <c r="K431" i="6" s="1"/>
  <c r="AI430" i="6" a="1"/>
  <c r="AI430" i="6" s="1"/>
  <c r="AH430" i="6" a="1"/>
  <c r="AH430" i="6" s="1"/>
  <c r="AG430" i="6" a="1"/>
  <c r="AG430" i="6" s="1"/>
  <c r="AF430" i="6" a="1"/>
  <c r="AF430" i="6" s="1"/>
  <c r="AE430" i="6" a="1"/>
  <c r="AE430" i="6" s="1"/>
  <c r="AD430" i="6"/>
  <c r="AD430" i="6" a="1"/>
  <c r="AC430" i="6" a="1"/>
  <c r="AC430" i="6" s="1"/>
  <c r="AB430" i="6" a="1"/>
  <c r="AB430" i="6" s="1"/>
  <c r="AA430" i="6" a="1"/>
  <c r="AA430" i="6" s="1"/>
  <c r="Z430" i="6" a="1"/>
  <c r="Z430" i="6" s="1"/>
  <c r="Y430" i="6" a="1"/>
  <c r="Y430" i="6" s="1"/>
  <c r="X430" i="6"/>
  <c r="X430" i="6" a="1"/>
  <c r="W430" i="6" a="1"/>
  <c r="W430" i="6" s="1"/>
  <c r="V430" i="6" a="1"/>
  <c r="V430" i="6" s="1"/>
  <c r="U430" i="6" a="1"/>
  <c r="U430" i="6" s="1"/>
  <c r="T430" i="6" a="1"/>
  <c r="T430" i="6" s="1"/>
  <c r="S430" i="6" a="1"/>
  <c r="S430" i="6" s="1"/>
  <c r="R430" i="6" a="1"/>
  <c r="R430" i="6" s="1"/>
  <c r="Q430" i="6" a="1"/>
  <c r="Q430" i="6" s="1"/>
  <c r="P430" i="6" a="1"/>
  <c r="P430" i="6" s="1"/>
  <c r="O430" i="6" a="1"/>
  <c r="O430" i="6" s="1"/>
  <c r="N430" i="6"/>
  <c r="N430" i="6" a="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c r="Z429" i="6" a="1"/>
  <c r="Y429" i="6" a="1"/>
  <c r="Y429" i="6" s="1"/>
  <c r="X429" i="6" a="1"/>
  <c r="X429" i="6" s="1"/>
  <c r="W429" i="6" a="1"/>
  <c r="W429" i="6" s="1"/>
  <c r="V429" i="6" a="1"/>
  <c r="V429" i="6" s="1"/>
  <c r="U429" i="6" a="1"/>
  <c r="U429" i="6" s="1"/>
  <c r="T429" i="6"/>
  <c r="T429" i="6" a="1"/>
  <c r="S429" i="6" a="1"/>
  <c r="S429" i="6" s="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c r="AF428" i="6" a="1"/>
  <c r="AE428" i="6" a="1"/>
  <c r="AE428" i="6" s="1"/>
  <c r="AD428" i="6" a="1"/>
  <c r="AD428" i="6" s="1"/>
  <c r="AC428" i="6" a="1"/>
  <c r="AC428" i="6" s="1"/>
  <c r="AB428" i="6" a="1"/>
  <c r="AB428" i="6" s="1"/>
  <c r="AA428" i="6" a="1"/>
  <c r="AA428" i="6" s="1"/>
  <c r="Z428" i="6" a="1"/>
  <c r="Z428" i="6" s="1"/>
  <c r="Y428" i="6" a="1"/>
  <c r="Y428" i="6" s="1"/>
  <c r="X428" i="6" a="1"/>
  <c r="X428" i="6" s="1"/>
  <c r="W428" i="6" a="1"/>
  <c r="W428" i="6" s="1"/>
  <c r="V428" i="6"/>
  <c r="V428" i="6" a="1"/>
  <c r="U428" i="6" a="1"/>
  <c r="U428" i="6" s="1"/>
  <c r="T428" i="6" a="1"/>
  <c r="T428" i="6" s="1"/>
  <c r="S428" i="6" a="1"/>
  <c r="S428" i="6" s="1"/>
  <c r="R428" i="6" a="1"/>
  <c r="R428" i="6" s="1"/>
  <c r="Q428" i="6" a="1"/>
  <c r="Q428" i="6" s="1"/>
  <c r="P428" i="6"/>
  <c r="P428" i="6" a="1"/>
  <c r="O428" i="6" a="1"/>
  <c r="O428" i="6" s="1"/>
  <c r="N428" i="6" a="1"/>
  <c r="N428" i="6" s="1"/>
  <c r="M428" i="6" a="1"/>
  <c r="M428" i="6" s="1"/>
  <c r="L428" i="6" a="1"/>
  <c r="L428" i="6" s="1"/>
  <c r="K428" i="6" a="1"/>
  <c r="K428" i="6" s="1"/>
  <c r="AI427" i="6" a="1"/>
  <c r="AI427" i="6" s="1"/>
  <c r="AH427" i="6"/>
  <c r="AH427" i="6" a="1"/>
  <c r="AG427" i="6" a="1"/>
  <c r="AG427" i="6" s="1"/>
  <c r="AF427" i="6" a="1"/>
  <c r="AF427" i="6" s="1"/>
  <c r="AE427" i="6" a="1"/>
  <c r="AE427" i="6" s="1"/>
  <c r="AD427" i="6" a="1"/>
  <c r="AD427" i="6" s="1"/>
  <c r="AC427" i="6" a="1"/>
  <c r="AC427" i="6" s="1"/>
  <c r="AB427" i="6"/>
  <c r="AB427" i="6" a="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c r="AF426" i="6" a="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c r="AB425" i="6" a="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c r="AF424" i="6" a="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c r="AB423" i="6" a="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c r="AF422" i="6" a="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c r="AB421" i="6" a="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c r="AF420" i="6" a="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c r="AB419" i="6" a="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c r="AF418" i="6" a="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c r="AB417" i="6" a="1"/>
  <c r="AA417" i="6" a="1"/>
  <c r="AA417" i="6" s="1"/>
  <c r="Z417" i="6" a="1"/>
  <c r="Z417" i="6" s="1"/>
  <c r="Y417" i="6" a="1"/>
  <c r="Y417" i="6" s="1"/>
  <c r="X417" i="6" a="1"/>
  <c r="X417" i="6" s="1"/>
  <c r="W417" i="6" a="1"/>
  <c r="W417" i="6" s="1"/>
  <c r="V417" i="6"/>
  <c r="V417" i="6" a="1"/>
  <c r="U417" i="6" a="1"/>
  <c r="U417" i="6" s="1"/>
  <c r="T417" i="6" a="1"/>
  <c r="T417" i="6" s="1"/>
  <c r="S417" i="6" a="1"/>
  <c r="S417" i="6" s="1"/>
  <c r="R417" i="6" a="1"/>
  <c r="R417" i="6" s="1"/>
  <c r="Q417" i="6" a="1"/>
  <c r="Q417" i="6" s="1"/>
  <c r="P417" i="6" a="1"/>
  <c r="P417" i="6" s="1"/>
  <c r="O417" i="6" a="1"/>
  <c r="O417" i="6" s="1"/>
  <c r="N417" i="6" a="1"/>
  <c r="N417" i="6" s="1"/>
  <c r="M417" i="6" a="1"/>
  <c r="M417" i="6" s="1"/>
  <c r="L417" i="6"/>
  <c r="L417" i="6" a="1"/>
  <c r="K417" i="6" a="1"/>
  <c r="K417" i="6" s="1"/>
  <c r="AI416" i="6" a="1"/>
  <c r="AI416" i="6" s="1"/>
  <c r="AH416" i="6"/>
  <c r="AH416" i="6" a="1"/>
  <c r="AG416" i="6" a="1"/>
  <c r="AG416" i="6" s="1"/>
  <c r="AF416" i="6"/>
  <c r="AF416" i="6" a="1"/>
  <c r="AE416" i="6" a="1"/>
  <c r="AE416" i="6" s="1"/>
  <c r="AD416" i="6" a="1"/>
  <c r="AD416" i="6" s="1"/>
  <c r="AC416" i="6" a="1"/>
  <c r="AC416" i="6" s="1"/>
  <c r="AB416" i="6" a="1"/>
  <c r="AB416" i="6" s="1"/>
  <c r="AA416" i="6" a="1"/>
  <c r="AA416" i="6" s="1"/>
  <c r="Z416" i="6" a="1"/>
  <c r="Z416" i="6" s="1"/>
  <c r="Y416" i="6" a="1"/>
  <c r="Y416" i="6" s="1"/>
  <c r="X416" i="6" a="1"/>
  <c r="X416" i="6" s="1"/>
  <c r="W416" i="6" a="1"/>
  <c r="W416" i="6" s="1"/>
  <c r="V416" i="6"/>
  <c r="V416" i="6" a="1"/>
  <c r="U416" i="6" a="1"/>
  <c r="U416" i="6" s="1"/>
  <c r="T416" i="6" a="1"/>
  <c r="T416" i="6" s="1"/>
  <c r="S416" i="6" a="1"/>
  <c r="S416" i="6" s="1"/>
  <c r="R416" i="6" a="1"/>
  <c r="R416" i="6" s="1"/>
  <c r="Q416" i="6" a="1"/>
  <c r="Q416" i="6" s="1"/>
  <c r="P416" i="6"/>
  <c r="P416" i="6" a="1"/>
  <c r="O416" i="6" a="1"/>
  <c r="O416" i="6" s="1"/>
  <c r="N416" i="6"/>
  <c r="N416" i="6" a="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c r="Z415" i="6" a="1"/>
  <c r="Y415" i="6" a="1"/>
  <c r="Y415" i="6" s="1"/>
  <c r="X415" i="6" a="1"/>
  <c r="X415" i="6" s="1"/>
  <c r="W415" i="6" a="1"/>
  <c r="W415" i="6" s="1"/>
  <c r="V415" i="6" a="1"/>
  <c r="V415" i="6" s="1"/>
  <c r="U415" i="6" a="1"/>
  <c r="U415" i="6" s="1"/>
  <c r="T415" i="6"/>
  <c r="T415" i="6" a="1"/>
  <c r="S415" i="6" a="1"/>
  <c r="S415" i="6" s="1"/>
  <c r="R415" i="6"/>
  <c r="R415" i="6" a="1"/>
  <c r="Q415" i="6" a="1"/>
  <c r="Q415" i="6" s="1"/>
  <c r="P415" i="6" a="1"/>
  <c r="P415" i="6" s="1"/>
  <c r="O415" i="6" a="1"/>
  <c r="O415" i="6" s="1"/>
  <c r="N415" i="6"/>
  <c r="N415" i="6" a="1"/>
  <c r="M415" i="6" a="1"/>
  <c r="M415" i="6" s="1"/>
  <c r="L415" i="6"/>
  <c r="L415" i="6" a="1"/>
  <c r="K415" i="6" a="1"/>
  <c r="K415" i="6" s="1"/>
  <c r="AI414" i="6" a="1"/>
  <c r="AI414" i="6" s="1"/>
  <c r="AH414" i="6"/>
  <c r="AH414" i="6" a="1"/>
  <c r="AG414" i="6" a="1"/>
  <c r="AG414" i="6" s="1"/>
  <c r="AF414" i="6"/>
  <c r="AF414" i="6" a="1"/>
  <c r="AE414" i="6" a="1"/>
  <c r="AE414" i="6" s="1"/>
  <c r="AD414" i="6" a="1"/>
  <c r="AD414" i="6" s="1"/>
  <c r="AC414" i="6" a="1"/>
  <c r="AC414" i="6" s="1"/>
  <c r="AB414" i="6" a="1"/>
  <c r="AB414" i="6" s="1"/>
  <c r="AA414" i="6" a="1"/>
  <c r="AA414" i="6" s="1"/>
  <c r="Z414" i="6" a="1"/>
  <c r="Z414" i="6" s="1"/>
  <c r="Y414" i="6" a="1"/>
  <c r="Y414" i="6" s="1"/>
  <c r="X414" i="6" a="1"/>
  <c r="X414" i="6" s="1"/>
  <c r="W414" i="6" a="1"/>
  <c r="W414" i="6" s="1"/>
  <c r="V414" i="6"/>
  <c r="V414" i="6" a="1"/>
  <c r="U414" i="6" a="1"/>
  <c r="U414" i="6" s="1"/>
  <c r="T414" i="6" a="1"/>
  <c r="T414" i="6" s="1"/>
  <c r="S414" i="6" a="1"/>
  <c r="S414" i="6" s="1"/>
  <c r="R414" i="6" a="1"/>
  <c r="R414" i="6" s="1"/>
  <c r="Q414" i="6" a="1"/>
  <c r="Q414" i="6" s="1"/>
  <c r="P414" i="6"/>
  <c r="P414" i="6" a="1"/>
  <c r="O414" i="6" a="1"/>
  <c r="O414" i="6" s="1"/>
  <c r="N414" i="6"/>
  <c r="N414" i="6" a="1"/>
  <c r="M414" i="6" a="1"/>
  <c r="M414" i="6" s="1"/>
  <c r="L414" i="6" a="1"/>
  <c r="L414" i="6" s="1"/>
  <c r="K414" i="6" a="1"/>
  <c r="K414" i="6" s="1"/>
  <c r="AI413" i="6" a="1"/>
  <c r="AI413" i="6" s="1"/>
  <c r="AH413" i="6" a="1"/>
  <c r="AH413" i="6" s="1"/>
  <c r="AG413" i="6" a="1"/>
  <c r="AG413" i="6" s="1"/>
  <c r="AF413" i="6" a="1"/>
  <c r="AF413" i="6" s="1"/>
  <c r="AE413" i="6" a="1"/>
  <c r="AE413" i="6" s="1"/>
  <c r="AD413" i="6"/>
  <c r="AD413" i="6" a="1"/>
  <c r="AC413" i="6" a="1"/>
  <c r="AC413" i="6" s="1"/>
  <c r="AB413" i="6" a="1"/>
  <c r="AB413" i="6" s="1"/>
  <c r="AA413" i="6" a="1"/>
  <c r="AA413" i="6" s="1"/>
  <c r="Z413" i="6"/>
  <c r="Z413" i="6" a="1"/>
  <c r="Y413" i="6" a="1"/>
  <c r="Y413" i="6" s="1"/>
  <c r="X413" i="6" a="1"/>
  <c r="X413" i="6" s="1"/>
  <c r="W413" i="6" a="1"/>
  <c r="W413" i="6" s="1"/>
  <c r="V413" i="6" a="1"/>
  <c r="V413" i="6" s="1"/>
  <c r="U413" i="6" a="1"/>
  <c r="U413" i="6" s="1"/>
  <c r="T413" i="6"/>
  <c r="T413" i="6" a="1"/>
  <c r="S413" i="6" a="1"/>
  <c r="S413" i="6" s="1"/>
  <c r="R413" i="6" a="1"/>
  <c r="R413" i="6" s="1"/>
  <c r="Q413" i="6" a="1"/>
  <c r="Q413" i="6" s="1"/>
  <c r="P413" i="6" a="1"/>
  <c r="P413" i="6" s="1"/>
  <c r="O413" i="6" a="1"/>
  <c r="O413" i="6" s="1"/>
  <c r="N413" i="6"/>
  <c r="N413" i="6" a="1"/>
  <c r="M413" i="6" a="1"/>
  <c r="M413" i="6" s="1"/>
  <c r="L413" i="6" a="1"/>
  <c r="L413" i="6" s="1"/>
  <c r="K413" i="6" a="1"/>
  <c r="K413" i="6" s="1"/>
  <c r="AI412" i="6" a="1"/>
  <c r="AI412" i="6" s="1"/>
  <c r="AH412" i="6" a="1"/>
  <c r="AH412" i="6" s="1"/>
  <c r="AG412" i="6" a="1"/>
  <c r="AG412" i="6" s="1"/>
  <c r="AF412" i="6"/>
  <c r="AF412" i="6" a="1"/>
  <c r="AE412" i="6" a="1"/>
  <c r="AE412" i="6" s="1"/>
  <c r="AD412" i="6" a="1"/>
  <c r="AD412" i="6" s="1"/>
  <c r="AC412" i="6" a="1"/>
  <c r="AC412" i="6" s="1"/>
  <c r="AB412" i="6" a="1"/>
  <c r="AB412" i="6" s="1"/>
  <c r="AA412" i="6" a="1"/>
  <c r="AA412" i="6" s="1"/>
  <c r="Z412" i="6" a="1"/>
  <c r="Z412" i="6" s="1"/>
  <c r="Y412" i="6" a="1"/>
  <c r="Y412" i="6" s="1"/>
  <c r="X412" i="6" a="1"/>
  <c r="X412" i="6" s="1"/>
  <c r="W412" i="6" a="1"/>
  <c r="W412" i="6" s="1"/>
  <c r="V412" i="6"/>
  <c r="V412" i="6" a="1"/>
  <c r="U412" i="6" a="1"/>
  <c r="U412" i="6" s="1"/>
  <c r="T412" i="6" a="1"/>
  <c r="T412" i="6" s="1"/>
  <c r="S412" i="6" a="1"/>
  <c r="S412" i="6" s="1"/>
  <c r="R412" i="6" a="1"/>
  <c r="R412" i="6" s="1"/>
  <c r="Q412" i="6" a="1"/>
  <c r="Q412" i="6" s="1"/>
  <c r="P412" i="6"/>
  <c r="P412" i="6" a="1"/>
  <c r="O412" i="6" a="1"/>
  <c r="O412" i="6" s="1"/>
  <c r="N412" i="6"/>
  <c r="N412" i="6" a="1"/>
  <c r="M412" i="6" a="1"/>
  <c r="M412" i="6" s="1"/>
  <c r="L412" i="6" a="1"/>
  <c r="L412" i="6" s="1"/>
  <c r="K412" i="6" a="1"/>
  <c r="K412" i="6" s="1"/>
  <c r="AI411" i="6" a="1"/>
  <c r="AI411" i="6" s="1"/>
  <c r="AH411" i="6" a="1"/>
  <c r="AH411" i="6" s="1"/>
  <c r="AG411" i="6" a="1"/>
  <c r="AG411" i="6" s="1"/>
  <c r="AF411" i="6" a="1"/>
  <c r="AF411" i="6" s="1"/>
  <c r="AE411" i="6" a="1"/>
  <c r="AE411" i="6" s="1"/>
  <c r="AD411" i="6"/>
  <c r="AD411" i="6" a="1"/>
  <c r="AC411" i="6" a="1"/>
  <c r="AC411" i="6" s="1"/>
  <c r="AB411" i="6" a="1"/>
  <c r="AB411" i="6" s="1"/>
  <c r="AA411" i="6" a="1"/>
  <c r="AA411" i="6" s="1"/>
  <c r="Z411" i="6"/>
  <c r="Z411" i="6" a="1"/>
  <c r="Y411" i="6" a="1"/>
  <c r="Y411" i="6" s="1"/>
  <c r="X411" i="6" a="1"/>
  <c r="X411" i="6" s="1"/>
  <c r="W411" i="6" a="1"/>
  <c r="W411" i="6" s="1"/>
  <c r="V411" i="6" a="1"/>
  <c r="V411" i="6" s="1"/>
  <c r="U411" i="6" a="1"/>
  <c r="U411" i="6" s="1"/>
  <c r="T411" i="6"/>
  <c r="T411" i="6" a="1"/>
  <c r="S411" i="6" a="1"/>
  <c r="S411" i="6" s="1"/>
  <c r="R411" i="6" a="1"/>
  <c r="R411" i="6" s="1"/>
  <c r="Q411" i="6" a="1"/>
  <c r="Q411" i="6" s="1"/>
  <c r="P411" i="6" a="1"/>
  <c r="P411" i="6" s="1"/>
  <c r="O411" i="6" a="1"/>
  <c r="O411" i="6" s="1"/>
  <c r="N411" i="6"/>
  <c r="N411" i="6" a="1"/>
  <c r="M411" i="6" a="1"/>
  <c r="M411" i="6" s="1"/>
  <c r="L411" i="6" a="1"/>
  <c r="L411" i="6" s="1"/>
  <c r="K411" i="6" a="1"/>
  <c r="K411" i="6" s="1"/>
  <c r="AI410" i="6" a="1"/>
  <c r="AI410" i="6" s="1"/>
  <c r="AH410" i="6" a="1"/>
  <c r="AH410" i="6" s="1"/>
  <c r="AG410" i="6" a="1"/>
  <c r="AG410" i="6" s="1"/>
  <c r="AF410" i="6"/>
  <c r="AF410" i="6" a="1"/>
  <c r="AE410" i="6" a="1"/>
  <c r="AE410" i="6" s="1"/>
  <c r="AD410" i="6" a="1"/>
  <c r="AD410" i="6" s="1"/>
  <c r="AC410" i="6" a="1"/>
  <c r="AC410" i="6" s="1"/>
  <c r="AB410" i="6" a="1"/>
  <c r="AB410" i="6" s="1"/>
  <c r="AA410" i="6" a="1"/>
  <c r="AA410" i="6" s="1"/>
  <c r="Z410" i="6" a="1"/>
  <c r="Z410" i="6" s="1"/>
  <c r="Y410" i="6" a="1"/>
  <c r="Y410" i="6" s="1"/>
  <c r="X410" i="6" a="1"/>
  <c r="X410" i="6" s="1"/>
  <c r="W410" i="6" a="1"/>
  <c r="W410" i="6" s="1"/>
  <c r="V410" i="6"/>
  <c r="V410" i="6" a="1"/>
  <c r="U410" i="6" a="1"/>
  <c r="U410" i="6" s="1"/>
  <c r="T410" i="6" a="1"/>
  <c r="T410" i="6" s="1"/>
  <c r="S410" i="6" a="1"/>
  <c r="S410" i="6" s="1"/>
  <c r="R410" i="6" a="1"/>
  <c r="R410" i="6" s="1"/>
  <c r="Q410" i="6" a="1"/>
  <c r="Q410" i="6" s="1"/>
  <c r="P410" i="6"/>
  <c r="P410" i="6" a="1"/>
  <c r="O410" i="6" a="1"/>
  <c r="O410" i="6" s="1"/>
  <c r="N410" i="6"/>
  <c r="N410" i="6" a="1"/>
  <c r="M410" i="6" a="1"/>
  <c r="M410" i="6" s="1"/>
  <c r="L410" i="6" a="1"/>
  <c r="L410" i="6" s="1"/>
  <c r="K410" i="6" a="1"/>
  <c r="K410" i="6" s="1"/>
  <c r="AI409" i="6" a="1"/>
  <c r="AI409" i="6" s="1"/>
  <c r="AH409" i="6" a="1"/>
  <c r="AH409" i="6" s="1"/>
  <c r="AG409" i="6" a="1"/>
  <c r="AG409" i="6" s="1"/>
  <c r="AF409" i="6" a="1"/>
  <c r="AF409" i="6" s="1"/>
  <c r="AE409" i="6" a="1"/>
  <c r="AE409" i="6" s="1"/>
  <c r="AD409" i="6"/>
  <c r="AD409" i="6" a="1"/>
  <c r="AC409" i="6" a="1"/>
  <c r="AC409" i="6" s="1"/>
  <c r="AB409" i="6" a="1"/>
  <c r="AB409" i="6" s="1"/>
  <c r="AA409" i="6" a="1"/>
  <c r="AA409" i="6" s="1"/>
  <c r="Z409" i="6"/>
  <c r="Z409" i="6" a="1"/>
  <c r="Y409" i="6" a="1"/>
  <c r="Y409" i="6" s="1"/>
  <c r="X409" i="6" a="1"/>
  <c r="X409" i="6" s="1"/>
  <c r="W409" i="6" a="1"/>
  <c r="W409" i="6" s="1"/>
  <c r="V409" i="6" a="1"/>
  <c r="V409" i="6" s="1"/>
  <c r="U409" i="6" a="1"/>
  <c r="U409" i="6" s="1"/>
  <c r="T409" i="6"/>
  <c r="T409" i="6" a="1"/>
  <c r="S409" i="6" a="1"/>
  <c r="S409" i="6" s="1"/>
  <c r="R409" i="6" a="1"/>
  <c r="R409" i="6" s="1"/>
  <c r="Q409" i="6" a="1"/>
  <c r="Q409" i="6" s="1"/>
  <c r="P409" i="6" a="1"/>
  <c r="P409" i="6" s="1"/>
  <c r="O409" i="6" a="1"/>
  <c r="O409" i="6" s="1"/>
  <c r="N409" i="6"/>
  <c r="N409" i="6" a="1"/>
  <c r="M409" i="6" a="1"/>
  <c r="M409" i="6" s="1"/>
  <c r="L409" i="6" a="1"/>
  <c r="L409" i="6" s="1"/>
  <c r="K409" i="6" a="1"/>
  <c r="K409" i="6" s="1"/>
  <c r="AI408" i="6" a="1"/>
  <c r="AI408" i="6" s="1"/>
  <c r="AH408" i="6" a="1"/>
  <c r="AH408" i="6" s="1"/>
  <c r="AG408" i="6" a="1"/>
  <c r="AG408" i="6" s="1"/>
  <c r="AF408" i="6"/>
  <c r="AF408" i="6" a="1"/>
  <c r="AE408" i="6" a="1"/>
  <c r="AE408" i="6" s="1"/>
  <c r="AD408" i="6" a="1"/>
  <c r="AD408" i="6" s="1"/>
  <c r="AC408" i="6" a="1"/>
  <c r="AC408" i="6" s="1"/>
  <c r="AB408" i="6" a="1"/>
  <c r="AB408" i="6" s="1"/>
  <c r="AA408" i="6" a="1"/>
  <c r="AA408" i="6" s="1"/>
  <c r="Z408" i="6" a="1"/>
  <c r="Z408" i="6" s="1"/>
  <c r="Y408" i="6" a="1"/>
  <c r="Y408" i="6" s="1"/>
  <c r="X408" i="6" a="1"/>
  <c r="X408" i="6" s="1"/>
  <c r="W408" i="6" a="1"/>
  <c r="W408" i="6" s="1"/>
  <c r="V408" i="6"/>
  <c r="V408" i="6" a="1"/>
  <c r="U408" i="6" a="1"/>
  <c r="U408" i="6" s="1"/>
  <c r="T408" i="6" a="1"/>
  <c r="T408" i="6" s="1"/>
  <c r="S408" i="6" a="1"/>
  <c r="S408" i="6" s="1"/>
  <c r="R408" i="6" a="1"/>
  <c r="R408" i="6" s="1"/>
  <c r="Q408" i="6" a="1"/>
  <c r="Q408" i="6" s="1"/>
  <c r="P408" i="6"/>
  <c r="P408" i="6" a="1"/>
  <c r="O408" i="6" a="1"/>
  <c r="O408" i="6" s="1"/>
  <c r="N408" i="6"/>
  <c r="N408" i="6" a="1"/>
  <c r="M408" i="6" a="1"/>
  <c r="M408" i="6" s="1"/>
  <c r="L408" i="6" a="1"/>
  <c r="L408" i="6" s="1"/>
  <c r="K408" i="6" a="1"/>
  <c r="K408" i="6" s="1"/>
  <c r="AI407" i="6" a="1"/>
  <c r="AI407" i="6" s="1"/>
  <c r="AH407" i="6" a="1"/>
  <c r="AH407" i="6" s="1"/>
  <c r="AG407" i="6" a="1"/>
  <c r="AG407" i="6" s="1"/>
  <c r="AF407" i="6" a="1"/>
  <c r="AF407" i="6" s="1"/>
  <c r="AE407" i="6" a="1"/>
  <c r="AE407" i="6" s="1"/>
  <c r="AD407" i="6"/>
  <c r="AD407" i="6" a="1"/>
  <c r="AC407" i="6" a="1"/>
  <c r="AC407" i="6" s="1"/>
  <c r="AB407" i="6" a="1"/>
  <c r="AB407" i="6" s="1"/>
  <c r="AA407" i="6" a="1"/>
  <c r="AA407" i="6" s="1"/>
  <c r="Z407" i="6"/>
  <c r="Z407" i="6" a="1"/>
  <c r="Y407" i="6" a="1"/>
  <c r="Y407" i="6" s="1"/>
  <c r="X407" i="6" a="1"/>
  <c r="X407" i="6" s="1"/>
  <c r="W407" i="6" a="1"/>
  <c r="W407" i="6" s="1"/>
  <c r="V407" i="6" a="1"/>
  <c r="V407" i="6" s="1"/>
  <c r="U407" i="6" a="1"/>
  <c r="U407" i="6" s="1"/>
  <c r="T407" i="6"/>
  <c r="T407" i="6" a="1"/>
  <c r="S407" i="6" a="1"/>
  <c r="S407" i="6" s="1"/>
  <c r="R407" i="6" a="1"/>
  <c r="R407" i="6" s="1"/>
  <c r="Q407" i="6" a="1"/>
  <c r="Q407" i="6" s="1"/>
  <c r="P407" i="6" a="1"/>
  <c r="P407" i="6" s="1"/>
  <c r="O407" i="6" a="1"/>
  <c r="O407" i="6" s="1"/>
  <c r="N407" i="6"/>
  <c r="N407" i="6" a="1"/>
  <c r="M407" i="6" a="1"/>
  <c r="M407" i="6" s="1"/>
  <c r="L407" i="6" a="1"/>
  <c r="L407" i="6" s="1"/>
  <c r="K407" i="6" a="1"/>
  <c r="K407" i="6" s="1"/>
  <c r="AI406" i="6" a="1"/>
  <c r="AI406" i="6" s="1"/>
  <c r="AH406" i="6" a="1"/>
  <c r="AH406" i="6" s="1"/>
  <c r="AG406" i="6" a="1"/>
  <c r="AG406" i="6" s="1"/>
  <c r="AF406" i="6"/>
  <c r="AF406" i="6" a="1"/>
  <c r="AE406" i="6" a="1"/>
  <c r="AE406" i="6" s="1"/>
  <c r="AD406" i="6" a="1"/>
  <c r="AD406" i="6" s="1"/>
  <c r="AC406" i="6" a="1"/>
  <c r="AC406" i="6" s="1"/>
  <c r="AB406" i="6" a="1"/>
  <c r="AB406" i="6" s="1"/>
  <c r="AA406" i="6" a="1"/>
  <c r="AA406" i="6" s="1"/>
  <c r="Z406" i="6" a="1"/>
  <c r="Z406" i="6" s="1"/>
  <c r="Y406" i="6" a="1"/>
  <c r="Y406" i="6" s="1"/>
  <c r="X406" i="6" a="1"/>
  <c r="X406" i="6" s="1"/>
  <c r="W406" i="6" a="1"/>
  <c r="W406" i="6" s="1"/>
  <c r="V406" i="6"/>
  <c r="V406" i="6" a="1"/>
  <c r="U406" i="6" a="1"/>
  <c r="U406" i="6" s="1"/>
  <c r="T406" i="6" a="1"/>
  <c r="T406" i="6" s="1"/>
  <c r="S406" i="6" a="1"/>
  <c r="S406" i="6" s="1"/>
  <c r="R406" i="6" a="1"/>
  <c r="R406" i="6" s="1"/>
  <c r="Q406" i="6" a="1"/>
  <c r="Q406" i="6" s="1"/>
  <c r="P406" i="6"/>
  <c r="P406" i="6" a="1"/>
  <c r="O406" i="6" a="1"/>
  <c r="O406" i="6" s="1"/>
  <c r="N406" i="6"/>
  <c r="N406" i="6" a="1"/>
  <c r="M406" i="6" a="1"/>
  <c r="M406" i="6" s="1"/>
  <c r="L406" i="6" a="1"/>
  <c r="L406" i="6" s="1"/>
  <c r="K406" i="6" a="1"/>
  <c r="K406" i="6" s="1"/>
  <c r="AI405" i="6" a="1"/>
  <c r="AI405" i="6" s="1"/>
  <c r="AH405" i="6" a="1"/>
  <c r="AH405" i="6" s="1"/>
  <c r="AG405" i="6" a="1"/>
  <c r="AG405" i="6" s="1"/>
  <c r="AF405" i="6" a="1"/>
  <c r="AF405" i="6" s="1"/>
  <c r="AE405" i="6" a="1"/>
  <c r="AE405" i="6" s="1"/>
  <c r="AD405" i="6"/>
  <c r="AD405" i="6" a="1"/>
  <c r="AC405" i="6" a="1"/>
  <c r="AC405" i="6" s="1"/>
  <c r="AB405" i="6" a="1"/>
  <c r="AB405" i="6" s="1"/>
  <c r="AA405" i="6" a="1"/>
  <c r="AA405" i="6" s="1"/>
  <c r="Z405" i="6"/>
  <c r="Z405" i="6" a="1"/>
  <c r="Y405" i="6" a="1"/>
  <c r="Y405" i="6" s="1"/>
  <c r="X405" i="6" a="1"/>
  <c r="X405" i="6" s="1"/>
  <c r="W405" i="6" a="1"/>
  <c r="W405" i="6" s="1"/>
  <c r="V405" i="6" a="1"/>
  <c r="V405" i="6" s="1"/>
  <c r="U405" i="6" a="1"/>
  <c r="U405" i="6" s="1"/>
  <c r="T405" i="6"/>
  <c r="T405" i="6" a="1"/>
  <c r="S405" i="6" a="1"/>
  <c r="S405" i="6" s="1"/>
  <c r="R405" i="6" a="1"/>
  <c r="R405" i="6" s="1"/>
  <c r="Q405" i="6" a="1"/>
  <c r="Q405" i="6" s="1"/>
  <c r="P405" i="6" a="1"/>
  <c r="P405" i="6" s="1"/>
  <c r="O405" i="6" a="1"/>
  <c r="O405" i="6" s="1"/>
  <c r="N405" i="6"/>
  <c r="N405" i="6" a="1"/>
  <c r="M405" i="6" a="1"/>
  <c r="M405" i="6" s="1"/>
  <c r="L405" i="6" a="1"/>
  <c r="L405" i="6" s="1"/>
  <c r="K405" i="6" a="1"/>
  <c r="K405" i="6" s="1"/>
  <c r="AI404" i="6" a="1"/>
  <c r="AI404" i="6" s="1"/>
  <c r="AH404" i="6" a="1"/>
  <c r="AH404" i="6" s="1"/>
  <c r="AG404" i="6" a="1"/>
  <c r="AG404" i="6" s="1"/>
  <c r="AF404" i="6"/>
  <c r="AF404" i="6" a="1"/>
  <c r="AE404" i="6" a="1"/>
  <c r="AE404" i="6" s="1"/>
  <c r="AD404" i="6" a="1"/>
  <c r="AD404" i="6" s="1"/>
  <c r="AC404" i="6" a="1"/>
  <c r="AC404" i="6" s="1"/>
  <c r="AB404" i="6" a="1"/>
  <c r="AB404" i="6" s="1"/>
  <c r="AA404" i="6" a="1"/>
  <c r="AA404" i="6" s="1"/>
  <c r="Z404" i="6" a="1"/>
  <c r="Z404" i="6" s="1"/>
  <c r="Y404" i="6" a="1"/>
  <c r="Y404" i="6" s="1"/>
  <c r="X404" i="6" a="1"/>
  <c r="X404" i="6" s="1"/>
  <c r="W404" i="6" a="1"/>
  <c r="W404" i="6" s="1"/>
  <c r="V404" i="6"/>
  <c r="V404" i="6" a="1"/>
  <c r="U404" i="6" a="1"/>
  <c r="U404" i="6" s="1"/>
  <c r="T404" i="6" a="1"/>
  <c r="T404" i="6" s="1"/>
  <c r="S404" i="6" a="1"/>
  <c r="S404" i="6" s="1"/>
  <c r="R404" i="6" a="1"/>
  <c r="R404" i="6" s="1"/>
  <c r="Q404" i="6" a="1"/>
  <c r="Q404" i="6" s="1"/>
  <c r="P404" i="6"/>
  <c r="P404" i="6" a="1"/>
  <c r="O404" i="6" a="1"/>
  <c r="O404" i="6" s="1"/>
  <c r="N404" i="6"/>
  <c r="N404" i="6" a="1"/>
  <c r="M404" i="6" a="1"/>
  <c r="M404" i="6" s="1"/>
  <c r="L404" i="6" a="1"/>
  <c r="L404" i="6" s="1"/>
  <c r="K404" i="6" a="1"/>
  <c r="K404" i="6" s="1"/>
  <c r="AI403" i="6" a="1"/>
  <c r="AI403" i="6" s="1"/>
  <c r="AH403" i="6" a="1"/>
  <c r="AH403" i="6" s="1"/>
  <c r="AG403" i="6" a="1"/>
  <c r="AG403" i="6" s="1"/>
  <c r="AF403" i="6" a="1"/>
  <c r="AF403" i="6" s="1"/>
  <c r="AE403" i="6" a="1"/>
  <c r="AE403" i="6" s="1"/>
  <c r="AD403" i="6"/>
  <c r="AD403" i="6" a="1"/>
  <c r="AC403" i="6" a="1"/>
  <c r="AC403" i="6" s="1"/>
  <c r="AB403" i="6" a="1"/>
  <c r="AB403" i="6" s="1"/>
  <c r="AA403" i="6" a="1"/>
  <c r="AA403" i="6" s="1"/>
  <c r="Z403" i="6"/>
  <c r="Z403" i="6" a="1"/>
  <c r="Y403" i="6" a="1"/>
  <c r="Y403" i="6" s="1"/>
  <c r="X403" i="6" a="1"/>
  <c r="X403" i="6" s="1"/>
  <c r="W403" i="6" a="1"/>
  <c r="W403" i="6" s="1"/>
  <c r="V403" i="6" a="1"/>
  <c r="V403" i="6" s="1"/>
  <c r="U403" i="6" a="1"/>
  <c r="U403" i="6" s="1"/>
  <c r="T403" i="6"/>
  <c r="T403" i="6" a="1"/>
  <c r="S403" i="6" a="1"/>
  <c r="S403" i="6" s="1"/>
  <c r="R403" i="6" a="1"/>
  <c r="R403" i="6" s="1"/>
  <c r="Q403" i="6" a="1"/>
  <c r="Q403" i="6" s="1"/>
  <c r="P403" i="6" a="1"/>
  <c r="P403" i="6" s="1"/>
  <c r="O403" i="6" a="1"/>
  <c r="O403" i="6" s="1"/>
  <c r="N403" i="6"/>
  <c r="N403" i="6" a="1"/>
  <c r="M403" i="6" a="1"/>
  <c r="M403" i="6" s="1"/>
  <c r="L403" i="6" a="1"/>
  <c r="L403" i="6" s="1"/>
  <c r="K403" i="6" a="1"/>
  <c r="K403" i="6" s="1"/>
  <c r="AI402" i="6" a="1"/>
  <c r="AI402" i="6" s="1"/>
  <c r="AH402" i="6" a="1"/>
  <c r="AH402" i="6" s="1"/>
  <c r="AG402" i="6" a="1"/>
  <c r="AG402" i="6" s="1"/>
  <c r="AF402" i="6"/>
  <c r="AF402" i="6" a="1"/>
  <c r="AE402" i="6" a="1"/>
  <c r="AE402" i="6" s="1"/>
  <c r="AD402" i="6" a="1"/>
  <c r="AD402" i="6" s="1"/>
  <c r="AC402" i="6" a="1"/>
  <c r="AC402" i="6" s="1"/>
  <c r="AB402" i="6" a="1"/>
  <c r="AB402" i="6" s="1"/>
  <c r="AA402" i="6" a="1"/>
  <c r="AA402" i="6" s="1"/>
  <c r="Z402" i="6" a="1"/>
  <c r="Z402" i="6" s="1"/>
  <c r="Y402" i="6" a="1"/>
  <c r="Y402" i="6" s="1"/>
  <c r="X402" i="6" a="1"/>
  <c r="X402" i="6" s="1"/>
  <c r="W402" i="6" a="1"/>
  <c r="W402" i="6" s="1"/>
  <c r="V402" i="6"/>
  <c r="V402" i="6" a="1"/>
  <c r="U402" i="6" a="1"/>
  <c r="U402" i="6" s="1"/>
  <c r="T402" i="6" a="1"/>
  <c r="T402" i="6" s="1"/>
  <c r="S402" i="6" a="1"/>
  <c r="S402" i="6" s="1"/>
  <c r="R402" i="6" a="1"/>
  <c r="R402" i="6" s="1"/>
  <c r="Q402" i="6" a="1"/>
  <c r="Q402" i="6" s="1"/>
  <c r="P402" i="6"/>
  <c r="P402" i="6" a="1"/>
  <c r="O402" i="6" a="1"/>
  <c r="O402" i="6" s="1"/>
  <c r="N402" i="6"/>
  <c r="N402" i="6" a="1"/>
  <c r="M402" i="6" a="1"/>
  <c r="M402" i="6" s="1"/>
  <c r="L402" i="6" a="1"/>
  <c r="L402" i="6" s="1"/>
  <c r="K402" i="6" a="1"/>
  <c r="K402" i="6" s="1"/>
  <c r="AI401" i="6" a="1"/>
  <c r="AI401" i="6" s="1"/>
  <c r="AH401" i="6" a="1"/>
  <c r="AH401" i="6" s="1"/>
  <c r="AG401" i="6" a="1"/>
  <c r="AG401" i="6" s="1"/>
  <c r="AF401" i="6" a="1"/>
  <c r="AF401" i="6" s="1"/>
  <c r="AE401" i="6" a="1"/>
  <c r="AE401" i="6" s="1"/>
  <c r="AD401" i="6"/>
  <c r="AD401" i="6" a="1"/>
  <c r="AC401" i="6" a="1"/>
  <c r="AC401" i="6" s="1"/>
  <c r="AB401" i="6" a="1"/>
  <c r="AB401" i="6" s="1"/>
  <c r="AA401" i="6" a="1"/>
  <c r="AA401" i="6" s="1"/>
  <c r="Z401" i="6"/>
  <c r="Z401" i="6" a="1"/>
  <c r="Y401" i="6" a="1"/>
  <c r="Y401" i="6" s="1"/>
  <c r="X401" i="6" a="1"/>
  <c r="X401" i="6" s="1"/>
  <c r="W401" i="6" a="1"/>
  <c r="W401" i="6" s="1"/>
  <c r="V401" i="6" a="1"/>
  <c r="V401" i="6" s="1"/>
  <c r="U401" i="6" a="1"/>
  <c r="U401" i="6" s="1"/>
  <c r="T401" i="6"/>
  <c r="T401" i="6" a="1"/>
  <c r="S401" i="6" a="1"/>
  <c r="S401" i="6" s="1"/>
  <c r="R401" i="6" a="1"/>
  <c r="R401" i="6" s="1"/>
  <c r="Q401" i="6" a="1"/>
  <c r="Q401" i="6" s="1"/>
  <c r="P401" i="6" a="1"/>
  <c r="P401" i="6" s="1"/>
  <c r="O401" i="6" a="1"/>
  <c r="O401" i="6" s="1"/>
  <c r="N401" i="6"/>
  <c r="N401" i="6" a="1"/>
  <c r="M401" i="6" a="1"/>
  <c r="M401" i="6" s="1"/>
  <c r="L401" i="6" a="1"/>
  <c r="L401" i="6" s="1"/>
  <c r="K401" i="6" a="1"/>
  <c r="K401" i="6" s="1"/>
  <c r="AI400" i="6" a="1"/>
  <c r="AI400" i="6" s="1"/>
  <c r="AH400" i="6" a="1"/>
  <c r="AH400" i="6" s="1"/>
  <c r="AG400" i="6" a="1"/>
  <c r="AG400" i="6" s="1"/>
  <c r="AF400" i="6"/>
  <c r="AF400" i="6" a="1"/>
  <c r="AE400" i="6" a="1"/>
  <c r="AE400" i="6" s="1"/>
  <c r="AD400" i="6" a="1"/>
  <c r="AD400" i="6" s="1"/>
  <c r="AC400" i="6" a="1"/>
  <c r="AC400" i="6" s="1"/>
  <c r="AB400" i="6" a="1"/>
  <c r="AB400" i="6" s="1"/>
  <c r="AA400" i="6" a="1"/>
  <c r="AA400" i="6" s="1"/>
  <c r="Z400" i="6"/>
  <c r="Z400" i="6" a="1"/>
  <c r="Y400" i="6" a="1"/>
  <c r="Y400" i="6" s="1"/>
  <c r="X400" i="6" a="1"/>
  <c r="X400" i="6" s="1"/>
  <c r="W400" i="6" a="1"/>
  <c r="W400" i="6" s="1"/>
  <c r="V400" i="6"/>
  <c r="V400" i="6" a="1"/>
  <c r="U400" i="6" a="1"/>
  <c r="U400" i="6" s="1"/>
  <c r="T400" i="6" a="1"/>
  <c r="T400" i="6" s="1"/>
  <c r="S400" i="6" a="1"/>
  <c r="S400" i="6" s="1"/>
  <c r="R400" i="6" a="1"/>
  <c r="R400" i="6" s="1"/>
  <c r="Q400" i="6" a="1"/>
  <c r="Q400" i="6" s="1"/>
  <c r="P400" i="6"/>
  <c r="P400" i="6" a="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c r="AD399" i="6" a="1"/>
  <c r="AC399" i="6" a="1"/>
  <c r="AC399" i="6" s="1"/>
  <c r="AB399" i="6" a="1"/>
  <c r="AB399" i="6" s="1"/>
  <c r="AA399" i="6" a="1"/>
  <c r="AA399" i="6" s="1"/>
  <c r="Z399" i="6"/>
  <c r="Z399" i="6" a="1"/>
  <c r="Y399" i="6" a="1"/>
  <c r="Y399" i="6" s="1"/>
  <c r="X399" i="6" a="1"/>
  <c r="X399" i="6" s="1"/>
  <c r="W399" i="6" a="1"/>
  <c r="W399" i="6" s="1"/>
  <c r="V399" i="6" a="1"/>
  <c r="V399" i="6" s="1"/>
  <c r="U399" i="6" a="1"/>
  <c r="U399" i="6" s="1"/>
  <c r="T399" i="6"/>
  <c r="T399" i="6" a="1"/>
  <c r="S399" i="6" a="1"/>
  <c r="S399" i="6" s="1"/>
  <c r="R399" i="6" a="1"/>
  <c r="R399" i="6" s="1"/>
  <c r="Q399" i="6" a="1"/>
  <c r="Q399" i="6" s="1"/>
  <c r="P399" i="6" a="1"/>
  <c r="P399" i="6" s="1"/>
  <c r="O399" i="6" a="1"/>
  <c r="O399" i="6" s="1"/>
  <c r="N399" i="6"/>
  <c r="N399" i="6" a="1"/>
  <c r="M399" i="6" a="1"/>
  <c r="M399" i="6" s="1"/>
  <c r="L399" i="6" a="1"/>
  <c r="L399" i="6" s="1"/>
  <c r="K399" i="6" a="1"/>
  <c r="K399" i="6" s="1"/>
  <c r="AI398" i="6" a="1"/>
  <c r="AI398" i="6" s="1"/>
  <c r="AH398" i="6" a="1"/>
  <c r="AH398" i="6" s="1"/>
  <c r="AG398" i="6" a="1"/>
  <c r="AG398" i="6" s="1"/>
  <c r="AF398" i="6"/>
  <c r="AF398" i="6" a="1"/>
  <c r="AE398" i="6" a="1"/>
  <c r="AE398" i="6" s="1"/>
  <c r="AD398" i="6" a="1"/>
  <c r="AD398" i="6" s="1"/>
  <c r="AC398" i="6" a="1"/>
  <c r="AC398" i="6" s="1"/>
  <c r="AB398" i="6" a="1"/>
  <c r="AB398" i="6" s="1"/>
  <c r="AA398" i="6" a="1"/>
  <c r="AA398" i="6" s="1"/>
  <c r="Z398" i="6"/>
  <c r="Z398" i="6" a="1"/>
  <c r="Y398" i="6"/>
  <c r="Y398" i="6" a="1"/>
  <c r="X398" i="6"/>
  <c r="X398" i="6" a="1"/>
  <c r="W398" i="6"/>
  <c r="W398" i="6" a="1"/>
  <c r="V398" i="6"/>
  <c r="V398" i="6" a="1"/>
  <c r="U398" i="6"/>
  <c r="U398" i="6" a="1"/>
  <c r="T398" i="6"/>
  <c r="T398" i="6" a="1"/>
  <c r="S398" i="6"/>
  <c r="S398" i="6" a="1"/>
  <c r="R398" i="6"/>
  <c r="R398" i="6" a="1"/>
  <c r="Q398" i="6"/>
  <c r="Q398" i="6" a="1"/>
  <c r="P398" i="6"/>
  <c r="P398" i="6" a="1"/>
  <c r="O398" i="6"/>
  <c r="O398" i="6" a="1"/>
  <c r="N398" i="6"/>
  <c r="N398" i="6" a="1"/>
  <c r="M398" i="6"/>
  <c r="M398" i="6" a="1"/>
  <c r="L398" i="6"/>
  <c r="L398" i="6" a="1"/>
  <c r="K398" i="6"/>
  <c r="K398" i="6" a="1"/>
  <c r="AI397" i="6"/>
  <c r="AI397" i="6" a="1"/>
  <c r="AH397" i="6"/>
  <c r="AH397" i="6" a="1"/>
  <c r="AG397" i="6"/>
  <c r="AG397" i="6" a="1"/>
  <c r="AF397" i="6"/>
  <c r="AF397" i="6" a="1"/>
  <c r="AE397" i="6"/>
  <c r="AE397" i="6" a="1"/>
  <c r="AD397" i="6"/>
  <c r="AD397" i="6" a="1"/>
  <c r="AC397" i="6"/>
  <c r="AC397" i="6" a="1"/>
  <c r="AB397" i="6"/>
  <c r="AB397" i="6" a="1"/>
  <c r="AA397" i="6"/>
  <c r="AA397" i="6" a="1"/>
  <c r="Z397" i="6"/>
  <c r="Z397" i="6" a="1"/>
  <c r="Y397" i="6" a="1"/>
  <c r="Y397" i="6" s="1"/>
  <c r="X397" i="6"/>
  <c r="X397" i="6" a="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c r="N395" i="6" a="1"/>
  <c r="M395" i="6" a="1"/>
  <c r="M395" i="6" s="1"/>
  <c r="L395" i="6" a="1"/>
  <c r="L395" i="6" s="1"/>
  <c r="K395" i="6" a="1"/>
  <c r="K395" i="6" s="1"/>
  <c r="AI394" i="6" a="1"/>
  <c r="AI394" i="6" s="1"/>
  <c r="AH394" i="6" a="1"/>
  <c r="AH394" i="6" s="1"/>
  <c r="AG394" i="6" a="1"/>
  <c r="AG394" i="6" s="1"/>
  <c r="AF394" i="6"/>
  <c r="AF394" i="6" a="1"/>
  <c r="AE394" i="6" a="1"/>
  <c r="AE394" i="6" s="1"/>
  <c r="AD394" i="6" a="1"/>
  <c r="AD394" i="6" s="1"/>
  <c r="AC394" i="6" a="1"/>
  <c r="AC394" i="6" s="1"/>
  <c r="AB394" i="6"/>
  <c r="AB394" i="6" a="1"/>
  <c r="AA394" i="6" a="1"/>
  <c r="AA394" i="6" s="1"/>
  <c r="Z394" i="6" a="1"/>
  <c r="Z394" i="6" s="1"/>
  <c r="Y394" i="6" a="1"/>
  <c r="Y394" i="6" s="1"/>
  <c r="X394" i="6"/>
  <c r="X394" i="6" a="1"/>
  <c r="W394" i="6" a="1"/>
  <c r="W394" i="6" s="1"/>
  <c r="V394" i="6" a="1"/>
  <c r="V394" i="6" s="1"/>
  <c r="U394" i="6" a="1"/>
  <c r="U394" i="6" s="1"/>
  <c r="T394" i="6"/>
  <c r="T394" i="6" a="1"/>
  <c r="S394" i="6" a="1"/>
  <c r="S394" i="6" s="1"/>
  <c r="R394" i="6" a="1"/>
  <c r="R394" i="6" s="1"/>
  <c r="Q394" i="6" a="1"/>
  <c r="Q394" i="6" s="1"/>
  <c r="P394" i="6"/>
  <c r="P394" i="6" a="1"/>
  <c r="O394" i="6" a="1"/>
  <c r="O394" i="6" s="1"/>
  <c r="N394" i="6" a="1"/>
  <c r="N394" i="6" s="1"/>
  <c r="M394" i="6" a="1"/>
  <c r="M394" i="6" s="1"/>
  <c r="L394" i="6"/>
  <c r="L394" i="6" a="1"/>
  <c r="K394" i="6" a="1"/>
  <c r="K394" i="6" s="1"/>
  <c r="AI393" i="6" a="1"/>
  <c r="AI393" i="6" s="1"/>
  <c r="AH393" i="6"/>
  <c r="AH393" i="6" a="1"/>
  <c r="AG393" i="6" a="1"/>
  <c r="AG393" i="6" s="1"/>
  <c r="AF393" i="6" a="1"/>
  <c r="AF393" i="6" s="1"/>
  <c r="AE393" i="6" a="1"/>
  <c r="AE393" i="6" s="1"/>
  <c r="AD393" i="6"/>
  <c r="AD393" i="6" a="1"/>
  <c r="AC393" i="6" a="1"/>
  <c r="AC393" i="6" s="1"/>
  <c r="AB393" i="6" a="1"/>
  <c r="AB393" i="6" s="1"/>
  <c r="AA393" i="6" a="1"/>
  <c r="AA393" i="6" s="1"/>
  <c r="Z393" i="6"/>
  <c r="Z393" i="6" a="1"/>
  <c r="Y393" i="6" a="1"/>
  <c r="Y393" i="6" s="1"/>
  <c r="X393" i="6" a="1"/>
  <c r="X393" i="6" s="1"/>
  <c r="W393" i="6" a="1"/>
  <c r="W393" i="6" s="1"/>
  <c r="V393" i="6"/>
  <c r="V393" i="6" a="1"/>
  <c r="U393" i="6" a="1"/>
  <c r="U393" i="6" s="1"/>
  <c r="T393" i="6" a="1"/>
  <c r="T393" i="6" s="1"/>
  <c r="S393" i="6" a="1"/>
  <c r="S393" i="6" s="1"/>
  <c r="R393" i="6"/>
  <c r="R393" i="6" a="1"/>
  <c r="Q393" i="6" a="1"/>
  <c r="Q393" i="6" s="1"/>
  <c r="P393" i="6" a="1"/>
  <c r="P393" i="6" s="1"/>
  <c r="O393" i="6" a="1"/>
  <c r="O393" i="6" s="1"/>
  <c r="N393" i="6"/>
  <c r="N393" i="6" a="1"/>
  <c r="M393" i="6" a="1"/>
  <c r="M393" i="6" s="1"/>
  <c r="L393" i="6" a="1"/>
  <c r="L393" i="6" s="1"/>
  <c r="K393" i="6" a="1"/>
  <c r="K393" i="6" s="1"/>
  <c r="AI392" i="6" a="1"/>
  <c r="AI392" i="6" s="1"/>
  <c r="AH392" i="6" a="1"/>
  <c r="AH392" i="6" s="1"/>
  <c r="AG392" i="6" a="1"/>
  <c r="AG392" i="6" s="1"/>
  <c r="AF392" i="6"/>
  <c r="AF392" i="6" a="1"/>
  <c r="AE392" i="6" a="1"/>
  <c r="AE392" i="6" s="1"/>
  <c r="AD392" i="6" a="1"/>
  <c r="AD392" i="6" s="1"/>
  <c r="AC392" i="6" a="1"/>
  <c r="AC392" i="6" s="1"/>
  <c r="AB392" i="6"/>
  <c r="AB392" i="6" a="1"/>
  <c r="AA392" i="6" a="1"/>
  <c r="AA392" i="6" s="1"/>
  <c r="Z392" i="6" a="1"/>
  <c r="Z392" i="6" s="1"/>
  <c r="Y392" i="6" a="1"/>
  <c r="Y392" i="6" s="1"/>
  <c r="X392" i="6"/>
  <c r="X392" i="6" a="1"/>
  <c r="W392" i="6" a="1"/>
  <c r="W392" i="6" s="1"/>
  <c r="V392" i="6" a="1"/>
  <c r="V392" i="6" s="1"/>
  <c r="U392" i="6" a="1"/>
  <c r="U392" i="6" s="1"/>
  <c r="T392" i="6"/>
  <c r="T392" i="6" a="1"/>
  <c r="S392" i="6" a="1"/>
  <c r="S392" i="6" s="1"/>
  <c r="R392" i="6" a="1"/>
  <c r="R392" i="6" s="1"/>
  <c r="Q392" i="6" a="1"/>
  <c r="Q392" i="6" s="1"/>
  <c r="P392" i="6"/>
  <c r="P392" i="6" a="1"/>
  <c r="O392" i="6" a="1"/>
  <c r="O392" i="6" s="1"/>
  <c r="N392" i="6" a="1"/>
  <c r="N392" i="6" s="1"/>
  <c r="M392" i="6" a="1"/>
  <c r="M392" i="6" s="1"/>
  <c r="L392" i="6"/>
  <c r="L392" i="6" a="1"/>
  <c r="K392" i="6" a="1"/>
  <c r="K392" i="6" s="1"/>
  <c r="AI391" i="6" a="1"/>
  <c r="AI391" i="6" s="1"/>
  <c r="AH391" i="6"/>
  <c r="AH391" i="6" a="1"/>
  <c r="AG391" i="6" a="1"/>
  <c r="AG391" i="6" s="1"/>
  <c r="AF391" i="6" a="1"/>
  <c r="AF391" i="6" s="1"/>
  <c r="AE391" i="6" a="1"/>
  <c r="AE391" i="6" s="1"/>
  <c r="AD391" i="6"/>
  <c r="AD391" i="6" a="1"/>
  <c r="AC391" i="6" a="1"/>
  <c r="AC391" i="6" s="1"/>
  <c r="AB391" i="6" a="1"/>
  <c r="AB391" i="6" s="1"/>
  <c r="AA391" i="6" a="1"/>
  <c r="AA391" i="6" s="1"/>
  <c r="Z391" i="6"/>
  <c r="Z391" i="6" a="1"/>
  <c r="Y391" i="6" a="1"/>
  <c r="Y391" i="6" s="1"/>
  <c r="X391" i="6" a="1"/>
  <c r="X391" i="6" s="1"/>
  <c r="W391" i="6" a="1"/>
  <c r="W391" i="6" s="1"/>
  <c r="V391" i="6"/>
  <c r="V391" i="6" a="1"/>
  <c r="U391" i="6" a="1"/>
  <c r="U391" i="6" s="1"/>
  <c r="T391" i="6" a="1"/>
  <c r="T391" i="6" s="1"/>
  <c r="S391" i="6" a="1"/>
  <c r="S391" i="6" s="1"/>
  <c r="R391" i="6"/>
  <c r="R391" i="6" a="1"/>
  <c r="Q391" i="6" a="1"/>
  <c r="Q391" i="6" s="1"/>
  <c r="P391" i="6" a="1"/>
  <c r="P391" i="6" s="1"/>
  <c r="O391" i="6" a="1"/>
  <c r="O391" i="6" s="1"/>
  <c r="N391" i="6"/>
  <c r="N391" i="6" a="1"/>
  <c r="M391" i="6" a="1"/>
  <c r="M391" i="6" s="1"/>
  <c r="L391" i="6" a="1"/>
  <c r="L391" i="6" s="1"/>
  <c r="K391" i="6" a="1"/>
  <c r="K391" i="6" s="1"/>
  <c r="AI390" i="6" a="1"/>
  <c r="AI390" i="6" s="1"/>
  <c r="AH390" i="6" a="1"/>
  <c r="AH390" i="6" s="1"/>
  <c r="AG390" i="6" a="1"/>
  <c r="AG390" i="6" s="1"/>
  <c r="AF390" i="6"/>
  <c r="AF390" i="6" a="1"/>
  <c r="AE390" i="6" a="1"/>
  <c r="AE390" i="6" s="1"/>
  <c r="AD390" i="6" a="1"/>
  <c r="AD390" i="6" s="1"/>
  <c r="AC390" i="6" a="1"/>
  <c r="AC390" i="6" s="1"/>
  <c r="AB390" i="6"/>
  <c r="AB390" i="6" a="1"/>
  <c r="AA390" i="6" a="1"/>
  <c r="AA390" i="6" s="1"/>
  <c r="Z390" i="6" a="1"/>
  <c r="Z390" i="6" s="1"/>
  <c r="Y390" i="6" a="1"/>
  <c r="Y390" i="6" s="1"/>
  <c r="X390" i="6"/>
  <c r="X390" i="6" a="1"/>
  <c r="W390" i="6" a="1"/>
  <c r="W390" i="6" s="1"/>
  <c r="V390" i="6" a="1"/>
  <c r="V390" i="6" s="1"/>
  <c r="U390" i="6" a="1"/>
  <c r="U390" i="6" s="1"/>
  <c r="T390" i="6"/>
  <c r="T390" i="6" a="1"/>
  <c r="S390" i="6" a="1"/>
  <c r="S390" i="6" s="1"/>
  <c r="R390" i="6" a="1"/>
  <c r="R390" i="6" s="1"/>
  <c r="Q390" i="6" a="1"/>
  <c r="Q390" i="6" s="1"/>
  <c r="P390" i="6"/>
  <c r="P390" i="6" a="1"/>
  <c r="O390" i="6" a="1"/>
  <c r="O390" i="6" s="1"/>
  <c r="N390" i="6" a="1"/>
  <c r="N390" i="6" s="1"/>
  <c r="M390" i="6" a="1"/>
  <c r="M390" i="6" s="1"/>
  <c r="L390" i="6"/>
  <c r="L390" i="6" a="1"/>
  <c r="K390" i="6" a="1"/>
  <c r="K390" i="6" s="1"/>
  <c r="AI389" i="6" a="1"/>
  <c r="AI389" i="6" s="1"/>
  <c r="AH389" i="6"/>
  <c r="AH389" i="6" a="1"/>
  <c r="AG389" i="6" a="1"/>
  <c r="AG389" i="6" s="1"/>
  <c r="AF389" i="6" a="1"/>
  <c r="AF389" i="6" s="1"/>
  <c r="AE389" i="6" a="1"/>
  <c r="AE389" i="6" s="1"/>
  <c r="AD389" i="6"/>
  <c r="AD389" i="6" a="1"/>
  <c r="AC389" i="6" a="1"/>
  <c r="AC389" i="6" s="1"/>
  <c r="AB389" i="6" a="1"/>
  <c r="AB389" i="6" s="1"/>
  <c r="AA389" i="6" a="1"/>
  <c r="AA389" i="6" s="1"/>
  <c r="Z389" i="6"/>
  <c r="Z389" i="6" a="1"/>
  <c r="Y389" i="6" a="1"/>
  <c r="Y389" i="6" s="1"/>
  <c r="X389" i="6" a="1"/>
  <c r="X389" i="6" s="1"/>
  <c r="W389" i="6" a="1"/>
  <c r="W389" i="6" s="1"/>
  <c r="V389" i="6"/>
  <c r="V389" i="6" a="1"/>
  <c r="U389" i="6" a="1"/>
  <c r="U389" i="6" s="1"/>
  <c r="T389" i="6" a="1"/>
  <c r="T389" i="6" s="1"/>
  <c r="S389" i="6" a="1"/>
  <c r="S389" i="6" s="1"/>
  <c r="R389" i="6"/>
  <c r="R389" i="6" a="1"/>
  <c r="Q389" i="6" a="1"/>
  <c r="Q389" i="6" s="1"/>
  <c r="P389" i="6" a="1"/>
  <c r="P389" i="6" s="1"/>
  <c r="O389" i="6" a="1"/>
  <c r="O389" i="6" s="1"/>
  <c r="N389" i="6"/>
  <c r="N389" i="6" a="1"/>
  <c r="M389" i="6" a="1"/>
  <c r="M389" i="6" s="1"/>
  <c r="L389" i="6" a="1"/>
  <c r="L389" i="6" s="1"/>
  <c r="K389" i="6" a="1"/>
  <c r="K389" i="6" s="1"/>
  <c r="AI388" i="6" a="1"/>
  <c r="AI388" i="6" s="1"/>
  <c r="AH388" i="6" a="1"/>
  <c r="AH388" i="6" s="1"/>
  <c r="AG388" i="6" a="1"/>
  <c r="AG388" i="6" s="1"/>
  <c r="AF388" i="6"/>
  <c r="AF388" i="6" a="1"/>
  <c r="AE388" i="6" a="1"/>
  <c r="AE388" i="6" s="1"/>
  <c r="AD388" i="6" a="1"/>
  <c r="AD388" i="6" s="1"/>
  <c r="AC388" i="6" a="1"/>
  <c r="AC388" i="6" s="1"/>
  <c r="AB388" i="6"/>
  <c r="AB388" i="6" a="1"/>
  <c r="AA388" i="6" a="1"/>
  <c r="AA388" i="6" s="1"/>
  <c r="Z388" i="6" a="1"/>
  <c r="Z388" i="6" s="1"/>
  <c r="Y388" i="6" a="1"/>
  <c r="Y388" i="6" s="1"/>
  <c r="X388" i="6"/>
  <c r="X388" i="6" a="1"/>
  <c r="W388" i="6" a="1"/>
  <c r="W388" i="6" s="1"/>
  <c r="V388" i="6" a="1"/>
  <c r="V388" i="6" s="1"/>
  <c r="U388" i="6" a="1"/>
  <c r="U388" i="6" s="1"/>
  <c r="T388" i="6"/>
  <c r="T388" i="6" a="1"/>
  <c r="S388" i="6" a="1"/>
  <c r="S388" i="6" s="1"/>
  <c r="R388" i="6" a="1"/>
  <c r="R388" i="6" s="1"/>
  <c r="Q388" i="6" a="1"/>
  <c r="Q388" i="6" s="1"/>
  <c r="P388" i="6"/>
  <c r="P388" i="6" a="1"/>
  <c r="O388" i="6" a="1"/>
  <c r="O388" i="6" s="1"/>
  <c r="N388" i="6" a="1"/>
  <c r="N388" i="6" s="1"/>
  <c r="M388" i="6" a="1"/>
  <c r="M388" i="6" s="1"/>
  <c r="L388" i="6"/>
  <c r="L388" i="6" a="1"/>
  <c r="K388" i="6" a="1"/>
  <c r="K388" i="6" s="1"/>
  <c r="AI387" i="6" a="1"/>
  <c r="AI387" i="6" s="1"/>
  <c r="AH387" i="6"/>
  <c r="AH387" i="6" a="1"/>
  <c r="AG387" i="6" a="1"/>
  <c r="AG387" i="6" s="1"/>
  <c r="AF387" i="6" a="1"/>
  <c r="AF387" i="6" s="1"/>
  <c r="AE387" i="6" a="1"/>
  <c r="AE387" i="6" s="1"/>
  <c r="AD387" i="6"/>
  <c r="AD387" i="6" a="1"/>
  <c r="AC387" i="6" a="1"/>
  <c r="AC387" i="6" s="1"/>
  <c r="AB387" i="6" a="1"/>
  <c r="AB387" i="6" s="1"/>
  <c r="AA387" i="6" a="1"/>
  <c r="AA387" i="6" s="1"/>
  <c r="Z387" i="6"/>
  <c r="Z387" i="6" a="1"/>
  <c r="Y387" i="6" a="1"/>
  <c r="Y387" i="6" s="1"/>
  <c r="X387" i="6" a="1"/>
  <c r="X387" i="6" s="1"/>
  <c r="W387" i="6" a="1"/>
  <c r="W387" i="6" s="1"/>
  <c r="V387" i="6"/>
  <c r="V387" i="6" a="1"/>
  <c r="U387" i="6" a="1"/>
  <c r="U387" i="6" s="1"/>
  <c r="T387" i="6" a="1"/>
  <c r="T387" i="6" s="1"/>
  <c r="S387" i="6" a="1"/>
  <c r="S387" i="6" s="1"/>
  <c r="R387" i="6"/>
  <c r="R387" i="6" a="1"/>
  <c r="Q387" i="6" a="1"/>
  <c r="Q387" i="6" s="1"/>
  <c r="P387" i="6" a="1"/>
  <c r="P387" i="6" s="1"/>
  <c r="O387" i="6" a="1"/>
  <c r="O387" i="6" s="1"/>
  <c r="N387" i="6"/>
  <c r="N387" i="6" a="1"/>
  <c r="M387" i="6" a="1"/>
  <c r="M387" i="6" s="1"/>
  <c r="L387" i="6" a="1"/>
  <c r="L387" i="6" s="1"/>
  <c r="K387" i="6" a="1"/>
  <c r="K387" i="6" s="1"/>
  <c r="AI386" i="6" a="1"/>
  <c r="AI386" i="6" s="1"/>
  <c r="AH386" i="6" a="1"/>
  <c r="AH386" i="6" s="1"/>
  <c r="AG386" i="6" a="1"/>
  <c r="AG386" i="6" s="1"/>
  <c r="AF386" i="6"/>
  <c r="AF386" i="6" a="1"/>
  <c r="AE386" i="6" a="1"/>
  <c r="AE386" i="6" s="1"/>
  <c r="AD386" i="6" a="1"/>
  <c r="AD386" i="6" s="1"/>
  <c r="AC386" i="6" a="1"/>
  <c r="AC386" i="6" s="1"/>
  <c r="AB386" i="6"/>
  <c r="AB386" i="6" a="1"/>
  <c r="AA386" i="6" a="1"/>
  <c r="AA386" i="6" s="1"/>
  <c r="Z386" i="6" a="1"/>
  <c r="Z386" i="6" s="1"/>
  <c r="Y386" i="6" a="1"/>
  <c r="Y386" i="6" s="1"/>
  <c r="X386" i="6"/>
  <c r="X386" i="6" a="1"/>
  <c r="W386" i="6" a="1"/>
  <c r="W386" i="6" s="1"/>
  <c r="V386" i="6" a="1"/>
  <c r="V386" i="6" s="1"/>
  <c r="U386" i="6" a="1"/>
  <c r="U386" i="6" s="1"/>
  <c r="T386" i="6"/>
  <c r="T386" i="6" a="1"/>
  <c r="S386" i="6" a="1"/>
  <c r="S386" i="6" s="1"/>
  <c r="R386" i="6" a="1"/>
  <c r="R386" i="6" s="1"/>
  <c r="Q386" i="6" a="1"/>
  <c r="Q386" i="6" s="1"/>
  <c r="P386" i="6"/>
  <c r="P386" i="6" a="1"/>
  <c r="O386" i="6" a="1"/>
  <c r="O386" i="6" s="1"/>
  <c r="N386" i="6" a="1"/>
  <c r="N386" i="6" s="1"/>
  <c r="M386" i="6" a="1"/>
  <c r="M386" i="6" s="1"/>
  <c r="L386" i="6"/>
  <c r="L386" i="6" a="1"/>
  <c r="K386" i="6" a="1"/>
  <c r="K386" i="6" s="1"/>
  <c r="AI385" i="6" a="1"/>
  <c r="AI385" i="6" s="1"/>
  <c r="AH385" i="6"/>
  <c r="AH385" i="6" a="1"/>
  <c r="AG385" i="6" a="1"/>
  <c r="AG385" i="6" s="1"/>
  <c r="AF385" i="6" a="1"/>
  <c r="AF385" i="6" s="1"/>
  <c r="AE385" i="6" a="1"/>
  <c r="AE385" i="6" s="1"/>
  <c r="AD385" i="6"/>
  <c r="AD385" i="6" a="1"/>
  <c r="AC385" i="6" a="1"/>
  <c r="AC385" i="6" s="1"/>
  <c r="AB385" i="6" a="1"/>
  <c r="AB385" i="6" s="1"/>
  <c r="AA385" i="6" a="1"/>
  <c r="AA385" i="6" s="1"/>
  <c r="Z385" i="6"/>
  <c r="Z385" i="6" a="1"/>
  <c r="Y385" i="6" a="1"/>
  <c r="Y385" i="6" s="1"/>
  <c r="X385" i="6" a="1"/>
  <c r="X385" i="6" s="1"/>
  <c r="W385" i="6" a="1"/>
  <c r="W385" i="6" s="1"/>
  <c r="V385" i="6"/>
  <c r="V385" i="6" a="1"/>
  <c r="U385" i="6" a="1"/>
  <c r="U385" i="6" s="1"/>
  <c r="T385" i="6" a="1"/>
  <c r="T385" i="6" s="1"/>
  <c r="S385" i="6" a="1"/>
  <c r="S385" i="6" s="1"/>
  <c r="R385" i="6"/>
  <c r="R385" i="6" a="1"/>
  <c r="Q385" i="6" a="1"/>
  <c r="Q385" i="6" s="1"/>
  <c r="P385" i="6" a="1"/>
  <c r="P385" i="6" s="1"/>
  <c r="O385" i="6" a="1"/>
  <c r="O385" i="6" s="1"/>
  <c r="N385" i="6"/>
  <c r="N385" i="6" a="1"/>
  <c r="M385" i="6" a="1"/>
  <c r="M385" i="6" s="1"/>
  <c r="L385" i="6" a="1"/>
  <c r="L385" i="6" s="1"/>
  <c r="K385" i="6" a="1"/>
  <c r="K385" i="6" s="1"/>
  <c r="AI384" i="6" a="1"/>
  <c r="AI384" i="6" s="1"/>
  <c r="AH384" i="6" a="1"/>
  <c r="AH384" i="6" s="1"/>
  <c r="AG384" i="6" a="1"/>
  <c r="AG384" i="6" s="1"/>
  <c r="AF384" i="6"/>
  <c r="AF384" i="6" a="1"/>
  <c r="AE384" i="6" a="1"/>
  <c r="AE384" i="6" s="1"/>
  <c r="AD384" i="6" a="1"/>
  <c r="AD384" i="6" s="1"/>
  <c r="AC384" i="6" a="1"/>
  <c r="AC384" i="6" s="1"/>
  <c r="AB384" i="6"/>
  <c r="AB384" i="6" a="1"/>
  <c r="AA384" i="6" a="1"/>
  <c r="AA384" i="6" s="1"/>
  <c r="Z384" i="6" a="1"/>
  <c r="Z384" i="6" s="1"/>
  <c r="Y384" i="6" a="1"/>
  <c r="Y384" i="6" s="1"/>
  <c r="X384" i="6"/>
  <c r="X384" i="6" a="1"/>
  <c r="W384" i="6" a="1"/>
  <c r="W384" i="6" s="1"/>
  <c r="V384" i="6" a="1"/>
  <c r="V384" i="6" s="1"/>
  <c r="U384" i="6" a="1"/>
  <c r="U384" i="6" s="1"/>
  <c r="T384" i="6"/>
  <c r="T384" i="6" a="1"/>
  <c r="S384" i="6" a="1"/>
  <c r="S384" i="6" s="1"/>
  <c r="R384" i="6" a="1"/>
  <c r="R384" i="6" s="1"/>
  <c r="Q384" i="6" a="1"/>
  <c r="Q384" i="6" s="1"/>
  <c r="P384" i="6"/>
  <c r="P384" i="6" a="1"/>
  <c r="O384" i="6" a="1"/>
  <c r="O384" i="6" s="1"/>
  <c r="N384" i="6" a="1"/>
  <c r="N384" i="6" s="1"/>
  <c r="M384" i="6" a="1"/>
  <c r="M384" i="6" s="1"/>
  <c r="L384" i="6"/>
  <c r="L384" i="6" a="1"/>
  <c r="K384" i="6" a="1"/>
  <c r="K384" i="6" s="1"/>
  <c r="AI383" i="6" a="1"/>
  <c r="AI383" i="6" s="1"/>
  <c r="AH383" i="6"/>
  <c r="AH383" i="6" a="1"/>
  <c r="AG383" i="6" a="1"/>
  <c r="AG383" i="6" s="1"/>
  <c r="AF383" i="6" a="1"/>
  <c r="AF383" i="6" s="1"/>
  <c r="AE383" i="6" a="1"/>
  <c r="AE383" i="6" s="1"/>
  <c r="AD383" i="6"/>
  <c r="AD383" i="6" a="1"/>
  <c r="AC383" i="6" a="1"/>
  <c r="AC383" i="6" s="1"/>
  <c r="AB383" i="6" a="1"/>
  <c r="AB383" i="6" s="1"/>
  <c r="AA383" i="6" a="1"/>
  <c r="AA383" i="6" s="1"/>
  <c r="Z383" i="6"/>
  <c r="Z383" i="6" a="1"/>
  <c r="Y383" i="6" a="1"/>
  <c r="Y383" i="6" s="1"/>
  <c r="X383" i="6" a="1"/>
  <c r="X383" i="6" s="1"/>
  <c r="W383" i="6" a="1"/>
  <c r="W383" i="6" s="1"/>
  <c r="V383" i="6"/>
  <c r="V383" i="6" a="1"/>
  <c r="U383" i="6" a="1"/>
  <c r="U383" i="6" s="1"/>
  <c r="T383" i="6" a="1"/>
  <c r="T383" i="6" s="1"/>
  <c r="S383" i="6" a="1"/>
  <c r="S383" i="6" s="1"/>
  <c r="R383" i="6"/>
  <c r="R383" i="6" a="1"/>
  <c r="Q383" i="6" a="1"/>
  <c r="Q383" i="6" s="1"/>
  <c r="P383" i="6" a="1"/>
  <c r="P383" i="6" s="1"/>
  <c r="O383" i="6" a="1"/>
  <c r="O383" i="6" s="1"/>
  <c r="N383" i="6"/>
  <c r="N383" i="6" a="1"/>
  <c r="M383" i="6" a="1"/>
  <c r="M383" i="6" s="1"/>
  <c r="L383" i="6" a="1"/>
  <c r="L383" i="6" s="1"/>
  <c r="K383" i="6" a="1"/>
  <c r="K383" i="6" s="1"/>
  <c r="AI382" i="6" a="1"/>
  <c r="AI382" i="6" s="1"/>
  <c r="AH382" i="6" a="1"/>
  <c r="AH382" i="6" s="1"/>
  <c r="AG382" i="6" a="1"/>
  <c r="AG382" i="6" s="1"/>
  <c r="AF382" i="6"/>
  <c r="AF382" i="6" a="1"/>
  <c r="AE382" i="6" a="1"/>
  <c r="AE382" i="6" s="1"/>
  <c r="AD382" i="6" a="1"/>
  <c r="AD382" i="6" s="1"/>
  <c r="AC382" i="6" a="1"/>
  <c r="AC382" i="6" s="1"/>
  <c r="AB382" i="6"/>
  <c r="AB382" i="6" a="1"/>
  <c r="AA382" i="6" a="1"/>
  <c r="AA382" i="6" s="1"/>
  <c r="Z382" i="6" a="1"/>
  <c r="Z382" i="6" s="1"/>
  <c r="Y382" i="6" a="1"/>
  <c r="Y382" i="6" s="1"/>
  <c r="X382" i="6"/>
  <c r="X382" i="6" a="1"/>
  <c r="W382" i="6" a="1"/>
  <c r="W382" i="6" s="1"/>
  <c r="V382" i="6" a="1"/>
  <c r="V382" i="6" s="1"/>
  <c r="U382" i="6" a="1"/>
  <c r="U382" i="6" s="1"/>
  <c r="T382" i="6"/>
  <c r="T382" i="6" a="1"/>
  <c r="S382" i="6" a="1"/>
  <c r="S382" i="6" s="1"/>
  <c r="R382" i="6" a="1"/>
  <c r="R382" i="6" s="1"/>
  <c r="Q382" i="6" a="1"/>
  <c r="Q382" i="6" s="1"/>
  <c r="P382" i="6"/>
  <c r="P382" i="6" a="1"/>
  <c r="O382" i="6" a="1"/>
  <c r="O382" i="6" s="1"/>
  <c r="N382" i="6" a="1"/>
  <c r="N382" i="6" s="1"/>
  <c r="M382" i="6" a="1"/>
  <c r="M382" i="6" s="1"/>
  <c r="L382" i="6"/>
  <c r="L382" i="6" a="1"/>
  <c r="K382" i="6" a="1"/>
  <c r="K382" i="6" s="1"/>
  <c r="AI381" i="6" a="1"/>
  <c r="AI381" i="6" s="1"/>
  <c r="AH381" i="6"/>
  <c r="AH381" i="6" a="1"/>
  <c r="AG381" i="6" a="1"/>
  <c r="AG381" i="6" s="1"/>
  <c r="AF381" i="6" a="1"/>
  <c r="AF381" i="6" s="1"/>
  <c r="AE381" i="6" a="1"/>
  <c r="AE381" i="6" s="1"/>
  <c r="AD381" i="6"/>
  <c r="AD381" i="6" a="1"/>
  <c r="AC381" i="6" a="1"/>
  <c r="AC381" i="6" s="1"/>
  <c r="AB381" i="6" a="1"/>
  <c r="AB381" i="6" s="1"/>
  <c r="AA381" i="6" a="1"/>
  <c r="AA381" i="6" s="1"/>
  <c r="Z381" i="6"/>
  <c r="Z381" i="6" a="1"/>
  <c r="Y381" i="6" a="1"/>
  <c r="Y381" i="6" s="1"/>
  <c r="X381" i="6" a="1"/>
  <c r="X381" i="6" s="1"/>
  <c r="W381" i="6" a="1"/>
  <c r="W381" i="6" s="1"/>
  <c r="V381" i="6"/>
  <c r="V381" i="6" a="1"/>
  <c r="U381" i="6" a="1"/>
  <c r="U381" i="6" s="1"/>
  <c r="T381" i="6" a="1"/>
  <c r="T381" i="6" s="1"/>
  <c r="S381" i="6" a="1"/>
  <c r="S381" i="6" s="1"/>
  <c r="R381" i="6"/>
  <c r="R381" i="6" a="1"/>
  <c r="Q381" i="6" a="1"/>
  <c r="Q381" i="6" s="1"/>
  <c r="P381" i="6" a="1"/>
  <c r="P381" i="6" s="1"/>
  <c r="O381" i="6" a="1"/>
  <c r="O381" i="6" s="1"/>
  <c r="N381" i="6"/>
  <c r="N381" i="6" a="1"/>
  <c r="M381" i="6" a="1"/>
  <c r="M381" i="6" s="1"/>
  <c r="L381" i="6" a="1"/>
  <c r="L381" i="6" s="1"/>
  <c r="K381" i="6" a="1"/>
  <c r="K381" i="6" s="1"/>
  <c r="AI380" i="6" a="1"/>
  <c r="AI380" i="6" s="1"/>
  <c r="AH380" i="6" a="1"/>
  <c r="AH380" i="6" s="1"/>
  <c r="AG380" i="6" a="1"/>
  <c r="AG380" i="6" s="1"/>
  <c r="AF380" i="6"/>
  <c r="AF380" i="6" a="1"/>
  <c r="AE380" i="6" a="1"/>
  <c r="AE380" i="6" s="1"/>
  <c r="AD380" i="6" a="1"/>
  <c r="AD380" i="6" s="1"/>
  <c r="AC380" i="6" a="1"/>
  <c r="AC380" i="6" s="1"/>
  <c r="AB380" i="6"/>
  <c r="AB380" i="6" a="1"/>
  <c r="AA380" i="6" a="1"/>
  <c r="AA380" i="6" s="1"/>
  <c r="Z380" i="6" a="1"/>
  <c r="Z380" i="6" s="1"/>
  <c r="Y380" i="6" a="1"/>
  <c r="Y380" i="6" s="1"/>
  <c r="X380" i="6"/>
  <c r="X380" i="6" a="1"/>
  <c r="W380" i="6" a="1"/>
  <c r="W380" i="6" s="1"/>
  <c r="V380" i="6" a="1"/>
  <c r="V380" i="6" s="1"/>
  <c r="U380" i="6" a="1"/>
  <c r="U380" i="6" s="1"/>
  <c r="T380" i="6"/>
  <c r="T380" i="6" a="1"/>
  <c r="S380" i="6" a="1"/>
  <c r="S380" i="6" s="1"/>
  <c r="R380" i="6" a="1"/>
  <c r="R380" i="6" s="1"/>
  <c r="Q380" i="6" a="1"/>
  <c r="Q380" i="6" s="1"/>
  <c r="P380" i="6"/>
  <c r="P380" i="6" a="1"/>
  <c r="O380" i="6" a="1"/>
  <c r="O380" i="6" s="1"/>
  <c r="N380" i="6" a="1"/>
  <c r="N380" i="6" s="1"/>
  <c r="M380" i="6" a="1"/>
  <c r="M380" i="6" s="1"/>
  <c r="L380" i="6"/>
  <c r="L380" i="6" a="1"/>
  <c r="K380" i="6" a="1"/>
  <c r="K380" i="6" s="1"/>
  <c r="AI379" i="6" a="1"/>
  <c r="AI379" i="6" s="1"/>
  <c r="AH379" i="6"/>
  <c r="AH379" i="6" a="1"/>
  <c r="AG379" i="6" a="1"/>
  <c r="AG379" i="6" s="1"/>
  <c r="AF379" i="6" a="1"/>
  <c r="AF379" i="6" s="1"/>
  <c r="AE379" i="6" a="1"/>
  <c r="AE379" i="6" s="1"/>
  <c r="AD379" i="6"/>
  <c r="AD379" i="6" a="1"/>
  <c r="AC379" i="6" a="1"/>
  <c r="AC379" i="6" s="1"/>
  <c r="AB379" i="6" a="1"/>
  <c r="AB379" i="6" s="1"/>
  <c r="AA379" i="6" a="1"/>
  <c r="AA379" i="6" s="1"/>
  <c r="Z379" i="6"/>
  <c r="Z379" i="6" a="1"/>
  <c r="Y379" i="6" a="1"/>
  <c r="Y379" i="6" s="1"/>
  <c r="X379" i="6" a="1"/>
  <c r="X379" i="6" s="1"/>
  <c r="W379" i="6" a="1"/>
  <c r="W379" i="6" s="1"/>
  <c r="V379" i="6"/>
  <c r="V379" i="6" a="1"/>
  <c r="U379" i="6" a="1"/>
  <c r="U379" i="6" s="1"/>
  <c r="T379" i="6" a="1"/>
  <c r="T379" i="6" s="1"/>
  <c r="S379" i="6" a="1"/>
  <c r="S379" i="6" s="1"/>
  <c r="R379" i="6"/>
  <c r="R379" i="6" a="1"/>
  <c r="Q379" i="6" a="1"/>
  <c r="Q379" i="6" s="1"/>
  <c r="P379" i="6" a="1"/>
  <c r="P379" i="6" s="1"/>
  <c r="O379" i="6" a="1"/>
  <c r="O379" i="6" s="1"/>
  <c r="N379" i="6"/>
  <c r="N379" i="6" a="1"/>
  <c r="M379" i="6" a="1"/>
  <c r="M379" i="6" s="1"/>
  <c r="L379" i="6" a="1"/>
  <c r="L379" i="6" s="1"/>
  <c r="K379" i="6" a="1"/>
  <c r="K379" i="6" s="1"/>
  <c r="AI378" i="6" a="1"/>
  <c r="AI378" i="6" s="1"/>
  <c r="AH378" i="6" a="1"/>
  <c r="AH378" i="6" s="1"/>
  <c r="AG378" i="6" a="1"/>
  <c r="AG378" i="6" s="1"/>
  <c r="AF378" i="6"/>
  <c r="AF378" i="6" a="1"/>
  <c r="AE378" i="6" a="1"/>
  <c r="AE378" i="6" s="1"/>
  <c r="AD378" i="6" a="1"/>
  <c r="AD378" i="6" s="1"/>
  <c r="AC378" i="6" a="1"/>
  <c r="AC378" i="6" s="1"/>
  <c r="AB378" i="6"/>
  <c r="AB378" i="6" a="1"/>
  <c r="AA378" i="6" a="1"/>
  <c r="AA378" i="6" s="1"/>
  <c r="Z378" i="6" a="1"/>
  <c r="Z378" i="6" s="1"/>
  <c r="Y378" i="6" a="1"/>
  <c r="Y378" i="6" s="1"/>
  <c r="X378" i="6"/>
  <c r="X378" i="6" a="1"/>
  <c r="W378" i="6" a="1"/>
  <c r="W378" i="6" s="1"/>
  <c r="V378" i="6" a="1"/>
  <c r="V378" i="6" s="1"/>
  <c r="U378" i="6" a="1"/>
  <c r="U378" i="6" s="1"/>
  <c r="T378" i="6"/>
  <c r="T378" i="6" a="1"/>
  <c r="S378" i="6" a="1"/>
  <c r="S378" i="6" s="1"/>
  <c r="R378" i="6" a="1"/>
  <c r="R378" i="6" s="1"/>
  <c r="Q378" i="6" a="1"/>
  <c r="Q378" i="6" s="1"/>
  <c r="P378" i="6"/>
  <c r="P378" i="6" a="1"/>
  <c r="O378" i="6" a="1"/>
  <c r="O378" i="6" s="1"/>
  <c r="N378" i="6" a="1"/>
  <c r="N378" i="6" s="1"/>
  <c r="M378" i="6" a="1"/>
  <c r="M378" i="6" s="1"/>
  <c r="L378" i="6"/>
  <c r="L378" i="6" a="1"/>
  <c r="K378" i="6" a="1"/>
  <c r="K378" i="6" s="1"/>
  <c r="AI377" i="6" a="1"/>
  <c r="AI377" i="6" s="1"/>
  <c r="AH377" i="6"/>
  <c r="AH377" i="6" a="1"/>
  <c r="AG377" i="6" a="1"/>
  <c r="AG377" i="6" s="1"/>
  <c r="AF377" i="6" a="1"/>
  <c r="AF377" i="6" s="1"/>
  <c r="AE377" i="6" a="1"/>
  <c r="AE377" i="6" s="1"/>
  <c r="AD377" i="6"/>
  <c r="AD377" i="6" a="1"/>
  <c r="AC377" i="6" a="1"/>
  <c r="AC377" i="6" s="1"/>
  <c r="AB377" i="6" a="1"/>
  <c r="AB377" i="6" s="1"/>
  <c r="AA377" i="6" a="1"/>
  <c r="AA377" i="6" s="1"/>
  <c r="Z377" i="6"/>
  <c r="Z377" i="6" a="1"/>
  <c r="Y377" i="6" a="1"/>
  <c r="Y377" i="6" s="1"/>
  <c r="X377" i="6" a="1"/>
  <c r="X377" i="6" s="1"/>
  <c r="W377" i="6" a="1"/>
  <c r="W377" i="6" s="1"/>
  <c r="V377" i="6"/>
  <c r="V377" i="6" a="1"/>
  <c r="U377" i="6" a="1"/>
  <c r="U377" i="6" s="1"/>
  <c r="T377" i="6" a="1"/>
  <c r="T377" i="6" s="1"/>
  <c r="S377" i="6" a="1"/>
  <c r="S377" i="6" s="1"/>
  <c r="R377" i="6"/>
  <c r="R377" i="6" a="1"/>
  <c r="Q377" i="6" a="1"/>
  <c r="Q377" i="6" s="1"/>
  <c r="P377" i="6" a="1"/>
  <c r="P377" i="6" s="1"/>
  <c r="O377" i="6" a="1"/>
  <c r="O377" i="6" s="1"/>
  <c r="N377" i="6"/>
  <c r="N377" i="6" a="1"/>
  <c r="M377" i="6" a="1"/>
  <c r="M377" i="6" s="1"/>
  <c r="L377" i="6" a="1"/>
  <c r="L377" i="6" s="1"/>
  <c r="K377" i="6" a="1"/>
  <c r="K377" i="6" s="1"/>
  <c r="AI376" i="6" a="1"/>
  <c r="AI376" i="6" s="1"/>
  <c r="AH376" i="6" a="1"/>
  <c r="AH376" i="6" s="1"/>
  <c r="AG376" i="6" a="1"/>
  <c r="AG376" i="6" s="1"/>
  <c r="AF376" i="6"/>
  <c r="AF376" i="6" a="1"/>
  <c r="AE376" i="6" a="1"/>
  <c r="AE376" i="6" s="1"/>
  <c r="AD376" i="6" a="1"/>
  <c r="AD376" i="6" s="1"/>
  <c r="AC376" i="6" a="1"/>
  <c r="AC376" i="6" s="1"/>
  <c r="AB376" i="6"/>
  <c r="AB376" i="6" a="1"/>
  <c r="AA376" i="6" a="1"/>
  <c r="AA376" i="6" s="1"/>
  <c r="Z376" i="6" a="1"/>
  <c r="Z376" i="6" s="1"/>
  <c r="Y376" i="6" a="1"/>
  <c r="Y376" i="6" s="1"/>
  <c r="X376" i="6"/>
  <c r="X376" i="6" a="1"/>
  <c r="W376" i="6" a="1"/>
  <c r="W376" i="6" s="1"/>
  <c r="V376" i="6" a="1"/>
  <c r="V376" i="6" s="1"/>
  <c r="U376" i="6" a="1"/>
  <c r="U376" i="6" s="1"/>
  <c r="T376" i="6"/>
  <c r="T376" i="6" a="1"/>
  <c r="S376" i="6" a="1"/>
  <c r="S376" i="6" s="1"/>
  <c r="R376" i="6" a="1"/>
  <c r="R376" i="6" s="1"/>
  <c r="Q376" i="6" a="1"/>
  <c r="Q376" i="6" s="1"/>
  <c r="P376" i="6"/>
  <c r="P376" i="6" a="1"/>
  <c r="O376" i="6" a="1"/>
  <c r="O376" i="6" s="1"/>
  <c r="N376" i="6" a="1"/>
  <c r="N376" i="6" s="1"/>
  <c r="M376" i="6" a="1"/>
  <c r="M376" i="6" s="1"/>
  <c r="L376" i="6"/>
  <c r="L376" i="6" a="1"/>
  <c r="K376" i="6" a="1"/>
  <c r="K376" i="6" s="1"/>
  <c r="AI375" i="6" a="1"/>
  <c r="AI375" i="6" s="1"/>
  <c r="AH375" i="6"/>
  <c r="AH375" i="6" a="1"/>
  <c r="AG375" i="6" a="1"/>
  <c r="AG375" i="6" s="1"/>
  <c r="AF375" i="6" a="1"/>
  <c r="AF375" i="6" s="1"/>
  <c r="AE375" i="6" a="1"/>
  <c r="AE375" i="6" s="1"/>
  <c r="AD375" i="6"/>
  <c r="AD375" i="6" a="1"/>
  <c r="AC375" i="6" a="1"/>
  <c r="AC375" i="6" s="1"/>
  <c r="AB375" i="6" a="1"/>
  <c r="AB375" i="6" s="1"/>
  <c r="AA375" i="6" a="1"/>
  <c r="AA375" i="6" s="1"/>
  <c r="Z375" i="6"/>
  <c r="Z375" i="6" a="1"/>
  <c r="Y375" i="6" a="1"/>
  <c r="Y375" i="6" s="1"/>
  <c r="X375" i="6" a="1"/>
  <c r="X375" i="6" s="1"/>
  <c r="W375" i="6" a="1"/>
  <c r="W375" i="6" s="1"/>
  <c r="V375" i="6"/>
  <c r="V375" i="6" a="1"/>
  <c r="U375" i="6" a="1"/>
  <c r="U375" i="6" s="1"/>
  <c r="T375" i="6" a="1"/>
  <c r="T375" i="6" s="1"/>
  <c r="S375" i="6" a="1"/>
  <c r="S375" i="6" s="1"/>
  <c r="R375" i="6"/>
  <c r="R375" i="6" a="1"/>
  <c r="Q375" i="6" a="1"/>
  <c r="Q375" i="6" s="1"/>
  <c r="P375" i="6" a="1"/>
  <c r="P375" i="6" s="1"/>
  <c r="O375" i="6" a="1"/>
  <c r="O375" i="6" s="1"/>
  <c r="N375" i="6"/>
  <c r="N375" i="6" a="1"/>
  <c r="M375" i="6" a="1"/>
  <c r="M375" i="6" s="1"/>
  <c r="L375" i="6" a="1"/>
  <c r="L375" i="6" s="1"/>
  <c r="K375" i="6" a="1"/>
  <c r="K375" i="6" s="1"/>
  <c r="AI374" i="6" a="1"/>
  <c r="AI374" i="6" s="1"/>
  <c r="AH374" i="6" a="1"/>
  <c r="AH374" i="6" s="1"/>
  <c r="AG374" i="6" a="1"/>
  <c r="AG374" i="6" s="1"/>
  <c r="AF374" i="6"/>
  <c r="AF374" i="6" a="1"/>
  <c r="AE374" i="6" a="1"/>
  <c r="AE374" i="6" s="1"/>
  <c r="AD374" i="6" a="1"/>
  <c r="AD374" i="6" s="1"/>
  <c r="AC374" i="6" a="1"/>
  <c r="AC374" i="6" s="1"/>
  <c r="AB374" i="6"/>
  <c r="AB374" i="6" a="1"/>
  <c r="AA374" i="6" a="1"/>
  <c r="AA374" i="6" s="1"/>
  <c r="Z374" i="6" a="1"/>
  <c r="Z374" i="6" s="1"/>
  <c r="Y374" i="6" a="1"/>
  <c r="Y374" i="6" s="1"/>
  <c r="X374" i="6"/>
  <c r="X374" i="6" a="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c r="AC358" i="6" a="1"/>
  <c r="AB358" i="6" a="1"/>
  <c r="AB358" i="6" s="1"/>
  <c r="AA358" i="6" a="1"/>
  <c r="AA358" i="6" s="1"/>
  <c r="Z358" i="6" a="1"/>
  <c r="Z358" i="6" s="1"/>
  <c r="Y358" i="6" a="1"/>
  <c r="Y358" i="6" s="1"/>
  <c r="X358" i="6" a="1"/>
  <c r="X358" i="6" s="1"/>
  <c r="W358" i="6" a="1"/>
  <c r="W358" i="6" s="1"/>
  <c r="V358" i="6" a="1"/>
  <c r="V358" i="6" s="1"/>
  <c r="U358" i="6"/>
  <c r="U358" i="6" a="1"/>
  <c r="T358" i="6" a="1"/>
  <c r="T358" i="6" s="1"/>
  <c r="S358" i="6" a="1"/>
  <c r="S358" i="6" s="1"/>
  <c r="R358" i="6" a="1"/>
  <c r="R358" i="6" s="1"/>
  <c r="Q358" i="6" a="1"/>
  <c r="Q358" i="6" s="1"/>
  <c r="P358" i="6" a="1"/>
  <c r="P358" i="6" s="1"/>
  <c r="O358" i="6" a="1"/>
  <c r="O358" i="6" s="1"/>
  <c r="N358" i="6" a="1"/>
  <c r="N358" i="6" s="1"/>
  <c r="M358" i="6"/>
  <c r="M358" i="6" a="1"/>
  <c r="L358" i="6" a="1"/>
  <c r="L358" i="6" s="1"/>
  <c r="K358" i="6" a="1"/>
  <c r="K358" i="6" s="1"/>
  <c r="AI357" i="6" a="1"/>
  <c r="AI357" i="6" s="1"/>
  <c r="AH357" i="6" a="1"/>
  <c r="AH357" i="6" s="1"/>
  <c r="AG357" i="6"/>
  <c r="AG357" i="6" a="1"/>
  <c r="AF357" i="6" a="1"/>
  <c r="AF357" i="6" s="1"/>
  <c r="AE357" i="6" a="1"/>
  <c r="AE357" i="6" s="1"/>
  <c r="AD357" i="6" a="1"/>
  <c r="AD357" i="6" s="1"/>
  <c r="AC357" i="6" a="1"/>
  <c r="AC357" i="6" s="1"/>
  <c r="AB357" i="6" a="1"/>
  <c r="AB357" i="6" s="1"/>
  <c r="AA357" i="6" a="1"/>
  <c r="AA357" i="6" s="1"/>
  <c r="Z357" i="6" a="1"/>
  <c r="Z357" i="6" s="1"/>
  <c r="Y357" i="6"/>
  <c r="Y357" i="6" a="1"/>
  <c r="X357" i="6" a="1"/>
  <c r="X357" i="6" s="1"/>
  <c r="W357" i="6" a="1"/>
  <c r="W357" i="6" s="1"/>
  <c r="V357" i="6" a="1"/>
  <c r="V357" i="6" s="1"/>
  <c r="U357" i="6" a="1"/>
  <c r="U357" i="6" s="1"/>
  <c r="T357" i="6" a="1"/>
  <c r="T357" i="6" s="1"/>
  <c r="S357" i="6" a="1"/>
  <c r="S357" i="6" s="1"/>
  <c r="R357" i="6" a="1"/>
  <c r="R357" i="6" s="1"/>
  <c r="Q357" i="6"/>
  <c r="Q357" i="6" a="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c r="AC356" i="6" a="1"/>
  <c r="AB356" i="6" a="1"/>
  <c r="AB356" i="6" s="1"/>
  <c r="AA356" i="6" a="1"/>
  <c r="AA356" i="6" s="1"/>
  <c r="Z356" i="6" a="1"/>
  <c r="Z356" i="6" s="1"/>
  <c r="Y356" i="6" a="1"/>
  <c r="Y356" i="6" s="1"/>
  <c r="X356" i="6" a="1"/>
  <c r="X356" i="6" s="1"/>
  <c r="W356" i="6" a="1"/>
  <c r="W356" i="6" s="1"/>
  <c r="V356" i="6" a="1"/>
  <c r="V356" i="6" s="1"/>
  <c r="U356" i="6"/>
  <c r="U356" i="6" a="1"/>
  <c r="T356" i="6" a="1"/>
  <c r="T356" i="6" s="1"/>
  <c r="S356" i="6" a="1"/>
  <c r="S356" i="6" s="1"/>
  <c r="R356" i="6" a="1"/>
  <c r="R356" i="6" s="1"/>
  <c r="Q356" i="6" a="1"/>
  <c r="Q356" i="6" s="1"/>
  <c r="P356" i="6" a="1"/>
  <c r="P356" i="6" s="1"/>
  <c r="O356" i="6" a="1"/>
  <c r="O356" i="6" s="1"/>
  <c r="N356" i="6" a="1"/>
  <c r="N356" i="6" s="1"/>
  <c r="M356" i="6"/>
  <c r="M356" i="6" a="1"/>
  <c r="L356" i="6" a="1"/>
  <c r="L356" i="6" s="1"/>
  <c r="K356" i="6" a="1"/>
  <c r="K356" i="6" s="1"/>
  <c r="AI355" i="6" a="1"/>
  <c r="AI355" i="6" s="1"/>
  <c r="AH355" i="6" a="1"/>
  <c r="AH355" i="6" s="1"/>
  <c r="AG355" i="6"/>
  <c r="AG355" i="6" a="1"/>
  <c r="AF355" i="6" a="1"/>
  <c r="AF355" i="6" s="1"/>
  <c r="AE355" i="6" a="1"/>
  <c r="AE355" i="6" s="1"/>
  <c r="AD355" i="6" a="1"/>
  <c r="AD355" i="6" s="1"/>
  <c r="AC355" i="6" a="1"/>
  <c r="AC355" i="6" s="1"/>
  <c r="AB355" i="6" a="1"/>
  <c r="AB355" i="6" s="1"/>
  <c r="AA355" i="6" a="1"/>
  <c r="AA355" i="6" s="1"/>
  <c r="Z355" i="6" a="1"/>
  <c r="Z355" i="6" s="1"/>
  <c r="Y355" i="6"/>
  <c r="Y355" i="6" a="1"/>
  <c r="X355" i="6" a="1"/>
  <c r="X355" i="6" s="1"/>
  <c r="W355" i="6" a="1"/>
  <c r="W355" i="6" s="1"/>
  <c r="V355" i="6" a="1"/>
  <c r="V355" i="6" s="1"/>
  <c r="U355" i="6" a="1"/>
  <c r="U355" i="6" s="1"/>
  <c r="T355" i="6" a="1"/>
  <c r="T355" i="6" s="1"/>
  <c r="S355" i="6" a="1"/>
  <c r="S355" i="6" s="1"/>
  <c r="R355" i="6" a="1"/>
  <c r="R355" i="6" s="1"/>
  <c r="Q355" i="6"/>
  <c r="Q355" i="6" a="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c r="AC354" i="6" a="1"/>
  <c r="AB354" i="6" a="1"/>
  <c r="AB354" i="6" s="1"/>
  <c r="AA354" i="6" a="1"/>
  <c r="AA354" i="6" s="1"/>
  <c r="Z354" i="6" a="1"/>
  <c r="Z354" i="6" s="1"/>
  <c r="Y354" i="6" a="1"/>
  <c r="Y354" i="6" s="1"/>
  <c r="X354" i="6" a="1"/>
  <c r="X354" i="6" s="1"/>
  <c r="W354" i="6" a="1"/>
  <c r="W354" i="6" s="1"/>
  <c r="V354" i="6" a="1"/>
  <c r="V354" i="6" s="1"/>
  <c r="U354" i="6"/>
  <c r="U354" i="6" a="1"/>
  <c r="T354" i="6" a="1"/>
  <c r="T354" i="6" s="1"/>
  <c r="S354" i="6" a="1"/>
  <c r="S354" i="6" s="1"/>
  <c r="R354" i="6" a="1"/>
  <c r="R354" i="6" s="1"/>
  <c r="Q354" i="6" a="1"/>
  <c r="Q354" i="6" s="1"/>
  <c r="P354" i="6" a="1"/>
  <c r="P354" i="6" s="1"/>
  <c r="O354" i="6" a="1"/>
  <c r="O354" i="6" s="1"/>
  <c r="N354" i="6" a="1"/>
  <c r="N354" i="6" s="1"/>
  <c r="M354" i="6"/>
  <c r="M354" i="6" a="1"/>
  <c r="L354" i="6" a="1"/>
  <c r="L354" i="6" s="1"/>
  <c r="K354" i="6" a="1"/>
  <c r="K354" i="6" s="1"/>
  <c r="AI353" i="6" a="1"/>
  <c r="AI353" i="6" s="1"/>
  <c r="AH353" i="6" a="1"/>
  <c r="AH353" i="6" s="1"/>
  <c r="AG353" i="6"/>
  <c r="AG353" i="6" a="1"/>
  <c r="AF353" i="6" a="1"/>
  <c r="AF353" i="6" s="1"/>
  <c r="AE353" i="6" a="1"/>
  <c r="AE353" i="6" s="1"/>
  <c r="AD353" i="6" a="1"/>
  <c r="AD353" i="6" s="1"/>
  <c r="AC353" i="6" a="1"/>
  <c r="AC353" i="6" s="1"/>
  <c r="AB353" i="6" a="1"/>
  <c r="AB353" i="6" s="1"/>
  <c r="AA353" i="6" a="1"/>
  <c r="AA353" i="6" s="1"/>
  <c r="Z353" i="6" a="1"/>
  <c r="Z353" i="6" s="1"/>
  <c r="Y353" i="6"/>
  <c r="Y353" i="6" a="1"/>
  <c r="X353" i="6" a="1"/>
  <c r="X353" i="6" s="1"/>
  <c r="W353" i="6" a="1"/>
  <c r="W353" i="6" s="1"/>
  <c r="V353" i="6" a="1"/>
  <c r="V353" i="6" s="1"/>
  <c r="U353" i="6" a="1"/>
  <c r="U353" i="6" s="1"/>
  <c r="T353" i="6" a="1"/>
  <c r="T353" i="6" s="1"/>
  <c r="S353" i="6" a="1"/>
  <c r="S353" i="6" s="1"/>
  <c r="R353" i="6" a="1"/>
  <c r="R353" i="6" s="1"/>
  <c r="Q353" i="6"/>
  <c r="Q353" i="6" a="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c r="AC352" i="6" a="1"/>
  <c r="AB352" i="6" a="1"/>
  <c r="AB352" i="6" s="1"/>
  <c r="AA352" i="6" a="1"/>
  <c r="AA352" i="6" s="1"/>
  <c r="Z352" i="6" a="1"/>
  <c r="Z352" i="6" s="1"/>
  <c r="Y352" i="6" a="1"/>
  <c r="Y352" i="6" s="1"/>
  <c r="X352" i="6" a="1"/>
  <c r="X352" i="6" s="1"/>
  <c r="W352" i="6" a="1"/>
  <c r="W352" i="6" s="1"/>
  <c r="V352" i="6" a="1"/>
  <c r="V352" i="6" s="1"/>
  <c r="U352" i="6"/>
  <c r="U352" i="6" a="1"/>
  <c r="T352" i="6" a="1"/>
  <c r="T352" i="6" s="1"/>
  <c r="S352" i="6" a="1"/>
  <c r="S352" i="6" s="1"/>
  <c r="R352" i="6" a="1"/>
  <c r="R352" i="6" s="1"/>
  <c r="Q352" i="6" a="1"/>
  <c r="Q352" i="6" s="1"/>
  <c r="P352" i="6" a="1"/>
  <c r="P352" i="6" s="1"/>
  <c r="O352" i="6" a="1"/>
  <c r="O352" i="6" s="1"/>
  <c r="N352" i="6" a="1"/>
  <c r="N352" i="6" s="1"/>
  <c r="M352" i="6"/>
  <c r="M352" i="6" a="1"/>
  <c r="L352" i="6" a="1"/>
  <c r="L352" i="6" s="1"/>
  <c r="K352" i="6" a="1"/>
  <c r="K352" i="6" s="1"/>
  <c r="AI351" i="6" a="1"/>
  <c r="AI351" i="6" s="1"/>
  <c r="AH351" i="6" a="1"/>
  <c r="AH351" i="6" s="1"/>
  <c r="AG351" i="6"/>
  <c r="AG351" i="6" a="1"/>
  <c r="AF351" i="6" a="1"/>
  <c r="AF351" i="6" s="1"/>
  <c r="AE351" i="6" a="1"/>
  <c r="AE351" i="6" s="1"/>
  <c r="AD351" i="6" a="1"/>
  <c r="AD351" i="6" s="1"/>
  <c r="AC351" i="6" a="1"/>
  <c r="AC351" i="6" s="1"/>
  <c r="AB351" i="6" a="1"/>
  <c r="AB351" i="6" s="1"/>
  <c r="AA351" i="6" a="1"/>
  <c r="AA351" i="6" s="1"/>
  <c r="Z351" i="6" a="1"/>
  <c r="Z351" i="6" s="1"/>
  <c r="Y351" i="6"/>
  <c r="Y351" i="6" a="1"/>
  <c r="X351" i="6" a="1"/>
  <c r="X351" i="6" s="1"/>
  <c r="W351" i="6" a="1"/>
  <c r="W351" i="6" s="1"/>
  <c r="V351" i="6" a="1"/>
  <c r="V351" i="6" s="1"/>
  <c r="U351" i="6" a="1"/>
  <c r="U351" i="6" s="1"/>
  <c r="T351" i="6" a="1"/>
  <c r="T351" i="6" s="1"/>
  <c r="S351" i="6" a="1"/>
  <c r="S351" i="6" s="1"/>
  <c r="R351" i="6" a="1"/>
  <c r="R351" i="6" s="1"/>
  <c r="Q351" i="6"/>
  <c r="Q351" i="6" a="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c r="AC350" i="6" a="1"/>
  <c r="AB350" i="6" a="1"/>
  <c r="AB350" i="6" s="1"/>
  <c r="AA350" i="6" a="1"/>
  <c r="AA350" i="6" s="1"/>
  <c r="Z350" i="6" a="1"/>
  <c r="Z350" i="6" s="1"/>
  <c r="Y350" i="6" a="1"/>
  <c r="Y350" i="6" s="1"/>
  <c r="X350" i="6" a="1"/>
  <c r="X350" i="6" s="1"/>
  <c r="W350" i="6" a="1"/>
  <c r="W350" i="6" s="1"/>
  <c r="V350" i="6" a="1"/>
  <c r="V350" i="6" s="1"/>
  <c r="U350" i="6"/>
  <c r="U350" i="6" a="1"/>
  <c r="T350" i="6" a="1"/>
  <c r="T350" i="6" s="1"/>
  <c r="S350" i="6" a="1"/>
  <c r="S350" i="6" s="1"/>
  <c r="R350" i="6" a="1"/>
  <c r="R350" i="6" s="1"/>
  <c r="Q350" i="6" a="1"/>
  <c r="Q350" i="6" s="1"/>
  <c r="P350" i="6" a="1"/>
  <c r="P350" i="6" s="1"/>
  <c r="O350" i="6" a="1"/>
  <c r="O350" i="6" s="1"/>
  <c r="N350" i="6" a="1"/>
  <c r="N350" i="6" s="1"/>
  <c r="M350" i="6"/>
  <c r="M350" i="6" a="1"/>
  <c r="L350" i="6" a="1"/>
  <c r="L350" i="6" s="1"/>
  <c r="K350" i="6" a="1"/>
  <c r="K350" i="6" s="1"/>
  <c r="AI349" i="6" a="1"/>
  <c r="AI349" i="6" s="1"/>
  <c r="AH349" i="6" a="1"/>
  <c r="AH349" i="6" s="1"/>
  <c r="AG349" i="6"/>
  <c r="AG349" i="6" a="1"/>
  <c r="AF349" i="6" a="1"/>
  <c r="AF349" i="6" s="1"/>
  <c r="AE349" i="6" a="1"/>
  <c r="AE349" i="6" s="1"/>
  <c r="AD349" i="6" a="1"/>
  <c r="AD349" i="6" s="1"/>
  <c r="AC349" i="6" a="1"/>
  <c r="AC349" i="6" s="1"/>
  <c r="AB349" i="6" a="1"/>
  <c r="AB349" i="6" s="1"/>
  <c r="AA349" i="6" a="1"/>
  <c r="AA349" i="6" s="1"/>
  <c r="Z349" i="6" a="1"/>
  <c r="Z349" i="6" s="1"/>
  <c r="Y349" i="6"/>
  <c r="Y349" i="6" a="1"/>
  <c r="X349" i="6" a="1"/>
  <c r="X349" i="6" s="1"/>
  <c r="W349" i="6" a="1"/>
  <c r="W349" i="6" s="1"/>
  <c r="V349" i="6" a="1"/>
  <c r="V349" i="6" s="1"/>
  <c r="U349" i="6" a="1"/>
  <c r="U349" i="6" s="1"/>
  <c r="T349" i="6" a="1"/>
  <c r="T349" i="6" s="1"/>
  <c r="S349" i="6" a="1"/>
  <c r="S349" i="6" s="1"/>
  <c r="R349" i="6" a="1"/>
  <c r="R349" i="6" s="1"/>
  <c r="Q349" i="6"/>
  <c r="Q349" i="6" a="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c r="AC348" i="6" a="1"/>
  <c r="AB348" i="6" a="1"/>
  <c r="AB348" i="6" s="1"/>
  <c r="AA348" i="6" a="1"/>
  <c r="AA348" i="6" s="1"/>
  <c r="Z348" i="6" a="1"/>
  <c r="Z348" i="6" s="1"/>
  <c r="Y348" i="6" a="1"/>
  <c r="Y348" i="6" s="1"/>
  <c r="X348" i="6" a="1"/>
  <c r="X348" i="6" s="1"/>
  <c r="W348" i="6" a="1"/>
  <c r="W348" i="6" s="1"/>
  <c r="V348" i="6" a="1"/>
  <c r="V348" i="6" s="1"/>
  <c r="U348" i="6"/>
  <c r="U348" i="6" a="1"/>
  <c r="T348" i="6" a="1"/>
  <c r="T348" i="6" s="1"/>
  <c r="S348" i="6" a="1"/>
  <c r="S348" i="6" s="1"/>
  <c r="R348" i="6" a="1"/>
  <c r="R348" i="6" s="1"/>
  <c r="Q348" i="6" a="1"/>
  <c r="Q348" i="6" s="1"/>
  <c r="P348" i="6" a="1"/>
  <c r="P348" i="6" s="1"/>
  <c r="O348" i="6" a="1"/>
  <c r="O348" i="6" s="1"/>
  <c r="N348" i="6" a="1"/>
  <c r="N348" i="6" s="1"/>
  <c r="M348" i="6"/>
  <c r="M348" i="6" a="1"/>
  <c r="L348" i="6" a="1"/>
  <c r="L348" i="6" s="1"/>
  <c r="K348" i="6" a="1"/>
  <c r="K348" i="6" s="1"/>
  <c r="AI347" i="6" a="1"/>
  <c r="AI347" i="6" s="1"/>
  <c r="AH347" i="6" a="1"/>
  <c r="AH347" i="6" s="1"/>
  <c r="AG347" i="6"/>
  <c r="AG347" i="6" a="1"/>
  <c r="AF347" i="6" a="1"/>
  <c r="AF347" i="6" s="1"/>
  <c r="AE347" i="6" a="1"/>
  <c r="AE347" i="6" s="1"/>
  <c r="AD347" i="6" a="1"/>
  <c r="AD347" i="6" s="1"/>
  <c r="AC347" i="6" a="1"/>
  <c r="AC347" i="6" s="1"/>
  <c r="AB347" i="6" a="1"/>
  <c r="AB347" i="6" s="1"/>
  <c r="AA347" i="6" a="1"/>
  <c r="AA347" i="6" s="1"/>
  <c r="Z347" i="6" a="1"/>
  <c r="Z347" i="6" s="1"/>
  <c r="Y347" i="6"/>
  <c r="Y347" i="6" a="1"/>
  <c r="X347" i="6" a="1"/>
  <c r="X347" i="6" s="1"/>
  <c r="W347" i="6" a="1"/>
  <c r="W347" i="6" s="1"/>
  <c r="V347" i="6" a="1"/>
  <c r="V347" i="6" s="1"/>
  <c r="U347" i="6" a="1"/>
  <c r="U347" i="6" s="1"/>
  <c r="T347" i="6" a="1"/>
  <c r="T347" i="6" s="1"/>
  <c r="S347" i="6" a="1"/>
  <c r="S347" i="6" s="1"/>
  <c r="R347" i="6" a="1"/>
  <c r="R347" i="6" s="1"/>
  <c r="Q347" i="6"/>
  <c r="Q347" i="6" a="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c r="AC346" i="6" a="1"/>
  <c r="AB346" i="6" a="1"/>
  <c r="AB346" i="6" s="1"/>
  <c r="AA346" i="6" a="1"/>
  <c r="AA346" i="6" s="1"/>
  <c r="Z346" i="6" a="1"/>
  <c r="Z346" i="6" s="1"/>
  <c r="Y346" i="6" a="1"/>
  <c r="Y346" i="6" s="1"/>
  <c r="X346" i="6" a="1"/>
  <c r="X346" i="6" s="1"/>
  <c r="W346" i="6" a="1"/>
  <c r="W346" i="6" s="1"/>
  <c r="V346" i="6" a="1"/>
  <c r="V346" i="6" s="1"/>
  <c r="U346" i="6"/>
  <c r="U346" i="6" a="1"/>
  <c r="T346" i="6" a="1"/>
  <c r="T346" i="6" s="1"/>
  <c r="S346" i="6" a="1"/>
  <c r="S346" i="6" s="1"/>
  <c r="R346" i="6" a="1"/>
  <c r="R346" i="6" s="1"/>
  <c r="Q346" i="6" a="1"/>
  <c r="Q346" i="6" s="1"/>
  <c r="P346" i="6" a="1"/>
  <c r="P346" i="6" s="1"/>
  <c r="O346" i="6" a="1"/>
  <c r="O346" i="6" s="1"/>
  <c r="N346" i="6" a="1"/>
  <c r="N346" i="6" s="1"/>
  <c r="M346" i="6"/>
  <c r="M346" i="6" a="1"/>
  <c r="L346" i="6" a="1"/>
  <c r="L346" i="6" s="1"/>
  <c r="K346" i="6" a="1"/>
  <c r="K346" i="6" s="1"/>
  <c r="AI345" i="6" a="1"/>
  <c r="AI345" i="6" s="1"/>
  <c r="AH345" i="6" a="1"/>
  <c r="AH345" i="6" s="1"/>
  <c r="AG345" i="6"/>
  <c r="AG345" i="6" a="1"/>
  <c r="AF345" i="6" a="1"/>
  <c r="AF345" i="6" s="1"/>
  <c r="AE345" i="6" a="1"/>
  <c r="AE345" i="6" s="1"/>
  <c r="AD345" i="6" a="1"/>
  <c r="AD345" i="6" s="1"/>
  <c r="AC345" i="6" a="1"/>
  <c r="AC345" i="6" s="1"/>
  <c r="AB345" i="6" a="1"/>
  <c r="AB345" i="6" s="1"/>
  <c r="AA345" i="6" a="1"/>
  <c r="AA345" i="6" s="1"/>
  <c r="Z345" i="6" a="1"/>
  <c r="Z345" i="6" s="1"/>
  <c r="Y345" i="6"/>
  <c r="Y345" i="6" a="1"/>
  <c r="X345" i="6" a="1"/>
  <c r="X345" i="6" s="1"/>
  <c r="W345" i="6" a="1"/>
  <c r="W345" i="6" s="1"/>
  <c r="V345" i="6" a="1"/>
  <c r="V345" i="6" s="1"/>
  <c r="U345" i="6" a="1"/>
  <c r="U345" i="6" s="1"/>
  <c r="T345" i="6" a="1"/>
  <c r="T345" i="6" s="1"/>
  <c r="S345" i="6" a="1"/>
  <c r="S345" i="6" s="1"/>
  <c r="R345" i="6" a="1"/>
  <c r="R345" i="6" s="1"/>
  <c r="Q345" i="6"/>
  <c r="Q345" i="6" a="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c r="AC344" i="6" a="1"/>
  <c r="AB344" i="6" a="1"/>
  <c r="AB344" i="6" s="1"/>
  <c r="AA344" i="6" a="1"/>
  <c r="AA344" i="6" s="1"/>
  <c r="Z344" i="6" a="1"/>
  <c r="Z344" i="6" s="1"/>
  <c r="Y344" i="6" a="1"/>
  <c r="Y344" i="6" s="1"/>
  <c r="X344" i="6" a="1"/>
  <c r="X344" i="6" s="1"/>
  <c r="W344" i="6" a="1"/>
  <c r="W344" i="6" s="1"/>
  <c r="V344" i="6" a="1"/>
  <c r="V344" i="6" s="1"/>
  <c r="U344" i="6"/>
  <c r="U344" i="6" a="1"/>
  <c r="T344" i="6" a="1"/>
  <c r="T344" i="6" s="1"/>
  <c r="S344" i="6" a="1"/>
  <c r="S344" i="6" s="1"/>
  <c r="R344" i="6" a="1"/>
  <c r="R344" i="6" s="1"/>
  <c r="Q344" i="6" a="1"/>
  <c r="Q344" i="6" s="1"/>
  <c r="P344" i="6" a="1"/>
  <c r="P344" i="6" s="1"/>
  <c r="O344" i="6" a="1"/>
  <c r="O344" i="6" s="1"/>
  <c r="N344" i="6" a="1"/>
  <c r="N344" i="6" s="1"/>
  <c r="M344" i="6"/>
  <c r="M344" i="6" a="1"/>
  <c r="L344" i="6" a="1"/>
  <c r="L344" i="6" s="1"/>
  <c r="K344" i="6" a="1"/>
  <c r="K344" i="6" s="1"/>
  <c r="AI343" i="6" a="1"/>
  <c r="AI343" i="6" s="1"/>
  <c r="AH343" i="6" a="1"/>
  <c r="AH343" i="6" s="1"/>
  <c r="AG343" i="6"/>
  <c r="AG343" i="6" a="1"/>
  <c r="AF343" i="6" a="1"/>
  <c r="AF343" i="6" s="1"/>
  <c r="AE343" i="6" a="1"/>
  <c r="AE343" i="6" s="1"/>
  <c r="AD343" i="6" a="1"/>
  <c r="AD343" i="6" s="1"/>
  <c r="AC343" i="6" a="1"/>
  <c r="AC343" i="6" s="1"/>
  <c r="AB343" i="6" a="1"/>
  <c r="AB343" i="6" s="1"/>
  <c r="AA343" i="6" a="1"/>
  <c r="AA343" i="6" s="1"/>
  <c r="Z343" i="6" a="1"/>
  <c r="Z343" i="6" s="1"/>
  <c r="Y343" i="6"/>
  <c r="Y343" i="6" a="1"/>
  <c r="X343" i="6" a="1"/>
  <c r="X343" i="6" s="1"/>
  <c r="W343" i="6" a="1"/>
  <c r="W343" i="6" s="1"/>
  <c r="V343" i="6" a="1"/>
  <c r="V343" i="6" s="1"/>
  <c r="U343" i="6" a="1"/>
  <c r="U343" i="6" s="1"/>
  <c r="T343" i="6" a="1"/>
  <c r="T343" i="6" s="1"/>
  <c r="S343" i="6" a="1"/>
  <c r="S343" i="6" s="1"/>
  <c r="R343" i="6" a="1"/>
  <c r="R343" i="6" s="1"/>
  <c r="Q343" i="6"/>
  <c r="Q343" i="6" a="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c r="AC342" i="6" a="1"/>
  <c r="AB342" i="6" a="1"/>
  <c r="AB342" i="6" s="1"/>
  <c r="AA342" i="6" a="1"/>
  <c r="AA342" i="6" s="1"/>
  <c r="Z342" i="6" a="1"/>
  <c r="Z342" i="6" s="1"/>
  <c r="Y342" i="6" a="1"/>
  <c r="Y342" i="6" s="1"/>
  <c r="X342" i="6" a="1"/>
  <c r="X342" i="6" s="1"/>
  <c r="W342" i="6" a="1"/>
  <c r="W342" i="6" s="1"/>
  <c r="V342" i="6" a="1"/>
  <c r="V342" i="6" s="1"/>
  <c r="U342" i="6"/>
  <c r="U342" i="6" a="1"/>
  <c r="T342" i="6" a="1"/>
  <c r="T342" i="6" s="1"/>
  <c r="S342" i="6" a="1"/>
  <c r="S342" i="6" s="1"/>
  <c r="R342" i="6" a="1"/>
  <c r="R342" i="6" s="1"/>
  <c r="Q342" i="6" a="1"/>
  <c r="Q342" i="6" s="1"/>
  <c r="P342" i="6" a="1"/>
  <c r="P342" i="6" s="1"/>
  <c r="O342" i="6" a="1"/>
  <c r="O342" i="6" s="1"/>
  <c r="N342" i="6" a="1"/>
  <c r="N342" i="6" s="1"/>
  <c r="M342" i="6"/>
  <c r="M342" i="6" a="1"/>
  <c r="L342" i="6" a="1"/>
  <c r="L342" i="6" s="1"/>
  <c r="K342" i="6" a="1"/>
  <c r="K342" i="6" s="1"/>
  <c r="AI341" i="6" a="1"/>
  <c r="AI341" i="6" s="1"/>
  <c r="AH341" i="6" a="1"/>
  <c r="AH341" i="6" s="1"/>
  <c r="AG341" i="6"/>
  <c r="AG341" i="6" a="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c r="Q341" i="6" a="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c r="AC340" i="6" a="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c r="M340" i="6" a="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c r="Y339" i="6" a="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c r="U338" i="6" a="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c r="AG337" i="6" a="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c r="Q337" i="6" a="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c r="AC336" i="6" a="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c r="M336" i="6" a="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c r="Y335" i="6" a="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c r="U334" i="6" a="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c r="AG333" i="6" a="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c r="Q333" i="6" a="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c r="AC332" i="6" a="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c r="M332" i="6" a="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c r="Y331" i="6" a="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c r="U330" i="6" a="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c r="AG329" i="6" a="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c r="Q329" i="6" a="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c r="AC328" i="6" a="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c r="M328" i="6" a="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c r="U327" i="6" a="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c r="U326" i="6" a="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c r="AG325" i="6" a="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c r="Q325" i="6" a="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c r="AC324" i="6" a="1"/>
  <c r="AB324" i="6" a="1"/>
  <c r="AB324" i="6" s="1"/>
  <c r="AA324" i="6" a="1"/>
  <c r="AA324" i="6" s="1"/>
  <c r="Z324" i="6" a="1"/>
  <c r="Z324" i="6" s="1"/>
  <c r="Y324" i="6" a="1"/>
  <c r="Y324" i="6" s="1"/>
  <c r="X324" i="6" a="1"/>
  <c r="X324" i="6" s="1"/>
  <c r="W324" i="6" a="1"/>
  <c r="W324" i="6" s="1"/>
  <c r="V324" i="6" a="1"/>
  <c r="V324" i="6" s="1"/>
  <c r="U324" i="6"/>
  <c r="U324" i="6" a="1"/>
  <c r="T324" i="6" a="1"/>
  <c r="T324" i="6" s="1"/>
  <c r="S324" i="6" a="1"/>
  <c r="S324" i="6" s="1"/>
  <c r="R324" i="6" a="1"/>
  <c r="R324" i="6" s="1"/>
  <c r="Q324" i="6" a="1"/>
  <c r="Q324" i="6" s="1"/>
  <c r="P324" i="6" a="1"/>
  <c r="P324" i="6" s="1"/>
  <c r="O324" i="6" a="1"/>
  <c r="O324" i="6" s="1"/>
  <c r="N324" i="6" a="1"/>
  <c r="N324" i="6" s="1"/>
  <c r="M324" i="6"/>
  <c r="M324" i="6" a="1"/>
  <c r="L324" i="6" a="1"/>
  <c r="L324" i="6" s="1"/>
  <c r="K324" i="6" a="1"/>
  <c r="K324" i="6" s="1"/>
  <c r="AI323" i="6" a="1"/>
  <c r="AI323" i="6" s="1"/>
  <c r="AH323" i="6" a="1"/>
  <c r="AH323" i="6" s="1"/>
  <c r="AG323" i="6"/>
  <c r="AG323" i="6" a="1"/>
  <c r="AF323" i="6" a="1"/>
  <c r="AF323" i="6" s="1"/>
  <c r="AE323" i="6" a="1"/>
  <c r="AE323" i="6" s="1"/>
  <c r="AD323" i="6" a="1"/>
  <c r="AD323" i="6" s="1"/>
  <c r="AC323" i="6" a="1"/>
  <c r="AC323" i="6" s="1"/>
  <c r="AB323" i="6" a="1"/>
  <c r="AB323" i="6" s="1"/>
  <c r="AA323" i="6" a="1"/>
  <c r="AA323" i="6" s="1"/>
  <c r="Z323" i="6" a="1"/>
  <c r="Z323" i="6" s="1"/>
  <c r="Y323" i="6"/>
  <c r="Y323" i="6" a="1"/>
  <c r="X323" i="6" a="1"/>
  <c r="X323" i="6" s="1"/>
  <c r="W323" i="6" a="1"/>
  <c r="W323" i="6" s="1"/>
  <c r="V323" i="6" a="1"/>
  <c r="V323" i="6" s="1"/>
  <c r="U323" i="6" a="1"/>
  <c r="U323" i="6" s="1"/>
  <c r="T323" i="6" a="1"/>
  <c r="T323" i="6" s="1"/>
  <c r="S323" i="6" a="1"/>
  <c r="S323" i="6" s="1"/>
  <c r="R323" i="6" a="1"/>
  <c r="R323" i="6" s="1"/>
  <c r="Q323" i="6"/>
  <c r="Q323" i="6" a="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c r="AC322" i="6" a="1"/>
  <c r="AB322" i="6" a="1"/>
  <c r="AB322" i="6" s="1"/>
  <c r="AA322" i="6" a="1"/>
  <c r="AA322" i="6" s="1"/>
  <c r="Z322" i="6" a="1"/>
  <c r="Z322" i="6" s="1"/>
  <c r="Y322" i="6" a="1"/>
  <c r="Y322" i="6" s="1"/>
  <c r="X322" i="6" a="1"/>
  <c r="X322" i="6" s="1"/>
  <c r="W322" i="6" a="1"/>
  <c r="W322" i="6" s="1"/>
  <c r="V322" i="6" a="1"/>
  <c r="V322" i="6" s="1"/>
  <c r="U322" i="6"/>
  <c r="U322" i="6" a="1"/>
  <c r="T322" i="6" a="1"/>
  <c r="T322" i="6" s="1"/>
  <c r="S322" i="6" a="1"/>
  <c r="S322" i="6" s="1"/>
  <c r="R322" i="6" a="1"/>
  <c r="R322" i="6" s="1"/>
  <c r="Q322" i="6" a="1"/>
  <c r="Q322" i="6" s="1"/>
  <c r="P322" i="6" a="1"/>
  <c r="P322" i="6" s="1"/>
  <c r="O322" i="6" a="1"/>
  <c r="O322" i="6" s="1"/>
  <c r="N322" i="6" a="1"/>
  <c r="N322" i="6" s="1"/>
  <c r="M322" i="6"/>
  <c r="M322" i="6" a="1"/>
  <c r="L322" i="6" a="1"/>
  <c r="L322" i="6" s="1"/>
  <c r="K322" i="6" a="1"/>
  <c r="K322" i="6" s="1"/>
  <c r="AI321" i="6" a="1"/>
  <c r="AI321" i="6" s="1"/>
  <c r="AH321" i="6" a="1"/>
  <c r="AH321" i="6" s="1"/>
  <c r="AG321" i="6"/>
  <c r="AG321" i="6" a="1"/>
  <c r="AF321" i="6" a="1"/>
  <c r="AF321" i="6" s="1"/>
  <c r="AE321" i="6" a="1"/>
  <c r="AE321" i="6" s="1"/>
  <c r="AD321" i="6" a="1"/>
  <c r="AD321" i="6" s="1"/>
  <c r="AC321" i="6" a="1"/>
  <c r="AC321" i="6" s="1"/>
  <c r="AB321" i="6" a="1"/>
  <c r="AB321" i="6" s="1"/>
  <c r="AA321" i="6" a="1"/>
  <c r="AA321" i="6" s="1"/>
  <c r="Z321" i="6" a="1"/>
  <c r="Z321" i="6" s="1"/>
  <c r="Y321" i="6"/>
  <c r="Y321" i="6" a="1"/>
  <c r="X321" i="6" a="1"/>
  <c r="X321" i="6" s="1"/>
  <c r="W321" i="6" a="1"/>
  <c r="W321" i="6" s="1"/>
  <c r="V321" i="6" a="1"/>
  <c r="V321" i="6" s="1"/>
  <c r="U321" i="6" a="1"/>
  <c r="U321" i="6" s="1"/>
  <c r="T321" i="6" a="1"/>
  <c r="T321" i="6" s="1"/>
  <c r="S321" i="6" a="1"/>
  <c r="S321" i="6" s="1"/>
  <c r="R321" i="6" a="1"/>
  <c r="R321" i="6" s="1"/>
  <c r="Q321" i="6"/>
  <c r="Q321" i="6" a="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c r="AC320" i="6" a="1"/>
  <c r="AB320" i="6" a="1"/>
  <c r="AB320" i="6" s="1"/>
  <c r="AA320" i="6" a="1"/>
  <c r="AA320" i="6" s="1"/>
  <c r="Z320" i="6" a="1"/>
  <c r="Z320" i="6" s="1"/>
  <c r="Y320" i="6" a="1"/>
  <c r="Y320" i="6" s="1"/>
  <c r="X320" i="6" a="1"/>
  <c r="X320" i="6" s="1"/>
  <c r="W320" i="6" a="1"/>
  <c r="W320" i="6" s="1"/>
  <c r="V320" i="6" a="1"/>
  <c r="V320" i="6" s="1"/>
  <c r="U320" i="6"/>
  <c r="U320" i="6" a="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c r="AG319" i="6" a="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c r="Q319" i="6" a="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c r="AC318" i="6" a="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c r="Q318" i="6" a="1"/>
  <c r="P318" i="6" a="1"/>
  <c r="P318" i="6" s="1"/>
  <c r="O318" i="6" a="1"/>
  <c r="O318" i="6" s="1"/>
  <c r="N318" i="6" a="1"/>
  <c r="N318" i="6" s="1"/>
  <c r="M318" i="6"/>
  <c r="M318" i="6" a="1"/>
  <c r="L318" i="6" a="1"/>
  <c r="L318" i="6" s="1"/>
  <c r="K318" i="6" a="1"/>
  <c r="K318" i="6" s="1"/>
  <c r="AI317" i="6" a="1"/>
  <c r="AI317" i="6" s="1"/>
  <c r="AH317" i="6" a="1"/>
  <c r="AH317" i="6" s="1"/>
  <c r="AG317" i="6" a="1"/>
  <c r="AG317" i="6" s="1"/>
  <c r="AF317" i="6" a="1"/>
  <c r="AF317" i="6" s="1"/>
  <c r="AE317" i="6" a="1"/>
  <c r="AE317" i="6" s="1"/>
  <c r="AD317" i="6" a="1"/>
  <c r="AD317" i="6" s="1"/>
  <c r="AC317" i="6"/>
  <c r="AC317" i="6" a="1"/>
  <c r="AB317" i="6" a="1"/>
  <c r="AB317" i="6" s="1"/>
  <c r="AA317" i="6" a="1"/>
  <c r="AA317" i="6" s="1"/>
  <c r="Z317" i="6" a="1"/>
  <c r="Z317" i="6" s="1"/>
  <c r="Y317" i="6"/>
  <c r="Y317" i="6" a="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c r="AC316" i="6" a="1"/>
  <c r="AB316" i="6" a="1"/>
  <c r="AB316" i="6" s="1"/>
  <c r="AA316" i="6" a="1"/>
  <c r="AA316" i="6" s="1"/>
  <c r="Z316" i="6" a="1"/>
  <c r="Z316" i="6" s="1"/>
  <c r="Y316" i="6" a="1"/>
  <c r="Y316" i="6" s="1"/>
  <c r="X316" i="6" a="1"/>
  <c r="X316" i="6" s="1"/>
  <c r="W316" i="6" a="1"/>
  <c r="W316" i="6" s="1"/>
  <c r="V316" i="6" a="1"/>
  <c r="V316" i="6" s="1"/>
  <c r="U316" i="6"/>
  <c r="U316" i="6" a="1"/>
  <c r="T316" i="6" a="1"/>
  <c r="T316" i="6" s="1"/>
  <c r="S316" i="6" a="1"/>
  <c r="S316" i="6" s="1"/>
  <c r="R316" i="6" a="1"/>
  <c r="R316" i="6" s="1"/>
  <c r="Q316" i="6" a="1"/>
  <c r="Q316" i="6" s="1"/>
  <c r="P316" i="6" a="1"/>
  <c r="P316" i="6" s="1"/>
  <c r="O316" i="6" a="1"/>
  <c r="O316" i="6" s="1"/>
  <c r="N316" i="6" a="1"/>
  <c r="N316" i="6" s="1"/>
  <c r="M316" i="6"/>
  <c r="M316" i="6" a="1"/>
  <c r="L316" i="6" a="1"/>
  <c r="L316" i="6" s="1"/>
  <c r="K316" i="6" a="1"/>
  <c r="K316" i="6" s="1"/>
  <c r="AI315" i="6" a="1"/>
  <c r="AI315" i="6" s="1"/>
  <c r="AH315" i="6" a="1"/>
  <c r="AH315" i="6" s="1"/>
  <c r="AG315" i="6"/>
  <c r="AG315" i="6" a="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c r="U315" i="6" a="1"/>
  <c r="T315" i="6" a="1"/>
  <c r="T315" i="6" s="1"/>
  <c r="S315" i="6" a="1"/>
  <c r="S315" i="6" s="1"/>
  <c r="R315" i="6" a="1"/>
  <c r="R315" i="6" s="1"/>
  <c r="Q315" i="6"/>
  <c r="Q315" i="6" a="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c r="AC314" i="6" a="1"/>
  <c r="AB314" i="6" a="1"/>
  <c r="AB314" i="6" s="1"/>
  <c r="AA314" i="6" a="1"/>
  <c r="AA314" i="6" s="1"/>
  <c r="Z314" i="6" a="1"/>
  <c r="Z314" i="6" s="1"/>
  <c r="Y314" i="6" a="1"/>
  <c r="Y314" i="6" s="1"/>
  <c r="X314" i="6" a="1"/>
  <c r="X314" i="6" s="1"/>
  <c r="W314" i="6" a="1"/>
  <c r="W314" i="6" s="1"/>
  <c r="V314" i="6" a="1"/>
  <c r="V314" i="6" s="1"/>
  <c r="U314" i="6"/>
  <c r="U314" i="6" a="1"/>
  <c r="T314" i="6" a="1"/>
  <c r="T314" i="6" s="1"/>
  <c r="S314" i="6" a="1"/>
  <c r="S314" i="6" s="1"/>
  <c r="R314" i="6" a="1"/>
  <c r="R314" i="6" s="1"/>
  <c r="Q314" i="6" a="1"/>
  <c r="Q314" i="6" s="1"/>
  <c r="P314" i="6" a="1"/>
  <c r="P314" i="6" s="1"/>
  <c r="O314" i="6" a="1"/>
  <c r="O314" i="6" s="1"/>
  <c r="N314" i="6" a="1"/>
  <c r="N314" i="6" s="1"/>
  <c r="M314" i="6"/>
  <c r="M314" i="6" a="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c r="Y313" i="6" a="1"/>
  <c r="X313" i="6" a="1"/>
  <c r="X313" i="6" s="1"/>
  <c r="W313" i="6" a="1"/>
  <c r="W313" i="6" s="1"/>
  <c r="V313" i="6" a="1"/>
  <c r="V313" i="6" s="1"/>
  <c r="U313" i="6" a="1"/>
  <c r="U313" i="6" s="1"/>
  <c r="T313" i="6" a="1"/>
  <c r="T313" i="6" s="1"/>
  <c r="S313" i="6" a="1"/>
  <c r="S313" i="6" s="1"/>
  <c r="R313" i="6" a="1"/>
  <c r="R313" i="6" s="1"/>
  <c r="Q313" i="6"/>
  <c r="Q313" i="6" a="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c r="Y312" i="6" a="1"/>
  <c r="X312" i="6" a="1"/>
  <c r="X312" i="6" s="1"/>
  <c r="W312" i="6" a="1"/>
  <c r="W312" i="6" s="1"/>
  <c r="V312" i="6" a="1"/>
  <c r="V312" i="6" s="1"/>
  <c r="U312" i="6"/>
  <c r="U312" i="6" a="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c r="AG311" i="6" a="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c r="Q311" i="6" a="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c r="AC310" i="6" a="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c r="Q310" i="6" a="1"/>
  <c r="P310" i="6" a="1"/>
  <c r="P310" i="6" s="1"/>
  <c r="O310" i="6" a="1"/>
  <c r="O310" i="6" s="1"/>
  <c r="N310" i="6" a="1"/>
  <c r="N310" i="6" s="1"/>
  <c r="M310" i="6"/>
  <c r="M310" i="6" a="1"/>
  <c r="L310" i="6" a="1"/>
  <c r="L310" i="6" s="1"/>
  <c r="K310" i="6" a="1"/>
  <c r="K310" i="6" s="1"/>
  <c r="AI309" i="6" a="1"/>
  <c r="AI309" i="6" s="1"/>
  <c r="AH309" i="6" a="1"/>
  <c r="AH309" i="6" s="1"/>
  <c r="AG309" i="6" a="1"/>
  <c r="AG309" i="6" s="1"/>
  <c r="AF309" i="6" a="1"/>
  <c r="AF309" i="6" s="1"/>
  <c r="AE309" i="6" a="1"/>
  <c r="AE309" i="6" s="1"/>
  <c r="AD309" i="6" a="1"/>
  <c r="AD309" i="6" s="1"/>
  <c r="AC309" i="6"/>
  <c r="AC309" i="6" a="1"/>
  <c r="AB309" i="6" a="1"/>
  <c r="AB309" i="6" s="1"/>
  <c r="AA309" i="6" a="1"/>
  <c r="AA309" i="6" s="1"/>
  <c r="Z309" i="6" a="1"/>
  <c r="Z309" i="6" s="1"/>
  <c r="Y309" i="6"/>
  <c r="Y309" i="6" a="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c r="AC308" i="6" a="1"/>
  <c r="AB308" i="6" a="1"/>
  <c r="AB308" i="6" s="1"/>
  <c r="AA308" i="6" a="1"/>
  <c r="AA308" i="6" s="1"/>
  <c r="Z308" i="6" a="1"/>
  <c r="Z308" i="6" s="1"/>
  <c r="Y308" i="6" a="1"/>
  <c r="Y308" i="6" s="1"/>
  <c r="X308" i="6" a="1"/>
  <c r="X308" i="6" s="1"/>
  <c r="W308" i="6" a="1"/>
  <c r="W308" i="6" s="1"/>
  <c r="V308" i="6" a="1"/>
  <c r="V308" i="6" s="1"/>
  <c r="U308" i="6"/>
  <c r="U308" i="6" a="1"/>
  <c r="T308" i="6" a="1"/>
  <c r="T308" i="6" s="1"/>
  <c r="S308" i="6" a="1"/>
  <c r="S308" i="6" s="1"/>
  <c r="R308" i="6" a="1"/>
  <c r="R308" i="6" s="1"/>
  <c r="Q308" i="6" a="1"/>
  <c r="Q308" i="6" s="1"/>
  <c r="P308" i="6" a="1"/>
  <c r="P308" i="6" s="1"/>
  <c r="O308" i="6" a="1"/>
  <c r="O308" i="6" s="1"/>
  <c r="N308" i="6" a="1"/>
  <c r="N308" i="6" s="1"/>
  <c r="M308" i="6"/>
  <c r="M308" i="6" a="1"/>
  <c r="L308" i="6" a="1"/>
  <c r="L308" i="6" s="1"/>
  <c r="K308" i="6" a="1"/>
  <c r="K308" i="6" s="1"/>
  <c r="AI307" i="6" a="1"/>
  <c r="AI307" i="6" s="1"/>
  <c r="AH307" i="6" a="1"/>
  <c r="AH307" i="6" s="1"/>
  <c r="AG307" i="6"/>
  <c r="AG307" i="6" a="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c r="U307" i="6" a="1"/>
  <c r="T307" i="6" a="1"/>
  <c r="T307" i="6" s="1"/>
  <c r="S307" i="6" a="1"/>
  <c r="S307" i="6" s="1"/>
  <c r="R307" i="6" a="1"/>
  <c r="R307" i="6" s="1"/>
  <c r="Q307" i="6"/>
  <c r="Q307" i="6" a="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c r="AC306" i="6" a="1"/>
  <c r="AB306" i="6" a="1"/>
  <c r="AB306" i="6" s="1"/>
  <c r="AA306" i="6" a="1"/>
  <c r="AA306" i="6" s="1"/>
  <c r="Z306" i="6" a="1"/>
  <c r="Z306" i="6" s="1"/>
  <c r="Y306" i="6" a="1"/>
  <c r="Y306" i="6" s="1"/>
  <c r="X306" i="6" a="1"/>
  <c r="X306" i="6" s="1"/>
  <c r="W306" i="6" a="1"/>
  <c r="W306" i="6" s="1"/>
  <c r="V306" i="6" a="1"/>
  <c r="V306" i="6" s="1"/>
  <c r="U306" i="6"/>
  <c r="U306" i="6" a="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c r="U305" i="6" a="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c r="AG304" i="6" a="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c r="Q304" i="6" a="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c r="AC303" i="6" a="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c r="M303" i="6" a="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c r="Y302" i="6" a="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c r="U301" i="6" a="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c r="AG300" i="6" a="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c r="Q300" i="6" a="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c r="AC299" i="6" a="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c r="M299" i="6" a="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c r="Y298" i="6" a="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c r="U297" i="6" a="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c r="AG296" i="6" a="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c r="Q296" i="6" a="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c r="AC295" i="6" a="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c r="M295" i="6" a="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c r="Y294" i="6" a="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c r="U293" i="6" a="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c r="AG292" i="6" a="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c r="Q292" i="6" a="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c r="AC291" i="6" a="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c r="M291" i="6" a="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c r="Y290" i="6" a="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c r="U289" i="6" a="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c r="AG288" i="6" a="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c r="Q288" i="6" a="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c r="AC287" i="6" a="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c r="M287" i="6" a="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c r="Y286" i="6" a="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c r="U285" i="6" a="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c r="AG284" i="6" a="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c r="Q284" i="6" a="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c r="AC283" i="6" a="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c r="M283" i="6" a="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c r="Y282" i="6" a="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c r="U281" i="6" a="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c r="AG280" i="6" a="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c r="Q280" i="6" a="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c r="AC279" i="6" a="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c r="M279" i="6" a="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c r="Y278" i="6" a="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c r="U277" i="6" a="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c r="AG276" i="6" a="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c r="Q276" i="6" a="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c r="AE205" i="6" a="1"/>
  <c r="AD205" i="6" a="1"/>
  <c r="AD205" i="6" s="1"/>
  <c r="AC205" i="6"/>
  <c r="AC205" i="6" a="1"/>
  <c r="AB205" i="6" a="1"/>
  <c r="AB205" i="6" s="1"/>
  <c r="AA205" i="6" a="1"/>
  <c r="AA205" i="6" s="1"/>
  <c r="Z205" i="6" a="1"/>
  <c r="Z205" i="6" s="1"/>
  <c r="Y205" i="6" a="1"/>
  <c r="Y205" i="6" s="1"/>
  <c r="X205" i="6" a="1"/>
  <c r="X205" i="6" s="1"/>
  <c r="W205" i="6"/>
  <c r="W205" i="6" a="1"/>
  <c r="V205" i="6" a="1"/>
  <c r="V205" i="6" s="1"/>
  <c r="U205" i="6"/>
  <c r="U205" i="6" a="1"/>
  <c r="T205" i="6" a="1"/>
  <c r="T205" i="6" s="1"/>
  <c r="S205" i="6" a="1"/>
  <c r="S205" i="6" s="1"/>
  <c r="R205" i="6" a="1"/>
  <c r="R205" i="6" s="1"/>
  <c r="Q205" i="6" a="1"/>
  <c r="Q205" i="6" s="1"/>
  <c r="P205" i="6" a="1"/>
  <c r="P205" i="6" s="1"/>
  <c r="O205" i="6" a="1"/>
  <c r="O205" i="6" s="1"/>
  <c r="N205" i="6" a="1"/>
  <c r="N205" i="6" s="1"/>
  <c r="M205" i="6"/>
  <c r="M205" i="6" a="1"/>
  <c r="L205" i="6" a="1"/>
  <c r="L205" i="6" s="1"/>
  <c r="K205" i="6" a="1"/>
  <c r="K205" i="6" s="1"/>
  <c r="AI204" i="6" a="1"/>
  <c r="AI204" i="6" s="1"/>
  <c r="AH204" i="6" a="1"/>
  <c r="AH204" i="6" s="1"/>
  <c r="AG204" i="6"/>
  <c r="AG204" i="6" a="1"/>
  <c r="AF204" i="6" a="1"/>
  <c r="AF204" i="6" s="1"/>
  <c r="AE204" i="6" a="1"/>
  <c r="AE204" i="6" s="1"/>
  <c r="AD204" i="6" a="1"/>
  <c r="AD204" i="6" s="1"/>
  <c r="AC204" i="6" a="1"/>
  <c r="AC204" i="6" s="1"/>
  <c r="AB204" i="6" a="1"/>
  <c r="AB204" i="6" s="1"/>
  <c r="AA204" i="6" a="1"/>
  <c r="AA204" i="6" s="1"/>
  <c r="Z204" i="6" a="1"/>
  <c r="Z204" i="6" s="1"/>
  <c r="Y204" i="6"/>
  <c r="Y204" i="6" a="1"/>
  <c r="X204" i="6" a="1"/>
  <c r="X204" i="6" s="1"/>
  <c r="W204" i="6" a="1"/>
  <c r="W204" i="6" s="1"/>
  <c r="V204" i="6" a="1"/>
  <c r="V204" i="6" s="1"/>
  <c r="U204" i="6" a="1"/>
  <c r="U204" i="6" s="1"/>
  <c r="T204" i="6" a="1"/>
  <c r="T204" i="6" s="1"/>
  <c r="S204" i="6" a="1"/>
  <c r="S204" i="6" s="1"/>
  <c r="R204" i="6" a="1"/>
  <c r="R204" i="6" s="1"/>
  <c r="Q204" i="6"/>
  <c r="Q204" i="6" a="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c r="AC203" i="6" a="1"/>
  <c r="AB203" i="6" a="1"/>
  <c r="AB203" i="6" s="1"/>
  <c r="AA203" i="6" a="1"/>
  <c r="AA203" i="6" s="1"/>
  <c r="Z203" i="6" a="1"/>
  <c r="Z203" i="6" s="1"/>
  <c r="Y203" i="6" a="1"/>
  <c r="Y203" i="6" s="1"/>
  <c r="X203" i="6" a="1"/>
  <c r="X203" i="6" s="1"/>
  <c r="W203" i="6" a="1"/>
  <c r="W203" i="6" s="1"/>
  <c r="V203" i="6" a="1"/>
  <c r="V203" i="6" s="1"/>
  <c r="U203" i="6"/>
  <c r="U203" i="6" a="1"/>
  <c r="T203" i="6" a="1"/>
  <c r="T203" i="6" s="1"/>
  <c r="S203" i="6" a="1"/>
  <c r="S203" i="6" s="1"/>
  <c r="R203" i="6" a="1"/>
  <c r="R203" i="6" s="1"/>
  <c r="Q203" i="6" a="1"/>
  <c r="Q203" i="6" s="1"/>
  <c r="P203" i="6" a="1"/>
  <c r="P203" i="6" s="1"/>
  <c r="O203" i="6" a="1"/>
  <c r="O203" i="6" s="1"/>
  <c r="N203" i="6" a="1"/>
  <c r="N203" i="6" s="1"/>
  <c r="M203" i="6"/>
  <c r="M203" i="6" a="1"/>
  <c r="L203" i="6" a="1"/>
  <c r="L203" i="6" s="1"/>
  <c r="K203" i="6" a="1"/>
  <c r="K203" i="6" s="1"/>
  <c r="AI202" i="6" a="1"/>
  <c r="AI202" i="6" s="1"/>
  <c r="AH202" i="6" a="1"/>
  <c r="AH202" i="6" s="1"/>
  <c r="AG202" i="6"/>
  <c r="AG202" i="6" a="1"/>
  <c r="AF202" i="6" a="1"/>
  <c r="AF202" i="6" s="1"/>
  <c r="AE202" i="6" a="1"/>
  <c r="AE202" i="6" s="1"/>
  <c r="AD202" i="6" a="1"/>
  <c r="AD202" i="6" s="1"/>
  <c r="AC202" i="6" a="1"/>
  <c r="AC202" i="6" s="1"/>
  <c r="AB202" i="6" a="1"/>
  <c r="AB202" i="6" s="1"/>
  <c r="AA202" i="6" a="1"/>
  <c r="AA202" i="6" s="1"/>
  <c r="Z202" i="6" a="1"/>
  <c r="Z202" i="6" s="1"/>
  <c r="Y202" i="6"/>
  <c r="Y202" i="6" a="1"/>
  <c r="X202" i="6" a="1"/>
  <c r="X202" i="6" s="1"/>
  <c r="W202" i="6" a="1"/>
  <c r="W202" i="6" s="1"/>
  <c r="V202" i="6" a="1"/>
  <c r="V202" i="6" s="1"/>
  <c r="U202" i="6" a="1"/>
  <c r="U202" i="6" s="1"/>
  <c r="T202" i="6" a="1"/>
  <c r="T202" i="6" s="1"/>
  <c r="S202" i="6" a="1"/>
  <c r="S202" i="6" s="1"/>
  <c r="R202" i="6" a="1"/>
  <c r="R202" i="6" s="1"/>
  <c r="Q202" i="6"/>
  <c r="Q202" i="6" a="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c r="AC201" i="6" a="1"/>
  <c r="AB201" i="6" a="1"/>
  <c r="AB201" i="6" s="1"/>
  <c r="AA201" i="6" a="1"/>
  <c r="AA201" i="6" s="1"/>
  <c r="Z201" i="6" a="1"/>
  <c r="Z201" i="6" s="1"/>
  <c r="Y201" i="6" a="1"/>
  <c r="Y201" i="6" s="1"/>
  <c r="X201" i="6" a="1"/>
  <c r="X201" i="6" s="1"/>
  <c r="W201" i="6" a="1"/>
  <c r="W201" i="6" s="1"/>
  <c r="V201" i="6" a="1"/>
  <c r="V201" i="6" s="1"/>
  <c r="U201" i="6"/>
  <c r="U201" i="6" a="1"/>
  <c r="T201" i="6" a="1"/>
  <c r="T201" i="6" s="1"/>
  <c r="S201" i="6" a="1"/>
  <c r="S201" i="6" s="1"/>
  <c r="R201" i="6" a="1"/>
  <c r="R201" i="6" s="1"/>
  <c r="Q201" i="6" a="1"/>
  <c r="Q201" i="6" s="1"/>
  <c r="P201" i="6" a="1"/>
  <c r="P201" i="6" s="1"/>
  <c r="O201" i="6" a="1"/>
  <c r="O201" i="6" s="1"/>
  <c r="N201" i="6" a="1"/>
  <c r="N201" i="6" s="1"/>
  <c r="M201" i="6"/>
  <c r="M201" i="6" a="1"/>
  <c r="L201" i="6" a="1"/>
  <c r="L201" i="6" s="1"/>
  <c r="K201" i="6" a="1"/>
  <c r="K201" i="6" s="1"/>
  <c r="AI200" i="6" a="1"/>
  <c r="AI200" i="6" s="1"/>
  <c r="AH200" i="6" a="1"/>
  <c r="AH200" i="6" s="1"/>
  <c r="AG200" i="6"/>
  <c r="AG200" i="6" a="1"/>
  <c r="AF200" i="6" a="1"/>
  <c r="AF200" i="6" s="1"/>
  <c r="AE200" i="6" a="1"/>
  <c r="AE200" i="6" s="1"/>
  <c r="AD200" i="6" a="1"/>
  <c r="AD200" i="6" s="1"/>
  <c r="AC200" i="6" a="1"/>
  <c r="AC200" i="6" s="1"/>
  <c r="AB200" i="6" a="1"/>
  <c r="AB200" i="6" s="1"/>
  <c r="AA200" i="6" a="1"/>
  <c r="AA200" i="6" s="1"/>
  <c r="Z200" i="6" a="1"/>
  <c r="Z200" i="6" s="1"/>
  <c r="Y200" i="6"/>
  <c r="Y200" i="6" a="1"/>
  <c r="X200" i="6" a="1"/>
  <c r="X200" i="6" s="1"/>
  <c r="W200" i="6" a="1"/>
  <c r="W200" i="6" s="1"/>
  <c r="V200" i="6" a="1"/>
  <c r="V200" i="6" s="1"/>
  <c r="U200" i="6" a="1"/>
  <c r="U200" i="6" s="1"/>
  <c r="T200" i="6" a="1"/>
  <c r="T200" i="6" s="1"/>
  <c r="S200" i="6" a="1"/>
  <c r="S200" i="6" s="1"/>
  <c r="R200" i="6" a="1"/>
  <c r="R200" i="6" s="1"/>
  <c r="Q200" i="6"/>
  <c r="Q200" i="6" a="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c r="AC199" i="6" a="1"/>
  <c r="AB199" i="6" a="1"/>
  <c r="AB199" i="6" s="1"/>
  <c r="AA199" i="6" a="1"/>
  <c r="AA199" i="6" s="1"/>
  <c r="Z199" i="6" a="1"/>
  <c r="Z199" i="6" s="1"/>
  <c r="Y199" i="6" a="1"/>
  <c r="Y199" i="6" s="1"/>
  <c r="X199" i="6" a="1"/>
  <c r="X199" i="6" s="1"/>
  <c r="W199" i="6" a="1"/>
  <c r="W199" i="6" s="1"/>
  <c r="V199" i="6" a="1"/>
  <c r="V199" i="6" s="1"/>
  <c r="U199" i="6"/>
  <c r="U199" i="6" a="1"/>
  <c r="T199" i="6" a="1"/>
  <c r="T199" i="6" s="1"/>
  <c r="S199" i="6" a="1"/>
  <c r="S199" i="6" s="1"/>
  <c r="R199" i="6" a="1"/>
  <c r="R199" i="6" s="1"/>
  <c r="Q199" i="6" a="1"/>
  <c r="Q199" i="6" s="1"/>
  <c r="P199" i="6" a="1"/>
  <c r="P199" i="6" s="1"/>
  <c r="O199" i="6" a="1"/>
  <c r="O199" i="6" s="1"/>
  <c r="N199" i="6" a="1"/>
  <c r="N199" i="6" s="1"/>
  <c r="M199" i="6"/>
  <c r="M199" i="6" a="1"/>
  <c r="L199" i="6" a="1"/>
  <c r="L199" i="6" s="1"/>
  <c r="K199" i="6" a="1"/>
  <c r="K199" i="6" s="1"/>
  <c r="AI198" i="6" a="1"/>
  <c r="AI198" i="6" s="1"/>
  <c r="AH198" i="6" a="1"/>
  <c r="AH198" i="6" s="1"/>
  <c r="AG198" i="6"/>
  <c r="AG198" i="6" a="1"/>
  <c r="AF198" i="6" a="1"/>
  <c r="AF198" i="6" s="1"/>
  <c r="AE198" i="6" a="1"/>
  <c r="AE198" i="6" s="1"/>
  <c r="AD198" i="6" a="1"/>
  <c r="AD198" i="6" s="1"/>
  <c r="AC198" i="6" a="1"/>
  <c r="AC198" i="6" s="1"/>
  <c r="AB198" i="6" a="1"/>
  <c r="AB198" i="6" s="1"/>
  <c r="AA198" i="6" a="1"/>
  <c r="AA198" i="6" s="1"/>
  <c r="Z198" i="6" a="1"/>
  <c r="Z198" i="6" s="1"/>
  <c r="Y198" i="6"/>
  <c r="Y198" i="6" a="1"/>
  <c r="X198" i="6" a="1"/>
  <c r="X198" i="6" s="1"/>
  <c r="W198" i="6" a="1"/>
  <c r="W198" i="6" s="1"/>
  <c r="V198" i="6" a="1"/>
  <c r="V198" i="6" s="1"/>
  <c r="U198" i="6" a="1"/>
  <c r="U198" i="6" s="1"/>
  <c r="T198" i="6" a="1"/>
  <c r="T198" i="6" s="1"/>
  <c r="S198" i="6" a="1"/>
  <c r="S198" i="6" s="1"/>
  <c r="R198" i="6" a="1"/>
  <c r="R198" i="6" s="1"/>
  <c r="Q198" i="6"/>
  <c r="Q198" i="6" a="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c r="AC197" i="6" a="1"/>
  <c r="AB197" i="6" a="1"/>
  <c r="AB197" i="6" s="1"/>
  <c r="AA197" i="6" a="1"/>
  <c r="AA197" i="6" s="1"/>
  <c r="Z197" i="6" a="1"/>
  <c r="Z197" i="6" s="1"/>
  <c r="Y197" i="6" a="1"/>
  <c r="Y197" i="6" s="1"/>
  <c r="X197" i="6" a="1"/>
  <c r="X197" i="6" s="1"/>
  <c r="W197" i="6" a="1"/>
  <c r="W197" i="6" s="1"/>
  <c r="V197" i="6" a="1"/>
  <c r="V197" i="6" s="1"/>
  <c r="U197" i="6"/>
  <c r="U197" i="6" a="1"/>
  <c r="T197" i="6" a="1"/>
  <c r="T197" i="6" s="1"/>
  <c r="S197" i="6" a="1"/>
  <c r="S197" i="6" s="1"/>
  <c r="R197" i="6" a="1"/>
  <c r="R197" i="6" s="1"/>
  <c r="Q197" i="6" a="1"/>
  <c r="Q197" i="6" s="1"/>
  <c r="P197" i="6" a="1"/>
  <c r="P197" i="6" s="1"/>
  <c r="O197" i="6" a="1"/>
  <c r="O197" i="6" s="1"/>
  <c r="N197" i="6" a="1"/>
  <c r="N197" i="6" s="1"/>
  <c r="M197" i="6"/>
  <c r="M197" i="6" a="1"/>
  <c r="L197" i="6" a="1"/>
  <c r="L197" i="6" s="1"/>
  <c r="K197" i="6" a="1"/>
  <c r="K197" i="6" s="1"/>
  <c r="AI196" i="6" a="1"/>
  <c r="AI196" i="6" s="1"/>
  <c r="AH196" i="6" a="1"/>
  <c r="AH196" i="6" s="1"/>
  <c r="AG196" i="6"/>
  <c r="AG196" i="6" a="1"/>
  <c r="AF196" i="6" a="1"/>
  <c r="AF196" i="6" s="1"/>
  <c r="AE196" i="6" a="1"/>
  <c r="AE196" i="6" s="1"/>
  <c r="AD196" i="6" a="1"/>
  <c r="AD196" i="6" s="1"/>
  <c r="AC196" i="6" a="1"/>
  <c r="AC196" i="6" s="1"/>
  <c r="AB196" i="6" a="1"/>
  <c r="AB196" i="6" s="1"/>
  <c r="AA196" i="6" a="1"/>
  <c r="AA196" i="6" s="1"/>
  <c r="Z196" i="6" a="1"/>
  <c r="Z196" i="6" s="1"/>
  <c r="Y196" i="6"/>
  <c r="Y196" i="6" a="1"/>
  <c r="X196" i="6" a="1"/>
  <c r="X196" i="6" s="1"/>
  <c r="W196" i="6" a="1"/>
  <c r="W196" i="6" s="1"/>
  <c r="V196" i="6" a="1"/>
  <c r="V196" i="6" s="1"/>
  <c r="U196" i="6" a="1"/>
  <c r="U196" i="6" s="1"/>
  <c r="T196" i="6" a="1"/>
  <c r="T196" i="6" s="1"/>
  <c r="S196" i="6" a="1"/>
  <c r="S196" i="6" s="1"/>
  <c r="R196" i="6" a="1"/>
  <c r="R196" i="6" s="1"/>
  <c r="Q196" i="6"/>
  <c r="Q196" i="6" a="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c r="AC195" i="6" a="1"/>
  <c r="AB195" i="6" a="1"/>
  <c r="AB195" i="6" s="1"/>
  <c r="AA195" i="6" a="1"/>
  <c r="AA195" i="6" s="1"/>
  <c r="Z195" i="6" a="1"/>
  <c r="Z195" i="6" s="1"/>
  <c r="Y195" i="6" a="1"/>
  <c r="Y195" i="6" s="1"/>
  <c r="X195" i="6" a="1"/>
  <c r="X195" i="6" s="1"/>
  <c r="W195" i="6" a="1"/>
  <c r="W195" i="6" s="1"/>
  <c r="V195" i="6" a="1"/>
  <c r="V195" i="6" s="1"/>
  <c r="U195" i="6"/>
  <c r="U195" i="6" a="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c r="AI194" i="6" a="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c r="S194" i="6" a="1"/>
  <c r="R194" i="6" a="1"/>
  <c r="R194" i="6" s="1"/>
  <c r="Q194" i="6" a="1"/>
  <c r="Q194" i="6" s="1"/>
  <c r="P194" i="6" a="1"/>
  <c r="P194" i="6" s="1"/>
  <c r="O194" i="6" a="1"/>
  <c r="O194" i="6" s="1"/>
  <c r="N194" i="6" a="1"/>
  <c r="N194" i="6" s="1"/>
  <c r="M194" i="6" a="1"/>
  <c r="M194" i="6" s="1"/>
  <c r="L194" i="6" a="1"/>
  <c r="L194" i="6" s="1"/>
  <c r="K194" i="6" a="1"/>
  <c r="K194" i="6" s="1"/>
  <c r="AI193" i="6"/>
  <c r="AI193" i="6" a="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c r="S193" i="6" a="1"/>
  <c r="R193" i="6" a="1"/>
  <c r="R193" i="6" s="1"/>
  <c r="Q193" i="6" a="1"/>
  <c r="Q193" i="6" s="1"/>
  <c r="P193" i="6" a="1"/>
  <c r="P193" i="6" s="1"/>
  <c r="O193" i="6" a="1"/>
  <c r="O193" i="6" s="1"/>
  <c r="N193" i="6" a="1"/>
  <c r="N193" i="6" s="1"/>
  <c r="M193" i="6" a="1"/>
  <c r="M193" i="6" s="1"/>
  <c r="L193" i="6" a="1"/>
  <c r="L193" i="6" s="1"/>
  <c r="K193" i="6" a="1"/>
  <c r="K193" i="6" s="1"/>
  <c r="AI192" i="6"/>
  <c r="AI192" i="6" a="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c r="S192" i="6" a="1"/>
  <c r="R192" i="6" a="1"/>
  <c r="R192" i="6" s="1"/>
  <c r="Q192" i="6" a="1"/>
  <c r="Q192" i="6" s="1"/>
  <c r="P192" i="6" a="1"/>
  <c r="P192" i="6" s="1"/>
  <c r="O192" i="6" a="1"/>
  <c r="O192" i="6" s="1"/>
  <c r="N192" i="6" a="1"/>
  <c r="N192" i="6" s="1"/>
  <c r="M192" i="6" a="1"/>
  <c r="M192" i="6" s="1"/>
  <c r="L192" i="6" a="1"/>
  <c r="L192" i="6" s="1"/>
  <c r="K192" i="6" a="1"/>
  <c r="K192" i="6" s="1"/>
  <c r="AI191" i="6"/>
  <c r="AI191" i="6" a="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c r="S191" i="6" a="1"/>
  <c r="R191" i="6" a="1"/>
  <c r="R191" i="6" s="1"/>
  <c r="Q191" i="6" a="1"/>
  <c r="Q191" i="6" s="1"/>
  <c r="P191" i="6" a="1"/>
  <c r="P191" i="6" s="1"/>
  <c r="O191" i="6" a="1"/>
  <c r="O191" i="6" s="1"/>
  <c r="N191" i="6" a="1"/>
  <c r="N191" i="6" s="1"/>
  <c r="M191" i="6" a="1"/>
  <c r="M191" i="6" s="1"/>
  <c r="L191" i="6" a="1"/>
  <c r="L191" i="6" s="1"/>
  <c r="K191" i="6" a="1"/>
  <c r="K191" i="6" s="1"/>
  <c r="AI190" i="6"/>
  <c r="AI190" i="6" a="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c r="S190" i="6" a="1"/>
  <c r="R190" i="6" a="1"/>
  <c r="R190" i="6" s="1"/>
  <c r="Q190" i="6" a="1"/>
  <c r="Q190" i="6" s="1"/>
  <c r="P190" i="6" a="1"/>
  <c r="P190" i="6" s="1"/>
  <c r="O190" i="6" a="1"/>
  <c r="O190" i="6" s="1"/>
  <c r="N190" i="6" a="1"/>
  <c r="N190" i="6" s="1"/>
  <c r="M190" i="6" a="1"/>
  <c r="M190" i="6" s="1"/>
  <c r="L190" i="6" a="1"/>
  <c r="L190" i="6" s="1"/>
  <c r="K190" i="6" a="1"/>
  <c r="K190" i="6" s="1"/>
  <c r="AI189" i="6"/>
  <c r="AI189" i="6" a="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c r="S189" i="6" a="1"/>
  <c r="R189" i="6" a="1"/>
  <c r="R189" i="6" s="1"/>
  <c r="Q189" i="6" a="1"/>
  <c r="Q189" i="6" s="1"/>
  <c r="P189" i="6" a="1"/>
  <c r="P189" i="6" s="1"/>
  <c r="O189" i="6" a="1"/>
  <c r="O189" i="6" s="1"/>
  <c r="N189" i="6" a="1"/>
  <c r="N189" i="6" s="1"/>
  <c r="M189" i="6" a="1"/>
  <c r="M189" i="6" s="1"/>
  <c r="L189" i="6" a="1"/>
  <c r="L189" i="6" s="1"/>
  <c r="K189" i="6" a="1"/>
  <c r="K189" i="6" s="1"/>
  <c r="AI188" i="6"/>
  <c r="AI188" i="6" a="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c r="S188" i="6" a="1"/>
  <c r="R188" i="6" a="1"/>
  <c r="R188" i="6" s="1"/>
  <c r="Q188" i="6" a="1"/>
  <c r="Q188" i="6" s="1"/>
  <c r="P188" i="6" a="1"/>
  <c r="P188" i="6" s="1"/>
  <c r="O188" i="6" a="1"/>
  <c r="O188" i="6" s="1"/>
  <c r="N188" i="6" a="1"/>
  <c r="N188" i="6" s="1"/>
  <c r="M188" i="6" a="1"/>
  <c r="M188" i="6" s="1"/>
  <c r="L188" i="6" a="1"/>
  <c r="L188" i="6" s="1"/>
  <c r="K188" i="6" a="1"/>
  <c r="K188" i="6" s="1"/>
  <c r="AI187" i="6"/>
  <c r="AI187" i="6" a="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c r="S187" i="6" a="1"/>
  <c r="R187" i="6" a="1"/>
  <c r="R187" i="6" s="1"/>
  <c r="Q187" i="6" a="1"/>
  <c r="Q187" i="6" s="1"/>
  <c r="P187" i="6" a="1"/>
  <c r="P187" i="6" s="1"/>
  <c r="O187" i="6" a="1"/>
  <c r="O187" i="6" s="1"/>
  <c r="N187" i="6" a="1"/>
  <c r="N187" i="6" s="1"/>
  <c r="M187" i="6" a="1"/>
  <c r="M187" i="6" s="1"/>
  <c r="L187" i="6" a="1"/>
  <c r="L187" i="6" s="1"/>
  <c r="K187" i="6" a="1"/>
  <c r="K187" i="6" s="1"/>
  <c r="AI186" i="6"/>
  <c r="AI186" i="6" a="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c r="S186" i="6" a="1"/>
  <c r="R186" i="6" a="1"/>
  <c r="R186" i="6" s="1"/>
  <c r="Q186" i="6" a="1"/>
  <c r="Q186" i="6" s="1"/>
  <c r="P186" i="6" a="1"/>
  <c r="P186" i="6" s="1"/>
  <c r="O186" i="6" a="1"/>
  <c r="O186" i="6" s="1"/>
  <c r="N186" i="6" a="1"/>
  <c r="N186" i="6" s="1"/>
  <c r="M186" i="6" a="1"/>
  <c r="M186" i="6" s="1"/>
  <c r="L186" i="6" a="1"/>
  <c r="L186" i="6" s="1"/>
  <c r="K186" i="6" a="1"/>
  <c r="K186" i="6" s="1"/>
  <c r="AI185" i="6"/>
  <c r="AI185" i="6" a="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c r="S185" i="6" a="1"/>
  <c r="R185" i="6" a="1"/>
  <c r="R185" i="6" s="1"/>
  <c r="Q185" i="6" a="1"/>
  <c r="Q185" i="6" s="1"/>
  <c r="P185" i="6" a="1"/>
  <c r="P185" i="6" s="1"/>
  <c r="O185" i="6" a="1"/>
  <c r="O185" i="6" s="1"/>
  <c r="N185" i="6" a="1"/>
  <c r="N185" i="6" s="1"/>
  <c r="M185" i="6" a="1"/>
  <c r="M185" i="6" s="1"/>
  <c r="L185" i="6" a="1"/>
  <c r="L185" i="6" s="1"/>
  <c r="K185" i="6" a="1"/>
  <c r="K185" i="6" s="1"/>
  <c r="AI184" i="6"/>
  <c r="AI184" i="6" a="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c r="S184" i="6" a="1"/>
  <c r="R184" i="6" a="1"/>
  <c r="R184" i="6" s="1"/>
  <c r="Q184" i="6" a="1"/>
  <c r="Q184" i="6" s="1"/>
  <c r="P184" i="6" a="1"/>
  <c r="P184" i="6" s="1"/>
  <c r="O184" i="6" a="1"/>
  <c r="O184" i="6" s="1"/>
  <c r="N184" i="6" a="1"/>
  <c r="N184" i="6" s="1"/>
  <c r="M184" i="6" a="1"/>
  <c r="M184" i="6" s="1"/>
  <c r="L184" i="6" a="1"/>
  <c r="L184" i="6" s="1"/>
  <c r="K184" i="6" a="1"/>
  <c r="K184" i="6" s="1"/>
  <c r="AI183" i="6"/>
  <c r="AI183" i="6" a="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c r="S183" i="6" a="1"/>
  <c r="R183" i="6" a="1"/>
  <c r="R183" i="6" s="1"/>
  <c r="Q183" i="6" a="1"/>
  <c r="Q183" i="6" s="1"/>
  <c r="P183" i="6" a="1"/>
  <c r="P183" i="6" s="1"/>
  <c r="O183" i="6" a="1"/>
  <c r="O183" i="6" s="1"/>
  <c r="N183" i="6" a="1"/>
  <c r="N183" i="6" s="1"/>
  <c r="M183" i="6" a="1"/>
  <c r="M183" i="6" s="1"/>
  <c r="L183" i="6" a="1"/>
  <c r="L183" i="6" s="1"/>
  <c r="K183" i="6" a="1"/>
  <c r="K183" i="6" s="1"/>
  <c r="AI182" i="6"/>
  <c r="AI182" i="6" a="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c r="S182" i="6" a="1"/>
  <c r="R182" i="6" a="1"/>
  <c r="R182" i="6" s="1"/>
  <c r="Q182" i="6" a="1"/>
  <c r="Q182" i="6" s="1"/>
  <c r="P182" i="6" a="1"/>
  <c r="P182" i="6" s="1"/>
  <c r="O182" i="6" a="1"/>
  <c r="O182" i="6" s="1"/>
  <c r="N182" i="6" a="1"/>
  <c r="N182" i="6" s="1"/>
  <c r="M182" i="6" a="1"/>
  <c r="M182" i="6" s="1"/>
  <c r="L182" i="6" a="1"/>
  <c r="L182" i="6" s="1"/>
  <c r="K182" i="6" a="1"/>
  <c r="K182" i="6" s="1"/>
  <c r="AI181" i="6"/>
  <c r="AI181" i="6" a="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c r="S181" i="6" a="1"/>
  <c r="R181" i="6" a="1"/>
  <c r="R181" i="6" s="1"/>
  <c r="Q181" i="6" a="1"/>
  <c r="Q181" i="6" s="1"/>
  <c r="P181" i="6" a="1"/>
  <c r="P181" i="6" s="1"/>
  <c r="O181" i="6" a="1"/>
  <c r="O181" i="6" s="1"/>
  <c r="N181" i="6" a="1"/>
  <c r="N181" i="6" s="1"/>
  <c r="M181" i="6" a="1"/>
  <c r="M181" i="6" s="1"/>
  <c r="L181" i="6" a="1"/>
  <c r="L181" i="6" s="1"/>
  <c r="K181" i="6" a="1"/>
  <c r="K181" i="6" s="1"/>
  <c r="AI180" i="6"/>
  <c r="AI180" i="6" a="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c r="S180" i="6" a="1"/>
  <c r="R180" i="6" a="1"/>
  <c r="R180" i="6" s="1"/>
  <c r="Q180" i="6" a="1"/>
  <c r="Q180" i="6" s="1"/>
  <c r="P180" i="6" a="1"/>
  <c r="P180" i="6" s="1"/>
  <c r="O180" i="6" a="1"/>
  <c r="O180" i="6" s="1"/>
  <c r="N180" i="6" a="1"/>
  <c r="N180" i="6" s="1"/>
  <c r="M180" i="6" a="1"/>
  <c r="M180" i="6" s="1"/>
  <c r="L180" i="6" a="1"/>
  <c r="L180" i="6" s="1"/>
  <c r="K180" i="6" a="1"/>
  <c r="K180" i="6" s="1"/>
  <c r="AI179" i="6"/>
  <c r="AI179" i="6" a="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c r="S179" i="6" a="1"/>
  <c r="R179" i="6" a="1"/>
  <c r="R179" i="6" s="1"/>
  <c r="Q179" i="6" a="1"/>
  <c r="Q179" i="6" s="1"/>
  <c r="P179" i="6" a="1"/>
  <c r="P179" i="6" s="1"/>
  <c r="O179" i="6" a="1"/>
  <c r="O179" i="6" s="1"/>
  <c r="N179" i="6" a="1"/>
  <c r="N179" i="6" s="1"/>
  <c r="M179" i="6" a="1"/>
  <c r="M179" i="6" s="1"/>
  <c r="L179" i="6" a="1"/>
  <c r="L179" i="6" s="1"/>
  <c r="K179" i="6" a="1"/>
  <c r="K179" i="6" s="1"/>
  <c r="AI178" i="6"/>
  <c r="AI178" i="6" a="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c r="S178" i="6" a="1"/>
  <c r="R178" i="6" a="1"/>
  <c r="R178" i="6" s="1"/>
  <c r="Q178" i="6" a="1"/>
  <c r="Q178" i="6" s="1"/>
  <c r="P178" i="6" a="1"/>
  <c r="P178" i="6" s="1"/>
  <c r="O178" i="6" a="1"/>
  <c r="O178" i="6" s="1"/>
  <c r="N178" i="6" a="1"/>
  <c r="N178" i="6" s="1"/>
  <c r="M178" i="6" a="1"/>
  <c r="M178" i="6" s="1"/>
  <c r="L178" i="6" a="1"/>
  <c r="L178" i="6" s="1"/>
  <c r="K178" i="6" a="1"/>
  <c r="K178" i="6" s="1"/>
  <c r="AI177" i="6"/>
  <c r="AI177" i="6" a="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c r="S177" i="6" a="1"/>
  <c r="R177" i="6" a="1"/>
  <c r="R177" i="6" s="1"/>
  <c r="Q177" i="6" a="1"/>
  <c r="Q177" i="6" s="1"/>
  <c r="P177" i="6" a="1"/>
  <c r="P177" i="6" s="1"/>
  <c r="O177" i="6" a="1"/>
  <c r="O177" i="6" s="1"/>
  <c r="N177" i="6" a="1"/>
  <c r="N177" i="6" s="1"/>
  <c r="M177" i="6" a="1"/>
  <c r="M177" i="6" s="1"/>
  <c r="L177" i="6" a="1"/>
  <c r="L177" i="6" s="1"/>
  <c r="K177" i="6" a="1"/>
  <c r="K177" i="6" s="1"/>
  <c r="AI176" i="6"/>
  <c r="AI176" i="6" a="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c r="S176" i="6" a="1"/>
  <c r="R176" i="6" a="1"/>
  <c r="R176" i="6" s="1"/>
  <c r="Q176" i="6" a="1"/>
  <c r="Q176" i="6" s="1"/>
  <c r="P176" i="6" a="1"/>
  <c r="P176" i="6" s="1"/>
  <c r="O176" i="6" a="1"/>
  <c r="O176" i="6" s="1"/>
  <c r="N176" i="6" a="1"/>
  <c r="N176" i="6" s="1"/>
  <c r="M176" i="6" a="1"/>
  <c r="M176" i="6" s="1"/>
  <c r="L176" i="6" a="1"/>
  <c r="L176" i="6" s="1"/>
  <c r="K176" i="6" a="1"/>
  <c r="K176" i="6" s="1"/>
  <c r="AI175" i="6"/>
  <c r="AI175" i="6" a="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c r="S175" i="6" a="1"/>
  <c r="R175" i="6" a="1"/>
  <c r="R175" i="6" s="1"/>
  <c r="Q175" i="6" a="1"/>
  <c r="Q175" i="6" s="1"/>
  <c r="P175" i="6" a="1"/>
  <c r="P175" i="6" s="1"/>
  <c r="O175" i="6" a="1"/>
  <c r="O175" i="6" s="1"/>
  <c r="N175" i="6" a="1"/>
  <c r="N175" i="6" s="1"/>
  <c r="M175" i="6" a="1"/>
  <c r="M175" i="6" s="1"/>
  <c r="L175" i="6" a="1"/>
  <c r="L175" i="6" s="1"/>
  <c r="K175" i="6" a="1"/>
  <c r="K175" i="6" s="1"/>
  <c r="AI174" i="6"/>
  <c r="AI174" i="6" a="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c r="S174" i="6" a="1"/>
  <c r="R174" i="6" a="1"/>
  <c r="R174" i="6" s="1"/>
  <c r="Q174" i="6" a="1"/>
  <c r="Q174" i="6" s="1"/>
  <c r="P174" i="6" a="1"/>
  <c r="P174" i="6" s="1"/>
  <c r="O174" i="6" a="1"/>
  <c r="O174" i="6" s="1"/>
  <c r="N174" i="6" a="1"/>
  <c r="N174" i="6" s="1"/>
  <c r="M174" i="6" a="1"/>
  <c r="M174" i="6" s="1"/>
  <c r="L174" i="6" a="1"/>
  <c r="L174" i="6" s="1"/>
  <c r="K174" i="6" a="1"/>
  <c r="K174" i="6" s="1"/>
  <c r="AI173" i="6"/>
  <c r="AI173" i="6" a="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c r="S173" i="6" a="1"/>
  <c r="R173" i="6" a="1"/>
  <c r="R173" i="6" s="1"/>
  <c r="Q173" i="6" a="1"/>
  <c r="Q173" i="6" s="1"/>
  <c r="P173" i="6" a="1"/>
  <c r="P173" i="6" s="1"/>
  <c r="O173" i="6" a="1"/>
  <c r="O173" i="6" s="1"/>
  <c r="N173" i="6" a="1"/>
  <c r="N173" i="6" s="1"/>
  <c r="M173" i="6" a="1"/>
  <c r="M173" i="6" s="1"/>
  <c r="L173" i="6" a="1"/>
  <c r="L173" i="6" s="1"/>
  <c r="K173" i="6" a="1"/>
  <c r="K173" i="6" s="1"/>
  <c r="AI172" i="6"/>
  <c r="AI172" i="6" a="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c r="S172" i="6" a="1"/>
  <c r="R172" i="6" a="1"/>
  <c r="R172" i="6" s="1"/>
  <c r="Q172" i="6" a="1"/>
  <c r="Q172" i="6" s="1"/>
  <c r="P172" i="6" a="1"/>
  <c r="P172" i="6" s="1"/>
  <c r="O172" i="6" a="1"/>
  <c r="O172" i="6" s="1"/>
  <c r="N172" i="6" a="1"/>
  <c r="N172" i="6" s="1"/>
  <c r="M172" i="6" a="1"/>
  <c r="M172" i="6" s="1"/>
  <c r="L172" i="6" a="1"/>
  <c r="L172" i="6" s="1"/>
  <c r="K172" i="6" a="1"/>
  <c r="K172" i="6" s="1"/>
  <c r="AI171" i="6"/>
  <c r="AI171" i="6" a="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c r="S171" i="6" a="1"/>
  <c r="R171" i="6" a="1"/>
  <c r="R171" i="6" s="1"/>
  <c r="Q171" i="6" a="1"/>
  <c r="Q171" i="6" s="1"/>
  <c r="P171" i="6" a="1"/>
  <c r="P171" i="6" s="1"/>
  <c r="O171" i="6" a="1"/>
  <c r="O171" i="6" s="1"/>
  <c r="N171" i="6" a="1"/>
  <c r="N171" i="6" s="1"/>
  <c r="M171" i="6" a="1"/>
  <c r="M171" i="6" s="1"/>
  <c r="L171" i="6" a="1"/>
  <c r="L171" i="6" s="1"/>
  <c r="K171" i="6" a="1"/>
  <c r="K171" i="6" s="1"/>
  <c r="AI170" i="6"/>
  <c r="AI170" i="6" a="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c r="S170" i="6" a="1"/>
  <c r="R170" i="6" a="1"/>
  <c r="R170" i="6" s="1"/>
  <c r="Q170" i="6" a="1"/>
  <c r="Q170" i="6" s="1"/>
  <c r="P170" i="6" a="1"/>
  <c r="P170" i="6" s="1"/>
  <c r="O170" i="6" a="1"/>
  <c r="O170" i="6" s="1"/>
  <c r="N170" i="6" a="1"/>
  <c r="N170" i="6" s="1"/>
  <c r="M170" i="6" a="1"/>
  <c r="M170" i="6" s="1"/>
  <c r="L170" i="6" a="1"/>
  <c r="L170" i="6" s="1"/>
  <c r="K170" i="6" a="1"/>
  <c r="K170" i="6" s="1"/>
  <c r="AI169" i="6"/>
  <c r="AI169" i="6" a="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c r="S169" i="6" a="1"/>
  <c r="R169" i="6" a="1"/>
  <c r="R169" i="6" s="1"/>
  <c r="Q169" i="6" a="1"/>
  <c r="Q169" i="6" s="1"/>
  <c r="P169" i="6" a="1"/>
  <c r="P169" i="6" s="1"/>
  <c r="O169" i="6" a="1"/>
  <c r="O169" i="6" s="1"/>
  <c r="N169" i="6" a="1"/>
  <c r="N169" i="6" s="1"/>
  <c r="M169" i="6" a="1"/>
  <c r="M169" i="6" s="1"/>
  <c r="L169" i="6" a="1"/>
  <c r="L169" i="6" s="1"/>
  <c r="K169" i="6" a="1"/>
  <c r="K169" i="6" s="1"/>
  <c r="AI168" i="6"/>
  <c r="AI168" i="6" a="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c r="S168" i="6" a="1"/>
  <c r="R168" i="6" a="1"/>
  <c r="R168" i="6" s="1"/>
  <c r="Q168" i="6" a="1"/>
  <c r="Q168" i="6" s="1"/>
  <c r="P168" i="6" a="1"/>
  <c r="P168" i="6" s="1"/>
  <c r="O168" i="6" a="1"/>
  <c r="O168" i="6" s="1"/>
  <c r="N168" i="6" a="1"/>
  <c r="N168" i="6" s="1"/>
  <c r="M168" i="6" a="1"/>
  <c r="M168" i="6" s="1"/>
  <c r="L168" i="6" a="1"/>
  <c r="L168" i="6" s="1"/>
  <c r="K168" i="6" a="1"/>
  <c r="K168" i="6" s="1"/>
  <c r="AI167" i="6"/>
  <c r="AI167" i="6" a="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c r="S167" i="6" a="1"/>
  <c r="R167" i="6" a="1"/>
  <c r="R167" i="6" s="1"/>
  <c r="Q167" i="6" a="1"/>
  <c r="Q167" i="6" s="1"/>
  <c r="P167" i="6" a="1"/>
  <c r="P167" i="6" s="1"/>
  <c r="O167" i="6" a="1"/>
  <c r="O167" i="6" s="1"/>
  <c r="N167" i="6" a="1"/>
  <c r="N167" i="6" s="1"/>
  <c r="M167" i="6" a="1"/>
  <c r="M167" i="6" s="1"/>
  <c r="L167" i="6" a="1"/>
  <c r="L167" i="6" s="1"/>
  <c r="K167" i="6" a="1"/>
  <c r="K167" i="6" s="1"/>
  <c r="AI166" i="6"/>
  <c r="AI166" i="6" a="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c r="S166" i="6" a="1"/>
  <c r="R166" i="6" a="1"/>
  <c r="R166" i="6" s="1"/>
  <c r="Q166" i="6" a="1"/>
  <c r="Q166" i="6" s="1"/>
  <c r="P166" i="6" a="1"/>
  <c r="P166" i="6" s="1"/>
  <c r="O166" i="6" a="1"/>
  <c r="O166" i="6" s="1"/>
  <c r="N166" i="6" a="1"/>
  <c r="N166" i="6" s="1"/>
  <c r="M166" i="6" a="1"/>
  <c r="M166" i="6" s="1"/>
  <c r="L166" i="6" a="1"/>
  <c r="L166" i="6" s="1"/>
  <c r="K166" i="6" a="1"/>
  <c r="K166" i="6" s="1"/>
  <c r="AI165" i="6"/>
  <c r="AI165" i="6" a="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c r="S165" i="6" a="1"/>
  <c r="R165" i="6" a="1"/>
  <c r="R165" i="6" s="1"/>
  <c r="Q165" i="6" a="1"/>
  <c r="Q165" i="6" s="1"/>
  <c r="P165" i="6" a="1"/>
  <c r="P165" i="6" s="1"/>
  <c r="O165" i="6" a="1"/>
  <c r="O165" i="6" s="1"/>
  <c r="N165" i="6" a="1"/>
  <c r="N165" i="6" s="1"/>
  <c r="M165" i="6" a="1"/>
  <c r="M165" i="6" s="1"/>
  <c r="L165" i="6" a="1"/>
  <c r="L165" i="6" s="1"/>
  <c r="K165" i="6" a="1"/>
  <c r="K165" i="6" s="1"/>
  <c r="AI164" i="6"/>
  <c r="AI164" i="6" a="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c r="S164" i="6" a="1"/>
  <c r="R164" i="6" a="1"/>
  <c r="R164" i="6" s="1"/>
  <c r="Q164" i="6" a="1"/>
  <c r="Q164" i="6" s="1"/>
  <c r="P164" i="6" a="1"/>
  <c r="P164" i="6" s="1"/>
  <c r="O164" i="6" a="1"/>
  <c r="O164" i="6" s="1"/>
  <c r="N164" i="6" a="1"/>
  <c r="N164" i="6" s="1"/>
  <c r="M164" i="6" a="1"/>
  <c r="M164" i="6" s="1"/>
  <c r="L164" i="6" a="1"/>
  <c r="L164" i="6" s="1"/>
  <c r="K164" i="6" a="1"/>
  <c r="K164" i="6" s="1"/>
  <c r="AI163" i="6"/>
  <c r="AI163" i="6" a="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c r="S163" i="6" a="1"/>
  <c r="R163" i="6" a="1"/>
  <c r="R163" i="6" s="1"/>
  <c r="Q163" i="6" a="1"/>
  <c r="Q163" i="6" s="1"/>
  <c r="P163" i="6" a="1"/>
  <c r="P163" i="6" s="1"/>
  <c r="O163" i="6" a="1"/>
  <c r="O163" i="6" s="1"/>
  <c r="N163" i="6" a="1"/>
  <c r="N163" i="6" s="1"/>
  <c r="M163" i="6" a="1"/>
  <c r="M163" i="6" s="1"/>
  <c r="L163" i="6" a="1"/>
  <c r="L163" i="6" s="1"/>
  <c r="K163" i="6" a="1"/>
  <c r="K163" i="6" s="1"/>
  <c r="AI162" i="6"/>
  <c r="AI162" i="6" a="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c r="S162" i="6" a="1"/>
  <c r="R162" i="6" a="1"/>
  <c r="R162" i="6" s="1"/>
  <c r="Q162" i="6" a="1"/>
  <c r="Q162" i="6" s="1"/>
  <c r="P162" i="6" a="1"/>
  <c r="P162" i="6" s="1"/>
  <c r="O162" i="6" a="1"/>
  <c r="O162" i="6" s="1"/>
  <c r="N162" i="6" a="1"/>
  <c r="N162" i="6" s="1"/>
  <c r="M162" i="6" a="1"/>
  <c r="M162" i="6" s="1"/>
  <c r="L162" i="6" a="1"/>
  <c r="L162" i="6" s="1"/>
  <c r="K162" i="6" a="1"/>
  <c r="K162" i="6" s="1"/>
  <c r="AI161" i="6"/>
  <c r="AI161" i="6" a="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c r="S161" i="6" a="1"/>
  <c r="R161" i="6" a="1"/>
  <c r="R161" i="6" s="1"/>
  <c r="Q161" i="6" a="1"/>
  <c r="Q161" i="6" s="1"/>
  <c r="P161" i="6" a="1"/>
  <c r="P161" i="6" s="1"/>
  <c r="O161" i="6" a="1"/>
  <c r="O161" i="6" s="1"/>
  <c r="N161" i="6" a="1"/>
  <c r="N161" i="6" s="1"/>
  <c r="M161" i="6" a="1"/>
  <c r="M161" i="6" s="1"/>
  <c r="L161" i="6" a="1"/>
  <c r="L161" i="6" s="1"/>
  <c r="K161" i="6" a="1"/>
  <c r="K161" i="6" s="1"/>
  <c r="AI160" i="6"/>
  <c r="AI160" i="6" a="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c r="S160" i="6" a="1"/>
  <c r="R160" i="6" a="1"/>
  <c r="R160" i="6" s="1"/>
  <c r="Q160" i="6" a="1"/>
  <c r="Q160" i="6" s="1"/>
  <c r="P160" i="6" a="1"/>
  <c r="P160" i="6" s="1"/>
  <c r="O160" i="6" a="1"/>
  <c r="O160" i="6" s="1"/>
  <c r="N160" i="6" a="1"/>
  <c r="N160" i="6" s="1"/>
  <c r="M160" i="6" a="1"/>
  <c r="M160" i="6" s="1"/>
  <c r="L160" i="6" a="1"/>
  <c r="L160" i="6" s="1"/>
  <c r="K160" i="6" a="1"/>
  <c r="K160" i="6" s="1"/>
  <c r="AI159" i="6"/>
  <c r="AI159" i="6" a="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c r="S159" i="6" a="1"/>
  <c r="R159" i="6" a="1"/>
  <c r="R159" i="6" s="1"/>
  <c r="Q159" i="6" a="1"/>
  <c r="Q159" i="6" s="1"/>
  <c r="P159" i="6" a="1"/>
  <c r="P159" i="6" s="1"/>
  <c r="O159" i="6" a="1"/>
  <c r="O159" i="6" s="1"/>
  <c r="N159" i="6" a="1"/>
  <c r="N159" i="6" s="1"/>
  <c r="M159" i="6" a="1"/>
  <c r="M159" i="6" s="1"/>
  <c r="L159" i="6" a="1"/>
  <c r="L159" i="6" s="1"/>
  <c r="K159" i="6" a="1"/>
  <c r="K159" i="6" s="1"/>
  <c r="AI158" i="6"/>
  <c r="AI158" i="6" a="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c r="S158" i="6" a="1"/>
  <c r="R158" i="6" a="1"/>
  <c r="R158" i="6" s="1"/>
  <c r="Q158" i="6" a="1"/>
  <c r="Q158" i="6" s="1"/>
  <c r="P158" i="6" a="1"/>
  <c r="P158" i="6" s="1"/>
  <c r="O158" i="6" a="1"/>
  <c r="O158" i="6" s="1"/>
  <c r="N158" i="6" a="1"/>
  <c r="N158" i="6" s="1"/>
  <c r="M158" i="6" a="1"/>
  <c r="M158" i="6" s="1"/>
  <c r="L158" i="6" a="1"/>
  <c r="L158" i="6" s="1"/>
  <c r="K158" i="6" a="1"/>
  <c r="K158" i="6" s="1"/>
  <c r="AI157" i="6"/>
  <c r="AI157" i="6" a="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c r="S157" i="6" a="1"/>
  <c r="R157" i="6" a="1"/>
  <c r="R157" i="6" s="1"/>
  <c r="Q157" i="6" a="1"/>
  <c r="Q157" i="6" s="1"/>
  <c r="P157" i="6" a="1"/>
  <c r="P157" i="6" s="1"/>
  <c r="O157" i="6" a="1"/>
  <c r="O157" i="6" s="1"/>
  <c r="N157" i="6" a="1"/>
  <c r="N157" i="6" s="1"/>
  <c r="M157" i="6" a="1"/>
  <c r="M157" i="6" s="1"/>
  <c r="L157" i="6" a="1"/>
  <c r="L157" i="6" s="1"/>
  <c r="K157" i="6" a="1"/>
  <c r="K157" i="6" s="1"/>
  <c r="AI156" i="6"/>
  <c r="AI156" i="6" a="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c r="S156" i="6" a="1"/>
  <c r="R156" i="6" a="1"/>
  <c r="R156" i="6" s="1"/>
  <c r="Q156" i="6" a="1"/>
  <c r="Q156" i="6" s="1"/>
  <c r="P156" i="6" a="1"/>
  <c r="P156" i="6" s="1"/>
  <c r="O156" i="6" a="1"/>
  <c r="O156" i="6" s="1"/>
  <c r="N156" i="6" a="1"/>
  <c r="N156" i="6" s="1"/>
  <c r="M156" i="6" a="1"/>
  <c r="M156" i="6" s="1"/>
  <c r="L156" i="6" a="1"/>
  <c r="L156" i="6" s="1"/>
  <c r="K156" i="6" a="1"/>
  <c r="K156" i="6" s="1"/>
  <c r="AI155" i="6"/>
  <c r="AI155" i="6" a="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c r="S155" i="6" a="1"/>
  <c r="R155" i="6" a="1"/>
  <c r="R155" i="6" s="1"/>
  <c r="Q155" i="6" a="1"/>
  <c r="Q155" i="6" s="1"/>
  <c r="P155" i="6" a="1"/>
  <c r="P155" i="6" s="1"/>
  <c r="O155" i="6" a="1"/>
  <c r="O155" i="6" s="1"/>
  <c r="N155" i="6" a="1"/>
  <c r="N155" i="6" s="1"/>
  <c r="M155" i="6" a="1"/>
  <c r="M155" i="6" s="1"/>
  <c r="L155" i="6" a="1"/>
  <c r="L155" i="6" s="1"/>
  <c r="K155" i="6" a="1"/>
  <c r="K155" i="6" s="1"/>
  <c r="AI154" i="6"/>
  <c r="AI154" i="6" a="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c r="S154" i="6" a="1"/>
  <c r="R154" i="6" a="1"/>
  <c r="R154" i="6" s="1"/>
  <c r="Q154" i="6" a="1"/>
  <c r="Q154" i="6" s="1"/>
  <c r="P154" i="6" a="1"/>
  <c r="P154" i="6" s="1"/>
  <c r="O154" i="6" a="1"/>
  <c r="O154" i="6" s="1"/>
  <c r="N154" i="6" a="1"/>
  <c r="N154" i="6" s="1"/>
  <c r="M154" i="6" a="1"/>
  <c r="M154" i="6" s="1"/>
  <c r="L154" i="6" a="1"/>
  <c r="L154" i="6" s="1"/>
  <c r="K154" i="6" a="1"/>
  <c r="K154" i="6" s="1"/>
  <c r="AI153" i="6"/>
  <c r="AI153" i="6" a="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c r="S153" i="6" a="1"/>
  <c r="R153" i="6" a="1"/>
  <c r="R153" i="6" s="1"/>
  <c r="Q153" i="6" a="1"/>
  <c r="Q153" i="6" s="1"/>
  <c r="P153" i="6" a="1"/>
  <c r="P153" i="6" s="1"/>
  <c r="O153" i="6" a="1"/>
  <c r="O153" i="6" s="1"/>
  <c r="N153" i="6" a="1"/>
  <c r="N153" i="6" s="1"/>
  <c r="M153" i="6" a="1"/>
  <c r="M153" i="6" s="1"/>
  <c r="L153" i="6" a="1"/>
  <c r="L153" i="6" s="1"/>
  <c r="K153" i="6" a="1"/>
  <c r="K153" i="6" s="1"/>
  <c r="AI152" i="6"/>
  <c r="AI152" i="6" a="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c r="S152" i="6" a="1"/>
  <c r="R152" i="6" a="1"/>
  <c r="R152" i="6" s="1"/>
  <c r="Q152" i="6" a="1"/>
  <c r="Q152" i="6" s="1"/>
  <c r="P152" i="6" a="1"/>
  <c r="P152" i="6" s="1"/>
  <c r="O152" i="6" a="1"/>
  <c r="O152" i="6" s="1"/>
  <c r="N152" i="6" a="1"/>
  <c r="N152" i="6" s="1"/>
  <c r="M152" i="6" a="1"/>
  <c r="M152" i="6" s="1"/>
  <c r="L152" i="6" a="1"/>
  <c r="L152" i="6" s="1"/>
  <c r="K152" i="6" a="1"/>
  <c r="K152" i="6" s="1"/>
  <c r="AI151" i="6"/>
  <c r="AI151" i="6" a="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c r="S151" i="6" a="1"/>
  <c r="R151" i="6" a="1"/>
  <c r="R151" i="6" s="1"/>
  <c r="Q151" i="6" a="1"/>
  <c r="Q151" i="6" s="1"/>
  <c r="P151" i="6" a="1"/>
  <c r="P151" i="6" s="1"/>
  <c r="O151" i="6" a="1"/>
  <c r="O151" i="6" s="1"/>
  <c r="N151" i="6" a="1"/>
  <c r="N151" i="6" s="1"/>
  <c r="M151" i="6" a="1"/>
  <c r="M151" i="6" s="1"/>
  <c r="L151" i="6" a="1"/>
  <c r="L151" i="6" s="1"/>
  <c r="K151" i="6" a="1"/>
  <c r="K151" i="6" s="1"/>
  <c r="AI150" i="6"/>
  <c r="AI150" i="6" a="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c r="S150" i="6" a="1"/>
  <c r="R150" i="6" a="1"/>
  <c r="R150" i="6" s="1"/>
  <c r="Q150" i="6" a="1"/>
  <c r="Q150" i="6" s="1"/>
  <c r="P150" i="6" a="1"/>
  <c r="P150" i="6" s="1"/>
  <c r="O150" i="6" a="1"/>
  <c r="O150" i="6" s="1"/>
  <c r="N150" i="6" a="1"/>
  <c r="N150" i="6" s="1"/>
  <c r="M150" i="6" a="1"/>
  <c r="M150" i="6" s="1"/>
  <c r="L150" i="6" a="1"/>
  <c r="L150" i="6" s="1"/>
  <c r="K150" i="6" a="1"/>
  <c r="K150" i="6" s="1"/>
  <c r="AI149" i="6"/>
  <c r="AI149" i="6" a="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c r="S149" i="6" a="1"/>
  <c r="R149" i="6" a="1"/>
  <c r="R149" i="6" s="1"/>
  <c r="Q149" i="6" a="1"/>
  <c r="Q149" i="6" s="1"/>
  <c r="P149" i="6" a="1"/>
  <c r="P149" i="6" s="1"/>
  <c r="O149" i="6" a="1"/>
  <c r="O149" i="6" s="1"/>
  <c r="N149" i="6" a="1"/>
  <c r="N149" i="6" s="1"/>
  <c r="M149" i="6" a="1"/>
  <c r="M149" i="6" s="1"/>
  <c r="L149" i="6" a="1"/>
  <c r="L149" i="6" s="1"/>
  <c r="K149" i="6" a="1"/>
  <c r="K149" i="6" s="1"/>
  <c r="AI148" i="6"/>
  <c r="AI148" i="6" a="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c r="S148" i="6" a="1"/>
  <c r="R148" i="6" a="1"/>
  <c r="R148" i="6" s="1"/>
  <c r="Q148" i="6" a="1"/>
  <c r="Q148" i="6" s="1"/>
  <c r="P148" i="6" a="1"/>
  <c r="P148" i="6" s="1"/>
  <c r="O148" i="6" a="1"/>
  <c r="O148" i="6" s="1"/>
  <c r="N148" i="6" a="1"/>
  <c r="N148" i="6" s="1"/>
  <c r="M148" i="6" a="1"/>
  <c r="M148" i="6" s="1"/>
  <c r="L148" i="6" a="1"/>
  <c r="L148" i="6" s="1"/>
  <c r="K148" i="6" a="1"/>
  <c r="K148" i="6" s="1"/>
  <c r="AI147" i="6"/>
  <c r="AI147" i="6" a="1"/>
  <c r="AH147" i="6" a="1"/>
  <c r="AH147" i="6" s="1"/>
  <c r="AG147" i="6" a="1"/>
  <c r="AG147" i="6" s="1"/>
  <c r="AF147" i="6" a="1"/>
  <c r="AF147" i="6" s="1"/>
  <c r="AE147" i="6"/>
  <c r="AE147" i="6" a="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c r="S147" i="6" a="1"/>
  <c r="R147" i="6" a="1"/>
  <c r="R147" i="6" s="1"/>
  <c r="Q147" i="6" a="1"/>
  <c r="Q147" i="6" s="1"/>
  <c r="P147" i="6" a="1"/>
  <c r="P147" i="6" s="1"/>
  <c r="O147" i="6" a="1"/>
  <c r="O147" i="6" s="1"/>
  <c r="N147" i="6" a="1"/>
  <c r="N147" i="6" s="1"/>
  <c r="M147" i="6" a="1"/>
  <c r="M147" i="6" s="1"/>
  <c r="L147" i="6" a="1"/>
  <c r="L147" i="6" s="1"/>
  <c r="K147" i="6" a="1"/>
  <c r="K147" i="6" s="1"/>
  <c r="AI146" i="6"/>
  <c r="AI146" i="6" a="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c r="S146" i="6" a="1"/>
  <c r="R146" i="6" a="1"/>
  <c r="R146" i="6" s="1"/>
  <c r="Q146" i="6" a="1"/>
  <c r="Q146" i="6" s="1"/>
  <c r="P146" i="6" a="1"/>
  <c r="P146" i="6" s="1"/>
  <c r="O146" i="6"/>
  <c r="O146" i="6" a="1"/>
  <c r="N146" i="6" a="1"/>
  <c r="N146" i="6" s="1"/>
  <c r="M146" i="6" a="1"/>
  <c r="M146" i="6" s="1"/>
  <c r="L146" i="6" a="1"/>
  <c r="L146" i="6" s="1"/>
  <c r="K146" i="6" a="1"/>
  <c r="K146" i="6" s="1"/>
  <c r="AI145" i="6"/>
  <c r="AI145" i="6" a="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c r="S145" i="6" a="1"/>
  <c r="R145" i="6" a="1"/>
  <c r="R145" i="6" s="1"/>
  <c r="Q145" i="6" a="1"/>
  <c r="Q145" i="6" s="1"/>
  <c r="P145" i="6" a="1"/>
  <c r="P145" i="6" s="1"/>
  <c r="O145" i="6" a="1"/>
  <c r="O145" i="6" s="1"/>
  <c r="N145" i="6" a="1"/>
  <c r="N145" i="6" s="1"/>
  <c r="M145" i="6" a="1"/>
  <c r="M145" i="6" s="1"/>
  <c r="L145" i="6" a="1"/>
  <c r="L145" i="6" s="1"/>
  <c r="K145" i="6" a="1"/>
  <c r="K145" i="6" s="1"/>
  <c r="AI144" i="6"/>
  <c r="AI144" i="6" a="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c r="S144" i="6" a="1"/>
  <c r="R144" i="6" a="1"/>
  <c r="R144" i="6" s="1"/>
  <c r="Q144" i="6" a="1"/>
  <c r="Q144" i="6" s="1"/>
  <c r="P144" i="6" a="1"/>
  <c r="P144" i="6" s="1"/>
  <c r="O144" i="6" a="1"/>
  <c r="O144" i="6" s="1"/>
  <c r="N144" i="6" a="1"/>
  <c r="N144" i="6" s="1"/>
  <c r="M144" i="6" a="1"/>
  <c r="M144" i="6" s="1"/>
  <c r="L144" i="6" a="1"/>
  <c r="L144" i="6" s="1"/>
  <c r="K144" i="6" a="1"/>
  <c r="K144" i="6" s="1"/>
  <c r="AI143" i="6"/>
  <c r="AI143" i="6" a="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c r="S143" i="6" a="1"/>
  <c r="R143" i="6" a="1"/>
  <c r="R143" i="6" s="1"/>
  <c r="Q143" i="6" a="1"/>
  <c r="Q143" i="6" s="1"/>
  <c r="P143" i="6" a="1"/>
  <c r="P143" i="6" s="1"/>
  <c r="O143" i="6" a="1"/>
  <c r="O143" i="6" s="1"/>
  <c r="N143" i="6" a="1"/>
  <c r="N143" i="6" s="1"/>
  <c r="M143" i="6" a="1"/>
  <c r="M143" i="6" s="1"/>
  <c r="L143" i="6" a="1"/>
  <c r="L143" i="6" s="1"/>
  <c r="K143" i="6" a="1"/>
  <c r="K143" i="6" s="1"/>
  <c r="AI142" i="6"/>
  <c r="AI142" i="6" a="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c r="S142" i="6" a="1"/>
  <c r="R142" i="6" a="1"/>
  <c r="R142" i="6" s="1"/>
  <c r="Q142" i="6" a="1"/>
  <c r="Q142" i="6" s="1"/>
  <c r="P142" i="6" a="1"/>
  <c r="P142" i="6" s="1"/>
  <c r="O142" i="6" a="1"/>
  <c r="O142" i="6" s="1"/>
  <c r="N142" i="6" a="1"/>
  <c r="N142" i="6" s="1"/>
  <c r="M142" i="6" a="1"/>
  <c r="M142" i="6" s="1"/>
  <c r="L142" i="6" a="1"/>
  <c r="L142" i="6" s="1"/>
  <c r="K142" i="6" a="1"/>
  <c r="K142" i="6" s="1"/>
  <c r="AI141" i="6"/>
  <c r="AI141" i="6" a="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c r="S141" i="6" a="1"/>
  <c r="R141" i="6" a="1"/>
  <c r="R141" i="6" s="1"/>
  <c r="Q141" i="6" a="1"/>
  <c r="Q141" i="6" s="1"/>
  <c r="P141" i="6" a="1"/>
  <c r="P141" i="6" s="1"/>
  <c r="O141" i="6" a="1"/>
  <c r="O141" i="6" s="1"/>
  <c r="N141" i="6" a="1"/>
  <c r="N141" i="6" s="1"/>
  <c r="M141" i="6" a="1"/>
  <c r="M141" i="6" s="1"/>
  <c r="L141" i="6" a="1"/>
  <c r="L141" i="6" s="1"/>
  <c r="K141" i="6" a="1"/>
  <c r="K141" i="6" s="1"/>
  <c r="AI140" i="6"/>
  <c r="AI140" i="6" a="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c r="S140" i="6" a="1"/>
  <c r="R140" i="6" a="1"/>
  <c r="R140" i="6" s="1"/>
  <c r="Q140" i="6" a="1"/>
  <c r="Q140" i="6" s="1"/>
  <c r="P140" i="6" a="1"/>
  <c r="P140" i="6" s="1"/>
  <c r="O140" i="6" a="1"/>
  <c r="O140" i="6" s="1"/>
  <c r="N140" i="6" a="1"/>
  <c r="N140" i="6" s="1"/>
  <c r="M140" i="6" a="1"/>
  <c r="M140" i="6" s="1"/>
  <c r="L140" i="6" a="1"/>
  <c r="L140" i="6" s="1"/>
  <c r="K140" i="6" a="1"/>
  <c r="K140" i="6" s="1"/>
  <c r="AI139" i="6"/>
  <c r="AI139" i="6" a="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c r="S139" i="6" a="1"/>
  <c r="R139" i="6" a="1"/>
  <c r="R139" i="6" s="1"/>
  <c r="Q139" i="6" a="1"/>
  <c r="Q139" i="6" s="1"/>
  <c r="P139" i="6" a="1"/>
  <c r="P139" i="6" s="1"/>
  <c r="O139" i="6" a="1"/>
  <c r="O139" i="6" s="1"/>
  <c r="N139" i="6" a="1"/>
  <c r="N139" i="6" s="1"/>
  <c r="M139" i="6" a="1"/>
  <c r="M139" i="6" s="1"/>
  <c r="L139" i="6" a="1"/>
  <c r="L139" i="6" s="1"/>
  <c r="K139" i="6" a="1"/>
  <c r="K139" i="6" s="1"/>
  <c r="AI138" i="6"/>
  <c r="AI138" i="6" a="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c r="S138" i="6" a="1"/>
  <c r="R138" i="6" a="1"/>
  <c r="R138" i="6" s="1"/>
  <c r="Q138" i="6" a="1"/>
  <c r="Q138" i="6" s="1"/>
  <c r="P138" i="6" a="1"/>
  <c r="P138" i="6" s="1"/>
  <c r="O138" i="6" a="1"/>
  <c r="O138" i="6" s="1"/>
  <c r="N138" i="6" a="1"/>
  <c r="N138" i="6" s="1"/>
  <c r="M138" i="6" a="1"/>
  <c r="M138" i="6" s="1"/>
  <c r="L138" i="6" a="1"/>
  <c r="L138" i="6" s="1"/>
  <c r="K138" i="6" a="1"/>
  <c r="K138" i="6" s="1"/>
  <c r="AI137" i="6"/>
  <c r="AI137" i="6" a="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c r="S137" i="6" a="1"/>
  <c r="R137" i="6" a="1"/>
  <c r="R137" i="6" s="1"/>
  <c r="Q137" i="6" a="1"/>
  <c r="Q137" i="6" s="1"/>
  <c r="P137" i="6" a="1"/>
  <c r="P137" i="6" s="1"/>
  <c r="O137" i="6" a="1"/>
  <c r="O137" i="6" s="1"/>
  <c r="N137" i="6" a="1"/>
  <c r="N137" i="6" s="1"/>
  <c r="M137" i="6" a="1"/>
  <c r="M137" i="6" s="1"/>
  <c r="L137" i="6" a="1"/>
  <c r="L137" i="6" s="1"/>
  <c r="K137" i="6" a="1"/>
  <c r="K137" i="6" s="1"/>
  <c r="AI136" i="6"/>
  <c r="AI136" i="6" a="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c r="S136" i="6" a="1"/>
  <c r="R136" i="6" a="1"/>
  <c r="R136" i="6" s="1"/>
  <c r="Q136" i="6" a="1"/>
  <c r="Q136" i="6" s="1"/>
  <c r="P136" i="6" a="1"/>
  <c r="P136" i="6" s="1"/>
  <c r="O136" i="6" a="1"/>
  <c r="O136" i="6" s="1"/>
  <c r="N136" i="6" a="1"/>
  <c r="N136" i="6" s="1"/>
  <c r="M136" i="6" a="1"/>
  <c r="M136" i="6" s="1"/>
  <c r="L136" i="6" a="1"/>
  <c r="L136" i="6" s="1"/>
  <c r="K136" i="6" a="1"/>
  <c r="K136" i="6" s="1"/>
  <c r="AI135" i="6"/>
  <c r="AI135" i="6" a="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c r="S135" i="6" a="1"/>
  <c r="R135" i="6" a="1"/>
  <c r="R135" i="6" s="1"/>
  <c r="Q135" i="6" a="1"/>
  <c r="Q135" i="6" s="1"/>
  <c r="P135" i="6" a="1"/>
  <c r="P135" i="6" s="1"/>
  <c r="O135" i="6" a="1"/>
  <c r="O135" i="6" s="1"/>
  <c r="N135" i="6" a="1"/>
  <c r="N135" i="6" s="1"/>
  <c r="M135" i="6" a="1"/>
  <c r="M135" i="6" s="1"/>
  <c r="L135" i="6" a="1"/>
  <c r="L135" i="6" s="1"/>
  <c r="K135" i="6" a="1"/>
  <c r="K135" i="6" s="1"/>
  <c r="AI134" i="6"/>
  <c r="AI134" i="6" a="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c r="S134" i="6" a="1"/>
  <c r="R134" i="6" a="1"/>
  <c r="R134" i="6" s="1"/>
  <c r="Q134" i="6" a="1"/>
  <c r="Q134" i="6" s="1"/>
  <c r="P134" i="6" a="1"/>
  <c r="P134" i="6" s="1"/>
  <c r="O134" i="6" a="1"/>
  <c r="O134" i="6" s="1"/>
  <c r="N134" i="6" a="1"/>
  <c r="N134" i="6" s="1"/>
  <c r="M134" i="6" a="1"/>
  <c r="M134" i="6" s="1"/>
  <c r="L134" i="6" a="1"/>
  <c r="L134" i="6" s="1"/>
  <c r="K134" i="6" a="1"/>
  <c r="K134" i="6" s="1"/>
  <c r="AI133" i="6"/>
  <c r="AI133" i="6" a="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c r="S133" i="6" a="1"/>
  <c r="R133" i="6" a="1"/>
  <c r="R133" i="6" s="1"/>
  <c r="Q133" i="6" a="1"/>
  <c r="Q133" i="6" s="1"/>
  <c r="P133" i="6" a="1"/>
  <c r="P133" i="6" s="1"/>
  <c r="O133" i="6" a="1"/>
  <c r="O133" i="6" s="1"/>
  <c r="N133" i="6" a="1"/>
  <c r="N133" i="6" s="1"/>
  <c r="M133" i="6" a="1"/>
  <c r="M133" i="6" s="1"/>
  <c r="L133" i="6" a="1"/>
  <c r="L133" i="6" s="1"/>
  <c r="K133" i="6" a="1"/>
  <c r="K133" i="6" s="1"/>
  <c r="AI132" i="6"/>
  <c r="AI132" i="6" a="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c r="S132" i="6" a="1"/>
  <c r="R132" i="6" a="1"/>
  <c r="R132" i="6" s="1"/>
  <c r="Q132" i="6" a="1"/>
  <c r="Q132" i="6" s="1"/>
  <c r="P132" i="6" a="1"/>
  <c r="P132" i="6" s="1"/>
  <c r="O132" i="6" a="1"/>
  <c r="O132" i="6" s="1"/>
  <c r="N132" i="6" a="1"/>
  <c r="N132" i="6" s="1"/>
  <c r="M132" i="6" a="1"/>
  <c r="M132" i="6" s="1"/>
  <c r="L132" i="6" a="1"/>
  <c r="L132" i="6" s="1"/>
  <c r="K132" i="6" a="1"/>
  <c r="K132" i="6" s="1"/>
  <c r="AI131" i="6"/>
  <c r="AI131" i="6" a="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c r="S131" i="6" a="1"/>
  <c r="R131" i="6" a="1"/>
  <c r="R131" i="6" s="1"/>
  <c r="Q131" i="6" a="1"/>
  <c r="Q131" i="6" s="1"/>
  <c r="P131" i="6" a="1"/>
  <c r="P131" i="6" s="1"/>
  <c r="O131" i="6" a="1"/>
  <c r="O131" i="6" s="1"/>
  <c r="N131" i="6" a="1"/>
  <c r="N131" i="6" s="1"/>
  <c r="M131" i="6" a="1"/>
  <c r="M131" i="6" s="1"/>
  <c r="L131" i="6" a="1"/>
  <c r="L131" i="6" s="1"/>
  <c r="K131" i="6" a="1"/>
  <c r="K131" i="6" s="1"/>
  <c r="AI130" i="6"/>
  <c r="AI130" i="6" a="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c r="S130" i="6" a="1"/>
  <c r="R130" i="6" a="1"/>
  <c r="R130" i="6" s="1"/>
  <c r="Q130" i="6" a="1"/>
  <c r="Q130" i="6" s="1"/>
  <c r="P130" i="6" a="1"/>
  <c r="P130" i="6" s="1"/>
  <c r="O130" i="6" a="1"/>
  <c r="O130" i="6" s="1"/>
  <c r="N130" i="6" a="1"/>
  <c r="N130" i="6" s="1"/>
  <c r="M130" i="6" a="1"/>
  <c r="M130" i="6" s="1"/>
  <c r="L130" i="6" a="1"/>
  <c r="L130" i="6" s="1"/>
  <c r="K130" i="6" a="1"/>
  <c r="K130" i="6" s="1"/>
  <c r="AI129" i="6"/>
  <c r="AI129" i="6" a="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c r="S129" i="6" a="1"/>
  <c r="R129" i="6" a="1"/>
  <c r="R129" i="6" s="1"/>
  <c r="Q129" i="6" a="1"/>
  <c r="Q129" i="6" s="1"/>
  <c r="P129" i="6" a="1"/>
  <c r="P129" i="6" s="1"/>
  <c r="O129" i="6" a="1"/>
  <c r="O129" i="6" s="1"/>
  <c r="N129" i="6" a="1"/>
  <c r="N129" i="6" s="1"/>
  <c r="M129" i="6" a="1"/>
  <c r="M129" i="6" s="1"/>
  <c r="L129" i="6" a="1"/>
  <c r="L129" i="6" s="1"/>
  <c r="K129" i="6" a="1"/>
  <c r="K129" i="6" s="1"/>
  <c r="AI128" i="6"/>
  <c r="AI128" i="6" a="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c r="S128" i="6" a="1"/>
  <c r="R128" i="6" a="1"/>
  <c r="R128" i="6" s="1"/>
  <c r="Q128" i="6" a="1"/>
  <c r="Q128" i="6" s="1"/>
  <c r="P128" i="6" a="1"/>
  <c r="P128" i="6" s="1"/>
  <c r="O128" i="6" a="1"/>
  <c r="O128" i="6" s="1"/>
  <c r="N128" i="6" a="1"/>
  <c r="N128" i="6" s="1"/>
  <c r="M128" i="6" a="1"/>
  <c r="M128" i="6" s="1"/>
  <c r="L128" i="6" a="1"/>
  <c r="L128" i="6" s="1"/>
  <c r="K128" i="6" a="1"/>
  <c r="K128" i="6" s="1"/>
  <c r="AI127" i="6"/>
  <c r="AI127" i="6" a="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c r="S127" i="6" a="1"/>
  <c r="R127" i="6" a="1"/>
  <c r="R127" i="6" s="1"/>
  <c r="Q127" i="6" a="1"/>
  <c r="Q127" i="6" s="1"/>
  <c r="P127" i="6" a="1"/>
  <c r="P127" i="6" s="1"/>
  <c r="O127" i="6" a="1"/>
  <c r="O127" i="6" s="1"/>
  <c r="N127" i="6" a="1"/>
  <c r="N127" i="6" s="1"/>
  <c r="M127" i="6" a="1"/>
  <c r="M127" i="6" s="1"/>
  <c r="L127" i="6" a="1"/>
  <c r="L127" i="6" s="1"/>
  <c r="K127" i="6" a="1"/>
  <c r="K127" i="6" s="1"/>
  <c r="AI126" i="6"/>
  <c r="AI126" i="6" a="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c r="S126" i="6" a="1"/>
  <c r="R126" i="6" a="1"/>
  <c r="R126" i="6" s="1"/>
  <c r="Q126" i="6" a="1"/>
  <c r="Q126" i="6" s="1"/>
  <c r="P126" i="6" a="1"/>
  <c r="P126" i="6" s="1"/>
  <c r="O126" i="6" a="1"/>
  <c r="O126" i="6" s="1"/>
  <c r="N126" i="6" a="1"/>
  <c r="N126" i="6" s="1"/>
  <c r="M126" i="6" a="1"/>
  <c r="M126" i="6" s="1"/>
  <c r="L126" i="6" a="1"/>
  <c r="L126" i="6" s="1"/>
  <c r="K126" i="6" a="1"/>
  <c r="K126" i="6" s="1"/>
  <c r="AI125" i="6"/>
  <c r="AI125" i="6" a="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c r="S125" i="6" a="1"/>
  <c r="R125" i="6" a="1"/>
  <c r="R125" i="6" s="1"/>
  <c r="Q125" i="6" a="1"/>
  <c r="Q125" i="6" s="1"/>
  <c r="P125" i="6" a="1"/>
  <c r="P125" i="6" s="1"/>
  <c r="O125" i="6" a="1"/>
  <c r="O125" i="6" s="1"/>
  <c r="N125" i="6" a="1"/>
  <c r="N125" i="6" s="1"/>
  <c r="M125" i="6" a="1"/>
  <c r="M125" i="6" s="1"/>
  <c r="L125" i="6" a="1"/>
  <c r="L125" i="6" s="1"/>
  <c r="K125" i="6" a="1"/>
  <c r="K125" i="6" s="1"/>
  <c r="AI124" i="6"/>
  <c r="AI124" i="6" a="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c r="S124" i="6" a="1"/>
  <c r="R124" i="6" a="1"/>
  <c r="R124" i="6" s="1"/>
  <c r="Q124" i="6" a="1"/>
  <c r="Q124" i="6" s="1"/>
  <c r="P124" i="6" a="1"/>
  <c r="P124" i="6" s="1"/>
  <c r="O124" i="6" a="1"/>
  <c r="O124" i="6" s="1"/>
  <c r="N124" i="6" a="1"/>
  <c r="N124" i="6" s="1"/>
  <c r="M124" i="6" a="1"/>
  <c r="M124" i="6" s="1"/>
  <c r="L124" i="6" a="1"/>
  <c r="L124" i="6" s="1"/>
  <c r="K124" i="6" a="1"/>
  <c r="K124" i="6" s="1"/>
  <c r="AI123" i="6"/>
  <c r="AI123" i="6" a="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c r="S123" i="6" a="1"/>
  <c r="R123" i="6" a="1"/>
  <c r="R123" i="6" s="1"/>
  <c r="Q123" i="6" a="1"/>
  <c r="Q123" i="6" s="1"/>
  <c r="P123" i="6" a="1"/>
  <c r="P123" i="6" s="1"/>
  <c r="O123" i="6" a="1"/>
  <c r="O123" i="6" s="1"/>
  <c r="N123" i="6" a="1"/>
  <c r="N123" i="6" s="1"/>
  <c r="M123" i="6" a="1"/>
  <c r="M123" i="6" s="1"/>
  <c r="L123" i="6" a="1"/>
  <c r="L123" i="6" s="1"/>
  <c r="K123" i="6" a="1"/>
  <c r="K123" i="6" s="1"/>
  <c r="AI122" i="6"/>
  <c r="AI122" i="6" a="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c r="S122" i="6" a="1"/>
  <c r="R122" i="6" a="1"/>
  <c r="R122" i="6" s="1"/>
  <c r="Q122" i="6" a="1"/>
  <c r="Q122" i="6" s="1"/>
  <c r="P122" i="6" a="1"/>
  <c r="P122" i="6" s="1"/>
  <c r="O122" i="6" a="1"/>
  <c r="O122" i="6" s="1"/>
  <c r="N122" i="6" a="1"/>
  <c r="N122" i="6" s="1"/>
  <c r="M122" i="6" a="1"/>
  <c r="M122" i="6" s="1"/>
  <c r="L122" i="6" a="1"/>
  <c r="L122" i="6" s="1"/>
  <c r="K122" i="6" a="1"/>
  <c r="K122" i="6" s="1"/>
  <c r="AI121" i="6"/>
  <c r="AI121" i="6" a="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c r="S121" i="6" a="1"/>
  <c r="R121" i="6" a="1"/>
  <c r="R121" i="6" s="1"/>
  <c r="Q121" i="6" a="1"/>
  <c r="Q121" i="6" s="1"/>
  <c r="P121" i="6" a="1"/>
  <c r="P121" i="6" s="1"/>
  <c r="O121" i="6" a="1"/>
  <c r="O121" i="6" s="1"/>
  <c r="N121" i="6" a="1"/>
  <c r="N121" i="6" s="1"/>
  <c r="M121" i="6" a="1"/>
  <c r="M121" i="6" s="1"/>
  <c r="L121" i="6" a="1"/>
  <c r="L121" i="6" s="1"/>
  <c r="K121" i="6" a="1"/>
  <c r="K121" i="6" s="1"/>
  <c r="AI120" i="6"/>
  <c r="AI120" i="6" a="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c r="S120" i="6" a="1"/>
  <c r="R120" i="6" a="1"/>
  <c r="R120" i="6" s="1"/>
  <c r="Q120" i="6" a="1"/>
  <c r="Q120" i="6" s="1"/>
  <c r="P120" i="6" a="1"/>
  <c r="P120" i="6" s="1"/>
  <c r="O120" i="6" a="1"/>
  <c r="O120" i="6" s="1"/>
  <c r="N120" i="6" a="1"/>
  <c r="N120" i="6" s="1"/>
  <c r="M120" i="6" a="1"/>
  <c r="M120" i="6" s="1"/>
  <c r="L120" i="6" a="1"/>
  <c r="L120" i="6" s="1"/>
  <c r="K120" i="6" a="1"/>
  <c r="K120" i="6" s="1"/>
  <c r="AI119" i="6"/>
  <c r="AI119" i="6" a="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c r="S119" i="6" a="1"/>
  <c r="R119" i="6" a="1"/>
  <c r="R119" i="6" s="1"/>
  <c r="Q119" i="6" a="1"/>
  <c r="Q119" i="6" s="1"/>
  <c r="P119" i="6" a="1"/>
  <c r="P119" i="6" s="1"/>
  <c r="O119" i="6" a="1"/>
  <c r="O119" i="6" s="1"/>
  <c r="N119" i="6" a="1"/>
  <c r="N119" i="6" s="1"/>
  <c r="M119" i="6" a="1"/>
  <c r="M119" i="6" s="1"/>
  <c r="L119" i="6" a="1"/>
  <c r="L119" i="6" s="1"/>
  <c r="K119" i="6" a="1"/>
  <c r="K119" i="6" s="1"/>
  <c r="AI118" i="6"/>
  <c r="AI118" i="6" a="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c r="S118" i="6" a="1"/>
  <c r="R118" i="6" a="1"/>
  <c r="R118" i="6" s="1"/>
  <c r="Q118" i="6" a="1"/>
  <c r="Q118" i="6" s="1"/>
  <c r="P118" i="6" a="1"/>
  <c r="P118" i="6" s="1"/>
  <c r="O118" i="6" a="1"/>
  <c r="O118" i="6" s="1"/>
  <c r="N118" i="6" a="1"/>
  <c r="N118" i="6" s="1"/>
  <c r="M118" i="6" a="1"/>
  <c r="M118" i="6" s="1"/>
  <c r="L118" i="6" a="1"/>
  <c r="L118" i="6" s="1"/>
  <c r="K118" i="6" a="1"/>
  <c r="K118" i="6" s="1"/>
  <c r="AI117" i="6"/>
  <c r="AI117" i="6" a="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c r="S117" i="6" a="1"/>
  <c r="R117" i="6" a="1"/>
  <c r="R117" i="6" s="1"/>
  <c r="Q117" i="6" a="1"/>
  <c r="Q117" i="6" s="1"/>
  <c r="P117" i="6" a="1"/>
  <c r="P117" i="6" s="1"/>
  <c r="O117" i="6" a="1"/>
  <c r="O117" i="6" s="1"/>
  <c r="N117" i="6" a="1"/>
  <c r="N117" i="6" s="1"/>
  <c r="M117" i="6" a="1"/>
  <c r="M117" i="6" s="1"/>
  <c r="L117" i="6" a="1"/>
  <c r="L117" i="6" s="1"/>
  <c r="K117" i="6" a="1"/>
  <c r="K117" i="6" s="1"/>
  <c r="AI116" i="6"/>
  <c r="AI116" i="6" a="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c r="S116" i="6" a="1"/>
  <c r="R116" i="6" a="1"/>
  <c r="R116" i="6" s="1"/>
  <c r="Q116" i="6" a="1"/>
  <c r="Q116" i="6" s="1"/>
  <c r="P116" i="6" a="1"/>
  <c r="P116" i="6" s="1"/>
  <c r="O116" i="6" a="1"/>
  <c r="O116" i="6" s="1"/>
  <c r="N116" i="6" a="1"/>
  <c r="N116" i="6" s="1"/>
  <c r="M116" i="6" a="1"/>
  <c r="M116" i="6" s="1"/>
  <c r="L116" i="6" a="1"/>
  <c r="L116" i="6" s="1"/>
  <c r="K116" i="6" a="1"/>
  <c r="K116" i="6" s="1"/>
  <c r="AI115" i="6"/>
  <c r="AI115" i="6" a="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c r="S115" i="6" a="1"/>
  <c r="R115" i="6" a="1"/>
  <c r="R115" i="6" s="1"/>
  <c r="Q115" i="6" a="1"/>
  <c r="Q115" i="6" s="1"/>
  <c r="P115" i="6" a="1"/>
  <c r="P115" i="6" s="1"/>
  <c r="O115" i="6" a="1"/>
  <c r="O115" i="6" s="1"/>
  <c r="N115" i="6" a="1"/>
  <c r="N115" i="6" s="1"/>
  <c r="M115" i="6" a="1"/>
  <c r="M115" i="6" s="1"/>
  <c r="L115" i="6" a="1"/>
  <c r="L115" i="6" s="1"/>
  <c r="K115" i="6" a="1"/>
  <c r="K115" i="6" s="1"/>
  <c r="AI114" i="6"/>
  <c r="AI114" i="6" a="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c r="S114" i="6" a="1"/>
  <c r="R114" i="6" a="1"/>
  <c r="R114" i="6" s="1"/>
  <c r="Q114" i="6" a="1"/>
  <c r="Q114" i="6" s="1"/>
  <c r="P114" i="6" a="1"/>
  <c r="P114" i="6" s="1"/>
  <c r="O114" i="6" a="1"/>
  <c r="O114" i="6" s="1"/>
  <c r="N114" i="6" a="1"/>
  <c r="N114" i="6" s="1"/>
  <c r="M114" i="6" a="1"/>
  <c r="M114" i="6" s="1"/>
  <c r="L114" i="6" a="1"/>
  <c r="L114" i="6" s="1"/>
  <c r="K114" i="6" a="1"/>
  <c r="K114" i="6" s="1"/>
  <c r="AI113" i="6"/>
  <c r="AI113" i="6" a="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c r="S113" i="6" a="1"/>
  <c r="R113" i="6" a="1"/>
  <c r="R113" i="6" s="1"/>
  <c r="Q113" i="6" a="1"/>
  <c r="Q113" i="6" s="1"/>
  <c r="P113" i="6" a="1"/>
  <c r="P113" i="6" s="1"/>
  <c r="O113" i="6" a="1"/>
  <c r="O113" i="6" s="1"/>
  <c r="N113" i="6" a="1"/>
  <c r="N113" i="6" s="1"/>
  <c r="M113" i="6" a="1"/>
  <c r="M113" i="6" s="1"/>
  <c r="L113" i="6" a="1"/>
  <c r="L113" i="6" s="1"/>
  <c r="K113" i="6" a="1"/>
  <c r="K113" i="6" s="1"/>
  <c r="AI112" i="6"/>
  <c r="AI112" i="6" a="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c r="S112" i="6" a="1"/>
  <c r="R112" i="6" a="1"/>
  <c r="R112" i="6" s="1"/>
  <c r="Q112" i="6" a="1"/>
  <c r="Q112" i="6" s="1"/>
  <c r="P112" i="6" a="1"/>
  <c r="P112" i="6" s="1"/>
  <c r="O112" i="6" a="1"/>
  <c r="O112" i="6" s="1"/>
  <c r="N112" i="6" a="1"/>
  <c r="N112" i="6" s="1"/>
  <c r="M112" i="6" a="1"/>
  <c r="M112" i="6" s="1"/>
  <c r="L112" i="6" a="1"/>
  <c r="L112" i="6" s="1"/>
  <c r="K112" i="6" a="1"/>
  <c r="K112" i="6" s="1"/>
  <c r="AI111" i="6"/>
  <c r="AI111" i="6" a="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c r="S111" i="6" a="1"/>
  <c r="R111" i="6" a="1"/>
  <c r="R111" i="6" s="1"/>
  <c r="Q111" i="6" a="1"/>
  <c r="Q111" i="6" s="1"/>
  <c r="P111" i="6" a="1"/>
  <c r="P111" i="6" s="1"/>
  <c r="O111" i="6" a="1"/>
  <c r="O111" i="6" s="1"/>
  <c r="N111" i="6" a="1"/>
  <c r="N111" i="6" s="1"/>
  <c r="M111" i="6" a="1"/>
  <c r="M111" i="6" s="1"/>
  <c r="L111" i="6" a="1"/>
  <c r="L111" i="6" s="1"/>
  <c r="K111" i="6" a="1"/>
  <c r="K111" i="6" s="1"/>
  <c r="AI110" i="6"/>
  <c r="AI110" i="6" a="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c r="S110" i="6" a="1"/>
  <c r="R110" i="6" a="1"/>
  <c r="R110" i="6" s="1"/>
  <c r="Q110" i="6" a="1"/>
  <c r="Q110" i="6" s="1"/>
  <c r="P110" i="6" a="1"/>
  <c r="P110" i="6" s="1"/>
  <c r="O110" i="6" a="1"/>
  <c r="O110" i="6" s="1"/>
  <c r="N110" i="6" a="1"/>
  <c r="N110" i="6" s="1"/>
  <c r="M110" i="6" a="1"/>
  <c r="M110" i="6" s="1"/>
  <c r="L110" i="6" a="1"/>
  <c r="L110" i="6" s="1"/>
  <c r="K110" i="6" a="1"/>
  <c r="K110" i="6" s="1"/>
  <c r="AI109" i="6"/>
  <c r="AI109" i="6" a="1"/>
  <c r="AH109" i="6" a="1"/>
  <c r="AH109" i="6" s="1"/>
  <c r="AG109" i="6" a="1"/>
  <c r="AG109" i="6" s="1"/>
  <c r="AF109" i="6" a="1"/>
  <c r="AF109" i="6" s="1"/>
  <c r="AE109" i="6" a="1"/>
  <c r="AE109" i="6" s="1"/>
  <c r="AD109" i="6"/>
  <c r="AD109" i="6" a="1"/>
  <c r="AC109" i="6" a="1"/>
  <c r="AC109" i="6" s="1"/>
  <c r="AB109" i="6" a="1"/>
  <c r="AB109" i="6" s="1"/>
  <c r="AA109" i="6" a="1"/>
  <c r="AA109" i="6" s="1"/>
  <c r="Z109" i="6" a="1"/>
  <c r="Z109" i="6" s="1"/>
  <c r="Y109" i="6" a="1"/>
  <c r="Y109" i="6" s="1"/>
  <c r="X109" i="6"/>
  <c r="X109" i="6" a="1"/>
  <c r="W109" i="6" a="1"/>
  <c r="W109" i="6" s="1"/>
  <c r="V109" i="6"/>
  <c r="V109" i="6" a="1"/>
  <c r="U109" i="6" a="1"/>
  <c r="U109" i="6" s="1"/>
  <c r="T109" i="6" a="1"/>
  <c r="T109" i="6" s="1"/>
  <c r="S109" i="6" a="1"/>
  <c r="S109" i="6" s="1"/>
  <c r="R109" i="6" a="1"/>
  <c r="R109" i="6" s="1"/>
  <c r="Q109" i="6" a="1"/>
  <c r="Q109" i="6" s="1"/>
  <c r="P109" i="6"/>
  <c r="P109" i="6" a="1"/>
  <c r="O109" i="6" a="1"/>
  <c r="O109" i="6" s="1"/>
  <c r="N109" i="6"/>
  <c r="N109" i="6" a="1"/>
  <c r="M109" i="6" a="1"/>
  <c r="M109" i="6" s="1"/>
  <c r="L109" i="6" a="1"/>
  <c r="L109" i="6" s="1"/>
  <c r="K109" i="6" a="1"/>
  <c r="K109" i="6" s="1"/>
  <c r="AI108" i="6" a="1"/>
  <c r="AI108" i="6" s="1"/>
  <c r="AH108" i="6" a="1"/>
  <c r="AH108" i="6" s="1"/>
  <c r="AG108" i="6"/>
  <c r="AG108" i="6" a="1"/>
  <c r="AF108" i="6" a="1"/>
  <c r="AF108" i="6" s="1"/>
  <c r="AE108" i="6"/>
  <c r="AE108" i="6" a="1"/>
  <c r="AD108" i="6" a="1"/>
  <c r="AD108" i="6" s="1"/>
  <c r="AC108" i="6" a="1"/>
  <c r="AC108" i="6" s="1"/>
  <c r="AB108" i="6" a="1"/>
  <c r="AB108" i="6" s="1"/>
  <c r="AA108" i="6" a="1"/>
  <c r="AA108" i="6" s="1"/>
  <c r="Z108" i="6" a="1"/>
  <c r="Z108" i="6" s="1"/>
  <c r="Y108" i="6"/>
  <c r="Y108" i="6" a="1"/>
  <c r="X108" i="6" a="1"/>
  <c r="X108" i="6" s="1"/>
  <c r="W108" i="6"/>
  <c r="W108" i="6" a="1"/>
  <c r="V108" i="6" a="1"/>
  <c r="V108" i="6" s="1"/>
  <c r="U108" i="6" a="1"/>
  <c r="U108" i="6" s="1"/>
  <c r="T108" i="6" a="1"/>
  <c r="T108" i="6" s="1"/>
  <c r="S108" i="6" a="1"/>
  <c r="S108" i="6" s="1"/>
  <c r="R108" i="6" a="1"/>
  <c r="R108" i="6" s="1"/>
  <c r="Q108" i="6"/>
  <c r="Q108" i="6" a="1"/>
  <c r="P108" i="6" a="1"/>
  <c r="P108" i="6" s="1"/>
  <c r="O108" i="6"/>
  <c r="O108" i="6" a="1"/>
  <c r="N108" i="6" a="1"/>
  <c r="N108" i="6" s="1"/>
  <c r="M108" i="6" a="1"/>
  <c r="M108" i="6" s="1"/>
  <c r="L108" i="6" a="1"/>
  <c r="L108" i="6" s="1"/>
  <c r="K108" i="6" a="1"/>
  <c r="K108" i="6" s="1"/>
  <c r="AI107" i="6" a="1"/>
  <c r="AI107" i="6" s="1"/>
  <c r="AH107" i="6"/>
  <c r="AH107" i="6" a="1"/>
  <c r="AG107" i="6" a="1"/>
  <c r="AG107" i="6" s="1"/>
  <c r="AF107" i="6"/>
  <c r="AF107" i="6" a="1"/>
  <c r="AE107" i="6" a="1"/>
  <c r="AE107" i="6" s="1"/>
  <c r="AD107" i="6" a="1"/>
  <c r="AD107" i="6" s="1"/>
  <c r="AC107" i="6" a="1"/>
  <c r="AC107" i="6" s="1"/>
  <c r="AB107" i="6" a="1"/>
  <c r="AB107" i="6" s="1"/>
  <c r="AA107" i="6" a="1"/>
  <c r="AA107" i="6" s="1"/>
  <c r="Z107" i="6"/>
  <c r="Z107" i="6" a="1"/>
  <c r="Y107" i="6" a="1"/>
  <c r="Y107" i="6" s="1"/>
  <c r="X107" i="6"/>
  <c r="X107" i="6" a="1"/>
  <c r="W107" i="6" a="1"/>
  <c r="W107" i="6" s="1"/>
  <c r="V107" i="6" a="1"/>
  <c r="V107" i="6" s="1"/>
  <c r="U107" i="6" a="1"/>
  <c r="U107" i="6" s="1"/>
  <c r="T107" i="6" a="1"/>
  <c r="T107" i="6" s="1"/>
  <c r="S107" i="6" a="1"/>
  <c r="S107" i="6" s="1"/>
  <c r="R107" i="6"/>
  <c r="R107" i="6" a="1"/>
  <c r="Q107" i="6" a="1"/>
  <c r="Q107" i="6" s="1"/>
  <c r="P107" i="6"/>
  <c r="P107" i="6" a="1"/>
  <c r="O107" i="6" a="1"/>
  <c r="O107" i="6" s="1"/>
  <c r="N107" i="6" a="1"/>
  <c r="N107" i="6" s="1"/>
  <c r="M107" i="6" a="1"/>
  <c r="M107" i="6" s="1"/>
  <c r="L107" i="6" a="1"/>
  <c r="L107" i="6" s="1"/>
  <c r="K107" i="6" a="1"/>
  <c r="K107" i="6" s="1"/>
  <c r="AI106" i="6"/>
  <c r="AI106" i="6" a="1"/>
  <c r="AH106" i="6" a="1"/>
  <c r="AH106" i="6" s="1"/>
  <c r="AG106" i="6"/>
  <c r="AG106" i="6" a="1"/>
  <c r="AF106" i="6" a="1"/>
  <c r="AF106" i="6" s="1"/>
  <c r="AE106" i="6" a="1"/>
  <c r="AE106" i="6" s="1"/>
  <c r="AD106" i="6" a="1"/>
  <c r="AD106" i="6" s="1"/>
  <c r="AC106" i="6" a="1"/>
  <c r="AC106" i="6" s="1"/>
  <c r="AB106" i="6" a="1"/>
  <c r="AB106" i="6" s="1"/>
  <c r="AA106" i="6"/>
  <c r="AA106" i="6" a="1"/>
  <c r="Z106" i="6" a="1"/>
  <c r="Z106" i="6" s="1"/>
  <c r="Y106" i="6"/>
  <c r="Y106" i="6" a="1"/>
  <c r="X106" i="6" a="1"/>
  <c r="X106" i="6" s="1"/>
  <c r="W106" i="6" a="1"/>
  <c r="W106" i="6" s="1"/>
  <c r="V106" i="6" a="1"/>
  <c r="V106" i="6" s="1"/>
  <c r="U106" i="6" a="1"/>
  <c r="U106" i="6" s="1"/>
  <c r="T106" i="6" a="1"/>
  <c r="T106" i="6" s="1"/>
  <c r="S106" i="6"/>
  <c r="S106" i="6" a="1"/>
  <c r="R106" i="6" a="1"/>
  <c r="R106" i="6" s="1"/>
  <c r="Q106" i="6"/>
  <c r="Q106" i="6" a="1"/>
  <c r="P106" i="6" a="1"/>
  <c r="P106" i="6" s="1"/>
  <c r="O106" i="6" a="1"/>
  <c r="O106" i="6" s="1"/>
  <c r="N106" i="6" a="1"/>
  <c r="N106" i="6" s="1"/>
  <c r="M106" i="6" a="1"/>
  <c r="M106" i="6" s="1"/>
  <c r="L106" i="6" a="1"/>
  <c r="L106" i="6" s="1"/>
  <c r="K106" i="6"/>
  <c r="K106" i="6" a="1"/>
  <c r="AI105" i="6" a="1"/>
  <c r="AI105" i="6" s="1"/>
  <c r="AH105" i="6"/>
  <c r="AH105" i="6" a="1"/>
  <c r="AG105" i="6" a="1"/>
  <c r="AG105" i="6" s="1"/>
  <c r="AF105" i="6" a="1"/>
  <c r="AF105" i="6" s="1"/>
  <c r="AE105" i="6" a="1"/>
  <c r="AE105" i="6" s="1"/>
  <c r="AD105" i="6" a="1"/>
  <c r="AD105" i="6" s="1"/>
  <c r="AC105" i="6" a="1"/>
  <c r="AC105" i="6" s="1"/>
  <c r="AB105" i="6"/>
  <c r="AB105" i="6" a="1"/>
  <c r="AA105" i="6" a="1"/>
  <c r="AA105" i="6" s="1"/>
  <c r="Z105" i="6"/>
  <c r="Z105" i="6" a="1"/>
  <c r="Y105" i="6" a="1"/>
  <c r="Y105" i="6" s="1"/>
  <c r="X105" i="6" a="1"/>
  <c r="X105" i="6" s="1"/>
  <c r="W105" i="6"/>
  <c r="W105" i="6" a="1"/>
  <c r="V105" i="6" a="1"/>
  <c r="V105" i="6" s="1"/>
  <c r="U105" i="6" a="1"/>
  <c r="U105" i="6" s="1"/>
  <c r="T105" i="6" a="1"/>
  <c r="T105" i="6" s="1"/>
  <c r="S105" i="6" a="1"/>
  <c r="S105" i="6" s="1"/>
  <c r="R105" i="6" a="1"/>
  <c r="R105" i="6" s="1"/>
  <c r="Q105" i="6" a="1"/>
  <c r="Q105" i="6" s="1"/>
  <c r="P105" i="6" a="1"/>
  <c r="P105" i="6" s="1"/>
  <c r="O105" i="6"/>
  <c r="O105" i="6" a="1"/>
  <c r="N105" i="6" a="1"/>
  <c r="N105" i="6" s="1"/>
  <c r="M105" i="6"/>
  <c r="M105" i="6" a="1"/>
  <c r="L105" i="6" a="1"/>
  <c r="L105" i="6" s="1"/>
  <c r="K105" i="6" a="1"/>
  <c r="K105" i="6" s="1"/>
  <c r="AI104" i="6"/>
  <c r="AI104" i="6" a="1"/>
  <c r="AH104" i="6" a="1"/>
  <c r="AH104" i="6" s="1"/>
  <c r="AG104" i="6"/>
  <c r="AG104" i="6" a="1"/>
  <c r="AF104" i="6" a="1"/>
  <c r="AF104" i="6" s="1"/>
  <c r="AE104" i="6" a="1"/>
  <c r="AE104" i="6" s="1"/>
  <c r="AD104" i="6" a="1"/>
  <c r="AD104" i="6" s="1"/>
  <c r="AC104" i="6" a="1"/>
  <c r="AC104" i="6" s="1"/>
  <c r="AB104" i="6" a="1"/>
  <c r="AB104" i="6" s="1"/>
  <c r="AA104" i="6"/>
  <c r="AA104" i="6" a="1"/>
  <c r="Z104" i="6" a="1"/>
  <c r="Z104" i="6" s="1"/>
  <c r="Y104" i="6" a="1"/>
  <c r="Y104" i="6" s="1"/>
  <c r="X104" i="6" a="1"/>
  <c r="X104" i="6" s="1"/>
  <c r="W104" i="6" a="1"/>
  <c r="W104" i="6" s="1"/>
  <c r="V104" i="6" a="1"/>
  <c r="V104" i="6" s="1"/>
  <c r="U104" i="6" a="1"/>
  <c r="U104" i="6" s="1"/>
  <c r="T104" i="6" a="1"/>
  <c r="T104" i="6" s="1"/>
  <c r="S104" i="6"/>
  <c r="S104" i="6" a="1"/>
  <c r="R104" i="6" a="1"/>
  <c r="R104" i="6" s="1"/>
  <c r="Q104" i="6"/>
  <c r="Q104" i="6" a="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L4" i="6" s="1"/>
  <c r="AK2" i="6"/>
  <c r="AK4" i="6" s="1"/>
  <c r="AJ2" i="6"/>
  <c r="AJ4" i="6" s="1"/>
  <c r="AI2" i="6"/>
  <c r="AI4" i="6" s="1"/>
  <c r="AH2" i="6"/>
  <c r="AH4" i="6" s="1"/>
  <c r="AG2" i="6"/>
  <c r="AG4" i="6" s="1"/>
  <c r="AF2" i="6"/>
  <c r="AF4" i="6" s="1"/>
  <c r="AE2" i="6"/>
  <c r="AE4" i="6" s="1"/>
  <c r="AD2" i="6"/>
  <c r="AD4" i="6" s="1"/>
  <c r="AC2" i="6"/>
  <c r="AC4" i="6" s="1"/>
  <c r="AB2" i="6"/>
  <c r="AB4" i="6" s="1"/>
  <c r="AA2" i="6"/>
  <c r="AA4" i="6" s="1"/>
  <c r="Z2" i="6"/>
  <c r="Z4" i="6" s="1"/>
  <c r="Y2" i="6"/>
  <c r="Y4" i="6" s="1"/>
  <c r="X2" i="6"/>
  <c r="X4" i="6" s="1"/>
  <c r="W2" i="6"/>
  <c r="W4" i="6" s="1"/>
  <c r="V2" i="6"/>
  <c r="V4" i="6" s="1"/>
  <c r="U2" i="6"/>
  <c r="U4" i="6" s="1"/>
  <c r="T2" i="6"/>
  <c r="T4" i="6" s="1"/>
  <c r="S2" i="6"/>
  <c r="S4" i="6" s="1"/>
  <c r="R2" i="6"/>
  <c r="R4" i="6" s="1"/>
  <c r="Q2" i="6"/>
  <c r="Q4" i="6" s="1"/>
  <c r="P2" i="6"/>
  <c r="P4" i="6" s="1"/>
  <c r="O2" i="6"/>
  <c r="O4" i="6" s="1"/>
  <c r="N2" i="6"/>
  <c r="N4" i="6" s="1"/>
  <c r="M2" i="6"/>
  <c r="M4" i="6" s="1"/>
  <c r="L2" i="6"/>
  <c r="L4" i="6" s="1"/>
  <c r="K2" i="6"/>
  <c r="E95" i="6" s="1"/>
  <c r="J2" i="6"/>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B18" i="5" s="1"/>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9" i="5" s="1"/>
  <c r="B16" i="5" s="1"/>
  <c r="A106" i="5"/>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C89" i="5"/>
  <c r="C90" i="5" s="1"/>
  <c r="M83" i="5"/>
  <c r="L83" i="5"/>
  <c r="K83" i="5"/>
  <c r="I83" i="5"/>
  <c r="J83" i="5" s="1"/>
  <c r="H83" i="5"/>
  <c r="G83" i="5"/>
  <c r="F83" i="5"/>
  <c r="E83" i="5"/>
  <c r="D83" i="5"/>
  <c r="E89" i="5" s="1"/>
  <c r="E90" i="5" s="1"/>
  <c r="B83" i="5"/>
  <c r="M82" i="5"/>
  <c r="L82" i="5"/>
  <c r="K82" i="5"/>
  <c r="J82" i="5"/>
  <c r="I82" i="5"/>
  <c r="H82" i="5"/>
  <c r="G82" i="5"/>
  <c r="F82" i="5"/>
  <c r="E82" i="5"/>
  <c r="D82" i="5"/>
  <c r="D89" i="5" s="1"/>
  <c r="D90" i="5" s="1"/>
  <c r="B82" i="5"/>
  <c r="M81" i="5"/>
  <c r="L81" i="5"/>
  <c r="K81" i="5"/>
  <c r="J81" i="5"/>
  <c r="I81" i="5"/>
  <c r="H81" i="5"/>
  <c r="G81" i="5"/>
  <c r="F81" i="5"/>
  <c r="E81" i="5"/>
  <c r="D81" i="5"/>
  <c r="B81" i="5"/>
  <c r="M80" i="5"/>
  <c r="L80" i="5"/>
  <c r="K80" i="5"/>
  <c r="I80" i="5"/>
  <c r="J80" i="5" s="1"/>
  <c r="H80" i="5"/>
  <c r="G80" i="5"/>
  <c r="F80" i="5"/>
  <c r="E80" i="5"/>
  <c r="D80" i="5"/>
  <c r="B80" i="5"/>
  <c r="M79" i="5"/>
  <c r="L79" i="5"/>
  <c r="K79" i="5"/>
  <c r="I79" i="5"/>
  <c r="J79" i="5" s="1"/>
  <c r="H79" i="5"/>
  <c r="G79" i="5"/>
  <c r="F79" i="5"/>
  <c r="E79" i="5"/>
  <c r="D79" i="5"/>
  <c r="B79" i="5"/>
  <c r="M78" i="5"/>
  <c r="L78" i="5"/>
  <c r="K78" i="5"/>
  <c r="J78" i="5"/>
  <c r="I78" i="5"/>
  <c r="H78" i="5"/>
  <c r="G78" i="5"/>
  <c r="F78" i="5"/>
  <c r="E78" i="5"/>
  <c r="D78" i="5"/>
  <c r="B78" i="5"/>
  <c r="M77" i="5"/>
  <c r="L77" i="5"/>
  <c r="K77" i="5"/>
  <c r="J77" i="5"/>
  <c r="I77" i="5"/>
  <c r="H77" i="5"/>
  <c r="G77" i="5"/>
  <c r="F77" i="5"/>
  <c r="E77" i="5"/>
  <c r="D77" i="5"/>
  <c r="B77" i="5"/>
  <c r="M76" i="5"/>
  <c r="L76" i="5"/>
  <c r="K76" i="5"/>
  <c r="I76" i="5"/>
  <c r="H76" i="5"/>
  <c r="G76" i="5"/>
  <c r="F76" i="5"/>
  <c r="E76" i="5"/>
  <c r="D76" i="5"/>
  <c r="B76" i="5"/>
  <c r="M75" i="5"/>
  <c r="L75" i="5"/>
  <c r="K75" i="5"/>
  <c r="I75" i="5"/>
  <c r="J75" i="5" s="1"/>
  <c r="H75" i="5"/>
  <c r="G75" i="5"/>
  <c r="F75" i="5"/>
  <c r="E75" i="5"/>
  <c r="D75" i="5"/>
  <c r="B89" i="5" s="1"/>
  <c r="B90" i="5" s="1"/>
  <c r="B75" i="5"/>
  <c r="M74" i="5"/>
  <c r="L74" i="5"/>
  <c r="K74" i="5"/>
  <c r="J74" i="5"/>
  <c r="I74" i="5"/>
  <c r="H74" i="5"/>
  <c r="G74" i="5"/>
  <c r="F74" i="5"/>
  <c r="E74" i="5"/>
  <c r="D74" i="5"/>
  <c r="A89" i="5" s="1"/>
  <c r="A90" i="5" s="1"/>
  <c r="B74" i="5"/>
  <c r="D68" i="5"/>
  <c r="C68" i="5"/>
  <c r="B68" i="5"/>
  <c r="A68" i="5"/>
  <c r="B6" i="5" s="1"/>
  <c r="M65" i="5"/>
  <c r="L65" i="5"/>
  <c r="K65" i="5"/>
  <c r="J65" i="5"/>
  <c r="I65" i="5"/>
  <c r="H65" i="5"/>
  <c r="G65" i="5"/>
  <c r="F65" i="5"/>
  <c r="E65" i="5"/>
  <c r="D65" i="5"/>
  <c r="B65" i="5"/>
  <c r="M64" i="5"/>
  <c r="L64" i="5"/>
  <c r="K64" i="5"/>
  <c r="I64" i="5"/>
  <c r="J64" i="5" s="1"/>
  <c r="H64" i="5"/>
  <c r="G64" i="5"/>
  <c r="F64" i="5"/>
  <c r="E64" i="5"/>
  <c r="D64" i="5"/>
  <c r="B64" i="5"/>
  <c r="M63" i="5"/>
  <c r="L63" i="5"/>
  <c r="K63" i="5"/>
  <c r="I63" i="5"/>
  <c r="J63" i="5" s="1"/>
  <c r="H63" i="5"/>
  <c r="G63" i="5"/>
  <c r="F63" i="5"/>
  <c r="E63" i="5"/>
  <c r="D63" i="5"/>
  <c r="B63" i="5"/>
  <c r="M62" i="5"/>
  <c r="L62" i="5"/>
  <c r="K62" i="5"/>
  <c r="J62" i="5"/>
  <c r="I62" i="5"/>
  <c r="H62" i="5"/>
  <c r="G62" i="5"/>
  <c r="F62" i="5"/>
  <c r="E62" i="5"/>
  <c r="D62" i="5"/>
  <c r="B62" i="5"/>
  <c r="M61" i="5"/>
  <c r="L61" i="5"/>
  <c r="K61" i="5"/>
  <c r="J61" i="5"/>
  <c r="I61" i="5"/>
  <c r="H61" i="5"/>
  <c r="G61" i="5"/>
  <c r="F61" i="5"/>
  <c r="E61" i="5"/>
  <c r="D61" i="5"/>
  <c r="B61" i="5"/>
  <c r="B55" i="5"/>
  <c r="A55" i="5"/>
  <c r="F51" i="5"/>
  <c r="E51" i="5"/>
  <c r="D51" i="5"/>
  <c r="B51" i="5"/>
  <c r="F50" i="5"/>
  <c r="E50" i="5"/>
  <c r="D50" i="5"/>
  <c r="B50" i="5"/>
  <c r="F49" i="5"/>
  <c r="E49" i="5"/>
  <c r="F43" i="5" s="1"/>
  <c r="G43" i="5" s="1"/>
  <c r="D49" i="5"/>
  <c r="B49" i="5"/>
  <c r="M44" i="5"/>
  <c r="L44" i="5"/>
  <c r="K44" i="5"/>
  <c r="I44" i="5"/>
  <c r="H44" i="5"/>
  <c r="G44" i="5"/>
  <c r="F44" i="5"/>
  <c r="E44" i="5"/>
  <c r="D44" i="5"/>
  <c r="B44" i="5"/>
  <c r="M43" i="5"/>
  <c r="L43" i="5"/>
  <c r="K43" i="5"/>
  <c r="I43" i="5"/>
  <c r="H43" i="5"/>
  <c r="E43" i="5"/>
  <c r="D43" i="5"/>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M31" i="5"/>
  <c r="L31" i="5"/>
  <c r="K31" i="5"/>
  <c r="I31" i="5"/>
  <c r="J44" i="5" s="1"/>
  <c r="H31" i="5"/>
  <c r="G31" i="5"/>
  <c r="F31" i="5"/>
  <c r="E31" i="5"/>
  <c r="D31" i="5"/>
  <c r="B31" i="5"/>
  <c r="M30" i="5"/>
  <c r="L30" i="5"/>
  <c r="K30" i="5"/>
  <c r="I30" i="5"/>
  <c r="J43" i="5" s="1"/>
  <c r="H30" i="5"/>
  <c r="G30" i="5"/>
  <c r="F30" i="5"/>
  <c r="E30" i="5"/>
  <c r="D30" i="5"/>
  <c r="B30" i="5"/>
  <c r="M29" i="5"/>
  <c r="L29" i="5"/>
  <c r="K29" i="5"/>
  <c r="H29" i="5"/>
  <c r="A34" i="5" s="1"/>
  <c r="G29" i="5"/>
  <c r="I29" i="5" s="1"/>
  <c r="F29" i="5"/>
  <c r="E29" i="5"/>
  <c r="D29" i="5"/>
  <c r="B29" i="5"/>
  <c r="M28" i="5"/>
  <c r="L28" i="5"/>
  <c r="K28" i="5"/>
  <c r="H28" i="5"/>
  <c r="G28" i="5"/>
  <c r="I28" i="5" s="1"/>
  <c r="F28" i="5"/>
  <c r="E28" i="5"/>
  <c r="D28" i="5"/>
  <c r="B28" i="5"/>
  <c r="M27" i="5"/>
  <c r="L27" i="5"/>
  <c r="K27" i="5"/>
  <c r="I27" i="5"/>
  <c r="J40" i="5" s="1"/>
  <c r="H27" i="5"/>
  <c r="G27" i="5"/>
  <c r="F27" i="5"/>
  <c r="E27" i="5"/>
  <c r="D27" i="5"/>
  <c r="B27" i="5"/>
  <c r="B17" i="5"/>
  <c r="B10" i="5"/>
  <c r="P120" i="4"/>
  <c r="N98" i="4"/>
  <c r="N94" i="4"/>
  <c r="N90" i="4"/>
  <c r="N68" i="4"/>
  <c r="N63" i="4"/>
  <c r="N59" i="4"/>
  <c r="N55" i="4"/>
  <c r="N21" i="4"/>
  <c r="N17" i="4"/>
  <c r="N13" i="4"/>
  <c r="P62" i="3"/>
  <c r="P41" i="2"/>
  <c r="E20" i="6" l="1"/>
  <c r="AI89" i="14"/>
  <c r="AI87" i="14"/>
  <c r="AI85" i="14"/>
  <c r="AI83" i="14"/>
  <c r="AI81" i="14"/>
  <c r="AI79" i="14"/>
  <c r="AI77" i="14"/>
  <c r="AI75" i="14"/>
  <c r="AI73" i="14"/>
  <c r="AH72" i="14"/>
  <c r="AH71" i="14"/>
  <c r="AH70" i="14"/>
  <c r="AH69" i="14"/>
  <c r="AH68" i="14"/>
  <c r="AH67" i="14"/>
  <c r="AH66" i="14"/>
  <c r="AH65" i="14"/>
  <c r="AH64" i="14"/>
  <c r="AH63" i="14"/>
  <c r="AH62" i="14"/>
  <c r="AH61" i="14"/>
  <c r="AH60" i="14"/>
  <c r="AH59" i="14"/>
  <c r="AH58" i="14"/>
  <c r="AH57" i="14"/>
  <c r="AH56" i="14"/>
  <c r="AH52" i="14"/>
  <c r="AH48" i="14"/>
  <c r="AH44" i="14"/>
  <c r="AH40" i="14"/>
  <c r="AH36" i="14"/>
  <c r="AH32" i="14"/>
  <c r="AH28" i="14"/>
  <c r="AH24" i="14"/>
  <c r="AI23" i="14"/>
  <c r="AF21" i="14"/>
  <c r="AE20" i="14"/>
  <c r="AE19" i="14"/>
  <c r="AD18" i="14"/>
  <c r="AH55" i="14"/>
  <c r="AH51" i="14"/>
  <c r="AH47" i="14"/>
  <c r="AH43" i="14"/>
  <c r="AH39" i="14"/>
  <c r="AH35" i="14"/>
  <c r="AH31" i="14"/>
  <c r="AH27" i="14"/>
  <c r="AI20" i="14"/>
  <c r="AI19" i="14"/>
  <c r="AH18" i="14"/>
  <c r="AH54" i="14"/>
  <c r="AH50" i="14"/>
  <c r="AH46" i="14"/>
  <c r="AH42" i="14"/>
  <c r="AH38" i="14"/>
  <c r="AH34" i="14"/>
  <c r="AH30" i="14"/>
  <c r="AH26" i="14"/>
  <c r="AH22" i="14"/>
  <c r="AI21" i="14"/>
  <c r="AH20" i="14"/>
  <c r="AH19" i="14"/>
  <c r="AH53" i="14"/>
  <c r="AH49" i="14"/>
  <c r="AD48" i="14"/>
  <c r="AF47" i="14"/>
  <c r="AG46" i="14"/>
  <c r="AH45" i="14"/>
  <c r="AD44" i="14"/>
  <c r="AF43" i="14"/>
  <c r="AG42" i="14"/>
  <c r="AH41" i="14"/>
  <c r="AD40" i="14"/>
  <c r="AF39" i="14"/>
  <c r="AG38" i="14"/>
  <c r="AH37" i="14"/>
  <c r="AD36" i="14"/>
  <c r="AF35" i="14"/>
  <c r="AG34" i="14"/>
  <c r="AH33" i="14"/>
  <c r="AD32" i="14"/>
  <c r="AF31" i="14"/>
  <c r="AG30" i="14"/>
  <c r="AH29" i="14"/>
  <c r="AD28" i="14"/>
  <c r="AF27" i="14"/>
  <c r="AG26" i="14"/>
  <c r="AH25" i="14"/>
  <c r="AD24" i="14"/>
  <c r="AE23" i="14"/>
  <c r="AG22" i="14"/>
  <c r="AG21" i="14"/>
  <c r="AF20" i="14"/>
  <c r="AG19" i="14"/>
  <c r="AF18" i="14"/>
  <c r="AE76" i="14"/>
  <c r="AG75" i="14"/>
  <c r="AG50" i="14"/>
  <c r="AF51" i="14"/>
  <c r="AD52" i="14"/>
  <c r="AG54" i="14"/>
  <c r="AF55" i="14"/>
  <c r="AF56" i="14"/>
  <c r="AG57" i="14"/>
  <c r="AF60" i="14"/>
  <c r="AG77" i="14"/>
  <c r="AD94" i="14"/>
  <c r="AD93" i="14"/>
  <c r="AD92" i="14"/>
  <c r="AD91" i="14"/>
  <c r="AD90" i="14"/>
  <c r="AD89" i="14"/>
  <c r="AD88" i="14"/>
  <c r="AD87" i="14"/>
  <c r="AD86" i="14"/>
  <c r="AD85" i="14"/>
  <c r="AD84" i="14"/>
  <c r="AD83" i="14"/>
  <c r="AD82" i="14"/>
  <c r="AD81" i="14"/>
  <c r="AD80" i="14"/>
  <c r="AD79" i="14"/>
  <c r="AD78" i="14"/>
  <c r="AD77" i="14"/>
  <c r="AD76" i="14"/>
  <c r="AD75" i="14"/>
  <c r="AD74" i="14"/>
  <c r="AD73" i="14"/>
  <c r="AE94" i="14"/>
  <c r="AE93" i="14"/>
  <c r="AE92" i="14"/>
  <c r="AE91" i="14"/>
  <c r="AE90" i="14"/>
  <c r="AE88" i="14"/>
  <c r="AE86" i="14"/>
  <c r="AE84" i="14"/>
  <c r="AE82" i="14"/>
  <c r="AE72" i="14"/>
  <c r="AE71" i="14"/>
  <c r="AE70" i="14"/>
  <c r="AE69" i="14"/>
  <c r="AE68" i="14"/>
  <c r="AE67" i="14"/>
  <c r="AE66" i="14"/>
  <c r="AE65" i="14"/>
  <c r="AE64" i="14"/>
  <c r="AE63" i="14"/>
  <c r="AE62" i="14"/>
  <c r="AE61" i="14"/>
  <c r="AE60" i="14"/>
  <c r="AE59" i="14"/>
  <c r="AE58" i="14"/>
  <c r="AE57" i="14"/>
  <c r="AE56" i="14"/>
  <c r="AE55" i="14"/>
  <c r="AE54" i="14"/>
  <c r="AE53" i="14"/>
  <c r="AE52" i="14"/>
  <c r="AE51" i="14"/>
  <c r="AE50" i="14"/>
  <c r="AE49" i="14"/>
  <c r="AE48" i="14"/>
  <c r="AE47" i="14"/>
  <c r="AE46" i="14"/>
  <c r="AE45" i="14"/>
  <c r="AE44" i="14"/>
  <c r="AE43" i="14"/>
  <c r="AE42" i="14"/>
  <c r="AE41" i="14"/>
  <c r="AE40" i="14"/>
  <c r="AE39" i="14"/>
  <c r="AE38" i="14"/>
  <c r="AE37" i="14"/>
  <c r="AE36" i="14"/>
  <c r="AE35" i="14"/>
  <c r="AE34" i="14"/>
  <c r="AE33" i="14"/>
  <c r="AE32" i="14"/>
  <c r="AE31" i="14"/>
  <c r="AE30" i="14"/>
  <c r="AE29" i="14"/>
  <c r="AE28" i="14"/>
  <c r="AE27" i="14"/>
  <c r="AE26" i="14"/>
  <c r="AE25" i="14"/>
  <c r="AE24" i="14"/>
  <c r="AD23" i="14"/>
  <c r="AE22" i="14"/>
  <c r="AD21" i="14"/>
  <c r="AE18" i="14"/>
  <c r="AE89" i="14"/>
  <c r="AE87" i="14"/>
  <c r="AE85" i="14"/>
  <c r="AE83" i="14"/>
  <c r="AE81" i="14"/>
  <c r="AE79" i="14"/>
  <c r="AE77" i="14"/>
  <c r="AE75" i="14"/>
  <c r="AE73" i="14"/>
  <c r="AD72" i="14"/>
  <c r="AD71" i="14"/>
  <c r="AD70" i="14"/>
  <c r="AD69" i="14"/>
  <c r="AD68" i="14"/>
  <c r="AD67" i="14"/>
  <c r="AD66" i="14"/>
  <c r="AD65" i="14"/>
  <c r="AD64" i="14"/>
  <c r="AD63" i="14"/>
  <c r="AD62" i="14"/>
  <c r="AD61" i="14"/>
  <c r="AD60" i="14"/>
  <c r="AD59" i="14"/>
  <c r="AD58" i="14"/>
  <c r="AD57" i="14"/>
  <c r="AD56" i="14"/>
  <c r="AG18" i="14"/>
  <c r="AF23" i="14"/>
  <c r="AF24" i="14"/>
  <c r="AD25" i="14"/>
  <c r="AG27" i="14"/>
  <c r="AF28" i="14"/>
  <c r="AD29" i="14"/>
  <c r="AG31" i="14"/>
  <c r="AF32" i="14"/>
  <c r="AD33" i="14"/>
  <c r="AG35" i="14"/>
  <c r="AF36" i="14"/>
  <c r="AD37" i="14"/>
  <c r="AG39" i="14"/>
  <c r="AF40" i="14"/>
  <c r="AD41" i="14"/>
  <c r="AG43" i="14"/>
  <c r="AF44" i="14"/>
  <c r="AD45" i="14"/>
  <c r="AG47" i="14"/>
  <c r="AF48" i="14"/>
  <c r="AD49" i="14"/>
  <c r="AG51" i="14"/>
  <c r="AF52" i="14"/>
  <c r="AD53" i="14"/>
  <c r="AG55" i="14"/>
  <c r="AG56" i="14"/>
  <c r="AF59" i="14"/>
  <c r="AG60" i="14"/>
  <c r="AE74" i="14"/>
  <c r="L15" i="14"/>
  <c r="M15" i="14" s="1"/>
  <c r="AF94" i="14"/>
  <c r="AF93" i="14"/>
  <c r="AF92" i="14"/>
  <c r="AF91" i="14"/>
  <c r="AF90" i="14"/>
  <c r="AF88" i="14"/>
  <c r="AF86" i="14"/>
  <c r="AF84" i="14"/>
  <c r="AF82" i="14"/>
  <c r="AF80" i="14"/>
  <c r="AF78" i="14"/>
  <c r="AF76" i="14"/>
  <c r="AF74" i="14"/>
  <c r="AG72" i="14"/>
  <c r="AG71" i="14"/>
  <c r="AG70" i="14"/>
  <c r="AG69" i="14"/>
  <c r="AG68" i="14"/>
  <c r="AG67" i="14"/>
  <c r="AG66" i="14"/>
  <c r="AG65" i="14"/>
  <c r="AG64" i="14"/>
  <c r="AG63" i="14"/>
  <c r="AG62" i="14"/>
  <c r="AG61" i="14"/>
  <c r="AG89" i="14"/>
  <c r="AG87" i="14"/>
  <c r="AG85" i="14"/>
  <c r="AG83" i="14"/>
  <c r="AG81" i="14"/>
  <c r="AF89" i="14"/>
  <c r="AF87" i="14"/>
  <c r="AF85" i="14"/>
  <c r="AF83" i="14"/>
  <c r="AF81" i="14"/>
  <c r="AF79" i="14"/>
  <c r="AF77" i="14"/>
  <c r="AF75" i="14"/>
  <c r="AF73" i="14"/>
  <c r="AG20" i="14"/>
  <c r="AF19" i="14"/>
  <c r="AG94" i="14"/>
  <c r="AG93" i="14"/>
  <c r="AG92" i="14"/>
  <c r="AG91" i="14"/>
  <c r="AG90" i="14"/>
  <c r="AG88" i="14"/>
  <c r="AG86" i="14"/>
  <c r="AG84" i="14"/>
  <c r="AG82" i="14"/>
  <c r="AG80" i="14"/>
  <c r="AG78" i="14"/>
  <c r="AG76" i="14"/>
  <c r="AG74" i="14"/>
  <c r="L18" i="14"/>
  <c r="AD19" i="14"/>
  <c r="L20" i="14"/>
  <c r="M20" i="14" s="1"/>
  <c r="AD20" i="14"/>
  <c r="AE21" i="14"/>
  <c r="AD22" i="14"/>
  <c r="AG23" i="14"/>
  <c r="AG24" i="14"/>
  <c r="AF25" i="14"/>
  <c r="AD26" i="14"/>
  <c r="AG28" i="14"/>
  <c r="AF29" i="14"/>
  <c r="AD30" i="14"/>
  <c r="AG32" i="14"/>
  <c r="AF33" i="14"/>
  <c r="AD34" i="14"/>
  <c r="AG36" i="14"/>
  <c r="AF37" i="14"/>
  <c r="AD38" i="14"/>
  <c r="AG40" i="14"/>
  <c r="AF41" i="14"/>
  <c r="AD42" i="14"/>
  <c r="AG44" i="14"/>
  <c r="AF45" i="14"/>
  <c r="AD46" i="14"/>
  <c r="AG48" i="14"/>
  <c r="AF49" i="14"/>
  <c r="AD50" i="14"/>
  <c r="AG52" i="14"/>
  <c r="AF53" i="14"/>
  <c r="AD54" i="14"/>
  <c r="AF58" i="14"/>
  <c r="AG59" i="14"/>
  <c r="AF61" i="14"/>
  <c r="AF62" i="14"/>
  <c r="AF63" i="14"/>
  <c r="AF64" i="14"/>
  <c r="AF65" i="14"/>
  <c r="AF66" i="14"/>
  <c r="AF67" i="14"/>
  <c r="AF68" i="14"/>
  <c r="AF69" i="14"/>
  <c r="AF70" i="14"/>
  <c r="AF71" i="14"/>
  <c r="AF72" i="14"/>
  <c r="AG73" i="14"/>
  <c r="AE80" i="14"/>
  <c r="K2" i="14"/>
  <c r="L90" i="14" s="1"/>
  <c r="M90" i="14" s="1"/>
  <c r="L3" i="14"/>
  <c r="M3" i="14" s="1"/>
  <c r="L13" i="14"/>
  <c r="M13" i="14" s="1"/>
  <c r="M18" i="14"/>
  <c r="AF22" i="14"/>
  <c r="L24" i="14"/>
  <c r="M24" i="14" s="1"/>
  <c r="AG25" i="14"/>
  <c r="AF26" i="14"/>
  <c r="AD27" i="14"/>
  <c r="AG29" i="14"/>
  <c r="AF30" i="14"/>
  <c r="AD31" i="14"/>
  <c r="AG33" i="14"/>
  <c r="AF34" i="14"/>
  <c r="AD35" i="14"/>
  <c r="AG37" i="14"/>
  <c r="AF38" i="14"/>
  <c r="AD39" i="14"/>
  <c r="AG41" i="14"/>
  <c r="AF42" i="14"/>
  <c r="AD43" i="14"/>
  <c r="AG45" i="14"/>
  <c r="AF46" i="14"/>
  <c r="AD47" i="14"/>
  <c r="AG49" i="14"/>
  <c r="AF50" i="14"/>
  <c r="AD51" i="14"/>
  <c r="AG53" i="14"/>
  <c r="AF54" i="14"/>
  <c r="AD55" i="14"/>
  <c r="AF57" i="14"/>
  <c r="AG58" i="14"/>
  <c r="AE78" i="14"/>
  <c r="AG79" i="14"/>
  <c r="O97" i="14"/>
  <c r="O6" i="14"/>
  <c r="O10" i="14"/>
  <c r="O14" i="14"/>
  <c r="AH94" i="14"/>
  <c r="AH93" i="14"/>
  <c r="AH92" i="14"/>
  <c r="AH91" i="14"/>
  <c r="AH90" i="14"/>
  <c r="AH89" i="14"/>
  <c r="AH88" i="14"/>
  <c r="AH87" i="14"/>
  <c r="AH86" i="14"/>
  <c r="AH85" i="14"/>
  <c r="AH84" i="14"/>
  <c r="AH83" i="14"/>
  <c r="AH82" i="14"/>
  <c r="AH81" i="14"/>
  <c r="AH80" i="14"/>
  <c r="AH79" i="14"/>
  <c r="AH78" i="14"/>
  <c r="AH77" i="14"/>
  <c r="AH76" i="14"/>
  <c r="AH75" i="14"/>
  <c r="AH74" i="14"/>
  <c r="AH73" i="14"/>
  <c r="AA98" i="14"/>
  <c r="AI18" i="14"/>
  <c r="O21" i="14"/>
  <c r="AH21" i="14"/>
  <c r="AI22" i="14"/>
  <c r="AH23" i="14"/>
  <c r="AI24" i="14"/>
  <c r="AI25" i="14"/>
  <c r="AI26" i="14"/>
  <c r="AI27" i="14"/>
  <c r="AI28" i="14"/>
  <c r="AI29" i="14"/>
  <c r="AI30" i="14"/>
  <c r="AI31" i="14"/>
  <c r="AI32" i="14"/>
  <c r="AI33" i="14"/>
  <c r="AI34" i="14"/>
  <c r="AI35" i="14"/>
  <c r="AI36" i="14"/>
  <c r="AI37" i="14"/>
  <c r="AI38" i="14"/>
  <c r="AI39" i="14"/>
  <c r="AI40" i="14"/>
  <c r="AI41" i="14"/>
  <c r="AI42" i="14"/>
  <c r="AI43" i="14"/>
  <c r="AI44" i="14"/>
  <c r="AI45" i="14"/>
  <c r="AI46" i="14"/>
  <c r="AI47" i="14"/>
  <c r="AI48" i="14"/>
  <c r="AI49" i="14"/>
  <c r="AI50" i="14"/>
  <c r="AI51" i="14"/>
  <c r="AI52" i="14"/>
  <c r="AI53" i="14"/>
  <c r="AI54" i="14"/>
  <c r="AI55" i="14"/>
  <c r="AI56" i="14"/>
  <c r="AI57" i="14"/>
  <c r="AI58" i="14"/>
  <c r="AI59" i="14"/>
  <c r="AI60" i="14"/>
  <c r="AI61" i="14"/>
  <c r="AI62" i="14"/>
  <c r="AI63" i="14"/>
  <c r="AI64" i="14"/>
  <c r="AI65" i="14"/>
  <c r="AI66" i="14"/>
  <c r="AI67" i="14"/>
  <c r="AI68" i="14"/>
  <c r="AI69" i="14"/>
  <c r="AI70" i="14"/>
  <c r="AI71" i="14"/>
  <c r="AI72" i="14"/>
  <c r="O74" i="14"/>
  <c r="AI74" i="14"/>
  <c r="O76" i="14"/>
  <c r="AI76" i="14"/>
  <c r="O78" i="14"/>
  <c r="AI78" i="14"/>
  <c r="O80" i="14"/>
  <c r="AI80" i="14"/>
  <c r="O82" i="14"/>
  <c r="AI82" i="14"/>
  <c r="O84" i="14"/>
  <c r="AI84" i="14"/>
  <c r="O86" i="14"/>
  <c r="AI86" i="14"/>
  <c r="O88" i="14"/>
  <c r="AI88" i="14"/>
  <c r="O90" i="14"/>
  <c r="AI90" i="14"/>
  <c r="AI91" i="14"/>
  <c r="AI92" i="14"/>
  <c r="AI93" i="14"/>
  <c r="AI94" i="14"/>
  <c r="O91" i="14"/>
  <c r="O92" i="14"/>
  <c r="O93" i="14"/>
  <c r="O94" i="14"/>
  <c r="O95" i="14"/>
  <c r="O61" i="14"/>
  <c r="O62" i="14"/>
  <c r="O63" i="14"/>
  <c r="O64" i="14"/>
  <c r="O65" i="14"/>
  <c r="O66" i="14"/>
  <c r="O67" i="14"/>
  <c r="O68" i="14"/>
  <c r="O69" i="14"/>
  <c r="O70" i="14"/>
  <c r="O71" i="14"/>
  <c r="O72" i="14"/>
  <c r="O73" i="14"/>
  <c r="O75" i="14"/>
  <c r="O77" i="14"/>
  <c r="O79" i="14"/>
  <c r="O81" i="14"/>
  <c r="O83" i="14"/>
  <c r="O85" i="14"/>
  <c r="O87" i="14"/>
  <c r="O89" i="14"/>
  <c r="H48" i="11"/>
  <c r="H42" i="11"/>
  <c r="H38" i="11"/>
  <c r="H32" i="11"/>
  <c r="H26" i="11"/>
  <c r="H22" i="11"/>
  <c r="H16" i="11"/>
  <c r="H47" i="11"/>
  <c r="H41" i="11"/>
  <c r="H35" i="11"/>
  <c r="H31" i="11"/>
  <c r="H25" i="11"/>
  <c r="H21" i="11"/>
  <c r="H15" i="11"/>
  <c r="H44" i="11"/>
  <c r="H40" i="11"/>
  <c r="H34" i="11"/>
  <c r="H28" i="11"/>
  <c r="H24" i="11"/>
  <c r="H18" i="11"/>
  <c r="H14" i="11"/>
  <c r="H49" i="11"/>
  <c r="J49" i="11" s="1"/>
  <c r="H43" i="11"/>
  <c r="H39" i="11"/>
  <c r="H33" i="11"/>
  <c r="H27" i="11"/>
  <c r="H23" i="11"/>
  <c r="H17" i="11"/>
  <c r="E51" i="11"/>
  <c r="I51" i="11" s="1"/>
  <c r="F16" i="10"/>
  <c r="B27" i="10" s="1"/>
  <c r="F17" i="10"/>
  <c r="F13" i="10"/>
  <c r="B24" i="10" s="1"/>
  <c r="F14" i="10"/>
  <c r="B25" i="10" s="1"/>
  <c r="F15" i="10"/>
  <c r="B26" i="10" s="1"/>
  <c r="H14" i="10"/>
  <c r="I19" i="10"/>
  <c r="K16" i="10" s="1"/>
  <c r="H15" i="10"/>
  <c r="H16" i="10"/>
  <c r="H17" i="10"/>
  <c r="J17" i="10" s="1"/>
  <c r="H13" i="10"/>
  <c r="I13" i="10"/>
  <c r="E10" i="6"/>
  <c r="E11" i="6"/>
  <c r="E12" i="6"/>
  <c r="E9" i="6"/>
  <c r="H804" i="6"/>
  <c r="H803" i="6"/>
  <c r="H802" i="6"/>
  <c r="H801" i="6"/>
  <c r="H800" i="6"/>
  <c r="H799" i="6"/>
  <c r="H795" i="6"/>
  <c r="H794" i="6"/>
  <c r="H793" i="6"/>
  <c r="H792" i="6"/>
  <c r="H791" i="6"/>
  <c r="H790" i="6"/>
  <c r="H789" i="6"/>
  <c r="H798" i="6"/>
  <c r="H797" i="6"/>
  <c r="H788" i="6"/>
  <c r="H787" i="6"/>
  <c r="H786" i="6"/>
  <c r="H785" i="6"/>
  <c r="H784" i="6"/>
  <c r="H783" i="6"/>
  <c r="H782" i="6"/>
  <c r="H781" i="6"/>
  <c r="H780" i="6"/>
  <c r="H779" i="6"/>
  <c r="H778" i="6"/>
  <c r="H777" i="6"/>
  <c r="H796" i="6"/>
  <c r="H776" i="6"/>
  <c r="H775" i="6"/>
  <c r="H774" i="6"/>
  <c r="H773" i="6"/>
  <c r="H772" i="6"/>
  <c r="H771" i="6"/>
  <c r="H770" i="6"/>
  <c r="H769" i="6"/>
  <c r="H768" i="6"/>
  <c r="H767" i="6"/>
  <c r="H766" i="6"/>
  <c r="H765" i="6"/>
  <c r="H764" i="6"/>
  <c r="H763" i="6"/>
  <c r="H762" i="6"/>
  <c r="H761" i="6"/>
  <c r="H760" i="6"/>
  <c r="H759" i="6"/>
  <c r="H758" i="6"/>
  <c r="H757" i="6"/>
  <c r="H756" i="6"/>
  <c r="H755" i="6"/>
  <c r="H752" i="6"/>
  <c r="H748" i="6"/>
  <c r="H754" i="6"/>
  <c r="H751" i="6"/>
  <c r="H747" i="6"/>
  <c r="H744" i="6"/>
  <c r="H742" i="6"/>
  <c r="H740" i="6"/>
  <c r="H738" i="6"/>
  <c r="H736" i="6"/>
  <c r="H750" i="6"/>
  <c r="H746" i="6"/>
  <c r="H739" i="6"/>
  <c r="H734" i="6"/>
  <c r="H729" i="6"/>
  <c r="H726" i="6"/>
  <c r="H721" i="6"/>
  <c r="H718" i="6"/>
  <c r="H713" i="6"/>
  <c r="H710" i="6"/>
  <c r="H741" i="6"/>
  <c r="H743" i="6"/>
  <c r="H733" i="6"/>
  <c r="H730" i="6"/>
  <c r="H753" i="6"/>
  <c r="H749" i="6"/>
  <c r="H745" i="6"/>
  <c r="H737" i="6"/>
  <c r="H735" i="6"/>
  <c r="H732" i="6"/>
  <c r="H727" i="6"/>
  <c r="H724" i="6"/>
  <c r="H719" i="6"/>
  <c r="H716" i="6"/>
  <c r="H711" i="6"/>
  <c r="H708" i="6"/>
  <c r="H707" i="6"/>
  <c r="H706" i="6"/>
  <c r="H705" i="6"/>
  <c r="H704" i="6"/>
  <c r="H703" i="6"/>
  <c r="H702" i="6"/>
  <c r="H701" i="6"/>
  <c r="H700" i="6"/>
  <c r="H699" i="6"/>
  <c r="H723" i="6"/>
  <c r="H698" i="6"/>
  <c r="H697" i="6"/>
  <c r="H696" i="6"/>
  <c r="H695" i="6"/>
  <c r="H694" i="6"/>
  <c r="H693" i="6"/>
  <c r="H692" i="6"/>
  <c r="H731" i="6"/>
  <c r="H728" i="6"/>
  <c r="H712" i="6"/>
  <c r="H722" i="6"/>
  <c r="H709" i="6"/>
  <c r="H717" i="6"/>
  <c r="H714" i="6"/>
  <c r="H725" i="6"/>
  <c r="H720" i="6"/>
  <c r="H715" i="6"/>
  <c r="H680" i="6"/>
  <c r="H678" i="6"/>
  <c r="H676" i="6"/>
  <c r="H674" i="6"/>
  <c r="H672" i="6"/>
  <c r="H670" i="6"/>
  <c r="H668" i="6"/>
  <c r="H666" i="6"/>
  <c r="H664" i="6"/>
  <c r="H662" i="6"/>
  <c r="H682" i="6"/>
  <c r="H681" i="6"/>
  <c r="H679" i="6"/>
  <c r="H677" i="6"/>
  <c r="H691" i="6"/>
  <c r="H690" i="6"/>
  <c r="H689" i="6"/>
  <c r="H688" i="6"/>
  <c r="H687" i="6"/>
  <c r="H686" i="6"/>
  <c r="H685" i="6"/>
  <c r="H684" i="6"/>
  <c r="H683" i="6"/>
  <c r="H660" i="6"/>
  <c r="H659" i="6"/>
  <c r="H658" i="6"/>
  <c r="H657" i="6"/>
  <c r="H656" i="6"/>
  <c r="H655" i="6"/>
  <c r="H654" i="6"/>
  <c r="H653" i="6"/>
  <c r="H652" i="6"/>
  <c r="H651" i="6"/>
  <c r="H650" i="6"/>
  <c r="H649" i="6"/>
  <c r="H648" i="6"/>
  <c r="H673" i="6"/>
  <c r="H624" i="6"/>
  <c r="H623" i="6"/>
  <c r="H622" i="6"/>
  <c r="H621" i="6"/>
  <c r="H620" i="6"/>
  <c r="H619" i="6"/>
  <c r="H618" i="6"/>
  <c r="H617" i="6"/>
  <c r="H616" i="6"/>
  <c r="H615" i="6"/>
  <c r="H614" i="6"/>
  <c r="H613" i="6"/>
  <c r="H612" i="6"/>
  <c r="H611" i="6"/>
  <c r="H610" i="6"/>
  <c r="H609" i="6"/>
  <c r="H675" i="6"/>
  <c r="H671" i="6"/>
  <c r="H667" i="6"/>
  <c r="H665" i="6"/>
  <c r="H661" i="6"/>
  <c r="H647" i="6"/>
  <c r="H645" i="6"/>
  <c r="H643" i="6"/>
  <c r="H641" i="6"/>
  <c r="H639" i="6"/>
  <c r="H637" i="6"/>
  <c r="H635" i="6"/>
  <c r="H633" i="6"/>
  <c r="H631" i="6"/>
  <c r="H629" i="6"/>
  <c r="H627" i="6"/>
  <c r="H625" i="6"/>
  <c r="H669" i="6"/>
  <c r="H663" i="6"/>
  <c r="H646" i="6"/>
  <c r="H644" i="6"/>
  <c r="H642" i="6"/>
  <c r="H640" i="6"/>
  <c r="H638" i="6"/>
  <c r="H636" i="6"/>
  <c r="H634" i="6"/>
  <c r="H632" i="6"/>
  <c r="H630" i="6"/>
  <c r="H628" i="6"/>
  <c r="H626" i="6"/>
  <c r="H608" i="6"/>
  <c r="H607" i="6"/>
  <c r="H606" i="6"/>
  <c r="H605" i="6"/>
  <c r="H604" i="6"/>
  <c r="H603" i="6"/>
  <c r="H602" i="6"/>
  <c r="H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H548"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6" i="6"/>
  <c r="H354" i="6"/>
  <c r="H352" i="6"/>
  <c r="H357" i="6"/>
  <c r="H355" i="6"/>
  <c r="H353" i="6"/>
  <c r="H351" i="6"/>
  <c r="H349" i="6"/>
  <c r="H347" i="6"/>
  <c r="H345" i="6"/>
  <c r="H343" i="6"/>
  <c r="H341" i="6"/>
  <c r="H339" i="6"/>
  <c r="H337" i="6"/>
  <c r="H335" i="6"/>
  <c r="H333" i="6"/>
  <c r="H331" i="6"/>
  <c r="H329" i="6"/>
  <c r="H327" i="6"/>
  <c r="H325" i="6"/>
  <c r="H323" i="6"/>
  <c r="H321" i="6"/>
  <c r="H319" i="6"/>
  <c r="H317" i="6"/>
  <c r="H315"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312" i="6"/>
  <c r="H308" i="6"/>
  <c r="H304" i="6"/>
  <c r="H300" i="6"/>
  <c r="H296" i="6"/>
  <c r="H292" i="6"/>
  <c r="H288" i="6"/>
  <c r="H284" i="6"/>
  <c r="H280" i="6"/>
  <c r="H276" i="6"/>
  <c r="H311" i="6"/>
  <c r="H307" i="6"/>
  <c r="H303" i="6"/>
  <c r="H299" i="6"/>
  <c r="H295" i="6"/>
  <c r="H291" i="6"/>
  <c r="H287" i="6"/>
  <c r="H283" i="6"/>
  <c r="H279" i="6"/>
  <c r="H310" i="6"/>
  <c r="H306" i="6"/>
  <c r="H302" i="6"/>
  <c r="H298" i="6"/>
  <c r="H294" i="6"/>
  <c r="H290" i="6"/>
  <c r="H286" i="6"/>
  <c r="H282" i="6"/>
  <c r="H278" i="6"/>
  <c r="H350" i="6"/>
  <c r="H348" i="6"/>
  <c r="H346" i="6"/>
  <c r="H344" i="6"/>
  <c r="H342" i="6"/>
  <c r="H340" i="6"/>
  <c r="H338" i="6"/>
  <c r="H336" i="6"/>
  <c r="H334" i="6"/>
  <c r="H332" i="6"/>
  <c r="H330" i="6"/>
  <c r="H328" i="6"/>
  <c r="H326" i="6"/>
  <c r="H324" i="6"/>
  <c r="H322" i="6"/>
  <c r="H320" i="6"/>
  <c r="H318" i="6"/>
  <c r="H316" i="6"/>
  <c r="H314" i="6"/>
  <c r="H313" i="6"/>
  <c r="H309" i="6"/>
  <c r="H305" i="6"/>
  <c r="H301" i="6"/>
  <c r="H297" i="6"/>
  <c r="H293" i="6"/>
  <c r="H289" i="6"/>
  <c r="H285" i="6"/>
  <c r="H281" i="6"/>
  <c r="H277" i="6"/>
  <c r="H205" i="6"/>
  <c r="H201" i="6"/>
  <c r="H196"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H44" i="6"/>
  <c r="H43" i="6"/>
  <c r="H42" i="6"/>
  <c r="H41" i="6"/>
  <c r="H40" i="6"/>
  <c r="H39" i="6"/>
  <c r="H38" i="6"/>
  <c r="H37" i="6"/>
  <c r="H36" i="6"/>
  <c r="H35" i="6"/>
  <c r="H34" i="6"/>
  <c r="H33" i="6"/>
  <c r="H32" i="6"/>
  <c r="H31" i="6"/>
  <c r="H30" i="6"/>
  <c r="H29" i="6"/>
  <c r="H28" i="6"/>
  <c r="H27" i="6"/>
  <c r="H26" i="6"/>
  <c r="H25" i="6"/>
  <c r="H24" i="6"/>
  <c r="H23" i="6"/>
  <c r="H22" i="6"/>
  <c r="H21" i="6"/>
  <c r="H20" i="6"/>
  <c r="H19" i="6"/>
  <c r="H18" i="6"/>
  <c r="H17" i="6"/>
  <c r="H16" i="6"/>
  <c r="H15" i="6"/>
  <c r="H14" i="6"/>
  <c r="H206" i="6"/>
  <c r="H202" i="6"/>
  <c r="H195" i="6"/>
  <c r="H193" i="6"/>
  <c r="H191" i="6"/>
  <c r="H189" i="6"/>
  <c r="H187" i="6"/>
  <c r="H185" i="6"/>
  <c r="H183" i="6"/>
  <c r="H181" i="6"/>
  <c r="H179" i="6"/>
  <c r="H177" i="6"/>
  <c r="H175" i="6"/>
  <c r="H173" i="6"/>
  <c r="H171" i="6"/>
  <c r="H169" i="6"/>
  <c r="H167" i="6"/>
  <c r="H165" i="6"/>
  <c r="H163" i="6"/>
  <c r="H161" i="6"/>
  <c r="H159" i="6"/>
  <c r="H157" i="6"/>
  <c r="H155" i="6"/>
  <c r="H153" i="6"/>
  <c r="H151" i="6"/>
  <c r="H149" i="6"/>
  <c r="H147" i="6"/>
  <c r="H145" i="6"/>
  <c r="H143" i="6"/>
  <c r="H141" i="6"/>
  <c r="H139" i="6"/>
  <c r="H137" i="6"/>
  <c r="H135" i="6"/>
  <c r="H133" i="6"/>
  <c r="H131" i="6"/>
  <c r="H129" i="6"/>
  <c r="H127" i="6"/>
  <c r="H125" i="6"/>
  <c r="H123" i="6"/>
  <c r="H121" i="6"/>
  <c r="H119" i="6"/>
  <c r="H117" i="6"/>
  <c r="H115" i="6"/>
  <c r="H113" i="6"/>
  <c r="H111" i="6"/>
  <c r="H203" i="6"/>
  <c r="H199" i="6"/>
  <c r="H198" i="6"/>
  <c r="H204" i="6"/>
  <c r="H200" i="6"/>
  <c r="H197" i="6"/>
  <c r="H194" i="6"/>
  <c r="H192" i="6"/>
  <c r="H190" i="6"/>
  <c r="H188" i="6"/>
  <c r="H186" i="6"/>
  <c r="H184" i="6"/>
  <c r="H182" i="6"/>
  <c r="H180" i="6"/>
  <c r="H178" i="6"/>
  <c r="H176" i="6"/>
  <c r="H174" i="6"/>
  <c r="H172" i="6"/>
  <c r="H170" i="6"/>
  <c r="H168" i="6"/>
  <c r="H166" i="6"/>
  <c r="H164" i="6"/>
  <c r="H162" i="6"/>
  <c r="H160" i="6"/>
  <c r="H158" i="6"/>
  <c r="H156" i="6"/>
  <c r="H154" i="6"/>
  <c r="H152" i="6"/>
  <c r="H150" i="6"/>
  <c r="H148" i="6"/>
  <c r="H146" i="6"/>
  <c r="H144" i="6"/>
  <c r="H142" i="6"/>
  <c r="H140" i="6"/>
  <c r="H138" i="6"/>
  <c r="H136" i="6"/>
  <c r="H134" i="6"/>
  <c r="H132" i="6"/>
  <c r="H130" i="6"/>
  <c r="H128" i="6"/>
  <c r="H126" i="6"/>
  <c r="H124" i="6"/>
  <c r="H122" i="6"/>
  <c r="H120" i="6"/>
  <c r="H118" i="6"/>
  <c r="H116" i="6"/>
  <c r="H114" i="6"/>
  <c r="H112" i="6"/>
  <c r="H110" i="6"/>
  <c r="J4" i="6"/>
  <c r="K4" i="6"/>
  <c r="H9" i="6"/>
  <c r="H10" i="6"/>
  <c r="H11" i="6"/>
  <c r="H12" i="6"/>
  <c r="H13" i="6"/>
  <c r="E13" i="6"/>
  <c r="E14" i="6"/>
  <c r="E15" i="6"/>
  <c r="E16" i="6"/>
  <c r="E17" i="6"/>
  <c r="E18" i="6"/>
  <c r="E19"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F804" i="6"/>
  <c r="F802" i="6"/>
  <c r="F800" i="6"/>
  <c r="E804" i="6"/>
  <c r="E802" i="6"/>
  <c r="E800" i="6"/>
  <c r="F798" i="6"/>
  <c r="F797" i="6"/>
  <c r="F796" i="6"/>
  <c r="F795" i="6"/>
  <c r="F803" i="6"/>
  <c r="E803" i="6"/>
  <c r="E796" i="6"/>
  <c r="F799" i="6"/>
  <c r="E795" i="6"/>
  <c r="F801" i="6"/>
  <c r="E799" i="6"/>
  <c r="E798" i="6"/>
  <c r="F794" i="6"/>
  <c r="F793" i="6"/>
  <c r="F792" i="6"/>
  <c r="F791" i="6"/>
  <c r="F790" i="6"/>
  <c r="E793" i="6"/>
  <c r="E791" i="6"/>
  <c r="F789" i="6"/>
  <c r="E788" i="6"/>
  <c r="F787" i="6"/>
  <c r="F785" i="6"/>
  <c r="F783" i="6"/>
  <c r="F781" i="6"/>
  <c r="F779" i="6"/>
  <c r="F777" i="6"/>
  <c r="E776" i="6"/>
  <c r="E775" i="6"/>
  <c r="E774" i="6"/>
  <c r="E773" i="6"/>
  <c r="E772" i="6"/>
  <c r="E771" i="6"/>
  <c r="E770" i="6"/>
  <c r="E769" i="6"/>
  <c r="E768" i="6"/>
  <c r="E767" i="6"/>
  <c r="E766" i="6"/>
  <c r="E765" i="6"/>
  <c r="E789" i="6"/>
  <c r="E787" i="6"/>
  <c r="E785" i="6"/>
  <c r="E783" i="6"/>
  <c r="E781" i="6"/>
  <c r="E779" i="6"/>
  <c r="E777" i="6"/>
  <c r="E797" i="6"/>
  <c r="E794" i="6"/>
  <c r="E792" i="6"/>
  <c r="E790" i="6"/>
  <c r="F786" i="6"/>
  <c r="F784" i="6"/>
  <c r="F782" i="6"/>
  <c r="F780" i="6"/>
  <c r="F778" i="6"/>
  <c r="F788" i="6"/>
  <c r="E780" i="6"/>
  <c r="F764" i="6"/>
  <c r="F762" i="6"/>
  <c r="F760" i="6"/>
  <c r="F758" i="6"/>
  <c r="F756" i="6"/>
  <c r="E786" i="6"/>
  <c r="E778" i="6"/>
  <c r="E764" i="6"/>
  <c r="E762" i="6"/>
  <c r="E760" i="6"/>
  <c r="E758" i="6"/>
  <c r="E756" i="6"/>
  <c r="F754" i="6"/>
  <c r="F753" i="6"/>
  <c r="F752" i="6"/>
  <c r="F751" i="6"/>
  <c r="F750" i="6"/>
  <c r="F749" i="6"/>
  <c r="F748" i="6"/>
  <c r="F747" i="6"/>
  <c r="F746" i="6"/>
  <c r="F745" i="6"/>
  <c r="F744" i="6"/>
  <c r="F743" i="6"/>
  <c r="F742" i="6"/>
  <c r="F741" i="6"/>
  <c r="F740" i="6"/>
  <c r="F739" i="6"/>
  <c r="F738" i="6"/>
  <c r="F737" i="6"/>
  <c r="F736" i="6"/>
  <c r="F735" i="6"/>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E784" i="6"/>
  <c r="F776" i="6"/>
  <c r="F763" i="6"/>
  <c r="F761" i="6"/>
  <c r="F759" i="6"/>
  <c r="F757" i="6"/>
  <c r="F755" i="6"/>
  <c r="E754" i="6"/>
  <c r="E761" i="6"/>
  <c r="E753" i="6"/>
  <c r="E749" i="6"/>
  <c r="F775" i="6"/>
  <c r="F773" i="6"/>
  <c r="F771" i="6"/>
  <c r="F769" i="6"/>
  <c r="F767" i="6"/>
  <c r="F765" i="6"/>
  <c r="E759" i="6"/>
  <c r="E752" i="6"/>
  <c r="E748" i="6"/>
  <c r="E745" i="6"/>
  <c r="E743" i="6"/>
  <c r="E741" i="6"/>
  <c r="E739" i="6"/>
  <c r="E737" i="6"/>
  <c r="E782" i="6"/>
  <c r="E757" i="6"/>
  <c r="E751" i="6"/>
  <c r="E801" i="6"/>
  <c r="F774" i="6"/>
  <c r="F772" i="6"/>
  <c r="F770" i="6"/>
  <c r="F768" i="6"/>
  <c r="F766" i="6"/>
  <c r="E742" i="6"/>
  <c r="E735" i="6"/>
  <c r="E730" i="6"/>
  <c r="E727" i="6"/>
  <c r="E722" i="6"/>
  <c r="E719" i="6"/>
  <c r="E714" i="6"/>
  <c r="E711" i="6"/>
  <c r="E709" i="6"/>
  <c r="E755" i="6"/>
  <c r="E747" i="6"/>
  <c r="E746" i="6"/>
  <c r="E744" i="6"/>
  <c r="E763" i="6"/>
  <c r="E738" i="6"/>
  <c r="E734" i="6"/>
  <c r="E731" i="6"/>
  <c r="E750" i="6"/>
  <c r="E740" i="6"/>
  <c r="E733" i="6"/>
  <c r="E728" i="6"/>
  <c r="E725" i="6"/>
  <c r="E720" i="6"/>
  <c r="E717" i="6"/>
  <c r="E712" i="6"/>
  <c r="E736" i="6"/>
  <c r="E732" i="6"/>
  <c r="E729" i="6"/>
  <c r="E726" i="6"/>
  <c r="E721" i="6"/>
  <c r="E715" i="6"/>
  <c r="F708" i="6"/>
  <c r="F706" i="6"/>
  <c r="F704" i="6"/>
  <c r="F702" i="6"/>
  <c r="E701" i="6"/>
  <c r="E699" i="6"/>
  <c r="E723" i="6"/>
  <c r="E716" i="6"/>
  <c r="E708" i="6"/>
  <c r="E706" i="6"/>
  <c r="E704" i="6"/>
  <c r="E718" i="6"/>
  <c r="E703" i="6"/>
  <c r="F700" i="6"/>
  <c r="E697" i="6"/>
  <c r="E695" i="6"/>
  <c r="E693"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E710" i="6"/>
  <c r="E702" i="6"/>
  <c r="E700" i="6"/>
  <c r="F698" i="6"/>
  <c r="F696" i="6"/>
  <c r="F694" i="6"/>
  <c r="F692" i="6"/>
  <c r="E691" i="6"/>
  <c r="E690" i="6"/>
  <c r="E689" i="6"/>
  <c r="E688" i="6"/>
  <c r="E687" i="6"/>
  <c r="E686" i="6"/>
  <c r="E685" i="6"/>
  <c r="E684" i="6"/>
  <c r="E683" i="6"/>
  <c r="E682" i="6"/>
  <c r="E713" i="6"/>
  <c r="F707" i="6"/>
  <c r="F705" i="6"/>
  <c r="F699" i="6"/>
  <c r="E698" i="6"/>
  <c r="E696" i="6"/>
  <c r="E694" i="6"/>
  <c r="E724" i="6"/>
  <c r="E707" i="6"/>
  <c r="E705" i="6"/>
  <c r="F703" i="6"/>
  <c r="F701" i="6"/>
  <c r="F697" i="6"/>
  <c r="F695" i="6"/>
  <c r="F693" i="6"/>
  <c r="E681" i="6"/>
  <c r="E679" i="6"/>
  <c r="E677" i="6"/>
  <c r="E675" i="6"/>
  <c r="E673" i="6"/>
  <c r="E671" i="6"/>
  <c r="E669" i="6"/>
  <c r="E667" i="6"/>
  <c r="E665" i="6"/>
  <c r="E663" i="6"/>
  <c r="E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E692" i="6"/>
  <c r="E680" i="6"/>
  <c r="E678" i="6"/>
  <c r="E672" i="6"/>
  <c r="E674" i="6"/>
  <c r="E670" i="6"/>
  <c r="E666" i="6"/>
  <c r="E662" i="6"/>
  <c r="E646" i="6"/>
  <c r="E644" i="6"/>
  <c r="E642" i="6"/>
  <c r="E640" i="6"/>
  <c r="E638" i="6"/>
  <c r="E636" i="6"/>
  <c r="E634" i="6"/>
  <c r="E632" i="6"/>
  <c r="E630" i="6"/>
  <c r="E628" i="6"/>
  <c r="E626" i="6"/>
  <c r="E676" i="6"/>
  <c r="E668" i="6"/>
  <c r="E664" i="6"/>
  <c r="F624" i="6"/>
  <c r="F623" i="6"/>
  <c r="F622" i="6"/>
  <c r="F621" i="6"/>
  <c r="F620" i="6"/>
  <c r="F619" i="6"/>
  <c r="F618" i="6"/>
  <c r="F617" i="6"/>
  <c r="F616" i="6"/>
  <c r="F615" i="6"/>
  <c r="F614" i="6"/>
  <c r="F613" i="6"/>
  <c r="F612" i="6"/>
  <c r="F611" i="6"/>
  <c r="F610" i="6"/>
  <c r="F609" i="6"/>
  <c r="E660" i="6"/>
  <c r="E659" i="6"/>
  <c r="E658" i="6"/>
  <c r="E657" i="6"/>
  <c r="E656" i="6"/>
  <c r="E655" i="6"/>
  <c r="E654" i="6"/>
  <c r="E653" i="6"/>
  <c r="E652" i="6"/>
  <c r="E651" i="6"/>
  <c r="E650" i="6"/>
  <c r="E649" i="6"/>
  <c r="E648" i="6"/>
  <c r="E647" i="6"/>
  <c r="E645" i="6"/>
  <c r="E643" i="6"/>
  <c r="E641" i="6"/>
  <c r="E639" i="6"/>
  <c r="E637" i="6"/>
  <c r="E635" i="6"/>
  <c r="E633" i="6"/>
  <c r="E631" i="6"/>
  <c r="E629" i="6"/>
  <c r="E627" i="6"/>
  <c r="E625" i="6"/>
  <c r="E624" i="6"/>
  <c r="E623" i="6"/>
  <c r="E622" i="6"/>
  <c r="E621" i="6"/>
  <c r="E620" i="6"/>
  <c r="E619" i="6"/>
  <c r="E618" i="6"/>
  <c r="E617" i="6"/>
  <c r="E616" i="6"/>
  <c r="E615" i="6"/>
  <c r="E614" i="6"/>
  <c r="E613" i="6"/>
  <c r="E612" i="6"/>
  <c r="E611" i="6"/>
  <c r="E610" i="6"/>
  <c r="E609" i="6"/>
  <c r="F608" i="6"/>
  <c r="F607" i="6"/>
  <c r="F606" i="6"/>
  <c r="F605" i="6"/>
  <c r="F604" i="6"/>
  <c r="F603" i="6"/>
  <c r="F602" i="6"/>
  <c r="F601" i="6"/>
  <c r="F600" i="6"/>
  <c r="F599" i="6"/>
  <c r="F598" i="6"/>
  <c r="F597" i="6"/>
  <c r="F596" i="6"/>
  <c r="F595" i="6"/>
  <c r="F594" i="6"/>
  <c r="F593" i="6"/>
  <c r="F592" i="6"/>
  <c r="F591" i="6"/>
  <c r="F590" i="6"/>
  <c r="F589" i="6"/>
  <c r="F588" i="6"/>
  <c r="F587" i="6"/>
  <c r="F586" i="6"/>
  <c r="E608" i="6"/>
  <c r="E607" i="6"/>
  <c r="E606" i="6"/>
  <c r="E605" i="6"/>
  <c r="E604" i="6"/>
  <c r="E603" i="6"/>
  <c r="E602" i="6"/>
  <c r="E601" i="6"/>
  <c r="E600" i="6"/>
  <c r="E599" i="6"/>
  <c r="E598" i="6"/>
  <c r="E597" i="6"/>
  <c r="E596" i="6"/>
  <c r="E595" i="6"/>
  <c r="E594" i="6"/>
  <c r="E593" i="6"/>
  <c r="E592" i="6"/>
  <c r="E591" i="6"/>
  <c r="E590" i="6"/>
  <c r="E589" i="6"/>
  <c r="E588" i="6"/>
  <c r="E587" i="6"/>
  <c r="E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E538" i="6"/>
  <c r="E537" i="6"/>
  <c r="E536" i="6"/>
  <c r="E535" i="6"/>
  <c r="E534" i="6"/>
  <c r="E533" i="6"/>
  <c r="E585" i="6"/>
  <c r="E584" i="6"/>
  <c r="E583" i="6"/>
  <c r="E582" i="6"/>
  <c r="E581" i="6"/>
  <c r="E580" i="6"/>
  <c r="E579" i="6"/>
  <c r="E578" i="6"/>
  <c r="E577" i="6"/>
  <c r="E576" i="6"/>
  <c r="E575" i="6"/>
  <c r="E574" i="6"/>
  <c r="E573" i="6"/>
  <c r="E572" i="6"/>
  <c r="E571" i="6"/>
  <c r="E570" i="6"/>
  <c r="E569" i="6"/>
  <c r="E568" i="6"/>
  <c r="E567" i="6"/>
  <c r="E566" i="6"/>
  <c r="E565" i="6"/>
  <c r="E564" i="6"/>
  <c r="E563" i="6"/>
  <c r="E562" i="6"/>
  <c r="E561" i="6"/>
  <c r="E560" i="6"/>
  <c r="E559" i="6"/>
  <c r="E558" i="6"/>
  <c r="E557" i="6"/>
  <c r="E556" i="6"/>
  <c r="E555" i="6"/>
  <c r="E554" i="6"/>
  <c r="E553" i="6"/>
  <c r="E552" i="6"/>
  <c r="E551" i="6"/>
  <c r="E550" i="6"/>
  <c r="E549" i="6"/>
  <c r="E548" i="6"/>
  <c r="E547" i="6"/>
  <c r="E546" i="6"/>
  <c r="E545" i="6"/>
  <c r="E544" i="6"/>
  <c r="E543" i="6"/>
  <c r="E542" i="6"/>
  <c r="E541" i="6"/>
  <c r="E540" i="6"/>
  <c r="E539" i="6"/>
  <c r="E532" i="6"/>
  <c r="E531" i="6"/>
  <c r="E530" i="6"/>
  <c r="E529" i="6"/>
  <c r="E528" i="6"/>
  <c r="E527" i="6"/>
  <c r="E526" i="6"/>
  <c r="E525" i="6"/>
  <c r="E524" i="6"/>
  <c r="E523" i="6"/>
  <c r="E522" i="6"/>
  <c r="E521" i="6"/>
  <c r="E520" i="6"/>
  <c r="E519" i="6"/>
  <c r="E518" i="6"/>
  <c r="E517" i="6"/>
  <c r="E516" i="6"/>
  <c r="E515" i="6"/>
  <c r="E514" i="6"/>
  <c r="E513" i="6"/>
  <c r="E512" i="6"/>
  <c r="E511" i="6"/>
  <c r="E510" i="6"/>
  <c r="E509" i="6"/>
  <c r="E508" i="6"/>
  <c r="E507" i="6"/>
  <c r="E506" i="6"/>
  <c r="E505" i="6"/>
  <c r="E503" i="6"/>
  <c r="E501" i="6"/>
  <c r="E499" i="6"/>
  <c r="E497" i="6"/>
  <c r="E495" i="6"/>
  <c r="E493" i="6"/>
  <c r="E492" i="6"/>
  <c r="E491" i="6"/>
  <c r="E490" i="6"/>
  <c r="E489" i="6"/>
  <c r="E488" i="6"/>
  <c r="E487" i="6"/>
  <c r="E486" i="6"/>
  <c r="E485" i="6"/>
  <c r="E484" i="6"/>
  <c r="F504" i="6"/>
  <c r="F502" i="6"/>
  <c r="F500" i="6"/>
  <c r="F498" i="6"/>
  <c r="F496" i="6"/>
  <c r="F494" i="6"/>
  <c r="E504" i="6"/>
  <c r="E502" i="6"/>
  <c r="E500" i="6"/>
  <c r="E498" i="6"/>
  <c r="E496" i="6"/>
  <c r="E494" i="6"/>
  <c r="F482" i="6"/>
  <c r="F480" i="6"/>
  <c r="F478" i="6"/>
  <c r="F476" i="6"/>
  <c r="F474" i="6"/>
  <c r="F472" i="6"/>
  <c r="F470" i="6"/>
  <c r="F468" i="6"/>
  <c r="F466" i="6"/>
  <c r="F464" i="6"/>
  <c r="F462" i="6"/>
  <c r="F460" i="6"/>
  <c r="F458" i="6"/>
  <c r="F456" i="6"/>
  <c r="F454" i="6"/>
  <c r="F452" i="6"/>
  <c r="F450" i="6"/>
  <c r="F448" i="6"/>
  <c r="F446" i="6"/>
  <c r="F444" i="6"/>
  <c r="F442" i="6"/>
  <c r="F440" i="6"/>
  <c r="F438" i="6"/>
  <c r="F436" i="6"/>
  <c r="F434" i="6"/>
  <c r="F432" i="6"/>
  <c r="F430" i="6"/>
  <c r="F428" i="6"/>
  <c r="F426" i="6"/>
  <c r="F424" i="6"/>
  <c r="F422" i="6"/>
  <c r="F420" i="6"/>
  <c r="F418" i="6"/>
  <c r="F416" i="6"/>
  <c r="F414" i="6"/>
  <c r="F412" i="6"/>
  <c r="F410" i="6"/>
  <c r="F408" i="6"/>
  <c r="F406" i="6"/>
  <c r="F404" i="6"/>
  <c r="F402" i="6"/>
  <c r="F400" i="6"/>
  <c r="F501" i="6"/>
  <c r="F497" i="6"/>
  <c r="F493" i="6"/>
  <c r="F492" i="6"/>
  <c r="F491" i="6"/>
  <c r="F490" i="6"/>
  <c r="F489" i="6"/>
  <c r="F488" i="6"/>
  <c r="F487" i="6"/>
  <c r="F486" i="6"/>
  <c r="F485" i="6"/>
  <c r="F484" i="6"/>
  <c r="E482" i="6"/>
  <c r="E480" i="6"/>
  <c r="E478" i="6"/>
  <c r="E476" i="6"/>
  <c r="E474" i="6"/>
  <c r="E472" i="6"/>
  <c r="E470" i="6"/>
  <c r="E468" i="6"/>
  <c r="E466" i="6"/>
  <c r="E464" i="6"/>
  <c r="E462" i="6"/>
  <c r="E460" i="6"/>
  <c r="E458" i="6"/>
  <c r="E456" i="6"/>
  <c r="E454" i="6"/>
  <c r="E452" i="6"/>
  <c r="E450" i="6"/>
  <c r="E448" i="6"/>
  <c r="E446" i="6"/>
  <c r="E444" i="6"/>
  <c r="E442" i="6"/>
  <c r="E440" i="6"/>
  <c r="E438" i="6"/>
  <c r="E436" i="6"/>
  <c r="E434" i="6"/>
  <c r="E432" i="6"/>
  <c r="E430" i="6"/>
  <c r="E428" i="6"/>
  <c r="E426" i="6"/>
  <c r="E424" i="6"/>
  <c r="E422" i="6"/>
  <c r="E420" i="6"/>
  <c r="E418" i="6"/>
  <c r="E416" i="6"/>
  <c r="E414" i="6"/>
  <c r="E412" i="6"/>
  <c r="E410" i="6"/>
  <c r="E408" i="6"/>
  <c r="E406" i="6"/>
  <c r="E404" i="6"/>
  <c r="E402" i="6"/>
  <c r="E400"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483" i="6"/>
  <c r="F481" i="6"/>
  <c r="F479" i="6"/>
  <c r="F477" i="6"/>
  <c r="F475" i="6"/>
  <c r="F473" i="6"/>
  <c r="F471" i="6"/>
  <c r="F469" i="6"/>
  <c r="F467" i="6"/>
  <c r="F465" i="6"/>
  <c r="F463" i="6"/>
  <c r="F461" i="6"/>
  <c r="F459" i="6"/>
  <c r="F457" i="6"/>
  <c r="F455" i="6"/>
  <c r="F453" i="6"/>
  <c r="F451" i="6"/>
  <c r="F449" i="6"/>
  <c r="F447" i="6"/>
  <c r="F445" i="6"/>
  <c r="F443" i="6"/>
  <c r="F441" i="6"/>
  <c r="F439" i="6"/>
  <c r="F437" i="6"/>
  <c r="F435" i="6"/>
  <c r="F433" i="6"/>
  <c r="F431" i="6"/>
  <c r="F429" i="6"/>
  <c r="F427" i="6"/>
  <c r="F425" i="6"/>
  <c r="F423" i="6"/>
  <c r="F421" i="6"/>
  <c r="F419" i="6"/>
  <c r="F417" i="6"/>
  <c r="F415" i="6"/>
  <c r="F413" i="6"/>
  <c r="F411" i="6"/>
  <c r="F409" i="6"/>
  <c r="F407" i="6"/>
  <c r="F405" i="6"/>
  <c r="F403" i="6"/>
  <c r="F401" i="6"/>
  <c r="F399" i="6"/>
  <c r="E398" i="6"/>
  <c r="E397" i="6"/>
  <c r="E396" i="6"/>
  <c r="E395" i="6"/>
  <c r="E394" i="6"/>
  <c r="E393" i="6"/>
  <c r="E392" i="6"/>
  <c r="E391" i="6"/>
  <c r="E390" i="6"/>
  <c r="E389" i="6"/>
  <c r="E388" i="6"/>
  <c r="E387" i="6"/>
  <c r="E386" i="6"/>
  <c r="E385" i="6"/>
  <c r="E384" i="6"/>
  <c r="E383" i="6"/>
  <c r="E382" i="6"/>
  <c r="E381" i="6"/>
  <c r="E380" i="6"/>
  <c r="E379" i="6"/>
  <c r="E378" i="6"/>
  <c r="E377" i="6"/>
  <c r="E376" i="6"/>
  <c r="E375" i="6"/>
  <c r="E374" i="6"/>
  <c r="E373" i="6"/>
  <c r="E372" i="6"/>
  <c r="E371" i="6"/>
  <c r="E370" i="6"/>
  <c r="E369" i="6"/>
  <c r="E368" i="6"/>
  <c r="E367" i="6"/>
  <c r="E366" i="6"/>
  <c r="E365" i="6"/>
  <c r="E364" i="6"/>
  <c r="E363" i="6"/>
  <c r="F503" i="6"/>
  <c r="F499" i="6"/>
  <c r="F495" i="6"/>
  <c r="E483" i="6"/>
  <c r="E481" i="6"/>
  <c r="E479" i="6"/>
  <c r="E477" i="6"/>
  <c r="E475" i="6"/>
  <c r="E473" i="6"/>
  <c r="E471" i="6"/>
  <c r="E469" i="6"/>
  <c r="E467" i="6"/>
  <c r="E465" i="6"/>
  <c r="E463" i="6"/>
  <c r="E461" i="6"/>
  <c r="E459" i="6"/>
  <c r="E457" i="6"/>
  <c r="E455" i="6"/>
  <c r="E453" i="6"/>
  <c r="E451" i="6"/>
  <c r="E449" i="6"/>
  <c r="E447" i="6"/>
  <c r="E445" i="6"/>
  <c r="E443" i="6"/>
  <c r="E441" i="6"/>
  <c r="E439" i="6"/>
  <c r="E437" i="6"/>
  <c r="E435" i="6"/>
  <c r="E433" i="6"/>
  <c r="E431" i="6"/>
  <c r="E429" i="6"/>
  <c r="E427" i="6"/>
  <c r="E425" i="6"/>
  <c r="E423" i="6"/>
  <c r="E421" i="6"/>
  <c r="E419" i="6"/>
  <c r="E417" i="6"/>
  <c r="E415" i="6"/>
  <c r="E413" i="6"/>
  <c r="E411" i="6"/>
  <c r="E409" i="6"/>
  <c r="E407" i="6"/>
  <c r="E405" i="6"/>
  <c r="E403" i="6"/>
  <c r="E401" i="6"/>
  <c r="E399" i="6"/>
  <c r="E362" i="6"/>
  <c r="E361" i="6"/>
  <c r="E360" i="6"/>
  <c r="E359" i="6"/>
  <c r="E357" i="6"/>
  <c r="E355" i="6"/>
  <c r="E353"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E358" i="6"/>
  <c r="E356" i="6"/>
  <c r="E354" i="6"/>
  <c r="E352" i="6"/>
  <c r="E350" i="6"/>
  <c r="E348" i="6"/>
  <c r="E346" i="6"/>
  <c r="E344" i="6"/>
  <c r="E342" i="6"/>
  <c r="E340" i="6"/>
  <c r="E338" i="6"/>
  <c r="E336" i="6"/>
  <c r="E334" i="6"/>
  <c r="E332" i="6"/>
  <c r="E330" i="6"/>
  <c r="E328" i="6"/>
  <c r="E326" i="6"/>
  <c r="E324" i="6"/>
  <c r="E322" i="6"/>
  <c r="E320" i="6"/>
  <c r="E318" i="6"/>
  <c r="E316" i="6"/>
  <c r="E314" i="6"/>
  <c r="E313" i="6"/>
  <c r="E309" i="6"/>
  <c r="E305" i="6"/>
  <c r="E301" i="6"/>
  <c r="E297" i="6"/>
  <c r="E293" i="6"/>
  <c r="E289" i="6"/>
  <c r="E285" i="6"/>
  <c r="E281" i="6"/>
  <c r="E277" i="6"/>
  <c r="E312" i="6"/>
  <c r="E308" i="6"/>
  <c r="E304" i="6"/>
  <c r="E300" i="6"/>
  <c r="E296" i="6"/>
  <c r="E292" i="6"/>
  <c r="E288" i="6"/>
  <c r="E284" i="6"/>
  <c r="E280" i="6"/>
  <c r="E276" i="6"/>
  <c r="E275" i="6"/>
  <c r="E274" i="6"/>
  <c r="E273" i="6"/>
  <c r="E272" i="6"/>
  <c r="E271" i="6"/>
  <c r="E270" i="6"/>
  <c r="E269" i="6"/>
  <c r="E268" i="6"/>
  <c r="E267" i="6"/>
  <c r="E266" i="6"/>
  <c r="E265" i="6"/>
  <c r="E264" i="6"/>
  <c r="E263" i="6"/>
  <c r="E262" i="6"/>
  <c r="E261" i="6"/>
  <c r="E260" i="6"/>
  <c r="E259" i="6"/>
  <c r="E258" i="6"/>
  <c r="E257" i="6"/>
  <c r="E256" i="6"/>
  <c r="E255" i="6"/>
  <c r="E254" i="6"/>
  <c r="E253" i="6"/>
  <c r="E252" i="6"/>
  <c r="E251" i="6"/>
  <c r="E250" i="6"/>
  <c r="E249" i="6"/>
  <c r="E248" i="6"/>
  <c r="E247" i="6"/>
  <c r="E246" i="6"/>
  <c r="E245" i="6"/>
  <c r="E244" i="6"/>
  <c r="E243" i="6"/>
  <c r="E242" i="6"/>
  <c r="E241" i="6"/>
  <c r="E240" i="6"/>
  <c r="E239" i="6"/>
  <c r="E238" i="6"/>
  <c r="E237" i="6"/>
  <c r="E236" i="6"/>
  <c r="E235" i="6"/>
  <c r="E234" i="6"/>
  <c r="E233" i="6"/>
  <c r="E232" i="6"/>
  <c r="E231" i="6"/>
  <c r="E230" i="6"/>
  <c r="E229" i="6"/>
  <c r="E228" i="6"/>
  <c r="E227" i="6"/>
  <c r="E226" i="6"/>
  <c r="E225" i="6"/>
  <c r="E224" i="6"/>
  <c r="E223" i="6"/>
  <c r="E222" i="6"/>
  <c r="E221" i="6"/>
  <c r="E220" i="6"/>
  <c r="E219" i="6"/>
  <c r="E218" i="6"/>
  <c r="E217" i="6"/>
  <c r="E216" i="6"/>
  <c r="E215" i="6"/>
  <c r="E214" i="6"/>
  <c r="E213" i="6"/>
  <c r="E212" i="6"/>
  <c r="E211" i="6"/>
  <c r="E210" i="6"/>
  <c r="E209" i="6"/>
  <c r="E208" i="6"/>
  <c r="E207" i="6"/>
  <c r="E311" i="6"/>
  <c r="E307" i="6"/>
  <c r="E303" i="6"/>
  <c r="E299" i="6"/>
  <c r="E295" i="6"/>
  <c r="E291" i="6"/>
  <c r="E287" i="6"/>
  <c r="E283" i="6"/>
  <c r="E279"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E351" i="6"/>
  <c r="E349" i="6"/>
  <c r="E347" i="6"/>
  <c r="E345" i="6"/>
  <c r="E343" i="6"/>
  <c r="E341" i="6"/>
  <c r="E339" i="6"/>
  <c r="E337" i="6"/>
  <c r="E335" i="6"/>
  <c r="E333" i="6"/>
  <c r="E331" i="6"/>
  <c r="E329" i="6"/>
  <c r="E327" i="6"/>
  <c r="E325" i="6"/>
  <c r="E323" i="6"/>
  <c r="E321" i="6"/>
  <c r="E319" i="6"/>
  <c r="E317" i="6"/>
  <c r="E315" i="6"/>
  <c r="E310" i="6"/>
  <c r="E306" i="6"/>
  <c r="E302" i="6"/>
  <c r="E298" i="6"/>
  <c r="E294" i="6"/>
  <c r="E290" i="6"/>
  <c r="E286" i="6"/>
  <c r="E282" i="6"/>
  <c r="E278" i="6"/>
  <c r="E206" i="6"/>
  <c r="E205" i="6"/>
  <c r="E204" i="6"/>
  <c r="E203" i="6"/>
  <c r="E202" i="6"/>
  <c r="E201" i="6"/>
  <c r="E200" i="6"/>
  <c r="E199" i="6"/>
  <c r="E197" i="6"/>
  <c r="E196" i="6"/>
  <c r="E194" i="6"/>
  <c r="E192" i="6"/>
  <c r="E190" i="6"/>
  <c r="E188" i="6"/>
  <c r="E186" i="6"/>
  <c r="E184" i="6"/>
  <c r="E182" i="6"/>
  <c r="E180" i="6"/>
  <c r="E178" i="6"/>
  <c r="E176" i="6"/>
  <c r="E174" i="6"/>
  <c r="E172" i="6"/>
  <c r="E170" i="6"/>
  <c r="E168" i="6"/>
  <c r="E166" i="6"/>
  <c r="E164" i="6"/>
  <c r="E162" i="6"/>
  <c r="E160" i="6"/>
  <c r="E158" i="6"/>
  <c r="E156" i="6"/>
  <c r="E154" i="6"/>
  <c r="E152" i="6"/>
  <c r="E150" i="6"/>
  <c r="E148" i="6"/>
  <c r="E146" i="6"/>
  <c r="E144" i="6"/>
  <c r="E142" i="6"/>
  <c r="E140" i="6"/>
  <c r="E138" i="6"/>
  <c r="E136" i="6"/>
  <c r="E134" i="6"/>
  <c r="E132" i="6"/>
  <c r="E130" i="6"/>
  <c r="E128" i="6"/>
  <c r="E126" i="6"/>
  <c r="E124" i="6"/>
  <c r="E122" i="6"/>
  <c r="E120" i="6"/>
  <c r="E118" i="6"/>
  <c r="E116" i="6"/>
  <c r="E114" i="6"/>
  <c r="E112" i="6"/>
  <c r="E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F23" i="6"/>
  <c r="F22" i="6"/>
  <c r="F21" i="6"/>
  <c r="F20" i="6"/>
  <c r="F19" i="6"/>
  <c r="F18" i="6"/>
  <c r="F17" i="6"/>
  <c r="F16" i="6"/>
  <c r="F15" i="6"/>
  <c r="F14" i="6"/>
  <c r="E198" i="6"/>
  <c r="E195" i="6"/>
  <c r="E193" i="6"/>
  <c r="E191" i="6"/>
  <c r="E189" i="6"/>
  <c r="E187" i="6"/>
  <c r="E185" i="6"/>
  <c r="E183" i="6"/>
  <c r="E181" i="6"/>
  <c r="E179" i="6"/>
  <c r="E177" i="6"/>
  <c r="E175" i="6"/>
  <c r="E173" i="6"/>
  <c r="E171" i="6"/>
  <c r="E169" i="6"/>
  <c r="E167" i="6"/>
  <c r="E165" i="6"/>
  <c r="E163" i="6"/>
  <c r="E161" i="6"/>
  <c r="E159" i="6"/>
  <c r="E157" i="6"/>
  <c r="E155" i="6"/>
  <c r="E153" i="6"/>
  <c r="E151" i="6"/>
  <c r="E149" i="6"/>
  <c r="E147" i="6"/>
  <c r="E145" i="6"/>
  <c r="E143" i="6"/>
  <c r="E141" i="6"/>
  <c r="E139" i="6"/>
  <c r="E137" i="6"/>
  <c r="E135" i="6"/>
  <c r="E133" i="6"/>
  <c r="E131" i="6"/>
  <c r="E129" i="6"/>
  <c r="E127" i="6"/>
  <c r="E125" i="6"/>
  <c r="E123" i="6"/>
  <c r="E121" i="6"/>
  <c r="E119" i="6"/>
  <c r="E117" i="6"/>
  <c r="E115" i="6"/>
  <c r="E113" i="6"/>
  <c r="E111" i="6"/>
  <c r="E109" i="6"/>
  <c r="E108" i="6"/>
  <c r="E107" i="6"/>
  <c r="E106" i="6"/>
  <c r="E105" i="6"/>
  <c r="E104" i="6"/>
  <c r="E103" i="6"/>
  <c r="E102" i="6"/>
  <c r="E101" i="6"/>
  <c r="E100" i="6"/>
  <c r="E99" i="6"/>
  <c r="E98" i="6"/>
  <c r="E97" i="6"/>
  <c r="E96" i="6"/>
  <c r="J3" i="6"/>
  <c r="X5" i="6" s="1"/>
  <c r="F9" i="6"/>
  <c r="F10" i="6"/>
  <c r="F11" i="6"/>
  <c r="F12" i="6"/>
  <c r="F13" i="6"/>
  <c r="G14" i="6"/>
  <c r="G15" i="6"/>
  <c r="G16" i="6"/>
  <c r="G17" i="6"/>
  <c r="G18" i="6"/>
  <c r="G19" i="6"/>
  <c r="G20" i="6"/>
  <c r="J20" i="6" s="1"/>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J95" i="6" s="1"/>
  <c r="B4" i="5"/>
  <c r="C55" i="5"/>
  <c r="B5" i="5" s="1"/>
  <c r="B34" i="5"/>
  <c r="B12" i="5"/>
  <c r="J41" i="5"/>
  <c r="J28" i="5"/>
  <c r="J29" i="5"/>
  <c r="J42" i="5"/>
  <c r="B11" i="5"/>
  <c r="J27" i="5"/>
  <c r="J31" i="5"/>
  <c r="J76" i="5"/>
  <c r="B9" i="5" s="1"/>
  <c r="J30" i="5"/>
  <c r="L14" i="14" l="1"/>
  <c r="M14" i="14" s="1"/>
  <c r="L17" i="14"/>
  <c r="M17" i="14" s="1"/>
  <c r="L25" i="14"/>
  <c r="M25" i="14" s="1"/>
  <c r="L29" i="14"/>
  <c r="M29" i="14" s="1"/>
  <c r="L33" i="14"/>
  <c r="M33" i="14" s="1"/>
  <c r="L37" i="14"/>
  <c r="M37" i="14" s="1"/>
  <c r="L41" i="14"/>
  <c r="M41" i="14" s="1"/>
  <c r="L45" i="14"/>
  <c r="M45" i="14" s="1"/>
  <c r="L49" i="14"/>
  <c r="M49" i="14" s="1"/>
  <c r="L53" i="14"/>
  <c r="M53" i="14" s="1"/>
  <c r="L57" i="14"/>
  <c r="M57" i="14" s="1"/>
  <c r="L61" i="14"/>
  <c r="M61" i="14" s="1"/>
  <c r="L65" i="14"/>
  <c r="M65" i="14" s="1"/>
  <c r="L69" i="14"/>
  <c r="M69" i="14" s="1"/>
  <c r="L73" i="14"/>
  <c r="M73" i="14" s="1"/>
  <c r="L81" i="14"/>
  <c r="M81" i="14" s="1"/>
  <c r="L89" i="14"/>
  <c r="M89" i="14" s="1"/>
  <c r="L94" i="14"/>
  <c r="M94" i="14" s="1"/>
  <c r="L74" i="14"/>
  <c r="M74" i="14" s="1"/>
  <c r="L82" i="14"/>
  <c r="M82" i="14" s="1"/>
  <c r="S2" i="14" a="1"/>
  <c r="S2" i="14" s="1"/>
  <c r="L2" i="14"/>
  <c r="M2" i="14" s="1"/>
  <c r="L9" i="14"/>
  <c r="M9" i="14" s="1"/>
  <c r="L21" i="14"/>
  <c r="M21" i="14" s="1"/>
  <c r="L10" i="14"/>
  <c r="M10" i="14" s="1"/>
  <c r="L4" i="14"/>
  <c r="M4" i="14" s="1"/>
  <c r="L12" i="14"/>
  <c r="M12" i="14" s="1"/>
  <c r="L19" i="14"/>
  <c r="M19" i="14" s="1"/>
  <c r="L26" i="14"/>
  <c r="M26" i="14" s="1"/>
  <c r="L30" i="14"/>
  <c r="M30" i="14" s="1"/>
  <c r="L34" i="14"/>
  <c r="M34" i="14" s="1"/>
  <c r="L38" i="14"/>
  <c r="M38" i="14" s="1"/>
  <c r="L42" i="14"/>
  <c r="M42" i="14" s="1"/>
  <c r="L46" i="14"/>
  <c r="M46" i="14" s="1"/>
  <c r="L50" i="14"/>
  <c r="M50" i="14" s="1"/>
  <c r="L54" i="14"/>
  <c r="M54" i="14" s="1"/>
  <c r="L58" i="14"/>
  <c r="M58" i="14" s="1"/>
  <c r="L62" i="14"/>
  <c r="M62" i="14" s="1"/>
  <c r="L66" i="14"/>
  <c r="M66" i="14" s="1"/>
  <c r="L70" i="14"/>
  <c r="M70" i="14" s="1"/>
  <c r="L75" i="14"/>
  <c r="M75" i="14" s="1"/>
  <c r="L83" i="14"/>
  <c r="M83" i="14" s="1"/>
  <c r="L91" i="14"/>
  <c r="M91" i="14" s="1"/>
  <c r="L95" i="14"/>
  <c r="M95" i="14" s="1"/>
  <c r="L76" i="14"/>
  <c r="M76" i="14" s="1"/>
  <c r="L84" i="14"/>
  <c r="M84" i="14" s="1"/>
  <c r="L97" i="14"/>
  <c r="M97" i="14" s="1"/>
  <c r="L5" i="14"/>
  <c r="M5" i="14" s="1"/>
  <c r="L27" i="14"/>
  <c r="M27" i="14" s="1"/>
  <c r="L31" i="14"/>
  <c r="M31" i="14" s="1"/>
  <c r="L35" i="14"/>
  <c r="M35" i="14" s="1"/>
  <c r="L39" i="14"/>
  <c r="M39" i="14" s="1"/>
  <c r="L43" i="14"/>
  <c r="M43" i="14" s="1"/>
  <c r="L47" i="14"/>
  <c r="M47" i="14" s="1"/>
  <c r="L51" i="14"/>
  <c r="M51" i="14" s="1"/>
  <c r="L55" i="14"/>
  <c r="M55" i="14" s="1"/>
  <c r="L59" i="14"/>
  <c r="M59" i="14" s="1"/>
  <c r="L63" i="14"/>
  <c r="M63" i="14" s="1"/>
  <c r="L67" i="14"/>
  <c r="M67" i="14" s="1"/>
  <c r="L71" i="14"/>
  <c r="M71" i="14" s="1"/>
  <c r="L77" i="14"/>
  <c r="M77" i="14" s="1"/>
  <c r="L85" i="14"/>
  <c r="M85" i="14" s="1"/>
  <c r="L92" i="14"/>
  <c r="M92" i="14" s="1"/>
  <c r="L78" i="14"/>
  <c r="M78" i="14" s="1"/>
  <c r="L86" i="14"/>
  <c r="M86" i="14" s="1"/>
  <c r="L7" i="14"/>
  <c r="M7" i="14" s="1"/>
  <c r="L22" i="14"/>
  <c r="M22" i="14" s="1"/>
  <c r="L11" i="14"/>
  <c r="M11" i="14" s="1"/>
  <c r="L8" i="14"/>
  <c r="M8" i="14" s="1"/>
  <c r="L16" i="14"/>
  <c r="M16" i="14" s="1"/>
  <c r="L23" i="14"/>
  <c r="M23" i="14" s="1"/>
  <c r="L28" i="14"/>
  <c r="M28" i="14" s="1"/>
  <c r="L32" i="14"/>
  <c r="M32" i="14" s="1"/>
  <c r="L36" i="14"/>
  <c r="M36" i="14" s="1"/>
  <c r="L40" i="14"/>
  <c r="M40" i="14" s="1"/>
  <c r="L44" i="14"/>
  <c r="M44" i="14" s="1"/>
  <c r="L48" i="14"/>
  <c r="M48" i="14" s="1"/>
  <c r="L52" i="14"/>
  <c r="M52" i="14" s="1"/>
  <c r="L56" i="14"/>
  <c r="M56" i="14" s="1"/>
  <c r="L60" i="14"/>
  <c r="M60" i="14" s="1"/>
  <c r="L64" i="14"/>
  <c r="M64" i="14" s="1"/>
  <c r="L68" i="14"/>
  <c r="M68" i="14" s="1"/>
  <c r="L72" i="14"/>
  <c r="M72" i="14" s="1"/>
  <c r="L79" i="14"/>
  <c r="M79" i="14" s="1"/>
  <c r="L87" i="14"/>
  <c r="M87" i="14" s="1"/>
  <c r="L93" i="14"/>
  <c r="M93" i="14" s="1"/>
  <c r="L96" i="14"/>
  <c r="M96" i="14" s="1"/>
  <c r="L80" i="14"/>
  <c r="M80" i="14" s="1"/>
  <c r="L88" i="14"/>
  <c r="M88" i="14" s="1"/>
  <c r="L6" i="14"/>
  <c r="M6" i="14" s="1"/>
  <c r="K32" i="11"/>
  <c r="P32" i="11" s="1"/>
  <c r="K47" i="11"/>
  <c r="P47" i="11" s="1"/>
  <c r="K35" i="11"/>
  <c r="P35" i="11" s="1"/>
  <c r="K23" i="11"/>
  <c r="P23" i="11" s="1"/>
  <c r="K43" i="11"/>
  <c r="P43" i="11" s="1"/>
  <c r="K40" i="11"/>
  <c r="P40" i="11" s="1"/>
  <c r="K42" i="11"/>
  <c r="P42" i="11" s="1"/>
  <c r="K27" i="11"/>
  <c r="P27" i="11" s="1"/>
  <c r="K28" i="11"/>
  <c r="P28" i="11" s="1"/>
  <c r="K49" i="11"/>
  <c r="K25" i="11"/>
  <c r="P25" i="11" s="1"/>
  <c r="K41" i="11"/>
  <c r="P41" i="11" s="1"/>
  <c r="J23" i="11"/>
  <c r="J24" i="11"/>
  <c r="J27" i="11"/>
  <c r="J15" i="11"/>
  <c r="F44" i="11"/>
  <c r="K44" i="11" s="1"/>
  <c r="P44" i="11" s="1"/>
  <c r="F40" i="11"/>
  <c r="F34" i="11"/>
  <c r="K34" i="11" s="1"/>
  <c r="P34" i="11" s="1"/>
  <c r="F28" i="11"/>
  <c r="J28" i="11" s="1"/>
  <c r="F24" i="11"/>
  <c r="K24" i="11" s="1"/>
  <c r="P24" i="11" s="1"/>
  <c r="F18" i="11"/>
  <c r="K18" i="11" s="1"/>
  <c r="P18" i="11" s="1"/>
  <c r="F14" i="11"/>
  <c r="K14" i="11" s="1"/>
  <c r="P14" i="11" s="1"/>
  <c r="F49" i="11"/>
  <c r="F43" i="11"/>
  <c r="J43" i="11" s="1"/>
  <c r="F39" i="11"/>
  <c r="K39" i="11" s="1"/>
  <c r="P39" i="11" s="1"/>
  <c r="F33" i="11"/>
  <c r="K33" i="11" s="1"/>
  <c r="P33" i="11" s="1"/>
  <c r="F27" i="11"/>
  <c r="F23" i="11"/>
  <c r="F17" i="11"/>
  <c r="K17" i="11" s="1"/>
  <c r="P17" i="11" s="1"/>
  <c r="F48" i="11"/>
  <c r="K48" i="11" s="1"/>
  <c r="P48" i="11" s="1"/>
  <c r="F42" i="11"/>
  <c r="F38" i="11"/>
  <c r="K38" i="11" s="1"/>
  <c r="P38" i="11" s="1"/>
  <c r="F32" i="11"/>
  <c r="J32" i="11" s="1"/>
  <c r="F26" i="11"/>
  <c r="K26" i="11" s="1"/>
  <c r="P26" i="11" s="1"/>
  <c r="F22" i="11"/>
  <c r="K22" i="11" s="1"/>
  <c r="P22" i="11" s="1"/>
  <c r="F16" i="11"/>
  <c r="K16" i="11" s="1"/>
  <c r="P16" i="11" s="1"/>
  <c r="F47" i="11"/>
  <c r="F41" i="11"/>
  <c r="F35" i="11"/>
  <c r="J35" i="11" s="1"/>
  <c r="F31" i="11"/>
  <c r="J31" i="11" s="1"/>
  <c r="F25" i="11"/>
  <c r="F21" i="11"/>
  <c r="K21" i="11" s="1"/>
  <c r="P21" i="11" s="1"/>
  <c r="F15" i="11"/>
  <c r="K15" i="11" s="1"/>
  <c r="P15" i="11" s="1"/>
  <c r="J33" i="11"/>
  <c r="J34" i="11"/>
  <c r="J41" i="11"/>
  <c r="J22" i="11"/>
  <c r="J42" i="11"/>
  <c r="J17" i="11"/>
  <c r="J39" i="11"/>
  <c r="J18" i="11"/>
  <c r="J40" i="11"/>
  <c r="J25" i="11"/>
  <c r="J47" i="11"/>
  <c r="J48" i="11"/>
  <c r="K13" i="10"/>
  <c r="J16" i="10"/>
  <c r="D27" i="10"/>
  <c r="C27" i="10" s="1"/>
  <c r="K15" i="10"/>
  <c r="K17" i="10"/>
  <c r="D26" i="10"/>
  <c r="C26" i="10" s="1"/>
  <c r="J15" i="10"/>
  <c r="J13" i="10"/>
  <c r="D24" i="10"/>
  <c r="C24" i="10" s="1"/>
  <c r="J14" i="10"/>
  <c r="D25" i="10"/>
  <c r="C25" i="10" s="1"/>
  <c r="K14" i="10"/>
  <c r="J92" i="6"/>
  <c r="J88" i="6"/>
  <c r="J84" i="6"/>
  <c r="J80" i="6"/>
  <c r="J76" i="6"/>
  <c r="J72" i="6"/>
  <c r="J68" i="6"/>
  <c r="J64" i="6"/>
  <c r="J60" i="6"/>
  <c r="J56" i="6"/>
  <c r="J52" i="6"/>
  <c r="J48" i="6"/>
  <c r="J44" i="6"/>
  <c r="J40" i="6"/>
  <c r="J36" i="6"/>
  <c r="J32" i="6"/>
  <c r="J28" i="6"/>
  <c r="J24" i="6"/>
  <c r="J19" i="6"/>
  <c r="J15" i="6"/>
  <c r="G213" i="6"/>
  <c r="G221" i="6"/>
  <c r="G229" i="6"/>
  <c r="G237" i="6"/>
  <c r="G245" i="6"/>
  <c r="G253" i="6"/>
  <c r="G261" i="6"/>
  <c r="G117" i="6"/>
  <c r="G125" i="6"/>
  <c r="G133" i="6"/>
  <c r="G141" i="6"/>
  <c r="G149" i="6"/>
  <c r="G157" i="6"/>
  <c r="G165" i="6"/>
  <c r="G173" i="6"/>
  <c r="G181" i="6"/>
  <c r="G189" i="6"/>
  <c r="G97" i="6"/>
  <c r="G101" i="6"/>
  <c r="G105" i="6"/>
  <c r="G109" i="6"/>
  <c r="G212" i="6"/>
  <c r="J212" i="6" s="1"/>
  <c r="G220" i="6"/>
  <c r="J220" i="6" s="1"/>
  <c r="G228" i="6"/>
  <c r="J228" i="6" s="1"/>
  <c r="G236" i="6"/>
  <c r="J236" i="6" s="1"/>
  <c r="G244" i="6"/>
  <c r="J244" i="6" s="1"/>
  <c r="G252" i="6"/>
  <c r="J252" i="6" s="1"/>
  <c r="G260" i="6"/>
  <c r="J260" i="6" s="1"/>
  <c r="G116" i="6"/>
  <c r="G124" i="6"/>
  <c r="G132" i="6"/>
  <c r="G140" i="6"/>
  <c r="G148" i="6"/>
  <c r="G156" i="6"/>
  <c r="G164" i="6"/>
  <c r="G172" i="6"/>
  <c r="G180" i="6"/>
  <c r="G188" i="6"/>
  <c r="G199" i="6"/>
  <c r="G203" i="6"/>
  <c r="G265" i="6"/>
  <c r="G269" i="6"/>
  <c r="G273" i="6"/>
  <c r="G281" i="6"/>
  <c r="G289" i="6"/>
  <c r="G297" i="6"/>
  <c r="G305" i="6"/>
  <c r="G313" i="6"/>
  <c r="G321" i="6"/>
  <c r="G329" i="6"/>
  <c r="G337" i="6"/>
  <c r="G345" i="6"/>
  <c r="G353" i="6"/>
  <c r="J353" i="6" s="1"/>
  <c r="G360" i="6"/>
  <c r="J360" i="6" s="1"/>
  <c r="G378" i="6"/>
  <c r="J378" i="6" s="1"/>
  <c r="G386" i="6"/>
  <c r="J386" i="6" s="1"/>
  <c r="G368" i="6"/>
  <c r="G276" i="6"/>
  <c r="J276" i="6" s="1"/>
  <c r="G284" i="6"/>
  <c r="G292" i="6"/>
  <c r="J292" i="6" s="1"/>
  <c r="G300" i="6"/>
  <c r="G308" i="6"/>
  <c r="J308" i="6" s="1"/>
  <c r="G316" i="6"/>
  <c r="G324" i="6"/>
  <c r="G332" i="6"/>
  <c r="G340" i="6"/>
  <c r="G348" i="6"/>
  <c r="G356" i="6"/>
  <c r="G379" i="6"/>
  <c r="G387" i="6"/>
  <c r="G365" i="6"/>
  <c r="G373" i="6"/>
  <c r="G406" i="6"/>
  <c r="G414" i="6"/>
  <c r="G422" i="6"/>
  <c r="G430" i="6"/>
  <c r="G438" i="6"/>
  <c r="G446" i="6"/>
  <c r="G454" i="6"/>
  <c r="G462" i="6"/>
  <c r="G470" i="6"/>
  <c r="G478" i="6"/>
  <c r="G401" i="6"/>
  <c r="J401" i="6" s="1"/>
  <c r="G409" i="6"/>
  <c r="J409" i="6" s="1"/>
  <c r="G417" i="6"/>
  <c r="J417" i="6" s="1"/>
  <c r="G425" i="6"/>
  <c r="J425" i="6" s="1"/>
  <c r="G433" i="6"/>
  <c r="J433" i="6" s="1"/>
  <c r="G441" i="6"/>
  <c r="J441" i="6" s="1"/>
  <c r="G449" i="6"/>
  <c r="J449" i="6" s="1"/>
  <c r="G457" i="6"/>
  <c r="J457" i="6" s="1"/>
  <c r="G465" i="6"/>
  <c r="J465" i="6" s="1"/>
  <c r="G473" i="6"/>
  <c r="J473" i="6" s="1"/>
  <c r="G481" i="6"/>
  <c r="J481" i="6" s="1"/>
  <c r="G395" i="6"/>
  <c r="G484" i="6"/>
  <c r="G488" i="6"/>
  <c r="G505" i="6"/>
  <c r="G509" i="6"/>
  <c r="G513" i="6"/>
  <c r="G517" i="6"/>
  <c r="G521" i="6"/>
  <c r="G525" i="6"/>
  <c r="G529" i="6"/>
  <c r="G492" i="6"/>
  <c r="G499" i="6"/>
  <c r="G536" i="6"/>
  <c r="J536" i="6" s="1"/>
  <c r="G494" i="6"/>
  <c r="G502" i="6"/>
  <c r="G538" i="6"/>
  <c r="G540" i="6"/>
  <c r="G544" i="6"/>
  <c r="G548" i="6"/>
  <c r="G552" i="6"/>
  <c r="G556" i="6"/>
  <c r="G560" i="6"/>
  <c r="G564" i="6"/>
  <c r="G568" i="6"/>
  <c r="G572" i="6"/>
  <c r="G576" i="6"/>
  <c r="G580" i="6"/>
  <c r="G584" i="6"/>
  <c r="G588" i="6"/>
  <c r="G592" i="6"/>
  <c r="G596" i="6"/>
  <c r="G600" i="6"/>
  <c r="G604" i="6"/>
  <c r="G608" i="6"/>
  <c r="G623" i="6"/>
  <c r="J623" i="6" s="1"/>
  <c r="G612" i="6"/>
  <c r="G616" i="6"/>
  <c r="G620" i="6"/>
  <c r="G631" i="6"/>
  <c r="G639" i="6"/>
  <c r="G647" i="6"/>
  <c r="G651" i="6"/>
  <c r="G655" i="6"/>
  <c r="G624" i="6"/>
  <c r="G630" i="6"/>
  <c r="J630" i="6" s="1"/>
  <c r="G638" i="6"/>
  <c r="J638" i="6" s="1"/>
  <c r="G646" i="6"/>
  <c r="J646" i="6" s="1"/>
  <c r="G663" i="6"/>
  <c r="G671" i="6"/>
  <c r="G679" i="6"/>
  <c r="G662" i="6"/>
  <c r="G670" i="6"/>
  <c r="G678" i="6"/>
  <c r="G658" i="6"/>
  <c r="J658" i="6" s="1"/>
  <c r="G686" i="6"/>
  <c r="G690" i="6"/>
  <c r="G720" i="6"/>
  <c r="J720" i="6" s="1"/>
  <c r="G701" i="6"/>
  <c r="G696" i="6"/>
  <c r="G700" i="6"/>
  <c r="G740" i="6"/>
  <c r="J740" i="6" s="1"/>
  <c r="G705" i="6"/>
  <c r="J705" i="6" s="1"/>
  <c r="G732" i="6"/>
  <c r="J732" i="6" s="1"/>
  <c r="G744" i="6"/>
  <c r="G764" i="6"/>
  <c r="G713" i="6"/>
  <c r="G721" i="6"/>
  <c r="G729" i="6"/>
  <c r="G737" i="6"/>
  <c r="J737" i="6" s="1"/>
  <c r="G745" i="6"/>
  <c r="J745" i="6" s="1"/>
  <c r="G765" i="6"/>
  <c r="G769" i="6"/>
  <c r="G773" i="6"/>
  <c r="G755" i="6"/>
  <c r="J755" i="6" s="1"/>
  <c r="G763" i="6"/>
  <c r="G747" i="6"/>
  <c r="J747" i="6" s="1"/>
  <c r="G751" i="6"/>
  <c r="G779" i="6"/>
  <c r="G778" i="6"/>
  <c r="J778" i="6" s="1"/>
  <c r="G786" i="6"/>
  <c r="G790" i="6"/>
  <c r="G794" i="6"/>
  <c r="J794" i="6" s="1"/>
  <c r="G802" i="6"/>
  <c r="G800" i="6"/>
  <c r="J800" i="6" s="1"/>
  <c r="G803" i="6"/>
  <c r="G798" i="6"/>
  <c r="J798" i="6" s="1"/>
  <c r="W5" i="6"/>
  <c r="G12" i="6"/>
  <c r="AD5" i="6"/>
  <c r="N5" i="6"/>
  <c r="AK5" i="6"/>
  <c r="U5" i="6"/>
  <c r="J5" i="6"/>
  <c r="G13" i="6"/>
  <c r="J199" i="6"/>
  <c r="J203" i="6"/>
  <c r="J321" i="6"/>
  <c r="J329" i="6"/>
  <c r="J337" i="6"/>
  <c r="J345" i="6"/>
  <c r="J213" i="6"/>
  <c r="J221" i="6"/>
  <c r="J229" i="6"/>
  <c r="J237" i="6"/>
  <c r="J245" i="6"/>
  <c r="J253" i="6"/>
  <c r="J261" i="6"/>
  <c r="J265" i="6"/>
  <c r="J269" i="6"/>
  <c r="J273" i="6"/>
  <c r="J289" i="6"/>
  <c r="J305" i="6"/>
  <c r="J316" i="6"/>
  <c r="J324" i="6"/>
  <c r="J332" i="6"/>
  <c r="J340" i="6"/>
  <c r="J348" i="6"/>
  <c r="J356" i="6"/>
  <c r="J379" i="6"/>
  <c r="J387" i="6"/>
  <c r="J395" i="6"/>
  <c r="J612" i="6"/>
  <c r="J616" i="6"/>
  <c r="J620" i="6"/>
  <c r="J624" i="6"/>
  <c r="J631" i="6"/>
  <c r="J639" i="6"/>
  <c r="J647" i="6"/>
  <c r="J651" i="6"/>
  <c r="J655" i="6"/>
  <c r="J662" i="6"/>
  <c r="J696" i="6"/>
  <c r="J700" i="6"/>
  <c r="J721" i="6"/>
  <c r="J763" i="6"/>
  <c r="J751" i="6"/>
  <c r="J786" i="6"/>
  <c r="J765" i="6"/>
  <c r="J769" i="6"/>
  <c r="J773" i="6"/>
  <c r="J802" i="6"/>
  <c r="J91" i="6"/>
  <c r="J87" i="6"/>
  <c r="J83" i="6"/>
  <c r="J79" i="6"/>
  <c r="J75" i="6"/>
  <c r="J71" i="6"/>
  <c r="J67" i="6"/>
  <c r="J63" i="6"/>
  <c r="J59" i="6"/>
  <c r="J55" i="6"/>
  <c r="J51" i="6"/>
  <c r="J47" i="6"/>
  <c r="J43" i="6"/>
  <c r="J39" i="6"/>
  <c r="J35" i="6"/>
  <c r="J31" i="6"/>
  <c r="J27" i="6"/>
  <c r="J23" i="6"/>
  <c r="J18" i="6"/>
  <c r="J14" i="6"/>
  <c r="I803" i="6"/>
  <c r="I801" i="6"/>
  <c r="I799" i="6"/>
  <c r="I804" i="6"/>
  <c r="I802" i="6"/>
  <c r="I798" i="6"/>
  <c r="I797" i="6"/>
  <c r="I796" i="6"/>
  <c r="I800" i="6"/>
  <c r="I795" i="6"/>
  <c r="I794" i="6"/>
  <c r="I793" i="6"/>
  <c r="I792" i="6"/>
  <c r="I791" i="6"/>
  <c r="I790" i="6"/>
  <c r="I789" i="6"/>
  <c r="I786" i="6"/>
  <c r="I784" i="6"/>
  <c r="I782" i="6"/>
  <c r="I780" i="6"/>
  <c r="I778" i="6"/>
  <c r="I776" i="6"/>
  <c r="I775" i="6"/>
  <c r="I774" i="6"/>
  <c r="I773" i="6"/>
  <c r="I772" i="6"/>
  <c r="I771" i="6"/>
  <c r="I770" i="6"/>
  <c r="I769" i="6"/>
  <c r="I768" i="6"/>
  <c r="I767" i="6"/>
  <c r="I766" i="6"/>
  <c r="I765" i="6"/>
  <c r="I788" i="6"/>
  <c r="I785" i="6"/>
  <c r="I783" i="6"/>
  <c r="I781" i="6"/>
  <c r="I779" i="6"/>
  <c r="I777" i="6"/>
  <c r="I787" i="6"/>
  <c r="I763" i="6"/>
  <c r="I761" i="6"/>
  <c r="I759" i="6"/>
  <c r="I757" i="6"/>
  <c r="I755" i="6"/>
  <c r="I764" i="6"/>
  <c r="I762" i="6"/>
  <c r="I760" i="6"/>
  <c r="I758" i="6"/>
  <c r="I756" i="6"/>
  <c r="I754" i="6"/>
  <c r="I751" i="6"/>
  <c r="I747" i="6"/>
  <c r="I744" i="6"/>
  <c r="I742" i="6"/>
  <c r="I740" i="6"/>
  <c r="I738" i="6"/>
  <c r="I736" i="6"/>
  <c r="I734" i="6"/>
  <c r="I732" i="6"/>
  <c r="I730" i="6"/>
  <c r="I728" i="6"/>
  <c r="I726" i="6"/>
  <c r="I724" i="6"/>
  <c r="I722" i="6"/>
  <c r="I720" i="6"/>
  <c r="I718" i="6"/>
  <c r="I716" i="6"/>
  <c r="I714" i="6"/>
  <c r="I712" i="6"/>
  <c r="I710" i="6"/>
  <c r="I750" i="6"/>
  <c r="I746" i="6"/>
  <c r="I753" i="6"/>
  <c r="I741" i="6"/>
  <c r="I731" i="6"/>
  <c r="I723" i="6"/>
  <c r="I715" i="6"/>
  <c r="I743" i="6"/>
  <c r="I752" i="6"/>
  <c r="I749" i="6"/>
  <c r="I748" i="6"/>
  <c r="I745" i="6"/>
  <c r="I737" i="6"/>
  <c r="I735" i="6"/>
  <c r="I727" i="6"/>
  <c r="I739" i="6"/>
  <c r="I729" i="6"/>
  <c r="I721" i="6"/>
  <c r="I713" i="6"/>
  <c r="I719" i="6"/>
  <c r="I717" i="6"/>
  <c r="I707" i="6"/>
  <c r="I705" i="6"/>
  <c r="I711" i="6"/>
  <c r="I702" i="6"/>
  <c r="I699" i="6"/>
  <c r="I725" i="6"/>
  <c r="I701" i="6"/>
  <c r="I697" i="6"/>
  <c r="I695" i="6"/>
  <c r="I693" i="6"/>
  <c r="I691" i="6"/>
  <c r="I690" i="6"/>
  <c r="I689" i="6"/>
  <c r="I688" i="6"/>
  <c r="I687" i="6"/>
  <c r="I686" i="6"/>
  <c r="I685" i="6"/>
  <c r="I684" i="6"/>
  <c r="I683" i="6"/>
  <c r="I682" i="6"/>
  <c r="I703" i="6"/>
  <c r="I733" i="6"/>
  <c r="I709" i="6"/>
  <c r="I708" i="6"/>
  <c r="I706" i="6"/>
  <c r="I704" i="6"/>
  <c r="I700" i="6"/>
  <c r="I698" i="6"/>
  <c r="I696" i="6"/>
  <c r="I694" i="6"/>
  <c r="I692" i="6"/>
  <c r="I681" i="6"/>
  <c r="I679" i="6"/>
  <c r="I677" i="6"/>
  <c r="I675" i="6"/>
  <c r="I673" i="6"/>
  <c r="I671" i="6"/>
  <c r="I669" i="6"/>
  <c r="I667" i="6"/>
  <c r="I665" i="6"/>
  <c r="I663" i="6"/>
  <c r="I661" i="6"/>
  <c r="I680" i="6"/>
  <c r="I678" i="6"/>
  <c r="I676" i="6"/>
  <c r="I674" i="6"/>
  <c r="I672" i="6"/>
  <c r="I670" i="6"/>
  <c r="I668" i="6"/>
  <c r="I666" i="6"/>
  <c r="I664" i="6"/>
  <c r="I662" i="6"/>
  <c r="I647" i="6"/>
  <c r="I645" i="6"/>
  <c r="I643" i="6"/>
  <c r="I641" i="6"/>
  <c r="I639" i="6"/>
  <c r="I637" i="6"/>
  <c r="I635" i="6"/>
  <c r="I633" i="6"/>
  <c r="I631" i="6"/>
  <c r="I629" i="6"/>
  <c r="I627" i="6"/>
  <c r="I625" i="6"/>
  <c r="I656" i="6"/>
  <c r="I655" i="6"/>
  <c r="I654" i="6"/>
  <c r="I653" i="6"/>
  <c r="I652" i="6"/>
  <c r="I651" i="6"/>
  <c r="I650" i="6"/>
  <c r="I649" i="6"/>
  <c r="I648" i="6"/>
  <c r="I660" i="6"/>
  <c r="I659" i="6"/>
  <c r="I658" i="6"/>
  <c r="I657" i="6"/>
  <c r="I646" i="6"/>
  <c r="I644" i="6"/>
  <c r="I642" i="6"/>
  <c r="I640" i="6"/>
  <c r="I638" i="6"/>
  <c r="I636" i="6"/>
  <c r="I634" i="6"/>
  <c r="I632" i="6"/>
  <c r="I630" i="6"/>
  <c r="I628" i="6"/>
  <c r="I626" i="6"/>
  <c r="I624" i="6"/>
  <c r="I623" i="6"/>
  <c r="I622" i="6"/>
  <c r="I621" i="6"/>
  <c r="I620" i="6"/>
  <c r="I619" i="6"/>
  <c r="I618" i="6"/>
  <c r="I617" i="6"/>
  <c r="I616" i="6"/>
  <c r="I615" i="6"/>
  <c r="I614" i="6"/>
  <c r="I613" i="6"/>
  <c r="I612" i="6"/>
  <c r="I611" i="6"/>
  <c r="I610" i="6"/>
  <c r="I609" i="6"/>
  <c r="I608" i="6"/>
  <c r="I607" i="6"/>
  <c r="I606" i="6"/>
  <c r="I605" i="6"/>
  <c r="I604" i="6"/>
  <c r="I603" i="6"/>
  <c r="I602" i="6"/>
  <c r="I601" i="6"/>
  <c r="I600" i="6"/>
  <c r="I599" i="6"/>
  <c r="I598" i="6"/>
  <c r="I597" i="6"/>
  <c r="I596" i="6"/>
  <c r="I595" i="6"/>
  <c r="I594" i="6"/>
  <c r="I593" i="6"/>
  <c r="I592" i="6"/>
  <c r="I591" i="6"/>
  <c r="I590" i="6"/>
  <c r="I589" i="6"/>
  <c r="I588" i="6"/>
  <c r="I587" i="6"/>
  <c r="I586" i="6"/>
  <c r="I584" i="6"/>
  <c r="I583" i="6"/>
  <c r="I582" i="6"/>
  <c r="I581" i="6"/>
  <c r="I580" i="6"/>
  <c r="I579" i="6"/>
  <c r="I578" i="6"/>
  <c r="I577" i="6"/>
  <c r="I576" i="6"/>
  <c r="I575" i="6"/>
  <c r="I574" i="6"/>
  <c r="I573" i="6"/>
  <c r="I572" i="6"/>
  <c r="I571" i="6"/>
  <c r="I570" i="6"/>
  <c r="I569" i="6"/>
  <c r="I568" i="6"/>
  <c r="I567" i="6"/>
  <c r="I566" i="6"/>
  <c r="I565" i="6"/>
  <c r="I564" i="6"/>
  <c r="I563" i="6"/>
  <c r="I562" i="6"/>
  <c r="I561" i="6"/>
  <c r="I560" i="6"/>
  <c r="I559" i="6"/>
  <c r="I558" i="6"/>
  <c r="I557" i="6"/>
  <c r="I556" i="6"/>
  <c r="I555" i="6"/>
  <c r="I554" i="6"/>
  <c r="I553" i="6"/>
  <c r="I552" i="6"/>
  <c r="I551" i="6"/>
  <c r="I550" i="6"/>
  <c r="I549" i="6"/>
  <c r="I548" i="6"/>
  <c r="I547" i="6"/>
  <c r="I546" i="6"/>
  <c r="I545" i="6"/>
  <c r="I544" i="6"/>
  <c r="I543" i="6"/>
  <c r="I542" i="6"/>
  <c r="I541" i="6"/>
  <c r="I540" i="6"/>
  <c r="I539" i="6"/>
  <c r="I585" i="6"/>
  <c r="I538" i="6"/>
  <c r="I537" i="6"/>
  <c r="I536" i="6"/>
  <c r="I535" i="6"/>
  <c r="I534" i="6"/>
  <c r="I533" i="6"/>
  <c r="I492" i="6"/>
  <c r="I491" i="6"/>
  <c r="I490" i="6"/>
  <c r="I489" i="6"/>
  <c r="I488" i="6"/>
  <c r="I487" i="6"/>
  <c r="I486" i="6"/>
  <c r="I485" i="6"/>
  <c r="I484" i="6"/>
  <c r="I503" i="6"/>
  <c r="I501" i="6"/>
  <c r="I499" i="6"/>
  <c r="I497" i="6"/>
  <c r="I495" i="6"/>
  <c r="I493" i="6"/>
  <c r="I532" i="6"/>
  <c r="I531" i="6"/>
  <c r="I530" i="6"/>
  <c r="I529" i="6"/>
  <c r="I528" i="6"/>
  <c r="I527" i="6"/>
  <c r="I526" i="6"/>
  <c r="I525" i="6"/>
  <c r="I524" i="6"/>
  <c r="I523" i="6"/>
  <c r="I522" i="6"/>
  <c r="I521" i="6"/>
  <c r="I520" i="6"/>
  <c r="I519" i="6"/>
  <c r="I518" i="6"/>
  <c r="I517" i="6"/>
  <c r="I516" i="6"/>
  <c r="I515" i="6"/>
  <c r="I514" i="6"/>
  <c r="I513" i="6"/>
  <c r="I512" i="6"/>
  <c r="I511" i="6"/>
  <c r="I510" i="6"/>
  <c r="I509" i="6"/>
  <c r="I508" i="6"/>
  <c r="I507" i="6"/>
  <c r="I506" i="6"/>
  <c r="I505" i="6"/>
  <c r="I502" i="6"/>
  <c r="I498" i="6"/>
  <c r="I494" i="6"/>
  <c r="I483" i="6"/>
  <c r="I481" i="6"/>
  <c r="I479" i="6"/>
  <c r="I477" i="6"/>
  <c r="I475" i="6"/>
  <c r="I473" i="6"/>
  <c r="I471" i="6"/>
  <c r="I469" i="6"/>
  <c r="I467" i="6"/>
  <c r="I465" i="6"/>
  <c r="I463" i="6"/>
  <c r="I461" i="6"/>
  <c r="I459" i="6"/>
  <c r="I457" i="6"/>
  <c r="I455" i="6"/>
  <c r="I453" i="6"/>
  <c r="I451" i="6"/>
  <c r="I449" i="6"/>
  <c r="I447" i="6"/>
  <c r="I445" i="6"/>
  <c r="I443" i="6"/>
  <c r="I441" i="6"/>
  <c r="I439" i="6"/>
  <c r="I437" i="6"/>
  <c r="I435" i="6"/>
  <c r="I433" i="6"/>
  <c r="I431" i="6"/>
  <c r="I429" i="6"/>
  <c r="I427" i="6"/>
  <c r="I425" i="6"/>
  <c r="I423" i="6"/>
  <c r="I421" i="6"/>
  <c r="I419" i="6"/>
  <c r="I417" i="6"/>
  <c r="I415" i="6"/>
  <c r="I413" i="6"/>
  <c r="I411" i="6"/>
  <c r="I409" i="6"/>
  <c r="I407" i="6"/>
  <c r="I405" i="6"/>
  <c r="I403" i="6"/>
  <c r="I401" i="6"/>
  <c r="I399" i="6"/>
  <c r="I504" i="6"/>
  <c r="I500" i="6"/>
  <c r="I496" i="6"/>
  <c r="I482" i="6"/>
  <c r="I480" i="6"/>
  <c r="I478" i="6"/>
  <c r="I476" i="6"/>
  <c r="I474" i="6"/>
  <c r="I472" i="6"/>
  <c r="I470" i="6"/>
  <c r="I468" i="6"/>
  <c r="I466" i="6"/>
  <c r="I464" i="6"/>
  <c r="I462" i="6"/>
  <c r="I460" i="6"/>
  <c r="I458" i="6"/>
  <c r="I456" i="6"/>
  <c r="I454" i="6"/>
  <c r="I452" i="6"/>
  <c r="I450" i="6"/>
  <c r="I448" i="6"/>
  <c r="I446" i="6"/>
  <c r="I444" i="6"/>
  <c r="I442" i="6"/>
  <c r="I440" i="6"/>
  <c r="I438" i="6"/>
  <c r="I436" i="6"/>
  <c r="I434" i="6"/>
  <c r="I432" i="6"/>
  <c r="I430" i="6"/>
  <c r="I428" i="6"/>
  <c r="I426" i="6"/>
  <c r="I424" i="6"/>
  <c r="I422" i="6"/>
  <c r="I420" i="6"/>
  <c r="I418" i="6"/>
  <c r="I416" i="6"/>
  <c r="I414" i="6"/>
  <c r="I412" i="6"/>
  <c r="I410" i="6"/>
  <c r="I408" i="6"/>
  <c r="I406" i="6"/>
  <c r="I404" i="6"/>
  <c r="I402" i="6"/>
  <c r="I400" i="6"/>
  <c r="I398" i="6"/>
  <c r="I397" i="6"/>
  <c r="I396" i="6"/>
  <c r="I395" i="6"/>
  <c r="I394" i="6"/>
  <c r="I393" i="6"/>
  <c r="I392" i="6"/>
  <c r="I391" i="6"/>
  <c r="I390" i="6"/>
  <c r="I389" i="6"/>
  <c r="I388" i="6"/>
  <c r="I387" i="6"/>
  <c r="I386" i="6"/>
  <c r="I385" i="6"/>
  <c r="I384" i="6"/>
  <c r="I383" i="6"/>
  <c r="I382" i="6"/>
  <c r="I381" i="6"/>
  <c r="I380" i="6"/>
  <c r="I379" i="6"/>
  <c r="I378" i="6"/>
  <c r="I377" i="6"/>
  <c r="I376" i="6"/>
  <c r="I375" i="6"/>
  <c r="I374" i="6"/>
  <c r="I373" i="6"/>
  <c r="I372" i="6"/>
  <c r="I371" i="6"/>
  <c r="I370" i="6"/>
  <c r="I369" i="6"/>
  <c r="I368" i="6"/>
  <c r="I367" i="6"/>
  <c r="I366" i="6"/>
  <c r="I365" i="6"/>
  <c r="I364" i="6"/>
  <c r="I363" i="6"/>
  <c r="I357" i="6"/>
  <c r="I355" i="6"/>
  <c r="I353" i="6"/>
  <c r="I351" i="6"/>
  <c r="I349" i="6"/>
  <c r="I347" i="6"/>
  <c r="I345" i="6"/>
  <c r="I343" i="6"/>
  <c r="I341" i="6"/>
  <c r="I339" i="6"/>
  <c r="I337" i="6"/>
  <c r="I335" i="6"/>
  <c r="I333" i="6"/>
  <c r="I331" i="6"/>
  <c r="I329" i="6"/>
  <c r="I327" i="6"/>
  <c r="I325" i="6"/>
  <c r="I323" i="6"/>
  <c r="I321" i="6"/>
  <c r="I319" i="6"/>
  <c r="I317" i="6"/>
  <c r="I315" i="6"/>
  <c r="I313" i="6"/>
  <c r="I311" i="6"/>
  <c r="I309" i="6"/>
  <c r="I307" i="6"/>
  <c r="I305" i="6"/>
  <c r="I303" i="6"/>
  <c r="I301" i="6"/>
  <c r="I299" i="6"/>
  <c r="I297" i="6"/>
  <c r="I295" i="6"/>
  <c r="I293" i="6"/>
  <c r="I291" i="6"/>
  <c r="I289" i="6"/>
  <c r="I287" i="6"/>
  <c r="I285" i="6"/>
  <c r="I283" i="6"/>
  <c r="I281" i="6"/>
  <c r="I279" i="6"/>
  <c r="I277" i="6"/>
  <c r="I362" i="6"/>
  <c r="I361" i="6"/>
  <c r="I360" i="6"/>
  <c r="I359" i="6"/>
  <c r="I358" i="6"/>
  <c r="I356" i="6"/>
  <c r="I354" i="6"/>
  <c r="I352" i="6"/>
  <c r="I350" i="6"/>
  <c r="I348" i="6"/>
  <c r="I346" i="6"/>
  <c r="I344" i="6"/>
  <c r="I342" i="6"/>
  <c r="I340" i="6"/>
  <c r="I338" i="6"/>
  <c r="I336" i="6"/>
  <c r="I334" i="6"/>
  <c r="I332" i="6"/>
  <c r="I330" i="6"/>
  <c r="I328" i="6"/>
  <c r="I326" i="6"/>
  <c r="I324" i="6"/>
  <c r="I322" i="6"/>
  <c r="I320" i="6"/>
  <c r="I318" i="6"/>
  <c r="I316" i="6"/>
  <c r="I314" i="6"/>
  <c r="I312" i="6"/>
  <c r="I310" i="6"/>
  <c r="I308" i="6"/>
  <c r="I306" i="6"/>
  <c r="I304" i="6"/>
  <c r="I302" i="6"/>
  <c r="I300" i="6"/>
  <c r="I298" i="6"/>
  <c r="I296" i="6"/>
  <c r="I294" i="6"/>
  <c r="I292" i="6"/>
  <c r="I290" i="6"/>
  <c r="I288" i="6"/>
  <c r="I286" i="6"/>
  <c r="I284" i="6"/>
  <c r="I282" i="6"/>
  <c r="I280" i="6"/>
  <c r="I278" i="6"/>
  <c r="I276" i="6"/>
  <c r="I275" i="6"/>
  <c r="I274" i="6"/>
  <c r="I273" i="6"/>
  <c r="I272" i="6"/>
  <c r="I271" i="6"/>
  <c r="I270" i="6"/>
  <c r="I269" i="6"/>
  <c r="I268" i="6"/>
  <c r="I267" i="6"/>
  <c r="I266" i="6"/>
  <c r="I265" i="6"/>
  <c r="I264" i="6"/>
  <c r="I263"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5" i="6"/>
  <c r="I193" i="6"/>
  <c r="I191" i="6"/>
  <c r="I189" i="6"/>
  <c r="I187" i="6"/>
  <c r="I185" i="6"/>
  <c r="I183" i="6"/>
  <c r="I181" i="6"/>
  <c r="I179" i="6"/>
  <c r="I177" i="6"/>
  <c r="I175" i="6"/>
  <c r="I173" i="6"/>
  <c r="I171" i="6"/>
  <c r="I169" i="6"/>
  <c r="I167" i="6"/>
  <c r="I165" i="6"/>
  <c r="I163" i="6"/>
  <c r="I161" i="6"/>
  <c r="I159" i="6"/>
  <c r="I157" i="6"/>
  <c r="I155" i="6"/>
  <c r="I153" i="6"/>
  <c r="I151" i="6"/>
  <c r="I149" i="6"/>
  <c r="I147" i="6"/>
  <c r="I145" i="6"/>
  <c r="I143" i="6"/>
  <c r="I141" i="6"/>
  <c r="I139" i="6"/>
  <c r="I137" i="6"/>
  <c r="I135" i="6"/>
  <c r="I133" i="6"/>
  <c r="I131" i="6"/>
  <c r="I129" i="6"/>
  <c r="I127" i="6"/>
  <c r="I125" i="6"/>
  <c r="I123" i="6"/>
  <c r="I121" i="6"/>
  <c r="I119" i="6"/>
  <c r="I117" i="6"/>
  <c r="I115" i="6"/>
  <c r="I113" i="6"/>
  <c r="I111" i="6"/>
  <c r="I198" i="6"/>
  <c r="I197" i="6"/>
  <c r="I194" i="6"/>
  <c r="I192" i="6"/>
  <c r="I190" i="6"/>
  <c r="I188" i="6"/>
  <c r="I186" i="6"/>
  <c r="I184" i="6"/>
  <c r="I182" i="6"/>
  <c r="I180" i="6"/>
  <c r="I178" i="6"/>
  <c r="I176" i="6"/>
  <c r="I174" i="6"/>
  <c r="I172" i="6"/>
  <c r="I170" i="6"/>
  <c r="I168" i="6"/>
  <c r="I166" i="6"/>
  <c r="I164" i="6"/>
  <c r="I162" i="6"/>
  <c r="I160" i="6"/>
  <c r="I158" i="6"/>
  <c r="I156" i="6"/>
  <c r="I154" i="6"/>
  <c r="I152" i="6"/>
  <c r="I150" i="6"/>
  <c r="I148" i="6"/>
  <c r="I146" i="6"/>
  <c r="I144" i="6"/>
  <c r="I142" i="6"/>
  <c r="I140" i="6"/>
  <c r="I138" i="6"/>
  <c r="I136" i="6"/>
  <c r="I134" i="6"/>
  <c r="I132" i="6"/>
  <c r="I130" i="6"/>
  <c r="I128" i="6"/>
  <c r="I126" i="6"/>
  <c r="I124" i="6"/>
  <c r="I122" i="6"/>
  <c r="I120" i="6"/>
  <c r="I118" i="6"/>
  <c r="I116" i="6"/>
  <c r="I114" i="6"/>
  <c r="I112" i="6"/>
  <c r="I110" i="6"/>
  <c r="I196" i="6"/>
  <c r="I109" i="6"/>
  <c r="I108" i="6"/>
  <c r="I107" i="6"/>
  <c r="I106" i="6"/>
  <c r="I105" i="6"/>
  <c r="I104" i="6"/>
  <c r="I103" i="6"/>
  <c r="I102" i="6"/>
  <c r="I101" i="6"/>
  <c r="I100" i="6"/>
  <c r="I99" i="6"/>
  <c r="I98" i="6"/>
  <c r="I97" i="6"/>
  <c r="I96" i="6"/>
  <c r="I13" i="6"/>
  <c r="I12" i="6"/>
  <c r="I11" i="6"/>
  <c r="I10" i="6"/>
  <c r="I9"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G207" i="6"/>
  <c r="G215" i="6"/>
  <c r="G223" i="6"/>
  <c r="J223" i="6" s="1"/>
  <c r="G231" i="6"/>
  <c r="G239" i="6"/>
  <c r="G247" i="6"/>
  <c r="G255" i="6"/>
  <c r="J255" i="6" s="1"/>
  <c r="G111" i="6"/>
  <c r="J111" i="6" s="1"/>
  <c r="G119" i="6"/>
  <c r="J119" i="6" s="1"/>
  <c r="G127" i="6"/>
  <c r="J127" i="6" s="1"/>
  <c r="G135" i="6"/>
  <c r="J135" i="6" s="1"/>
  <c r="G143" i="6"/>
  <c r="J143" i="6" s="1"/>
  <c r="G151" i="6"/>
  <c r="J151" i="6" s="1"/>
  <c r="G159" i="6"/>
  <c r="J159" i="6" s="1"/>
  <c r="G167" i="6"/>
  <c r="J167" i="6" s="1"/>
  <c r="G175" i="6"/>
  <c r="J175" i="6" s="1"/>
  <c r="G183" i="6"/>
  <c r="J183" i="6" s="1"/>
  <c r="G191" i="6"/>
  <c r="J191" i="6" s="1"/>
  <c r="G98" i="6"/>
  <c r="J98" i="6" s="1"/>
  <c r="G102" i="6"/>
  <c r="J102" i="6" s="1"/>
  <c r="G106" i="6"/>
  <c r="J106" i="6" s="1"/>
  <c r="G214" i="6"/>
  <c r="J214" i="6" s="1"/>
  <c r="G222" i="6"/>
  <c r="J222" i="6" s="1"/>
  <c r="G230" i="6"/>
  <c r="G238" i="6"/>
  <c r="G246" i="6"/>
  <c r="J246" i="6" s="1"/>
  <c r="G254" i="6"/>
  <c r="J254" i="6" s="1"/>
  <c r="G110" i="6"/>
  <c r="J110" i="6" s="1"/>
  <c r="G118" i="6"/>
  <c r="J118" i="6" s="1"/>
  <c r="G126" i="6"/>
  <c r="J126" i="6" s="1"/>
  <c r="G134" i="6"/>
  <c r="J134" i="6" s="1"/>
  <c r="G142" i="6"/>
  <c r="J142" i="6" s="1"/>
  <c r="G150" i="6"/>
  <c r="J150" i="6" s="1"/>
  <c r="G158" i="6"/>
  <c r="J158" i="6" s="1"/>
  <c r="G166" i="6"/>
  <c r="J166" i="6" s="1"/>
  <c r="G174" i="6"/>
  <c r="J174" i="6" s="1"/>
  <c r="G182" i="6"/>
  <c r="J182" i="6" s="1"/>
  <c r="G190" i="6"/>
  <c r="J190" i="6" s="1"/>
  <c r="G196" i="6"/>
  <c r="G200" i="6"/>
  <c r="G204" i="6"/>
  <c r="G262" i="6"/>
  <c r="G266" i="6"/>
  <c r="G270" i="6"/>
  <c r="G274" i="6"/>
  <c r="G283" i="6"/>
  <c r="G291" i="6"/>
  <c r="J291" i="6" s="1"/>
  <c r="G299" i="6"/>
  <c r="G307" i="6"/>
  <c r="J307" i="6" s="1"/>
  <c r="G315" i="6"/>
  <c r="G323" i="6"/>
  <c r="J323" i="6" s="1"/>
  <c r="G331" i="6"/>
  <c r="G339" i="6"/>
  <c r="G347" i="6"/>
  <c r="G355" i="6"/>
  <c r="J355" i="6" s="1"/>
  <c r="G361" i="6"/>
  <c r="J361" i="6" s="1"/>
  <c r="G380" i="6"/>
  <c r="G388" i="6"/>
  <c r="J388" i="6" s="1"/>
  <c r="G370" i="6"/>
  <c r="J370" i="6" s="1"/>
  <c r="G278" i="6"/>
  <c r="J278" i="6" s="1"/>
  <c r="G286" i="6"/>
  <c r="G294" i="6"/>
  <c r="J294" i="6" s="1"/>
  <c r="G302" i="6"/>
  <c r="G310" i="6"/>
  <c r="J310" i="6" s="1"/>
  <c r="G318" i="6"/>
  <c r="G326" i="6"/>
  <c r="J326" i="6" s="1"/>
  <c r="G334" i="6"/>
  <c r="J334" i="6" s="1"/>
  <c r="G342" i="6"/>
  <c r="G350" i="6"/>
  <c r="G358" i="6"/>
  <c r="J358" i="6" s="1"/>
  <c r="G381" i="6"/>
  <c r="G389" i="6"/>
  <c r="G367" i="6"/>
  <c r="J367" i="6" s="1"/>
  <c r="G400" i="6"/>
  <c r="G408" i="6"/>
  <c r="J408" i="6" s="1"/>
  <c r="G416" i="6"/>
  <c r="G424" i="6"/>
  <c r="G432" i="6"/>
  <c r="G440" i="6"/>
  <c r="J440" i="6" s="1"/>
  <c r="G448" i="6"/>
  <c r="G456" i="6"/>
  <c r="G464" i="6"/>
  <c r="G472" i="6"/>
  <c r="J472" i="6" s="1"/>
  <c r="G480" i="6"/>
  <c r="G403" i="6"/>
  <c r="J403" i="6" s="1"/>
  <c r="G411" i="6"/>
  <c r="J411" i="6" s="1"/>
  <c r="G419" i="6"/>
  <c r="J419" i="6" s="1"/>
  <c r="G427" i="6"/>
  <c r="J427" i="6" s="1"/>
  <c r="G435" i="6"/>
  <c r="J435" i="6" s="1"/>
  <c r="G443" i="6"/>
  <c r="J443" i="6" s="1"/>
  <c r="G451" i="6"/>
  <c r="J451" i="6" s="1"/>
  <c r="G459" i="6"/>
  <c r="J459" i="6" s="1"/>
  <c r="G467" i="6"/>
  <c r="J467" i="6" s="1"/>
  <c r="G475" i="6"/>
  <c r="J475" i="6" s="1"/>
  <c r="G483" i="6"/>
  <c r="J483" i="6" s="1"/>
  <c r="G396" i="6"/>
  <c r="G485" i="6"/>
  <c r="J485" i="6" s="1"/>
  <c r="G489" i="6"/>
  <c r="J489" i="6" s="1"/>
  <c r="G506" i="6"/>
  <c r="J506" i="6" s="1"/>
  <c r="G510" i="6"/>
  <c r="G514" i="6"/>
  <c r="G518" i="6"/>
  <c r="G522" i="6"/>
  <c r="J522" i="6" s="1"/>
  <c r="G526" i="6"/>
  <c r="G530" i="6"/>
  <c r="G493" i="6"/>
  <c r="J493" i="6" s="1"/>
  <c r="G501" i="6"/>
  <c r="J501" i="6" s="1"/>
  <c r="G496" i="6"/>
  <c r="J496" i="6" s="1"/>
  <c r="G504" i="6"/>
  <c r="J504" i="6" s="1"/>
  <c r="G541" i="6"/>
  <c r="J541" i="6" s="1"/>
  <c r="G545" i="6"/>
  <c r="J545" i="6" s="1"/>
  <c r="G549" i="6"/>
  <c r="J549" i="6" s="1"/>
  <c r="G553" i="6"/>
  <c r="J553" i="6" s="1"/>
  <c r="G557" i="6"/>
  <c r="J557" i="6" s="1"/>
  <c r="G561" i="6"/>
  <c r="J561" i="6" s="1"/>
  <c r="G565" i="6"/>
  <c r="J565" i="6" s="1"/>
  <c r="G569" i="6"/>
  <c r="J569" i="6" s="1"/>
  <c r="G573" i="6"/>
  <c r="J573" i="6" s="1"/>
  <c r="G577" i="6"/>
  <c r="J577" i="6" s="1"/>
  <c r="G581" i="6"/>
  <c r="J581" i="6" s="1"/>
  <c r="G585" i="6"/>
  <c r="J585" i="6" s="1"/>
  <c r="G589" i="6"/>
  <c r="G593" i="6"/>
  <c r="J593" i="6" s="1"/>
  <c r="G597" i="6"/>
  <c r="G601" i="6"/>
  <c r="G605" i="6"/>
  <c r="G609" i="6"/>
  <c r="J609" i="6" s="1"/>
  <c r="G613" i="6"/>
  <c r="G617" i="6"/>
  <c r="G621" i="6"/>
  <c r="J621" i="6" s="1"/>
  <c r="G625" i="6"/>
  <c r="J625" i="6" s="1"/>
  <c r="G633" i="6"/>
  <c r="G641" i="6"/>
  <c r="G648" i="6"/>
  <c r="J648" i="6" s="1"/>
  <c r="G652" i="6"/>
  <c r="J652" i="6" s="1"/>
  <c r="G656" i="6"/>
  <c r="G632" i="6"/>
  <c r="J632" i="6" s="1"/>
  <c r="G640" i="6"/>
  <c r="J640" i="6" s="1"/>
  <c r="G665" i="6"/>
  <c r="J665" i="6" s="1"/>
  <c r="G673" i="6"/>
  <c r="G681" i="6"/>
  <c r="G664" i="6"/>
  <c r="G672" i="6"/>
  <c r="J672" i="6" s="1"/>
  <c r="G680" i="6"/>
  <c r="G659" i="6"/>
  <c r="J659" i="6" s="1"/>
  <c r="G683" i="6"/>
  <c r="J683" i="6" s="1"/>
  <c r="G687" i="6"/>
  <c r="J687" i="6" s="1"/>
  <c r="G691" i="6"/>
  <c r="J691" i="6" s="1"/>
  <c r="G734" i="6"/>
  <c r="G698" i="6"/>
  <c r="J698" i="6" s="1"/>
  <c r="G710" i="6"/>
  <c r="G709" i="6"/>
  <c r="G730" i="6"/>
  <c r="J730" i="6" s="1"/>
  <c r="G742" i="6"/>
  <c r="J742" i="6" s="1"/>
  <c r="G728" i="6"/>
  <c r="J728" i="6" s="1"/>
  <c r="G702" i="6"/>
  <c r="G706" i="6"/>
  <c r="G724" i="6"/>
  <c r="G781" i="6"/>
  <c r="J781" i="6" s="1"/>
  <c r="G715" i="6"/>
  <c r="J715" i="6" s="1"/>
  <c r="G723" i="6"/>
  <c r="J723" i="6" s="1"/>
  <c r="G731" i="6"/>
  <c r="J731" i="6" s="1"/>
  <c r="G739" i="6"/>
  <c r="J739" i="6" s="1"/>
  <c r="G766" i="6"/>
  <c r="G770" i="6"/>
  <c r="G774" i="6"/>
  <c r="G757" i="6"/>
  <c r="J757" i="6" s="1"/>
  <c r="G777" i="6"/>
  <c r="G748" i="6"/>
  <c r="J748" i="6" s="1"/>
  <c r="G752" i="6"/>
  <c r="G776" i="6"/>
  <c r="J776" i="6" s="1"/>
  <c r="G780" i="6"/>
  <c r="G787" i="6"/>
  <c r="G791" i="6"/>
  <c r="J791" i="6" s="1"/>
  <c r="G804" i="6"/>
  <c r="J804" i="6" s="1"/>
  <c r="G795" i="6"/>
  <c r="AI5" i="6"/>
  <c r="S5" i="6"/>
  <c r="J12" i="6"/>
  <c r="Z5" i="6"/>
  <c r="AG5" i="6"/>
  <c r="Q5" i="6"/>
  <c r="AJ5" i="6"/>
  <c r="T5" i="6"/>
  <c r="J200" i="6"/>
  <c r="J204" i="6"/>
  <c r="J315" i="6"/>
  <c r="J331" i="6"/>
  <c r="J339" i="6"/>
  <c r="J347" i="6"/>
  <c r="J230" i="6"/>
  <c r="J238" i="6"/>
  <c r="J262" i="6"/>
  <c r="J266" i="6"/>
  <c r="J270" i="6"/>
  <c r="J274" i="6"/>
  <c r="J284" i="6"/>
  <c r="J300" i="6"/>
  <c r="J318" i="6"/>
  <c r="J342" i="6"/>
  <c r="J350" i="6"/>
  <c r="J368" i="6"/>
  <c r="J380" i="6"/>
  <c r="J396" i="6"/>
  <c r="J406" i="6"/>
  <c r="J414" i="6"/>
  <c r="J422" i="6"/>
  <c r="J430" i="6"/>
  <c r="J438" i="6"/>
  <c r="J446" i="6"/>
  <c r="J454" i="6"/>
  <c r="J462" i="6"/>
  <c r="J470" i="6"/>
  <c r="J478" i="6"/>
  <c r="J505" i="6"/>
  <c r="J509" i="6"/>
  <c r="J513" i="6"/>
  <c r="J517" i="6"/>
  <c r="J521" i="6"/>
  <c r="J525" i="6"/>
  <c r="J529" i="6"/>
  <c r="J538" i="6"/>
  <c r="J588" i="6"/>
  <c r="J592" i="6"/>
  <c r="J596" i="6"/>
  <c r="J600" i="6"/>
  <c r="J604" i="6"/>
  <c r="J608" i="6"/>
  <c r="J613" i="6"/>
  <c r="J617" i="6"/>
  <c r="J633" i="6"/>
  <c r="J641" i="6"/>
  <c r="J656" i="6"/>
  <c r="J678" i="6"/>
  <c r="J663" i="6"/>
  <c r="J671" i="6"/>
  <c r="J679" i="6"/>
  <c r="J713" i="6"/>
  <c r="J702" i="6"/>
  <c r="J706" i="6"/>
  <c r="J744" i="6"/>
  <c r="J709" i="6"/>
  <c r="J752" i="6"/>
  <c r="J790" i="6"/>
  <c r="J777" i="6"/>
  <c r="J766" i="6"/>
  <c r="J770" i="6"/>
  <c r="J774" i="6"/>
  <c r="J803" i="6"/>
  <c r="J94" i="6"/>
  <c r="J90" i="6"/>
  <c r="J86" i="6"/>
  <c r="J82" i="6"/>
  <c r="J78" i="6"/>
  <c r="J74" i="6"/>
  <c r="J70" i="6"/>
  <c r="J66" i="6"/>
  <c r="J62" i="6"/>
  <c r="J58" i="6"/>
  <c r="J54" i="6"/>
  <c r="J50" i="6"/>
  <c r="J46" i="6"/>
  <c r="J42" i="6"/>
  <c r="J38" i="6"/>
  <c r="J34" i="6"/>
  <c r="J30" i="6"/>
  <c r="J26" i="6"/>
  <c r="J22" i="6"/>
  <c r="J17" i="6"/>
  <c r="J13" i="6"/>
  <c r="G209" i="6"/>
  <c r="J209" i="6" s="1"/>
  <c r="G217" i="6"/>
  <c r="J217" i="6" s="1"/>
  <c r="G225" i="6"/>
  <c r="J225" i="6" s="1"/>
  <c r="G233" i="6"/>
  <c r="J233" i="6" s="1"/>
  <c r="G241" i="6"/>
  <c r="J241" i="6" s="1"/>
  <c r="G249" i="6"/>
  <c r="J249" i="6" s="1"/>
  <c r="G257" i="6"/>
  <c r="J257" i="6" s="1"/>
  <c r="G113" i="6"/>
  <c r="J113" i="6" s="1"/>
  <c r="G121" i="6"/>
  <c r="J121" i="6" s="1"/>
  <c r="G129" i="6"/>
  <c r="J129" i="6" s="1"/>
  <c r="G137" i="6"/>
  <c r="J137" i="6" s="1"/>
  <c r="G145" i="6"/>
  <c r="J145" i="6" s="1"/>
  <c r="G153" i="6"/>
  <c r="J153" i="6" s="1"/>
  <c r="G161" i="6"/>
  <c r="J161" i="6" s="1"/>
  <c r="G169" i="6"/>
  <c r="J169" i="6" s="1"/>
  <c r="G177" i="6"/>
  <c r="J177" i="6" s="1"/>
  <c r="G185" i="6"/>
  <c r="J185" i="6" s="1"/>
  <c r="G193" i="6"/>
  <c r="J193" i="6" s="1"/>
  <c r="G99" i="6"/>
  <c r="J99" i="6" s="1"/>
  <c r="G103" i="6"/>
  <c r="J103" i="6" s="1"/>
  <c r="G107" i="6"/>
  <c r="J107" i="6" s="1"/>
  <c r="G208" i="6"/>
  <c r="J208" i="6" s="1"/>
  <c r="G216" i="6"/>
  <c r="J216" i="6" s="1"/>
  <c r="G224" i="6"/>
  <c r="J224" i="6" s="1"/>
  <c r="G232" i="6"/>
  <c r="J232" i="6" s="1"/>
  <c r="G240" i="6"/>
  <c r="J240" i="6" s="1"/>
  <c r="G248" i="6"/>
  <c r="J248" i="6" s="1"/>
  <c r="G256" i="6"/>
  <c r="J256" i="6" s="1"/>
  <c r="G112" i="6"/>
  <c r="J112" i="6" s="1"/>
  <c r="G120" i="6"/>
  <c r="J120" i="6" s="1"/>
  <c r="G128" i="6"/>
  <c r="J128" i="6" s="1"/>
  <c r="G136" i="6"/>
  <c r="J136" i="6" s="1"/>
  <c r="G144" i="6"/>
  <c r="J144" i="6" s="1"/>
  <c r="G152" i="6"/>
  <c r="J152" i="6" s="1"/>
  <c r="G160" i="6"/>
  <c r="J160" i="6" s="1"/>
  <c r="G168" i="6"/>
  <c r="J168" i="6" s="1"/>
  <c r="G176" i="6"/>
  <c r="J176" i="6" s="1"/>
  <c r="G184" i="6"/>
  <c r="J184" i="6" s="1"/>
  <c r="G192" i="6"/>
  <c r="J192" i="6" s="1"/>
  <c r="G197" i="6"/>
  <c r="J197" i="6" s="1"/>
  <c r="G201" i="6"/>
  <c r="J201" i="6" s="1"/>
  <c r="G205" i="6"/>
  <c r="G263" i="6"/>
  <c r="G267" i="6"/>
  <c r="G271" i="6"/>
  <c r="J271" i="6" s="1"/>
  <c r="G275" i="6"/>
  <c r="G277" i="6"/>
  <c r="J277" i="6" s="1"/>
  <c r="G285" i="6"/>
  <c r="J285" i="6" s="1"/>
  <c r="G293" i="6"/>
  <c r="J293" i="6" s="1"/>
  <c r="G301" i="6"/>
  <c r="J301" i="6" s="1"/>
  <c r="G309" i="6"/>
  <c r="J309" i="6" s="1"/>
  <c r="G317" i="6"/>
  <c r="J317" i="6" s="1"/>
  <c r="G325" i="6"/>
  <c r="J325" i="6" s="1"/>
  <c r="G333" i="6"/>
  <c r="G341" i="6"/>
  <c r="G349" i="6"/>
  <c r="J349" i="6" s="1"/>
  <c r="G357" i="6"/>
  <c r="J357" i="6" s="1"/>
  <c r="G362" i="6"/>
  <c r="J362" i="6" s="1"/>
  <c r="G382" i="6"/>
  <c r="J382" i="6" s="1"/>
  <c r="G390" i="6"/>
  <c r="J390" i="6" s="1"/>
  <c r="G364" i="6"/>
  <c r="J364" i="6" s="1"/>
  <c r="G372" i="6"/>
  <c r="J372" i="6" s="1"/>
  <c r="G280" i="6"/>
  <c r="J280" i="6" s="1"/>
  <c r="G288" i="6"/>
  <c r="G296" i="6"/>
  <c r="J296" i="6" s="1"/>
  <c r="G304" i="6"/>
  <c r="G312" i="6"/>
  <c r="J312" i="6" s="1"/>
  <c r="G320" i="6"/>
  <c r="G328" i="6"/>
  <c r="J328" i="6" s="1"/>
  <c r="G336" i="6"/>
  <c r="G344" i="6"/>
  <c r="G352" i="6"/>
  <c r="G375" i="6"/>
  <c r="J375" i="6" s="1"/>
  <c r="G383" i="6"/>
  <c r="J383" i="6" s="1"/>
  <c r="G391" i="6"/>
  <c r="J391" i="6" s="1"/>
  <c r="G369" i="6"/>
  <c r="J369" i="6" s="1"/>
  <c r="G402" i="6"/>
  <c r="J402" i="6" s="1"/>
  <c r="G410" i="6"/>
  <c r="J410" i="6" s="1"/>
  <c r="G418" i="6"/>
  <c r="J418" i="6" s="1"/>
  <c r="G426" i="6"/>
  <c r="J426" i="6" s="1"/>
  <c r="G434" i="6"/>
  <c r="J434" i="6" s="1"/>
  <c r="G442" i="6"/>
  <c r="J442" i="6" s="1"/>
  <c r="G450" i="6"/>
  <c r="J450" i="6" s="1"/>
  <c r="G458" i="6"/>
  <c r="J458" i="6" s="1"/>
  <c r="G466" i="6"/>
  <c r="J466" i="6" s="1"/>
  <c r="G474" i="6"/>
  <c r="J474" i="6" s="1"/>
  <c r="G482" i="6"/>
  <c r="J482" i="6" s="1"/>
  <c r="G405" i="6"/>
  <c r="J405" i="6" s="1"/>
  <c r="G413" i="6"/>
  <c r="J413" i="6" s="1"/>
  <c r="G421" i="6"/>
  <c r="J421" i="6" s="1"/>
  <c r="G429" i="6"/>
  <c r="J429" i="6" s="1"/>
  <c r="G437" i="6"/>
  <c r="J437" i="6" s="1"/>
  <c r="G445" i="6"/>
  <c r="J445" i="6" s="1"/>
  <c r="G453" i="6"/>
  <c r="J453" i="6" s="1"/>
  <c r="G461" i="6"/>
  <c r="J461" i="6" s="1"/>
  <c r="G469" i="6"/>
  <c r="J469" i="6" s="1"/>
  <c r="G477" i="6"/>
  <c r="J477" i="6" s="1"/>
  <c r="G393" i="6"/>
  <c r="G397" i="6"/>
  <c r="G486" i="6"/>
  <c r="J486" i="6" s="1"/>
  <c r="G490" i="6"/>
  <c r="J490" i="6" s="1"/>
  <c r="G507" i="6"/>
  <c r="J507" i="6" s="1"/>
  <c r="G511" i="6"/>
  <c r="J511" i="6" s="1"/>
  <c r="G515" i="6"/>
  <c r="J515" i="6" s="1"/>
  <c r="G519" i="6"/>
  <c r="J519" i="6" s="1"/>
  <c r="G523" i="6"/>
  <c r="J523" i="6" s="1"/>
  <c r="G527" i="6"/>
  <c r="J527" i="6" s="1"/>
  <c r="G531" i="6"/>
  <c r="J531" i="6" s="1"/>
  <c r="G495" i="6"/>
  <c r="J495" i="6" s="1"/>
  <c r="G503" i="6"/>
  <c r="J503" i="6" s="1"/>
  <c r="G498" i="6"/>
  <c r="J498" i="6" s="1"/>
  <c r="G533" i="6"/>
  <c r="J533" i="6" s="1"/>
  <c r="G542" i="6"/>
  <c r="J542" i="6" s="1"/>
  <c r="G546" i="6"/>
  <c r="J546" i="6" s="1"/>
  <c r="G550" i="6"/>
  <c r="J550" i="6" s="1"/>
  <c r="G554" i="6"/>
  <c r="J554" i="6" s="1"/>
  <c r="G558" i="6"/>
  <c r="J558" i="6" s="1"/>
  <c r="G562" i="6"/>
  <c r="J562" i="6" s="1"/>
  <c r="G566" i="6"/>
  <c r="J566" i="6" s="1"/>
  <c r="G570" i="6"/>
  <c r="J570" i="6" s="1"/>
  <c r="G574" i="6"/>
  <c r="J574" i="6" s="1"/>
  <c r="G578" i="6"/>
  <c r="J578" i="6" s="1"/>
  <c r="G582" i="6"/>
  <c r="J582" i="6" s="1"/>
  <c r="G586" i="6"/>
  <c r="J586" i="6" s="1"/>
  <c r="G590" i="6"/>
  <c r="J590" i="6" s="1"/>
  <c r="G594" i="6"/>
  <c r="J594" i="6" s="1"/>
  <c r="G598" i="6"/>
  <c r="J598" i="6" s="1"/>
  <c r="G602" i="6"/>
  <c r="J602" i="6" s="1"/>
  <c r="G606" i="6"/>
  <c r="J606" i="6" s="1"/>
  <c r="G610" i="6"/>
  <c r="G614" i="6"/>
  <c r="G618" i="6"/>
  <c r="G622" i="6"/>
  <c r="G627" i="6"/>
  <c r="G635" i="6"/>
  <c r="G643" i="6"/>
  <c r="G649" i="6"/>
  <c r="G653" i="6"/>
  <c r="G626" i="6"/>
  <c r="J626" i="6" s="1"/>
  <c r="G634" i="6"/>
  <c r="J634" i="6" s="1"/>
  <c r="G642" i="6"/>
  <c r="J642" i="6" s="1"/>
  <c r="G667" i="6"/>
  <c r="J667" i="6" s="1"/>
  <c r="G675" i="6"/>
  <c r="J675" i="6" s="1"/>
  <c r="G682" i="6"/>
  <c r="J682" i="6" s="1"/>
  <c r="G666" i="6"/>
  <c r="J666" i="6" s="1"/>
  <c r="G674" i="6"/>
  <c r="J674" i="6" s="1"/>
  <c r="G660" i="6"/>
  <c r="J660" i="6" s="1"/>
  <c r="G684" i="6"/>
  <c r="J684" i="6" s="1"/>
  <c r="G688" i="6"/>
  <c r="J688" i="6" s="1"/>
  <c r="G695" i="6"/>
  <c r="J695" i="6" s="1"/>
  <c r="G692" i="6"/>
  <c r="J692" i="6" s="1"/>
  <c r="G726" i="6"/>
  <c r="J726" i="6" s="1"/>
  <c r="G722" i="6"/>
  <c r="J722" i="6" s="1"/>
  <c r="G762" i="6"/>
  <c r="J762" i="6" s="1"/>
  <c r="G703" i="6"/>
  <c r="G707" i="6"/>
  <c r="J707" i="6" s="1"/>
  <c r="G716" i="6"/>
  <c r="J716" i="6" s="1"/>
  <c r="G736" i="6"/>
  <c r="J736" i="6" s="1"/>
  <c r="G758" i="6"/>
  <c r="J758" i="6" s="1"/>
  <c r="G717" i="6"/>
  <c r="G725" i="6"/>
  <c r="J725" i="6" s="1"/>
  <c r="G733" i="6"/>
  <c r="G741" i="6"/>
  <c r="J741" i="6" s="1"/>
  <c r="G767" i="6"/>
  <c r="G771" i="6"/>
  <c r="G775" i="6"/>
  <c r="G759" i="6"/>
  <c r="G785" i="6"/>
  <c r="J785" i="6" s="1"/>
  <c r="G749" i="6"/>
  <c r="J749" i="6" s="1"/>
  <c r="G753" i="6"/>
  <c r="G782" i="6"/>
  <c r="G788" i="6"/>
  <c r="J788" i="6" s="1"/>
  <c r="G792" i="6"/>
  <c r="G799" i="6"/>
  <c r="J799" i="6" s="1"/>
  <c r="G796" i="6"/>
  <c r="J796" i="6" s="1"/>
  <c r="AE5" i="6"/>
  <c r="O5" i="6"/>
  <c r="AL5" i="6"/>
  <c r="V5" i="6"/>
  <c r="G11" i="6"/>
  <c r="AC5" i="6"/>
  <c r="M5" i="6"/>
  <c r="AF5" i="6"/>
  <c r="P5" i="6"/>
  <c r="J97" i="6"/>
  <c r="J101" i="6"/>
  <c r="J105" i="6"/>
  <c r="J109" i="6"/>
  <c r="J117" i="6"/>
  <c r="J125" i="6"/>
  <c r="J133" i="6"/>
  <c r="J141" i="6"/>
  <c r="J149" i="6"/>
  <c r="J157" i="6"/>
  <c r="J165" i="6"/>
  <c r="J173" i="6"/>
  <c r="J181" i="6"/>
  <c r="J189" i="6"/>
  <c r="J116" i="6"/>
  <c r="J124" i="6"/>
  <c r="J132" i="6"/>
  <c r="J140" i="6"/>
  <c r="J148" i="6"/>
  <c r="J156" i="6"/>
  <c r="J164" i="6"/>
  <c r="J172" i="6"/>
  <c r="J180" i="6"/>
  <c r="J188" i="6"/>
  <c r="J196" i="6"/>
  <c r="J205" i="6"/>
  <c r="J286" i="6"/>
  <c r="J302" i="6"/>
  <c r="J333" i="6"/>
  <c r="J341" i="6"/>
  <c r="J283" i="6"/>
  <c r="J299" i="6"/>
  <c r="J207" i="6"/>
  <c r="J215" i="6"/>
  <c r="J231" i="6"/>
  <c r="J239" i="6"/>
  <c r="J247" i="6"/>
  <c r="J263" i="6"/>
  <c r="J267" i="6"/>
  <c r="J275" i="6"/>
  <c r="J288" i="6"/>
  <c r="J304" i="6"/>
  <c r="J281" i="6"/>
  <c r="J297" i="6"/>
  <c r="J313" i="6"/>
  <c r="J320" i="6"/>
  <c r="J336" i="6"/>
  <c r="J344" i="6"/>
  <c r="J352" i="6"/>
  <c r="J365" i="6"/>
  <c r="J373" i="6"/>
  <c r="J381" i="6"/>
  <c r="J389" i="6"/>
  <c r="J393" i="6"/>
  <c r="J397" i="6"/>
  <c r="J400" i="6"/>
  <c r="J416" i="6"/>
  <c r="J424" i="6"/>
  <c r="J432" i="6"/>
  <c r="J448" i="6"/>
  <c r="J456" i="6"/>
  <c r="J464" i="6"/>
  <c r="J480" i="6"/>
  <c r="J494" i="6"/>
  <c r="J502" i="6"/>
  <c r="J484" i="6"/>
  <c r="J488" i="6"/>
  <c r="J492" i="6"/>
  <c r="J499" i="6"/>
  <c r="J510" i="6"/>
  <c r="J514" i="6"/>
  <c r="J518" i="6"/>
  <c r="J526" i="6"/>
  <c r="J530" i="6"/>
  <c r="J540" i="6"/>
  <c r="J544" i="6"/>
  <c r="J548" i="6"/>
  <c r="J552" i="6"/>
  <c r="J556" i="6"/>
  <c r="J560" i="6"/>
  <c r="J564" i="6"/>
  <c r="J568" i="6"/>
  <c r="J572" i="6"/>
  <c r="J576" i="6"/>
  <c r="J580" i="6"/>
  <c r="J584" i="6"/>
  <c r="J589" i="6"/>
  <c r="J597" i="6"/>
  <c r="J601" i="6"/>
  <c r="J605" i="6"/>
  <c r="J610" i="6"/>
  <c r="J614" i="6"/>
  <c r="J618" i="6"/>
  <c r="J622" i="6"/>
  <c r="J627" i="6"/>
  <c r="J635" i="6"/>
  <c r="J643" i="6"/>
  <c r="J649" i="6"/>
  <c r="J653" i="6"/>
  <c r="J664" i="6"/>
  <c r="J670" i="6"/>
  <c r="J680" i="6"/>
  <c r="J673" i="6"/>
  <c r="J681" i="6"/>
  <c r="J724" i="6"/>
  <c r="J686" i="6"/>
  <c r="J690" i="6"/>
  <c r="J710" i="6"/>
  <c r="J703" i="6"/>
  <c r="J701" i="6"/>
  <c r="J729" i="6"/>
  <c r="J717" i="6"/>
  <c r="J733" i="6"/>
  <c r="J734" i="6"/>
  <c r="J782" i="6"/>
  <c r="J759" i="6"/>
  <c r="J753" i="6"/>
  <c r="J764" i="6"/>
  <c r="J780" i="6"/>
  <c r="J792" i="6"/>
  <c r="J779" i="6"/>
  <c r="J787" i="6"/>
  <c r="J767" i="6"/>
  <c r="J771" i="6"/>
  <c r="J775" i="6"/>
  <c r="J795" i="6"/>
  <c r="J93" i="6"/>
  <c r="J89" i="6"/>
  <c r="J85" i="6"/>
  <c r="J81" i="6"/>
  <c r="J77" i="6"/>
  <c r="J73" i="6"/>
  <c r="J69" i="6"/>
  <c r="J65" i="6"/>
  <c r="J61" i="6"/>
  <c r="J57" i="6"/>
  <c r="J53" i="6"/>
  <c r="J49" i="6"/>
  <c r="J45" i="6"/>
  <c r="J41" i="6"/>
  <c r="J37" i="6"/>
  <c r="J33" i="6"/>
  <c r="J29" i="6"/>
  <c r="J25" i="6"/>
  <c r="J21" i="6"/>
  <c r="J16" i="6"/>
  <c r="K5" i="6"/>
  <c r="G211" i="6"/>
  <c r="J211" i="6" s="1"/>
  <c r="G219" i="6"/>
  <c r="J219" i="6" s="1"/>
  <c r="G227" i="6"/>
  <c r="J227" i="6" s="1"/>
  <c r="G235" i="6"/>
  <c r="J235" i="6" s="1"/>
  <c r="G243" i="6"/>
  <c r="J243" i="6" s="1"/>
  <c r="G251" i="6"/>
  <c r="J251" i="6" s="1"/>
  <c r="G259" i="6"/>
  <c r="J259" i="6" s="1"/>
  <c r="G115" i="6"/>
  <c r="J115" i="6" s="1"/>
  <c r="G123" i="6"/>
  <c r="J123" i="6" s="1"/>
  <c r="G131" i="6"/>
  <c r="J131" i="6" s="1"/>
  <c r="G139" i="6"/>
  <c r="J139" i="6" s="1"/>
  <c r="G147" i="6"/>
  <c r="J147" i="6" s="1"/>
  <c r="G155" i="6"/>
  <c r="J155" i="6" s="1"/>
  <c r="G163" i="6"/>
  <c r="J163" i="6" s="1"/>
  <c r="G171" i="6"/>
  <c r="J171" i="6" s="1"/>
  <c r="G179" i="6"/>
  <c r="J179" i="6" s="1"/>
  <c r="G187" i="6"/>
  <c r="J187" i="6" s="1"/>
  <c r="G195" i="6"/>
  <c r="J195" i="6" s="1"/>
  <c r="G96" i="6"/>
  <c r="J96" i="6" s="1"/>
  <c r="G100" i="6"/>
  <c r="J100" i="6" s="1"/>
  <c r="G104" i="6"/>
  <c r="J104" i="6" s="1"/>
  <c r="G108" i="6"/>
  <c r="J108" i="6" s="1"/>
  <c r="G210" i="6"/>
  <c r="J210" i="6" s="1"/>
  <c r="G218" i="6"/>
  <c r="J218" i="6" s="1"/>
  <c r="G226" i="6"/>
  <c r="J226" i="6" s="1"/>
  <c r="G234" i="6"/>
  <c r="J234" i="6" s="1"/>
  <c r="G242" i="6"/>
  <c r="J242" i="6" s="1"/>
  <c r="G250" i="6"/>
  <c r="J250" i="6" s="1"/>
  <c r="G258" i="6"/>
  <c r="J258" i="6" s="1"/>
  <c r="G114" i="6"/>
  <c r="J114" i="6" s="1"/>
  <c r="G122" i="6"/>
  <c r="J122" i="6" s="1"/>
  <c r="G130" i="6"/>
  <c r="J130" i="6" s="1"/>
  <c r="G138" i="6"/>
  <c r="J138" i="6" s="1"/>
  <c r="G146" i="6"/>
  <c r="J146" i="6" s="1"/>
  <c r="G154" i="6"/>
  <c r="J154" i="6" s="1"/>
  <c r="G162" i="6"/>
  <c r="J162" i="6" s="1"/>
  <c r="G170" i="6"/>
  <c r="J170" i="6" s="1"/>
  <c r="G178" i="6"/>
  <c r="J178" i="6" s="1"/>
  <c r="G186" i="6"/>
  <c r="J186" i="6" s="1"/>
  <c r="G194" i="6"/>
  <c r="J194" i="6" s="1"/>
  <c r="G198" i="6"/>
  <c r="J198" i="6" s="1"/>
  <c r="G202" i="6"/>
  <c r="J202" i="6" s="1"/>
  <c r="G206" i="6"/>
  <c r="J206" i="6" s="1"/>
  <c r="G264" i="6"/>
  <c r="J264" i="6" s="1"/>
  <c r="G268" i="6"/>
  <c r="J268" i="6" s="1"/>
  <c r="G272" i="6"/>
  <c r="J272" i="6" s="1"/>
  <c r="G279" i="6"/>
  <c r="J279" i="6" s="1"/>
  <c r="G287" i="6"/>
  <c r="J287" i="6" s="1"/>
  <c r="G295" i="6"/>
  <c r="J295" i="6" s="1"/>
  <c r="G303" i="6"/>
  <c r="J303" i="6" s="1"/>
  <c r="G311" i="6"/>
  <c r="J311" i="6" s="1"/>
  <c r="G319" i="6"/>
  <c r="J319" i="6" s="1"/>
  <c r="G327" i="6"/>
  <c r="J327" i="6" s="1"/>
  <c r="G335" i="6"/>
  <c r="J335" i="6" s="1"/>
  <c r="G343" i="6"/>
  <c r="J343" i="6" s="1"/>
  <c r="G351" i="6"/>
  <c r="J351" i="6" s="1"/>
  <c r="G359" i="6"/>
  <c r="J359" i="6" s="1"/>
  <c r="G376" i="6"/>
  <c r="J376" i="6" s="1"/>
  <c r="G384" i="6"/>
  <c r="J384" i="6" s="1"/>
  <c r="G392" i="6"/>
  <c r="J392" i="6" s="1"/>
  <c r="G366" i="6"/>
  <c r="J366" i="6" s="1"/>
  <c r="G374" i="6"/>
  <c r="J374" i="6" s="1"/>
  <c r="G282" i="6"/>
  <c r="J282" i="6" s="1"/>
  <c r="G290" i="6"/>
  <c r="J290" i="6" s="1"/>
  <c r="G298" i="6"/>
  <c r="J298" i="6" s="1"/>
  <c r="G306" i="6"/>
  <c r="J306" i="6" s="1"/>
  <c r="G314" i="6"/>
  <c r="J314" i="6" s="1"/>
  <c r="G322" i="6"/>
  <c r="J322" i="6" s="1"/>
  <c r="G330" i="6"/>
  <c r="J330" i="6" s="1"/>
  <c r="G338" i="6"/>
  <c r="J338" i="6" s="1"/>
  <c r="G346" i="6"/>
  <c r="J346" i="6" s="1"/>
  <c r="G354" i="6"/>
  <c r="J354" i="6" s="1"/>
  <c r="G377" i="6"/>
  <c r="J377" i="6" s="1"/>
  <c r="G385" i="6"/>
  <c r="J385" i="6" s="1"/>
  <c r="G363" i="6"/>
  <c r="J363" i="6" s="1"/>
  <c r="G371" i="6"/>
  <c r="J371" i="6" s="1"/>
  <c r="G404" i="6"/>
  <c r="J404" i="6" s="1"/>
  <c r="G412" i="6"/>
  <c r="J412" i="6" s="1"/>
  <c r="G420" i="6"/>
  <c r="J420" i="6" s="1"/>
  <c r="G428" i="6"/>
  <c r="J428" i="6" s="1"/>
  <c r="G436" i="6"/>
  <c r="J436" i="6" s="1"/>
  <c r="G444" i="6"/>
  <c r="J444" i="6" s="1"/>
  <c r="G452" i="6"/>
  <c r="J452" i="6" s="1"/>
  <c r="G460" i="6"/>
  <c r="J460" i="6" s="1"/>
  <c r="G468" i="6"/>
  <c r="J468" i="6" s="1"/>
  <c r="G476" i="6"/>
  <c r="J476" i="6" s="1"/>
  <c r="G399" i="6"/>
  <c r="J399" i="6" s="1"/>
  <c r="G407" i="6"/>
  <c r="J407" i="6" s="1"/>
  <c r="G415" i="6"/>
  <c r="J415" i="6" s="1"/>
  <c r="G423" i="6"/>
  <c r="J423" i="6" s="1"/>
  <c r="G431" i="6"/>
  <c r="J431" i="6" s="1"/>
  <c r="G439" i="6"/>
  <c r="J439" i="6" s="1"/>
  <c r="G447" i="6"/>
  <c r="J447" i="6" s="1"/>
  <c r="G455" i="6"/>
  <c r="J455" i="6" s="1"/>
  <c r="G463" i="6"/>
  <c r="J463" i="6" s="1"/>
  <c r="G471" i="6"/>
  <c r="J471" i="6" s="1"/>
  <c r="G479" i="6"/>
  <c r="J479" i="6" s="1"/>
  <c r="G394" i="6"/>
  <c r="J394" i="6" s="1"/>
  <c r="G398" i="6"/>
  <c r="J398" i="6" s="1"/>
  <c r="G487" i="6"/>
  <c r="J487" i="6" s="1"/>
  <c r="G491" i="6"/>
  <c r="J491" i="6" s="1"/>
  <c r="G508" i="6"/>
  <c r="J508" i="6" s="1"/>
  <c r="G512" i="6"/>
  <c r="J512" i="6" s="1"/>
  <c r="G516" i="6"/>
  <c r="J516" i="6" s="1"/>
  <c r="G520" i="6"/>
  <c r="J520" i="6" s="1"/>
  <c r="G524" i="6"/>
  <c r="J524" i="6" s="1"/>
  <c r="G528" i="6"/>
  <c r="J528" i="6" s="1"/>
  <c r="G532" i="6"/>
  <c r="J532" i="6" s="1"/>
  <c r="G497" i="6"/>
  <c r="J497" i="6" s="1"/>
  <c r="G534" i="6"/>
  <c r="J534" i="6" s="1"/>
  <c r="G537" i="6"/>
  <c r="J537" i="6" s="1"/>
  <c r="G500" i="6"/>
  <c r="J500" i="6" s="1"/>
  <c r="G535" i="6"/>
  <c r="J535" i="6" s="1"/>
  <c r="G539" i="6"/>
  <c r="J539" i="6" s="1"/>
  <c r="G543" i="6"/>
  <c r="J543" i="6" s="1"/>
  <c r="G547" i="6"/>
  <c r="J547" i="6" s="1"/>
  <c r="G551" i="6"/>
  <c r="J551" i="6" s="1"/>
  <c r="G555" i="6"/>
  <c r="J555" i="6" s="1"/>
  <c r="G559" i="6"/>
  <c r="J559" i="6" s="1"/>
  <c r="G563" i="6"/>
  <c r="J563" i="6" s="1"/>
  <c r="G567" i="6"/>
  <c r="J567" i="6" s="1"/>
  <c r="G571" i="6"/>
  <c r="J571" i="6" s="1"/>
  <c r="G575" i="6"/>
  <c r="J575" i="6" s="1"/>
  <c r="G579" i="6"/>
  <c r="J579" i="6" s="1"/>
  <c r="G583" i="6"/>
  <c r="J583" i="6" s="1"/>
  <c r="G587" i="6"/>
  <c r="J587" i="6" s="1"/>
  <c r="G591" i="6"/>
  <c r="J591" i="6" s="1"/>
  <c r="G595" i="6"/>
  <c r="J595" i="6" s="1"/>
  <c r="G599" i="6"/>
  <c r="J599" i="6" s="1"/>
  <c r="G603" i="6"/>
  <c r="J603" i="6" s="1"/>
  <c r="G607" i="6"/>
  <c r="J607" i="6" s="1"/>
  <c r="G611" i="6"/>
  <c r="J611" i="6" s="1"/>
  <c r="G615" i="6"/>
  <c r="J615" i="6" s="1"/>
  <c r="G619" i="6"/>
  <c r="J619" i="6" s="1"/>
  <c r="G629" i="6"/>
  <c r="J629" i="6" s="1"/>
  <c r="G637" i="6"/>
  <c r="J637" i="6" s="1"/>
  <c r="G645" i="6"/>
  <c r="J645" i="6" s="1"/>
  <c r="G650" i="6"/>
  <c r="J650" i="6" s="1"/>
  <c r="G654" i="6"/>
  <c r="J654" i="6" s="1"/>
  <c r="G628" i="6"/>
  <c r="J628" i="6" s="1"/>
  <c r="G636" i="6"/>
  <c r="J636" i="6" s="1"/>
  <c r="G644" i="6"/>
  <c r="J644" i="6" s="1"/>
  <c r="G661" i="6"/>
  <c r="J661" i="6" s="1"/>
  <c r="G669" i="6"/>
  <c r="J669" i="6" s="1"/>
  <c r="G677" i="6"/>
  <c r="J677" i="6" s="1"/>
  <c r="G693" i="6"/>
  <c r="J693" i="6" s="1"/>
  <c r="G668" i="6"/>
  <c r="J668" i="6" s="1"/>
  <c r="G676" i="6"/>
  <c r="J676" i="6" s="1"/>
  <c r="G657" i="6"/>
  <c r="J657" i="6" s="1"/>
  <c r="G685" i="6"/>
  <c r="J685" i="6" s="1"/>
  <c r="G689" i="6"/>
  <c r="J689" i="6" s="1"/>
  <c r="G718" i="6"/>
  <c r="J718" i="6" s="1"/>
  <c r="G697" i="6"/>
  <c r="J697" i="6" s="1"/>
  <c r="G699" i="6"/>
  <c r="J699" i="6" s="1"/>
  <c r="G694" i="6"/>
  <c r="J694" i="6" s="1"/>
  <c r="G712" i="6"/>
  <c r="J712" i="6" s="1"/>
  <c r="G714" i="6"/>
  <c r="J714" i="6" s="1"/>
  <c r="G738" i="6"/>
  <c r="J738" i="6" s="1"/>
  <c r="G704" i="6"/>
  <c r="J704" i="6" s="1"/>
  <c r="G708" i="6"/>
  <c r="J708" i="6" s="1"/>
  <c r="G756" i="6"/>
  <c r="J756" i="6" s="1"/>
  <c r="G711" i="6"/>
  <c r="J711" i="6" s="1"/>
  <c r="G719" i="6"/>
  <c r="J719" i="6" s="1"/>
  <c r="G727" i="6"/>
  <c r="J727" i="6" s="1"/>
  <c r="G735" i="6"/>
  <c r="J735" i="6" s="1"/>
  <c r="G743" i="6"/>
  <c r="J743" i="6" s="1"/>
  <c r="G760" i="6"/>
  <c r="J760" i="6" s="1"/>
  <c r="G768" i="6"/>
  <c r="J768" i="6" s="1"/>
  <c r="G772" i="6"/>
  <c r="J772" i="6" s="1"/>
  <c r="G783" i="6"/>
  <c r="J783" i="6" s="1"/>
  <c r="G761" i="6"/>
  <c r="J761" i="6" s="1"/>
  <c r="G746" i="6"/>
  <c r="J746" i="6" s="1"/>
  <c r="G750" i="6"/>
  <c r="J750" i="6" s="1"/>
  <c r="G754" i="6"/>
  <c r="J754" i="6" s="1"/>
  <c r="G784" i="6"/>
  <c r="J784" i="6" s="1"/>
  <c r="G789" i="6"/>
  <c r="J789" i="6" s="1"/>
  <c r="G793" i="6"/>
  <c r="J793" i="6" s="1"/>
  <c r="G801" i="6"/>
  <c r="J801" i="6" s="1"/>
  <c r="G797" i="6"/>
  <c r="J797" i="6" s="1"/>
  <c r="G9" i="6"/>
  <c r="J9" i="6" s="1"/>
  <c r="AA5" i="6"/>
  <c r="AH5" i="6"/>
  <c r="R5" i="6"/>
  <c r="J11" i="6"/>
  <c r="Y5" i="6"/>
  <c r="G10" i="6"/>
  <c r="J10" i="6" s="1"/>
  <c r="AB5" i="6"/>
  <c r="L5" i="6"/>
  <c r="W11" i="14" l="1"/>
  <c r="W10" i="14"/>
  <c r="X7" i="14"/>
  <c r="X6" i="14"/>
  <c r="X22" i="14"/>
  <c r="X21" i="14"/>
  <c r="W20" i="14"/>
  <c r="W19" i="14"/>
  <c r="Y16" i="14"/>
  <c r="W15" i="14"/>
  <c r="W14" i="14"/>
  <c r="X11" i="14"/>
  <c r="X10" i="14"/>
  <c r="Y6" i="14"/>
  <c r="X5" i="14"/>
  <c r="W4" i="14"/>
  <c r="X20" i="14"/>
  <c r="Y18" i="14"/>
  <c r="W13" i="14"/>
  <c r="Y4" i="14"/>
  <c r="W8" i="14"/>
  <c r="X16" i="14"/>
  <c r="X3" i="14"/>
  <c r="W7" i="14"/>
  <c r="Y14" i="14"/>
  <c r="Y17" i="14"/>
  <c r="Y15" i="14"/>
  <c r="Y23" i="14"/>
  <c r="W9" i="14"/>
  <c r="X9" i="14"/>
  <c r="X14" i="14"/>
  <c r="Y19" i="14"/>
  <c r="Y22" i="14"/>
  <c r="X12" i="14"/>
  <c r="Y8" i="14"/>
  <c r="W12" i="14"/>
  <c r="Y11" i="14"/>
  <c r="Y13" i="14"/>
  <c r="W22" i="14"/>
  <c r="W5" i="14"/>
  <c r="Y5" i="14"/>
  <c r="X15" i="14"/>
  <c r="W17" i="14"/>
  <c r="X19" i="14"/>
  <c r="X8" i="14"/>
  <c r="X13" i="14"/>
  <c r="Y7" i="14"/>
  <c r="W21" i="14"/>
  <c r="W18" i="14"/>
  <c r="W3" i="14"/>
  <c r="Y10" i="14"/>
  <c r="X18" i="14"/>
  <c r="Y21" i="14"/>
  <c r="X17" i="14"/>
  <c r="X4" i="14"/>
  <c r="W6" i="14"/>
  <c r="Y9" i="14"/>
  <c r="Y20" i="14"/>
  <c r="Y3" i="14"/>
  <c r="Y24" i="14" s="1"/>
  <c r="Y12" i="14"/>
  <c r="W16" i="14"/>
  <c r="J21" i="11"/>
  <c r="J38" i="11"/>
  <c r="J44" i="11"/>
  <c r="J16" i="11"/>
  <c r="K31" i="11"/>
  <c r="P31" i="11" s="1"/>
  <c r="Q31" i="11" s="1"/>
  <c r="J26" i="11"/>
  <c r="J14" i="11"/>
  <c r="X24" i="14" l="1"/>
  <c r="W24" i="14"/>
  <c r="Q40" i="11"/>
  <c r="Q32" i="11"/>
  <c r="Q42" i="11"/>
  <c r="Q47" i="11"/>
  <c r="Q18" i="11"/>
  <c r="Q19" i="11"/>
  <c r="Q20" i="11"/>
  <c r="Q33" i="11"/>
  <c r="Q48" i="11"/>
  <c r="Q16" i="11"/>
  <c r="Q35" i="11"/>
  <c r="Q28" i="11"/>
  <c r="Q41" i="11"/>
  <c r="Q27" i="11"/>
  <c r="Q39" i="11"/>
  <c r="Q45" i="11"/>
  <c r="Q30" i="11"/>
  <c r="Q26" i="11"/>
  <c r="Q22" i="11"/>
  <c r="Q25" i="11"/>
  <c r="Q44" i="11"/>
  <c r="Q17" i="11"/>
  <c r="Q29" i="11"/>
  <c r="Q46" i="11"/>
  <c r="Q21" i="11"/>
  <c r="Q15" i="11"/>
  <c r="Q23" i="11"/>
  <c r="Q43" i="11"/>
  <c r="Q38" i="11"/>
  <c r="Q36" i="11"/>
  <c r="Q14" i="11"/>
  <c r="Q37" i="11"/>
  <c r="Q34" i="11"/>
  <c r="Q24" i="11"/>
  <c r="B39" i="12" l="1"/>
  <c r="B37" i="12"/>
  <c r="B35" i="12"/>
  <c r="B33" i="12"/>
  <c r="B38" i="12"/>
  <c r="B36" i="12"/>
  <c r="B34" i="12"/>
  <c r="B32" i="12"/>
  <c r="B30" i="12"/>
  <c r="B28" i="12"/>
  <c r="B26" i="12"/>
  <c r="B24" i="12"/>
  <c r="B22" i="12"/>
  <c r="B20" i="12"/>
  <c r="B18" i="12"/>
  <c r="B16" i="12"/>
  <c r="B14" i="12"/>
  <c r="B31" i="12"/>
  <c r="B27" i="12"/>
  <c r="B23" i="12"/>
  <c r="B19" i="12"/>
  <c r="B15" i="12"/>
  <c r="B29" i="12"/>
  <c r="B25" i="12"/>
  <c r="B21" i="12"/>
  <c r="B17" i="12"/>
  <c r="B13" i="12"/>
  <c r="T15" i="12" l="1"/>
  <c r="P15" i="12"/>
  <c r="A55" i="12"/>
  <c r="S15" i="12"/>
  <c r="D15" i="12"/>
  <c r="U15" i="12"/>
  <c r="R15" i="12"/>
  <c r="Q15" i="12"/>
  <c r="V15" i="12"/>
  <c r="C15" i="12"/>
  <c r="A77" i="12"/>
  <c r="V37" i="12"/>
  <c r="R37" i="12"/>
  <c r="C37" i="12"/>
  <c r="U37" i="12"/>
  <c r="Q37" i="12"/>
  <c r="T37" i="12"/>
  <c r="P37" i="12"/>
  <c r="S37" i="12"/>
  <c r="D37" i="12"/>
  <c r="A73" i="12"/>
  <c r="U33" i="12"/>
  <c r="Q33" i="12"/>
  <c r="T33" i="12"/>
  <c r="P33" i="12"/>
  <c r="S33" i="12"/>
  <c r="D33" i="12"/>
  <c r="R33" i="12"/>
  <c r="C33" i="12"/>
  <c r="V33" i="12"/>
  <c r="A63" i="12"/>
  <c r="T23" i="12"/>
  <c r="P23" i="12"/>
  <c r="S23" i="12"/>
  <c r="D23" i="12"/>
  <c r="U23" i="12"/>
  <c r="R23" i="12"/>
  <c r="Q23" i="12"/>
  <c r="V23" i="12"/>
  <c r="C23" i="12"/>
  <c r="A71" i="12"/>
  <c r="U31" i="12"/>
  <c r="T31" i="12"/>
  <c r="P31" i="12"/>
  <c r="S31" i="12"/>
  <c r="D31" i="12"/>
  <c r="V31" i="12"/>
  <c r="R31" i="12"/>
  <c r="Q31" i="12"/>
  <c r="C31" i="12"/>
  <c r="A60" i="12"/>
  <c r="V20" i="12"/>
  <c r="R20" i="12"/>
  <c r="C20" i="12"/>
  <c r="U20" i="12"/>
  <c r="Q20" i="12"/>
  <c r="S20" i="12"/>
  <c r="P20" i="12"/>
  <c r="D20" i="12"/>
  <c r="T20" i="12"/>
  <c r="V14" i="12"/>
  <c r="R14" i="12"/>
  <c r="C14" i="12"/>
  <c r="A54" i="12"/>
  <c r="U14" i="12"/>
  <c r="Q14" i="12"/>
  <c r="D14" i="12"/>
  <c r="T14" i="12"/>
  <c r="S14" i="12"/>
  <c r="P14" i="12"/>
  <c r="T13" i="12"/>
  <c r="P13" i="12"/>
  <c r="A53" i="12"/>
  <c r="S13" i="12"/>
  <c r="D13" i="12"/>
  <c r="Q13" i="12"/>
  <c r="V13" i="12"/>
  <c r="C13" i="12"/>
  <c r="U13" i="12"/>
  <c r="R13" i="12"/>
  <c r="A67" i="12"/>
  <c r="T27" i="12"/>
  <c r="P27" i="12"/>
  <c r="S27" i="12"/>
  <c r="D27" i="12"/>
  <c r="U27" i="12"/>
  <c r="R27" i="12"/>
  <c r="Q27" i="12"/>
  <c r="V27" i="12"/>
  <c r="C27" i="12"/>
  <c r="A57" i="12"/>
  <c r="T17" i="12"/>
  <c r="P17" i="12"/>
  <c r="S17" i="12"/>
  <c r="D17" i="12"/>
  <c r="Q17" i="12"/>
  <c r="V17" i="12"/>
  <c r="C17" i="12"/>
  <c r="U17" i="12"/>
  <c r="R17" i="12"/>
  <c r="A74" i="12"/>
  <c r="S34" i="12"/>
  <c r="D34" i="12"/>
  <c r="V34" i="12"/>
  <c r="R34" i="12"/>
  <c r="C34" i="12"/>
  <c r="U34" i="12"/>
  <c r="Q34" i="12"/>
  <c r="T34" i="12"/>
  <c r="P34" i="12"/>
  <c r="A66" i="12"/>
  <c r="V26" i="12"/>
  <c r="R26" i="12"/>
  <c r="C26" i="12"/>
  <c r="U26" i="12"/>
  <c r="Q26" i="12"/>
  <c r="D26" i="12"/>
  <c r="T26" i="12"/>
  <c r="S26" i="12"/>
  <c r="P26" i="12"/>
  <c r="A75" i="12"/>
  <c r="U35" i="12"/>
  <c r="Q35" i="12"/>
  <c r="T35" i="12"/>
  <c r="P35" i="12"/>
  <c r="S35" i="12"/>
  <c r="D35" i="12"/>
  <c r="C35" i="12"/>
  <c r="V35" i="12"/>
  <c r="R35" i="12"/>
  <c r="A65" i="12"/>
  <c r="T25" i="12"/>
  <c r="P25" i="12"/>
  <c r="S25" i="12"/>
  <c r="D25" i="12"/>
  <c r="Q25" i="12"/>
  <c r="V25" i="12"/>
  <c r="C25" i="12"/>
  <c r="U25" i="12"/>
  <c r="R25" i="12"/>
  <c r="A61" i="12"/>
  <c r="T21" i="12"/>
  <c r="P21" i="12"/>
  <c r="S21" i="12"/>
  <c r="D21" i="12"/>
  <c r="Q21" i="12"/>
  <c r="V21" i="12"/>
  <c r="C21" i="12"/>
  <c r="U21" i="12"/>
  <c r="R21" i="12"/>
  <c r="A78" i="12"/>
  <c r="T38" i="12"/>
  <c r="P38" i="12"/>
  <c r="S38" i="12"/>
  <c r="D38" i="12"/>
  <c r="V38" i="12"/>
  <c r="R38" i="12"/>
  <c r="C38" i="12"/>
  <c r="U38" i="12"/>
  <c r="Q38" i="12"/>
  <c r="A64" i="12"/>
  <c r="V24" i="12"/>
  <c r="R24" i="12"/>
  <c r="C24" i="12"/>
  <c r="U24" i="12"/>
  <c r="Q24" i="12"/>
  <c r="S24" i="12"/>
  <c r="P24" i="12"/>
  <c r="D24" i="12"/>
  <c r="T24" i="12"/>
  <c r="A58" i="12"/>
  <c r="V18" i="12"/>
  <c r="R18" i="12"/>
  <c r="C18" i="12"/>
  <c r="U18" i="12"/>
  <c r="Q18" i="12"/>
  <c r="D18" i="12"/>
  <c r="T18" i="12"/>
  <c r="S18" i="12"/>
  <c r="P18" i="12"/>
  <c r="A69" i="12"/>
  <c r="T29" i="12"/>
  <c r="P29" i="12"/>
  <c r="S29" i="12"/>
  <c r="D29" i="12"/>
  <c r="Q29" i="12"/>
  <c r="V29" i="12"/>
  <c r="C29" i="12"/>
  <c r="U29" i="12"/>
  <c r="R29" i="12"/>
  <c r="A59" i="12"/>
  <c r="T19" i="12"/>
  <c r="P19" i="12"/>
  <c r="S19" i="12"/>
  <c r="D19" i="12"/>
  <c r="U19" i="12"/>
  <c r="R19" i="12"/>
  <c r="Q19" i="12"/>
  <c r="V19" i="12"/>
  <c r="C19" i="12"/>
  <c r="A56" i="12"/>
  <c r="V16" i="12"/>
  <c r="R16" i="12"/>
  <c r="C16" i="12"/>
  <c r="U16" i="12"/>
  <c r="Q16" i="12"/>
  <c r="S16" i="12"/>
  <c r="P16" i="12"/>
  <c r="D16" i="12"/>
  <c r="T16" i="12"/>
  <c r="A68" i="12"/>
  <c r="V28" i="12"/>
  <c r="R28" i="12"/>
  <c r="C28" i="12"/>
  <c r="U28" i="12"/>
  <c r="Q28" i="12"/>
  <c r="S28" i="12"/>
  <c r="P28" i="12"/>
  <c r="D28" i="12"/>
  <c r="T28" i="12"/>
  <c r="A62" i="12"/>
  <c r="V22" i="12"/>
  <c r="R22" i="12"/>
  <c r="C22" i="12"/>
  <c r="U22" i="12"/>
  <c r="Q22" i="12"/>
  <c r="D22" i="12"/>
  <c r="T22" i="12"/>
  <c r="S22" i="12"/>
  <c r="P22" i="12"/>
  <c r="A79" i="12"/>
  <c r="V39" i="12"/>
  <c r="R39" i="12"/>
  <c r="C39" i="12"/>
  <c r="U39" i="12"/>
  <c r="Q39" i="12"/>
  <c r="T39" i="12"/>
  <c r="P39" i="12"/>
  <c r="S39" i="12"/>
  <c r="D39" i="12"/>
  <c r="A72" i="12"/>
  <c r="S32" i="12"/>
  <c r="D32" i="12"/>
  <c r="V32" i="12"/>
  <c r="R32" i="12"/>
  <c r="C32" i="12"/>
  <c r="U32" i="12"/>
  <c r="Q32" i="12"/>
  <c r="T32" i="12"/>
  <c r="P32" i="12"/>
  <c r="A76" i="12"/>
  <c r="T36" i="12"/>
  <c r="S36" i="12"/>
  <c r="D36" i="12"/>
  <c r="V36" i="12"/>
  <c r="R36" i="12"/>
  <c r="C36" i="12"/>
  <c r="U36" i="12"/>
  <c r="Q36" i="12"/>
  <c r="P36" i="12"/>
  <c r="A70" i="12"/>
  <c r="V30" i="12"/>
  <c r="R30" i="12"/>
  <c r="C30" i="12"/>
  <c r="U30" i="12"/>
  <c r="Q30" i="12"/>
  <c r="D30" i="12"/>
  <c r="T30" i="12"/>
  <c r="S30" i="12"/>
  <c r="P30" i="12"/>
  <c r="AB70" i="12" l="1"/>
  <c r="X70" i="12"/>
  <c r="T70" i="12"/>
  <c r="P70" i="12"/>
  <c r="L70" i="12"/>
  <c r="H70" i="12"/>
  <c r="D70" i="12"/>
  <c r="AA70" i="12"/>
  <c r="W70" i="12"/>
  <c r="S70" i="12"/>
  <c r="O70" i="12"/>
  <c r="K70" i="12"/>
  <c r="G70" i="12"/>
  <c r="C70" i="12"/>
  <c r="Z70" i="12"/>
  <c r="V70" i="12"/>
  <c r="R70" i="12"/>
  <c r="N70" i="12"/>
  <c r="J70" i="12"/>
  <c r="F70" i="12"/>
  <c r="B70" i="12"/>
  <c r="Y70" i="12"/>
  <c r="U70" i="12"/>
  <c r="Q70" i="12"/>
  <c r="M70" i="12"/>
  <c r="I70" i="12"/>
  <c r="E70" i="12"/>
  <c r="Z62" i="12"/>
  <c r="V62" i="12"/>
  <c r="R62" i="12"/>
  <c r="N62" i="12"/>
  <c r="J62" i="12"/>
  <c r="F62" i="12"/>
  <c r="B62" i="12"/>
  <c r="Y62" i="12"/>
  <c r="U62" i="12"/>
  <c r="Q62" i="12"/>
  <c r="M62" i="12"/>
  <c r="I62" i="12"/>
  <c r="E62" i="12"/>
  <c r="AB62" i="12"/>
  <c r="T62" i="12"/>
  <c r="L62" i="12"/>
  <c r="D62" i="12"/>
  <c r="AA62" i="12"/>
  <c r="S62" i="12"/>
  <c r="K62" i="12"/>
  <c r="C62" i="12"/>
  <c r="X62" i="12"/>
  <c r="P62" i="12"/>
  <c r="H62" i="12"/>
  <c r="W62" i="12"/>
  <c r="O62" i="12"/>
  <c r="G62" i="12"/>
  <c r="AB69" i="12"/>
  <c r="X69" i="12"/>
  <c r="T69" i="12"/>
  <c r="P69" i="12"/>
  <c r="L69" i="12"/>
  <c r="H69" i="12"/>
  <c r="D69" i="12"/>
  <c r="AA69" i="12"/>
  <c r="W69" i="12"/>
  <c r="S69" i="12"/>
  <c r="O69" i="12"/>
  <c r="K69" i="12"/>
  <c r="G69" i="12"/>
  <c r="C69" i="12"/>
  <c r="Z69" i="12"/>
  <c r="V69" i="12"/>
  <c r="R69" i="12"/>
  <c r="N69" i="12"/>
  <c r="J69" i="12"/>
  <c r="F69" i="12"/>
  <c r="B69" i="12"/>
  <c r="Y69" i="12"/>
  <c r="U69" i="12"/>
  <c r="Q69" i="12"/>
  <c r="M69" i="12"/>
  <c r="I69" i="12"/>
  <c r="E69" i="12"/>
  <c r="Z61" i="12"/>
  <c r="V61" i="12"/>
  <c r="R61" i="12"/>
  <c r="N61" i="12"/>
  <c r="J61" i="12"/>
  <c r="F61" i="12"/>
  <c r="B61" i="12"/>
  <c r="Y61" i="12"/>
  <c r="U61" i="12"/>
  <c r="Q61" i="12"/>
  <c r="M61" i="12"/>
  <c r="I61" i="12"/>
  <c r="E61" i="12"/>
  <c r="X61" i="12"/>
  <c r="P61" i="12"/>
  <c r="H61" i="12"/>
  <c r="W61" i="12"/>
  <c r="O61" i="12"/>
  <c r="G61" i="12"/>
  <c r="AB61" i="12"/>
  <c r="T61" i="12"/>
  <c r="L61" i="12"/>
  <c r="D61" i="12"/>
  <c r="AA61" i="12"/>
  <c r="S61" i="12"/>
  <c r="K61" i="12"/>
  <c r="C61" i="12"/>
  <c r="AB74" i="12"/>
  <c r="X74" i="12"/>
  <c r="T74" i="12"/>
  <c r="P74" i="12"/>
  <c r="L74" i="12"/>
  <c r="H74" i="12"/>
  <c r="D74" i="12"/>
  <c r="AA74" i="12"/>
  <c r="W74" i="12"/>
  <c r="S74" i="12"/>
  <c r="O74" i="12"/>
  <c r="K74" i="12"/>
  <c r="G74" i="12"/>
  <c r="C74" i="12"/>
  <c r="Z74" i="12"/>
  <c r="V74" i="12"/>
  <c r="R74" i="12"/>
  <c r="N74" i="12"/>
  <c r="J74" i="12"/>
  <c r="F74" i="12"/>
  <c r="B74" i="12"/>
  <c r="Y74" i="12"/>
  <c r="U74" i="12"/>
  <c r="Q74" i="12"/>
  <c r="M74" i="12"/>
  <c r="I74" i="12"/>
  <c r="E74" i="12"/>
  <c r="R41" i="12"/>
  <c r="P41" i="12"/>
  <c r="AB73" i="12"/>
  <c r="X73" i="12"/>
  <c r="T73" i="12"/>
  <c r="P73" i="12"/>
  <c r="L73" i="12"/>
  <c r="H73" i="12"/>
  <c r="D73" i="12"/>
  <c r="AA73" i="12"/>
  <c r="W73" i="12"/>
  <c r="S73" i="12"/>
  <c r="O73" i="12"/>
  <c r="K73" i="12"/>
  <c r="G73" i="12"/>
  <c r="C73" i="12"/>
  <c r="Z73" i="12"/>
  <c r="V73" i="12"/>
  <c r="R73" i="12"/>
  <c r="N73" i="12"/>
  <c r="J73" i="12"/>
  <c r="F73" i="12"/>
  <c r="B73" i="12"/>
  <c r="Y73" i="12"/>
  <c r="U73" i="12"/>
  <c r="Q73" i="12"/>
  <c r="M73" i="12"/>
  <c r="I73" i="12"/>
  <c r="E73" i="12"/>
  <c r="Z55" i="12"/>
  <c r="V55" i="12"/>
  <c r="Y55" i="12"/>
  <c r="T55" i="12"/>
  <c r="P55" i="12"/>
  <c r="L55" i="12"/>
  <c r="H55" i="12"/>
  <c r="D55" i="12"/>
  <c r="X55" i="12"/>
  <c r="S55" i="12"/>
  <c r="O55" i="12"/>
  <c r="K55" i="12"/>
  <c r="G55" i="12"/>
  <c r="C55" i="12"/>
  <c r="AB55" i="12"/>
  <c r="W55" i="12"/>
  <c r="R55" i="12"/>
  <c r="N55" i="12"/>
  <c r="J55" i="12"/>
  <c r="F55" i="12"/>
  <c r="B55" i="12"/>
  <c r="AA55" i="12"/>
  <c r="U55" i="12"/>
  <c r="Q55" i="12"/>
  <c r="M55" i="12"/>
  <c r="I55" i="12"/>
  <c r="E55" i="12"/>
  <c r="AB79" i="12"/>
  <c r="X79" i="12"/>
  <c r="T79" i="12"/>
  <c r="P79" i="12"/>
  <c r="L79" i="12"/>
  <c r="H79" i="12"/>
  <c r="D79" i="12"/>
  <c r="AA79" i="12"/>
  <c r="W79" i="12"/>
  <c r="S79" i="12"/>
  <c r="O79" i="12"/>
  <c r="K79" i="12"/>
  <c r="G79" i="12"/>
  <c r="C79" i="12"/>
  <c r="Z79" i="12"/>
  <c r="V79" i="12"/>
  <c r="R79" i="12"/>
  <c r="N79" i="12"/>
  <c r="J79" i="12"/>
  <c r="F79" i="12"/>
  <c r="B79" i="12"/>
  <c r="Y79" i="12"/>
  <c r="U79" i="12"/>
  <c r="Q79" i="12"/>
  <c r="M79" i="12"/>
  <c r="I79" i="12"/>
  <c r="E79" i="12"/>
  <c r="Z59" i="12"/>
  <c r="V59" i="12"/>
  <c r="R59" i="12"/>
  <c r="N59" i="12"/>
  <c r="J59" i="12"/>
  <c r="F59" i="12"/>
  <c r="B59" i="12"/>
  <c r="Y59" i="12"/>
  <c r="U59" i="12"/>
  <c r="Q59" i="12"/>
  <c r="M59" i="12"/>
  <c r="I59" i="12"/>
  <c r="E59" i="12"/>
  <c r="X59" i="12"/>
  <c r="P59" i="12"/>
  <c r="H59" i="12"/>
  <c r="W59" i="12"/>
  <c r="O59" i="12"/>
  <c r="G59" i="12"/>
  <c r="AB59" i="12"/>
  <c r="T59" i="12"/>
  <c r="L59" i="12"/>
  <c r="D59" i="12"/>
  <c r="AA59" i="12"/>
  <c r="S59" i="12"/>
  <c r="K59" i="12"/>
  <c r="C59" i="12"/>
  <c r="AB78" i="12"/>
  <c r="X78" i="12"/>
  <c r="T78" i="12"/>
  <c r="P78" i="12"/>
  <c r="L78" i="12"/>
  <c r="H78" i="12"/>
  <c r="D78" i="12"/>
  <c r="AA78" i="12"/>
  <c r="W78" i="12"/>
  <c r="S78" i="12"/>
  <c r="O78" i="12"/>
  <c r="K78" i="12"/>
  <c r="G78" i="12"/>
  <c r="C78" i="12"/>
  <c r="Z78" i="12"/>
  <c r="V78" i="12"/>
  <c r="R78" i="12"/>
  <c r="N78" i="12"/>
  <c r="J78" i="12"/>
  <c r="F78" i="12"/>
  <c r="B78" i="12"/>
  <c r="Y78" i="12"/>
  <c r="U78" i="12"/>
  <c r="Q78" i="12"/>
  <c r="M78" i="12"/>
  <c r="I78" i="12"/>
  <c r="E78" i="12"/>
  <c r="Z66" i="12"/>
  <c r="V66" i="12"/>
  <c r="R66" i="12"/>
  <c r="N66" i="12"/>
  <c r="J66" i="12"/>
  <c r="F66" i="12"/>
  <c r="B66" i="12"/>
  <c r="Y66" i="12"/>
  <c r="U66" i="12"/>
  <c r="Q66" i="12"/>
  <c r="M66" i="12"/>
  <c r="I66" i="12"/>
  <c r="E66" i="12"/>
  <c r="AB66" i="12"/>
  <c r="T66" i="12"/>
  <c r="L66" i="12"/>
  <c r="D66" i="12"/>
  <c r="AA66" i="12"/>
  <c r="S66" i="12"/>
  <c r="K66" i="12"/>
  <c r="C66" i="12"/>
  <c r="X66" i="12"/>
  <c r="P66" i="12"/>
  <c r="H66" i="12"/>
  <c r="W66" i="12"/>
  <c r="O66" i="12"/>
  <c r="G66" i="12"/>
  <c r="AB54" i="12"/>
  <c r="X54" i="12"/>
  <c r="T54" i="12"/>
  <c r="P54" i="12"/>
  <c r="L54" i="12"/>
  <c r="H54" i="12"/>
  <c r="D54" i="12"/>
  <c r="AA54" i="12"/>
  <c r="W54" i="12"/>
  <c r="S54" i="12"/>
  <c r="O54" i="12"/>
  <c r="K54" i="12"/>
  <c r="G54" i="12"/>
  <c r="C54" i="12"/>
  <c r="Z54" i="12"/>
  <c r="V54" i="12"/>
  <c r="R54" i="12"/>
  <c r="N54" i="12"/>
  <c r="J54" i="12"/>
  <c r="F54" i="12"/>
  <c r="B54" i="12"/>
  <c r="Y54" i="12"/>
  <c r="U54" i="12"/>
  <c r="Q54" i="12"/>
  <c r="M54" i="12"/>
  <c r="I54" i="12"/>
  <c r="E54" i="12"/>
  <c r="Z63" i="12"/>
  <c r="V63" i="12"/>
  <c r="R63" i="12"/>
  <c r="N63" i="12"/>
  <c r="J63" i="12"/>
  <c r="F63" i="12"/>
  <c r="B63" i="12"/>
  <c r="Y63" i="12"/>
  <c r="U63" i="12"/>
  <c r="Q63" i="12"/>
  <c r="M63" i="12"/>
  <c r="I63" i="12"/>
  <c r="E63" i="12"/>
  <c r="X63" i="12"/>
  <c r="P63" i="12"/>
  <c r="H63" i="12"/>
  <c r="W63" i="12"/>
  <c r="O63" i="12"/>
  <c r="G63" i="12"/>
  <c r="AB63" i="12"/>
  <c r="T63" i="12"/>
  <c r="L63" i="12"/>
  <c r="D63" i="12"/>
  <c r="AA63" i="12"/>
  <c r="S63" i="12"/>
  <c r="K63" i="12"/>
  <c r="C63" i="12"/>
  <c r="AB72" i="12"/>
  <c r="X72" i="12"/>
  <c r="T72" i="12"/>
  <c r="P72" i="12"/>
  <c r="L72" i="12"/>
  <c r="H72" i="12"/>
  <c r="D72" i="12"/>
  <c r="AA72" i="12"/>
  <c r="W72" i="12"/>
  <c r="S72" i="12"/>
  <c r="O72" i="12"/>
  <c r="K72" i="12"/>
  <c r="G72" i="12"/>
  <c r="C72" i="12"/>
  <c r="Z72" i="12"/>
  <c r="V72" i="12"/>
  <c r="R72" i="12"/>
  <c r="N72" i="12"/>
  <c r="J72" i="12"/>
  <c r="F72" i="12"/>
  <c r="B72" i="12"/>
  <c r="Y72" i="12"/>
  <c r="U72" i="12"/>
  <c r="Q72" i="12"/>
  <c r="M72" i="12"/>
  <c r="I72" i="12"/>
  <c r="E72" i="12"/>
  <c r="Z56" i="12"/>
  <c r="V56" i="12"/>
  <c r="R56" i="12"/>
  <c r="N56" i="12"/>
  <c r="J56" i="12"/>
  <c r="F56" i="12"/>
  <c r="B56" i="12"/>
  <c r="Y56" i="12"/>
  <c r="U56" i="12"/>
  <c r="Q56" i="12"/>
  <c r="M56" i="12"/>
  <c r="I56" i="12"/>
  <c r="E56" i="12"/>
  <c r="AB56" i="12"/>
  <c r="T56" i="12"/>
  <c r="L56" i="12"/>
  <c r="D56" i="12"/>
  <c r="AA56" i="12"/>
  <c r="S56" i="12"/>
  <c r="K56" i="12"/>
  <c r="C56" i="12"/>
  <c r="X56" i="12"/>
  <c r="P56" i="12"/>
  <c r="H56" i="12"/>
  <c r="W56" i="12"/>
  <c r="O56" i="12"/>
  <c r="G56" i="12"/>
  <c r="Z64" i="12"/>
  <c r="V64" i="12"/>
  <c r="R64" i="12"/>
  <c r="N64" i="12"/>
  <c r="J64" i="12"/>
  <c r="F64" i="12"/>
  <c r="B64" i="12"/>
  <c r="Y64" i="12"/>
  <c r="U64" i="12"/>
  <c r="Q64" i="12"/>
  <c r="M64" i="12"/>
  <c r="I64" i="12"/>
  <c r="E64" i="12"/>
  <c r="AB64" i="12"/>
  <c r="T64" i="12"/>
  <c r="L64" i="12"/>
  <c r="D64" i="12"/>
  <c r="AA64" i="12"/>
  <c r="S64" i="12"/>
  <c r="K64" i="12"/>
  <c r="C64" i="12"/>
  <c r="X64" i="12"/>
  <c r="P64" i="12"/>
  <c r="H64" i="12"/>
  <c r="W64" i="12"/>
  <c r="O64" i="12"/>
  <c r="G64" i="12"/>
  <c r="AB75" i="12"/>
  <c r="X75" i="12"/>
  <c r="T75" i="12"/>
  <c r="P75" i="12"/>
  <c r="L75" i="12"/>
  <c r="H75" i="12"/>
  <c r="D75" i="12"/>
  <c r="AA75" i="12"/>
  <c r="W75" i="12"/>
  <c r="S75" i="12"/>
  <c r="O75" i="12"/>
  <c r="K75" i="12"/>
  <c r="G75" i="12"/>
  <c r="C75" i="12"/>
  <c r="Z75" i="12"/>
  <c r="V75" i="12"/>
  <c r="R75" i="12"/>
  <c r="N75" i="12"/>
  <c r="J75" i="12"/>
  <c r="F75" i="12"/>
  <c r="B75" i="12"/>
  <c r="Y75" i="12"/>
  <c r="U75" i="12"/>
  <c r="Q75" i="12"/>
  <c r="M75" i="12"/>
  <c r="I75" i="12"/>
  <c r="E75" i="12"/>
  <c r="AB67" i="12"/>
  <c r="AA67" i="12"/>
  <c r="Z67" i="12"/>
  <c r="V67" i="12"/>
  <c r="R67" i="12"/>
  <c r="N67" i="12"/>
  <c r="J67" i="12"/>
  <c r="F67" i="12"/>
  <c r="B67" i="12"/>
  <c r="Y67" i="12"/>
  <c r="U67" i="12"/>
  <c r="Q67" i="12"/>
  <c r="M67" i="12"/>
  <c r="I67" i="12"/>
  <c r="E67" i="12"/>
  <c r="X67" i="12"/>
  <c r="P67" i="12"/>
  <c r="H67" i="12"/>
  <c r="W67" i="12"/>
  <c r="O67" i="12"/>
  <c r="G67" i="12"/>
  <c r="T67" i="12"/>
  <c r="L67" i="12"/>
  <c r="D67" i="12"/>
  <c r="S67" i="12"/>
  <c r="K67" i="12"/>
  <c r="C67" i="12"/>
  <c r="AB71" i="12"/>
  <c r="X71" i="12"/>
  <c r="T71" i="12"/>
  <c r="P71" i="12"/>
  <c r="L71" i="12"/>
  <c r="H71" i="12"/>
  <c r="D71" i="12"/>
  <c r="AA71" i="12"/>
  <c r="W71" i="12"/>
  <c r="S71" i="12"/>
  <c r="O71" i="12"/>
  <c r="K71" i="12"/>
  <c r="G71" i="12"/>
  <c r="C71" i="12"/>
  <c r="Z71" i="12"/>
  <c r="V71" i="12"/>
  <c r="R71" i="12"/>
  <c r="N71" i="12"/>
  <c r="J71" i="12"/>
  <c r="F71" i="12"/>
  <c r="B71" i="12"/>
  <c r="Y71" i="12"/>
  <c r="U71" i="12"/>
  <c r="Q71" i="12"/>
  <c r="M71" i="12"/>
  <c r="I71" i="12"/>
  <c r="E71" i="12"/>
  <c r="AB76" i="12"/>
  <c r="X76" i="12"/>
  <c r="T76" i="12"/>
  <c r="P76" i="12"/>
  <c r="L76" i="12"/>
  <c r="H76" i="12"/>
  <c r="D76" i="12"/>
  <c r="AA76" i="12"/>
  <c r="W76" i="12"/>
  <c r="S76" i="12"/>
  <c r="O76" i="12"/>
  <c r="K76" i="12"/>
  <c r="G76" i="12"/>
  <c r="C76" i="12"/>
  <c r="Z76" i="12"/>
  <c r="V76" i="12"/>
  <c r="R76" i="12"/>
  <c r="N76" i="12"/>
  <c r="J76" i="12"/>
  <c r="F76" i="12"/>
  <c r="B76" i="12"/>
  <c r="Y76" i="12"/>
  <c r="U76" i="12"/>
  <c r="Q76" i="12"/>
  <c r="M76" i="12"/>
  <c r="I76" i="12"/>
  <c r="E76" i="12"/>
  <c r="AB68" i="12"/>
  <c r="X68" i="12"/>
  <c r="T68" i="12"/>
  <c r="P68" i="12"/>
  <c r="L68" i="12"/>
  <c r="H68" i="12"/>
  <c r="D68" i="12"/>
  <c r="AA68" i="12"/>
  <c r="W68" i="12"/>
  <c r="S68" i="12"/>
  <c r="O68" i="12"/>
  <c r="K68" i="12"/>
  <c r="G68" i="12"/>
  <c r="C68" i="12"/>
  <c r="Z68" i="12"/>
  <c r="V68" i="12"/>
  <c r="R68" i="12"/>
  <c r="N68" i="12"/>
  <c r="J68" i="12"/>
  <c r="F68" i="12"/>
  <c r="B68" i="12"/>
  <c r="Q68" i="12"/>
  <c r="M68" i="12"/>
  <c r="Y68" i="12"/>
  <c r="U68" i="12"/>
  <c r="I68" i="12"/>
  <c r="E68" i="12"/>
  <c r="Z58" i="12"/>
  <c r="V58" i="12"/>
  <c r="R58" i="12"/>
  <c r="N58" i="12"/>
  <c r="J58" i="12"/>
  <c r="F58" i="12"/>
  <c r="B58" i="12"/>
  <c r="Y58" i="12"/>
  <c r="U58" i="12"/>
  <c r="Q58" i="12"/>
  <c r="M58" i="12"/>
  <c r="I58" i="12"/>
  <c r="E58" i="12"/>
  <c r="AB58" i="12"/>
  <c r="T58" i="12"/>
  <c r="L58" i="12"/>
  <c r="D58" i="12"/>
  <c r="AA58" i="12"/>
  <c r="S58" i="12"/>
  <c r="K58" i="12"/>
  <c r="C58" i="12"/>
  <c r="X58" i="12"/>
  <c r="P58" i="12"/>
  <c r="H58" i="12"/>
  <c r="W58" i="12"/>
  <c r="O58" i="12"/>
  <c r="G58" i="12"/>
  <c r="Z65" i="12"/>
  <c r="V65" i="12"/>
  <c r="R65" i="12"/>
  <c r="N65" i="12"/>
  <c r="J65" i="12"/>
  <c r="F65" i="12"/>
  <c r="B65" i="12"/>
  <c r="Y65" i="12"/>
  <c r="U65" i="12"/>
  <c r="Q65" i="12"/>
  <c r="M65" i="12"/>
  <c r="I65" i="12"/>
  <c r="E65" i="12"/>
  <c r="X65" i="12"/>
  <c r="P65" i="12"/>
  <c r="H65" i="12"/>
  <c r="W65" i="12"/>
  <c r="O65" i="12"/>
  <c r="G65" i="12"/>
  <c r="AB65" i="12"/>
  <c r="T65" i="12"/>
  <c r="L65" i="12"/>
  <c r="D65" i="12"/>
  <c r="AA65" i="12"/>
  <c r="S65" i="12"/>
  <c r="K65" i="12"/>
  <c r="C65" i="12"/>
  <c r="Z57" i="12"/>
  <c r="V57" i="12"/>
  <c r="R57" i="12"/>
  <c r="N57" i="12"/>
  <c r="J57" i="12"/>
  <c r="F57" i="12"/>
  <c r="B57" i="12"/>
  <c r="Y57" i="12"/>
  <c r="U57" i="12"/>
  <c r="Q57" i="12"/>
  <c r="M57" i="12"/>
  <c r="I57" i="12"/>
  <c r="E57" i="12"/>
  <c r="X57" i="12"/>
  <c r="P57" i="12"/>
  <c r="H57" i="12"/>
  <c r="W57" i="12"/>
  <c r="O57" i="12"/>
  <c r="G57" i="12"/>
  <c r="AB57" i="12"/>
  <c r="T57" i="12"/>
  <c r="L57" i="12"/>
  <c r="D57" i="12"/>
  <c r="AA57" i="12"/>
  <c r="S57" i="12"/>
  <c r="K57" i="12"/>
  <c r="C57" i="12"/>
  <c r="AB53" i="12"/>
  <c r="X53" i="12"/>
  <c r="T53" i="12"/>
  <c r="P53" i="12"/>
  <c r="L53" i="12"/>
  <c r="H53" i="12"/>
  <c r="D53" i="12"/>
  <c r="AA53" i="12"/>
  <c r="W53" i="12"/>
  <c r="S53" i="12"/>
  <c r="O53" i="12"/>
  <c r="K53" i="12"/>
  <c r="G53" i="12"/>
  <c r="C53" i="12"/>
  <c r="Z53" i="12"/>
  <c r="V53" i="12"/>
  <c r="R53" i="12"/>
  <c r="N53" i="12"/>
  <c r="J53" i="12"/>
  <c r="F53" i="12"/>
  <c r="B53" i="12"/>
  <c r="Y53" i="12"/>
  <c r="U53" i="12"/>
  <c r="Q53" i="12"/>
  <c r="M53" i="12"/>
  <c r="I53" i="12"/>
  <c r="E53" i="12"/>
  <c r="Z60" i="12"/>
  <c r="V60" i="12"/>
  <c r="R60" i="12"/>
  <c r="N60" i="12"/>
  <c r="J60" i="12"/>
  <c r="F60" i="12"/>
  <c r="B60" i="12"/>
  <c r="Y60" i="12"/>
  <c r="U60" i="12"/>
  <c r="Q60" i="12"/>
  <c r="M60" i="12"/>
  <c r="I60" i="12"/>
  <c r="E60" i="12"/>
  <c r="AB60" i="12"/>
  <c r="T60" i="12"/>
  <c r="L60" i="12"/>
  <c r="D60" i="12"/>
  <c r="AA60" i="12"/>
  <c r="S60" i="12"/>
  <c r="K60" i="12"/>
  <c r="C60" i="12"/>
  <c r="X60" i="12"/>
  <c r="P60" i="12"/>
  <c r="H60" i="12"/>
  <c r="W60" i="12"/>
  <c r="O60" i="12"/>
  <c r="G60" i="12"/>
  <c r="AB77" i="12"/>
  <c r="X77" i="12"/>
  <c r="T77" i="12"/>
  <c r="P77" i="12"/>
  <c r="L77" i="12"/>
  <c r="H77" i="12"/>
  <c r="D77" i="12"/>
  <c r="AA77" i="12"/>
  <c r="W77" i="12"/>
  <c r="S77" i="12"/>
  <c r="O77" i="12"/>
  <c r="K77" i="12"/>
  <c r="G77" i="12"/>
  <c r="C77" i="12"/>
  <c r="Z77" i="12"/>
  <c r="V77" i="12"/>
  <c r="R77" i="12"/>
  <c r="N77" i="12"/>
  <c r="J77" i="12"/>
  <c r="F77" i="12"/>
  <c r="B77" i="12"/>
  <c r="Y77" i="12"/>
  <c r="U77" i="12"/>
  <c r="Q77" i="12"/>
  <c r="M77" i="12"/>
  <c r="I77" i="12"/>
  <c r="E77"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<sst xmlns="http://schemas.openxmlformats.org/spreadsheetml/2006/main" count="9581" uniqueCount="1808">
  <si>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</si>
  <si>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</si>
  <si>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</si>
  <si>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</si>
  <si>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</si>
  <si>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</si>
  <si>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</si>
  <si>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</si>
  <si>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</si>
  <si>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</si>
  <si>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</si>
  <si>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</si>
  <si>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</si>
  <si>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</si>
  <si>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</si>
  <si>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</si>
  <si>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</si>
  <si>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</si>
  <si>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</si>
  <si>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</si>
  <si>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</si>
  <si>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</si>
  <si>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</si>
  <si>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</si>
  <si>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</si>
  <si>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</si>
  <si>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</si>
  <si>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</si>
  <si>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</si>
  <si>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</si>
  <si>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</si>
  <si>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</si>
  <si>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</si>
  <si>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</si>
  <si>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</si>
  <si>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</si>
  <si>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</si>
  <si>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</si>
  <si>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</si>
  <si>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</si>
  <si>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</si>
  <si>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</si>
  <si>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</si>
  <si>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</si>
  <si>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</si>
  <si>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</si>
  <si>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</si>
  <si>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</si>
  <si>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</si>
  <si>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</si>
  <si>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</si>
  <si>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</si>
  <si>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</si>
  <si>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</si>
  <si>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</si>
  <si>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</si>
  <si>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</si>
  <si>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</si>
  <si>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</si>
  <si>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</si>
  <si>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</si>
  <si>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</si>
  <si>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</si>
  <si>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</si>
  <si>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</si>
  <si>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</si>
  <si>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</si>
  <si>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</si>
  <si>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</si>
  <si>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</si>
  <si>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</si>
  <si>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</si>
  <si>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</si>
  <si>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</si>
  <si>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</si>
  <si>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</si>
  <si>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</si>
  <si>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</si>
  <si>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</si>
  <si>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</si>
  <si>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</si>
  <si>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</si>
  <si>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</si>
  <si>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</si>
  <si>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</si>
  <si>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</si>
  <si>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</si>
  <si>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</si>
  <si>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</si>
  <si>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</si>
  <si>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</si>
  <si>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</si>
  <si>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</si>
  <si>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</si>
  <si>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</si>
  <si>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</si>
  <si>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</si>
  <si>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</si>
  <si>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</si>
  <si>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</si>
  <si>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</si>
  <si>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</si>
  <si>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</si>
  <si>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</si>
  <si>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</si>
  <si>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</si>
  <si>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</si>
  <si>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</si>
  <si>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</si>
  <si>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</si>
  <si>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</si>
  <si>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</si>
  <si>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</si>
  <si>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</si>
  <si>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</si>
  <si>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</si>
  <si>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</si>
  <si>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</si>
  <si>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</si>
  <si>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</si>
  <si>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</si>
  <si>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</si>
  <si>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</si>
  <si>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</si>
  <si>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</si>
  <si>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</si>
  <si>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</si>
  <si>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</si>
  <si>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</si>
  <si>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</si>
  <si>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</si>
  <si>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</si>
  <si>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</si>
  <si>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</si>
  <si>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</si>
  <si>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</si>
  <si>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</si>
  <si>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</si>
  <si>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</si>
  <si>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</si>
  <si>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</si>
  <si>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</si>
  <si>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</si>
  <si>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</si>
  <si>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</si>
  <si>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</si>
  <si>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</si>
  <si>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</si>
  <si>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</si>
  <si>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</si>
  <si>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</si>
  <si>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</si>
  <si>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</si>
  <si>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</si>
  <si>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</si>
  <si>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</si>
  <si>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</si>
  <si>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</si>
  <si>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</si>
  <si>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</si>
  <si>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</si>
  <si>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</si>
  <si>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</si>
  <si>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</si>
  <si>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</si>
  <si>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</si>
  <si>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</si>
  <si>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</si>
  <si>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</si>
  <si>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</si>
  <si>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</si>
  <si>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</si>
  <si>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</si>
  <si>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</si>
  <si>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</si>
  <si>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</si>
  <si>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</si>
  <si>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</si>
  <si>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</si>
  <si>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</si>
  <si>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</si>
  <si>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</si>
  <si>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</si>
  <si>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</si>
  <si>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</si>
  <si>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</si>
  <si>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</si>
  <si>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</si>
  <si>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</si>
  <si>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</si>
  <si>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</si>
  <si>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</si>
  <si>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</si>
  <si>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</si>
  <si>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</si>
  <si>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</si>
  <si>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</si>
  <si>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</si>
  <si>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</si>
  <si>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</si>
  <si>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</si>
  <si>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</si>
  <si>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</si>
  <si>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</si>
  <si>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</si>
  <si>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</si>
  <si>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</si>
  <si>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</si>
  <si>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</si>
  <si>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</si>
  <si>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</si>
  <si>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</si>
  <si>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</si>
  <si>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</si>
  <si>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</si>
  <si>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</si>
  <si>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</si>
  <si>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</si>
  <si>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</si>
  <si>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</si>
  <si>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</si>
  <si>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</si>
  <si>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</si>
  <si>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</si>
  <si>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</si>
  <si>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</si>
  <si>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</si>
  <si>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</si>
  <si>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</si>
  <si>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</si>
  <si>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</si>
  <si>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</si>
  <si>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</si>
  <si>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</si>
  <si>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</si>
  <si>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</si>
  <si>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</si>
  <si>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</si>
  <si>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</si>
  <si>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</si>
  <si>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</si>
  <si>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</si>
  <si>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</si>
  <si>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</si>
  <si>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</si>
  <si>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</si>
  <si>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</si>
  <si>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</si>
  <si>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</si>
  <si>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</si>
  <si>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</si>
  <si>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</si>
  <si>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</si>
  <si>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</si>
  <si>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</si>
  <si>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</si>
  <si>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</si>
  <si>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</si>
  <si>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</si>
  <si>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</si>
  <si>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</si>
  <si>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</si>
  <si>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</si>
  <si>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</si>
  <si>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</si>
  <si>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</si>
  <si>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</si>
  <si>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</si>
  <si>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</si>
  <si>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</si>
  <si>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</si>
  <si>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</si>
  <si>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</si>
  <si>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</si>
  <si>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</si>
  <si>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</si>
  <si>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</si>
  <si>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</si>
  <si>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</si>
  <si>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</si>
  <si>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</si>
  <si>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</si>
  <si>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</si>
  <si>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</si>
  <si>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</si>
  <si>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</si>
  <si>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</si>
  <si>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</si>
  <si>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</si>
  <si>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</si>
  <si>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</si>
  <si>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</si>
  <si>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</si>
  <si>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</si>
  <si>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</si>
  <si>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</si>
  <si>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</si>
  <si>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</si>
  <si>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</si>
  <si>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</si>
  <si>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</si>
  <si>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</si>
  <si>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</si>
  <si>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</si>
  <si>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</si>
  <si>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</si>
  <si>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</si>
  <si>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</si>
  <si>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</si>
  <si>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</si>
  <si>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</si>
  <si>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</si>
  <si>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</si>
  <si>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</si>
  <si>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</si>
  <si>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</si>
  <si>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</si>
  <si>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</si>
  <si>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</si>
  <si>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</si>
  <si>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</si>
  <si>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</si>
  <si>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</si>
  <si>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</si>
  <si>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</si>
  <si>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</si>
  <si>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</si>
  <si>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</si>
  <si>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</si>
  <si>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</si>
  <si>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</si>
  <si>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</si>
  <si>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</si>
  <si>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</si>
  <si>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</si>
  <si>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</si>
  <si>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</si>
  <si>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</si>
  <si>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</si>
  <si>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</si>
  <si>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</si>
  <si>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</si>
  <si>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</si>
  <si>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</si>
  <si>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</si>
  <si>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</si>
  <si>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</si>
  <si>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</si>
  <si>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</si>
  <si>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</si>
  <si>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</si>
  <si>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</si>
  <si>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</si>
  <si>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</si>
  <si>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</si>
  <si>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</si>
  <si>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</si>
  <si>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</si>
  <si>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</si>
  <si>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</si>
  <si>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</si>
  <si>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</si>
  <si>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</si>
  <si>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</si>
  <si>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</si>
  <si>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</si>
  <si>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</si>
  <si>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</si>
  <si>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</si>
  <si>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</si>
  <si>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</si>
  <si>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</si>
  <si>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</si>
  <si>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</si>
  <si>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</si>
  <si>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</si>
  <si>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</si>
  <si>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</si>
  <si>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</si>
  <si>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</si>
  <si>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</si>
  <si>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</si>
  <si>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</si>
  <si>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</si>
  <si>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</si>
  <si>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</si>
  <si>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</si>
  <si>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</si>
  <si>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</si>
  <si>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</si>
  <si>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</si>
  <si>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</si>
  <si>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</si>
  <si>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</si>
  <si>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</si>
  <si>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</si>
  <si>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</si>
  <si>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</si>
  <si>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</si>
  <si>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</si>
  <si>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</si>
  <si>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</si>
  <si>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</si>
  <si>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</si>
  <si>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</si>
  <si>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</si>
  <si>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</si>
  <si>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</si>
  <si>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</si>
  <si>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</si>
  <si>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</si>
  <si>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</si>
  <si>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</si>
  <si>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</si>
  <si>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</si>
  <si>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</si>
  <si>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</si>
  <si>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</si>
  <si>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</si>
  <si>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</si>
  <si>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</si>
  <si>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</si>
  <si>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</si>
  <si>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</si>
  <si>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</si>
  <si>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</si>
  <si>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</si>
  <si>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</si>
  <si>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</si>
  <si>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</si>
  <si>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</si>
  <si>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</si>
  <si>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</si>
  <si>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</si>
  <si>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</si>
  <si>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</si>
  <si>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</si>
  <si>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</si>
  <si>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</si>
  <si>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</si>
  <si>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</si>
  <si>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</si>
  <si>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</si>
  <si>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</si>
  <si>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</si>
  <si>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</si>
  <si>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</si>
  <si>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</si>
  <si>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</si>
  <si>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</si>
  <si>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</si>
  <si>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</si>
  <si>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</si>
  <si>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</si>
  <si>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</si>
  <si>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</si>
  <si>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</si>
  <si>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</si>
  <si>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</si>
  <si>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</si>
  <si>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</si>
  <si>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</si>
  <si>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</si>
  <si>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</si>
  <si>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</si>
  <si>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</si>
  <si>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</si>
  <si>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</si>
  <si>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</si>
  <si>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</si>
  <si>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</si>
  <si>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</si>
  <si>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</si>
  <si>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</si>
  <si>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</si>
  <si>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</si>
  <si>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</si>
  <si>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</si>
  <si>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</si>
  <si>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</si>
  <si>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</si>
  <si>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</si>
  <si>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</si>
  <si>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</si>
  <si>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</si>
  <si>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</si>
  <si>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</si>
  <si>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</si>
  <si>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</si>
  <si>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</si>
  <si>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</si>
  <si>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</si>
  <si>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</si>
  <si>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</si>
  <si>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</si>
  <si>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</si>
  <si>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</si>
  <si>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</si>
  <si>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</si>
  <si>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</si>
  <si>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</si>
  <si>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</si>
  <si>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</si>
  <si>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</si>
  <si>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</si>
  <si>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</si>
  <si>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</si>
  <si>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</si>
  <si>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</si>
  <si>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</si>
  <si>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</si>
  <si>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</si>
  <si>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</si>
  <si>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</si>
  <si>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</si>
  <si>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</si>
  <si>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</si>
  <si>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</si>
  <si>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</si>
  <si>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</si>
  <si>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</si>
  <si>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</si>
  <si>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</si>
  <si>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</si>
  <si>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</si>
  <si>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</si>
  <si>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</si>
  <si>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</si>
  <si>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</si>
  <si>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</si>
  <si>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</si>
  <si>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</si>
  <si>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</si>
  <si>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</si>
  <si>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</si>
  <si>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</si>
  <si>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</si>
  <si>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</si>
  <si>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</si>
  <si>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</si>
  <si>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</si>
  <si>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</si>
  <si>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</si>
  <si>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</si>
  <si>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</si>
  <si>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</si>
  <si>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</si>
  <si>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</si>
  <si>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</si>
  <si>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</si>
  <si>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</si>
  <si>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</si>
  <si>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</si>
  <si>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</si>
  <si>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</si>
  <si>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</si>
  <si>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</si>
  <si>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</si>
  <si>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</si>
  <si>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</si>
  <si>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</si>
  <si>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</si>
  <si>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</si>
  <si>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</si>
  <si>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</si>
  <si>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</si>
  <si>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</si>
  <si>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</si>
  <si>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</si>
  <si>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</si>
  <si>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</si>
  <si>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</si>
  <si>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</si>
  <si>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</si>
  <si>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</si>
  <si>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</si>
  <si>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</si>
  <si>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</si>
  <si>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</si>
  <si>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</si>
  <si>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</si>
  <si>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</si>
  <si>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</si>
  <si>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</si>
  <si>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</si>
  <si>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</si>
  <si>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</si>
  <si>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</si>
  <si>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</si>
  <si>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</si>
  <si>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</si>
  <si>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</si>
  <si>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</si>
  <si>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</si>
  <si>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</si>
  <si>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</si>
  <si>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</si>
  <si>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</si>
  <si>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</si>
  <si>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</si>
  <si>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</si>
  <si>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</si>
  <si>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</si>
  <si>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</si>
  <si>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</si>
  <si>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</si>
  <si>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</si>
  <si>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</si>
  <si>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</si>
  <si>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</si>
  <si>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</si>
  <si>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</si>
  <si>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</si>
  <si>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</si>
  <si>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</si>
  <si>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</si>
  <si>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</si>
  <si>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</si>
  <si>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</si>
  <si>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</si>
  <si>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</si>
  <si>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</si>
  <si>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</si>
  <si>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</si>
  <si>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</si>
  <si>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</si>
  <si>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</si>
  <si>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</si>
  <si>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</si>
  <si>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</si>
  <si>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</si>
  <si>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</si>
  <si>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</si>
  <si>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</si>
  <si>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</si>
  <si>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</si>
  <si>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</si>
  <si>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</si>
  <si>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</si>
  <si>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</si>
  <si>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</si>
  <si>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</si>
  <si>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</si>
  <si>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</si>
  <si>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</si>
  <si>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</si>
  <si>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</si>
  <si>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</si>
  <si>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</si>
  <si>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</si>
  <si>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</si>
  <si>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</si>
  <si>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</si>
  <si>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</si>
  <si>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</si>
  <si>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</si>
  <si>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</si>
  <si>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</si>
  <si>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</si>
  <si>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</si>
  <si>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</si>
  <si>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</si>
  <si>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</si>
  <si>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</si>
  <si>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</si>
  <si>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</si>
  <si>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</si>
  <si>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</si>
  <si>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</si>
  <si>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</si>
  <si>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</si>
  <si>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</si>
  <si>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</si>
  <si>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</si>
  <si>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</si>
  <si>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</si>
  <si>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</si>
  <si>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</si>
  <si>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</si>
  <si>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</si>
  <si>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</si>
  <si>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</si>
  <si>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</si>
  <si>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</si>
  <si>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</si>
  <si>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</si>
  <si>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</si>
  <si>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</si>
  <si>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</si>
  <si>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</si>
  <si>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</si>
  <si>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</si>
  <si>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</si>
  <si>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</si>
  <si>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</si>
  <si>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</si>
  <si>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</si>
  <si>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</si>
  <si>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</si>
  <si>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</si>
  <si>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</si>
  <si>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</si>
  <si>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</si>
  <si>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</si>
  <si>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</si>
  <si>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</si>
  <si>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</si>
  <si>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</si>
  <si>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</si>
  <si>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</si>
  <si>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</si>
  <si>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</si>
  <si>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</si>
  <si>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</si>
  <si>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</si>
  <si>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</si>
  <si>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</si>
  <si>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</si>
  <si>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</si>
  <si>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</si>
  <si>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</si>
  <si>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</si>
  <si>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</si>
  <si>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</si>
  <si>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</si>
  <si>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</si>
  <si>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</si>
  <si>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</si>
  <si>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</si>
  <si>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</si>
  <si>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</si>
  <si>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</si>
  <si>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</si>
  <si>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</si>
  <si>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</si>
  <si>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</si>
  <si>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</si>
  <si>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</si>
  <si>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</si>
  <si>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</si>
  <si>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</si>
  <si>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</si>
  <si>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</si>
  <si>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</si>
  <si>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</si>
  <si>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</si>
  <si>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</si>
  <si>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</si>
  <si>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</si>
  <si>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</si>
  <si>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</si>
  <si>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</si>
  <si>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</si>
  <si>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</si>
  <si>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</si>
  <si>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</si>
  <si>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</si>
  <si>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</si>
  <si>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</si>
  <si>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</si>
  <si>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</si>
  <si>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</si>
  <si>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</si>
  <si>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</si>
  <si>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</si>
  <si>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</si>
  <si>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</si>
  <si>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</si>
  <si>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</si>
  <si>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</si>
  <si>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</si>
  <si>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</si>
  <si>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</si>
  <si>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</si>
  <si>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</si>
  <si>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</si>
  <si>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</si>
  <si>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</si>
  <si>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</si>
  <si>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</si>
  <si>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</si>
  <si>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</si>
  <si>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</si>
  <si>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</si>
  <si>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</si>
  <si>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</si>
  <si>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</si>
  <si>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</si>
  <si>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</si>
  <si>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</si>
  <si>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</si>
  <si>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</si>
  <si>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</si>
  <si>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</si>
  <si>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</si>
  <si>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</si>
  <si>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</si>
  <si>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</si>
  <si>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</si>
  <si>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</si>
  <si>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</si>
  <si>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</si>
  <si>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</si>
  <si>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</si>
  <si>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</si>
  <si>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</si>
  <si>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</si>
  <si>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</si>
  <si>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</si>
  <si>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</si>
  <si>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</si>
  <si>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</si>
  <si>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</si>
  <si>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</si>
  <si>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</si>
  <si>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</si>
  <si>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</si>
  <si>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</si>
  <si>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</si>
  <si>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</si>
  <si>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</si>
  <si>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</si>
  <si>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</si>
  <si>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</si>
  <si>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</si>
  <si>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</si>
  <si>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</si>
  <si>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</si>
  <si>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</si>
  <si>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</si>
  <si>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</si>
  <si>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</si>
  <si>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</si>
  <si>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</si>
  <si>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</si>
  <si>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</si>
  <si>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</si>
  <si>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</si>
  <si>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</si>
  <si>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</si>
  <si>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</si>
  <si>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</si>
  <si>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</si>
  <si>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</si>
  <si>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</si>
  <si>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</si>
  <si>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</si>
  <si>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</si>
  <si>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</si>
  <si>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</si>
  <si>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</si>
  <si>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</si>
  <si>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</si>
  <si>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</si>
  <si>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</si>
  <si>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</si>
  <si>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</si>
  <si>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</si>
  <si>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</si>
  <si>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</si>
  <si>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</si>
  <si>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</si>
  <si>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</si>
  <si>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</si>
  <si>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</si>
  <si>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</si>
  <si>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</si>
  <si>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</si>
  <si>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</si>
  <si>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</si>
  <si>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</si>
  <si>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</si>
  <si>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</si>
  <si>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</si>
  <si>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</si>
  <si>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</si>
  <si>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</si>
  <si>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</si>
  <si>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</si>
  <si>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</si>
  <si>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</si>
  <si>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</si>
  <si>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</si>
  <si>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</si>
  <si>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</si>
  <si>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</si>
  <si>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</si>
  <si>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</si>
  <si>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</si>
  <si>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</si>
  <si>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</si>
  <si>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</si>
  <si>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</si>
  <si>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</si>
  <si>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</si>
  <si>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</si>
  <si>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</si>
  <si>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</si>
  <si>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</si>
  <si>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</si>
  <si>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</si>
  <si>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</si>
  <si>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</si>
  <si>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</si>
  <si>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</si>
  <si>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</si>
  <si>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</si>
  <si>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</si>
  <si>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</si>
  <si>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</si>
  <si>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</si>
  <si>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</si>
  <si>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</si>
  <si>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</si>
  <si>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</si>
  <si>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</si>
  <si>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</si>
  <si>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</si>
  <si>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</si>
  <si>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</si>
  <si>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</si>
  <si>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</si>
  <si>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</si>
  <si>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</si>
  <si>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</si>
  <si>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</si>
  <si>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</si>
  <si>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</si>
  <si>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</si>
  <si>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</si>
  <si>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</si>
  <si>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</si>
  <si>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</si>
  <si>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</si>
  <si>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</si>
  <si>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</si>
  <si>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</si>
  <si>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</si>
  <si>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</si>
  <si>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</si>
  <si>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</si>
  <si>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</si>
  <si>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</si>
  <si>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</si>
  <si>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</si>
  <si>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</si>
  <si>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</si>
  <si>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</si>
  <si>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</si>
  <si>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</si>
  <si>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</si>
  <si>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</si>
  <si>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</si>
  <si>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</si>
  <si>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</si>
  <si>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</si>
  <si>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</si>
  <si>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</si>
  <si>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</si>
  <si>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</si>
  <si>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</si>
  <si>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</si>
  <si>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</si>
  <si>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</si>
  <si>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</si>
  <si>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</si>
  <si>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</si>
  <si>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</si>
  <si>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</si>
  <si>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</si>
  <si>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</si>
  <si>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</si>
  <si>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</si>
  <si>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</si>
  <si>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</si>
  <si>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</si>
  <si>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</si>
  <si>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</si>
  <si>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</si>
  <si>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</si>
  <si>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</si>
  <si>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</si>
  <si>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</si>
  <si>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</si>
  <si>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</si>
  <si>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</si>
  <si>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</si>
  <si>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</si>
  <si>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</si>
  <si>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</si>
  <si>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</si>
  <si>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</si>
  <si>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</si>
  <si>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</si>
  <si>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</si>
  <si>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</si>
  <si>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</si>
  <si>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</si>
  <si>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</si>
  <si>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</si>
  <si>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</si>
  <si>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</si>
  <si>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</si>
  <si>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</si>
  <si>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</si>
  <si>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</si>
  <si>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</si>
  <si>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</si>
  <si>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</si>
  <si>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</si>
  <si>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</si>
  <si>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</si>
  <si>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</si>
  <si>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</si>
  <si>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</si>
  <si>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</si>
  <si>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</si>
  <si>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</si>
  <si>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</si>
  <si>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</si>
  <si>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</si>
  <si>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</si>
  <si>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</si>
  <si>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</si>
  <si>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</si>
  <si>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</si>
  <si>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</si>
  <si>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</si>
  <si>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</si>
  <si>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</si>
  <si>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</si>
  <si>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</si>
  <si>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</si>
  <si>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</si>
  <si>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</si>
  <si>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</si>
  <si>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</si>
  <si>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</si>
  <si>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</si>
  <si>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</si>
  <si>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</si>
  <si>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</si>
  <si>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</si>
  <si>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</si>
  <si>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</si>
  <si>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</si>
  <si>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</si>
  <si>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</si>
  <si>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</si>
  <si>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</si>
  <si>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</si>
  <si>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</si>
  <si>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</si>
  <si>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</si>
  <si>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</si>
  <si>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</si>
  <si>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</si>
  <si>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</si>
  <si>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</si>
  <si>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</si>
  <si>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</si>
  <si>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</si>
  <si>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</si>
  <si>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</si>
  <si>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</si>
  <si>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</si>
  <si>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</si>
  <si>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</si>
  <si>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</si>
  <si>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</si>
  <si>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</si>
  <si>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</si>
  <si>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</si>
  <si>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</si>
  <si>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</si>
  <si>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</si>
  <si>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</si>
  <si>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</si>
  <si>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</si>
  <si>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</si>
  <si>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</si>
  <si>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</si>
  <si>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</si>
  <si>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</si>
  <si>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</si>
  <si>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</si>
  <si>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</si>
  <si>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</si>
  <si>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</si>
  <si>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</si>
  <si>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</si>
  <si>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</si>
  <si>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</si>
  <si>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</si>
  <si>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</si>
  <si>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</si>
  <si>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</si>
  <si>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</si>
  <si>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</si>
  <si>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</si>
  <si>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</si>
  <si>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</si>
  <si>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</si>
  <si>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</si>
  <si>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</si>
  <si>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</si>
  <si>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</si>
  <si>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</si>
  <si>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</si>
  <si>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</si>
  <si>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</si>
  <si>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</si>
  <si>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</si>
  <si>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</si>
  <si>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</si>
  <si>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</si>
  <si>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</si>
  <si>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</si>
  <si>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</si>
  <si>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</si>
  <si>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</si>
  <si>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</si>
  <si>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</si>
  <si>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</si>
  <si>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</si>
  <si>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</si>
  <si>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</si>
  <si>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</si>
  <si>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</si>
  <si>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</si>
  <si>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</si>
  <si>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</si>
  <si>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</si>
  <si>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</si>
  <si>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</si>
  <si>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</si>
  <si>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</si>
  <si>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</si>
  <si>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</si>
  <si>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</si>
  <si>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</si>
  <si>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</si>
  <si>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</si>
  <si>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</si>
  <si>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</si>
  <si>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</si>
  <si>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</si>
  <si>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</si>
  <si>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</si>
  <si>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</si>
  <si>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</si>
  <si>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</si>
  <si>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</si>
  <si>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</si>
  <si>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</si>
  <si>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</si>
  <si>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</si>
  <si>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</si>
  <si>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</si>
  <si>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</si>
  <si>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</si>
  <si>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</si>
  <si>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</si>
  <si>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</si>
  <si>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</si>
  <si>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</si>
  <si>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</si>
  <si>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</si>
  <si>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</si>
  <si>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</si>
  <si>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</si>
  <si>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</si>
  <si>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</si>
  <si>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</si>
  <si>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</si>
  <si>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</si>
  <si>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</si>
  <si>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</si>
  <si>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</si>
  <si>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</si>
  <si>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</si>
  <si>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</si>
  <si>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</si>
  <si>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</si>
  <si>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</si>
  <si>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</si>
  <si>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</si>
  <si>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</si>
  <si>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</si>
  <si>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</si>
  <si>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</si>
  <si>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</si>
  <si>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</si>
  <si>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</si>
  <si>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</si>
  <si>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</si>
  <si>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</si>
  <si>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</si>
  <si>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</si>
  <si>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</si>
  <si>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</si>
  <si>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</si>
  <si>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</si>
  <si>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</si>
  <si>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</si>
  <si>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</si>
  <si>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</si>
  <si>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</si>
  <si>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</si>
  <si>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</si>
  <si>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</si>
  <si>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</si>
  <si>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</si>
  <si>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</si>
  <si>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</si>
  <si>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</si>
  <si>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</si>
  <si>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</si>
  <si>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</si>
  <si>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</si>
  <si>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</si>
  <si>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</si>
  <si>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</si>
  <si>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</si>
  <si>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</si>
  <si>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</si>
  <si>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</si>
  <si>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</si>
  <si>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</si>
  <si>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</si>
  <si>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</si>
  <si>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</si>
  <si>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</si>
  <si>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</si>
  <si>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</si>
  <si>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</si>
  <si>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</si>
  <si>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</si>
  <si>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</si>
  <si>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</si>
  <si>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</si>
  <si>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</si>
  <si>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</si>
  <si>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</si>
  <si>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</si>
  <si>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</si>
  <si>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</si>
  <si>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</si>
  <si>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</si>
  <si>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</si>
  <si>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</si>
  <si>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</si>
  <si>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</si>
  <si>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</si>
  <si>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</si>
  <si>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</si>
  <si>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</si>
  <si>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</si>
  <si>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</si>
  <si>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</si>
  <si>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</si>
  <si>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</si>
  <si>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</si>
  <si>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</si>
  <si>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</si>
  <si>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</si>
  <si>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</si>
  <si>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</si>
  <si>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</si>
  <si>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</si>
  <si>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</si>
  <si>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</si>
  <si>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</si>
  <si>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</si>
  <si>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</si>
  <si>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</si>
  <si>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</si>
  <si>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</si>
  <si>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</si>
  <si>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</si>
  <si>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</si>
  <si>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</si>
  <si>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</si>
  <si>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</si>
  <si>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</si>
  <si>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</si>
  <si>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</si>
  <si>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</si>
  <si>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</si>
  <si>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</si>
  <si>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</si>
  <si>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</si>
  <si>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</si>
  <si>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</si>
  <si>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</si>
  <si>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</si>
  <si>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</si>
  <si>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</si>
  <si>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</si>
  <si>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</si>
  <si>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</si>
  <si>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</si>
  <si>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</si>
  <si>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</si>
  <si>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</si>
  <si>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</si>
  <si>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</si>
  <si>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</si>
  <si>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</si>
  <si>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</si>
  <si>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</si>
  <si>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</si>
  <si>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</si>
  <si>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</si>
  <si>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</si>
  <si>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</si>
  <si>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</si>
  <si>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</si>
  <si>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</si>
  <si>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</si>
  <si>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</si>
  <si>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</si>
  <si>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</si>
  <si>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</si>
  <si>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</si>
  <si>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</si>
  <si>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</si>
  <si>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</si>
  <si>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</si>
  <si>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</si>
  <si>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</si>
  <si>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</si>
  <si>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</si>
  <si>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</si>
  <si>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</si>
  <si>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</si>
  <si>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</si>
  <si>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</si>
  <si>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</si>
  <si>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</si>
  <si>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</si>
  <si>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</si>
  <si>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</si>
  <si>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</si>
  <si>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</si>
  <si>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</si>
  <si>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</si>
  <si>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</si>
  <si>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</si>
  <si>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</si>
  <si>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</si>
  <si>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</si>
  <si>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</si>
  <si>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</si>
  <si>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</si>
  <si>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</si>
  <si>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</si>
  <si>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</si>
  <si>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</si>
  <si>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</si>
  <si>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</si>
  <si>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</si>
  <si>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</si>
  <si>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</si>
  <si>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</si>
  <si>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</si>
  <si>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</si>
  <si>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</si>
  <si>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</si>
  <si>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</si>
  <si>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</si>
  <si>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</si>
  <si>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</si>
  <si>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</si>
  <si>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</si>
  <si>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</si>
  <si>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</si>
  <si>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</si>
  <si>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</si>
  <si>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</si>
  <si>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</si>
  <si>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</si>
  <si>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</si>
  <si>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</si>
  <si>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</si>
  <si>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</si>
  <si>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</si>
  <si>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</si>
  <si>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</si>
  <si>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</si>
  <si>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</si>
  <si>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</si>
  <si>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</si>
  <si>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</si>
  <si>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</si>
  <si>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</si>
  <si>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</si>
  <si>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</si>
  <si>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</si>
  <si>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</si>
  <si>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</si>
  <si>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</si>
  <si>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</si>
  <si>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</si>
  <si>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</si>
  <si>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</si>
  <si>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</si>
  <si>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</si>
  <si>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</si>
  <si>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</si>
  <si>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</si>
  <si>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</si>
  <si>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</si>
  <si>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</si>
  <si>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</si>
  <si>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</si>
  <si>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</si>
  <si>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</si>
  <si>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</si>
  <si>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</si>
  <si>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</si>
  <si>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</si>
  <si>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</si>
  <si>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</si>
  <si>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</si>
  <si>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</si>
  <si>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</si>
  <si>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</si>
  <si>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</si>
  <si>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</si>
  <si>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</si>
  <si>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</si>
  <si>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</si>
  <si>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</si>
  <si>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</si>
  <si>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</si>
  <si>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</si>
  <si>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</si>
  <si>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</si>
  <si>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</si>
  <si>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</si>
  <si>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</si>
  <si>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</si>
  <si>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</si>
  <si>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</si>
  <si>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</si>
  <si>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</si>
  <si>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</si>
  <si>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</si>
  <si>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</si>
  <si>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</si>
  <si>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</si>
  <si>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</si>
  <si>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</si>
  <si>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</si>
  <si>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</si>
  <si>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</si>
  <si>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</si>
  <si>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</si>
  <si>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</si>
  <si>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</si>
  <si>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</si>
  <si>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</si>
  <si>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</si>
  <si>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</si>
  <si>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</si>
  <si>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</si>
  <si>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</si>
  <si>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</si>
  <si>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</si>
  <si>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</si>
  <si>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</si>
  <si>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</si>
  <si>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</si>
  <si>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</si>
  <si>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</si>
  <si>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</si>
  <si>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</si>
  <si>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</si>
  <si>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</si>
  <si>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</si>
  <si>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</si>
  <si>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</si>
  <si>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</si>
  <si>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</si>
  <si>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</si>
  <si>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</si>
  <si>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</si>
  <si>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</si>
  <si>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</si>
  <si>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</si>
  <si>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</si>
  <si>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</si>
  <si>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</si>
  <si>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</si>
  <si>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</si>
  <si>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</si>
  <si>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</si>
  <si>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</si>
  <si>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</si>
  <si>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</si>
  <si>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</si>
  <si>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</si>
  <si>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</si>
  <si>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</si>
  <si>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</si>
  <si>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</si>
  <si>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</si>
  <si>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</si>
  <si>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</si>
  <si>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</si>
  <si>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</si>
  <si>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</si>
  <si>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</si>
  <si>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</si>
  <si>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</si>
  <si>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</si>
  <si>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</si>
  <si>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</si>
  <si>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</si>
  <si>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</si>
  <si>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</si>
  <si>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</si>
  <si>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</si>
  <si>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</si>
  <si>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</si>
  <si>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</si>
  <si>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</si>
  <si>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</si>
  <si>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</si>
  <si>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</si>
  <si>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</si>
  <si>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</si>
  <si>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</si>
  <si>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</si>
  <si>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</si>
  <si>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</si>
  <si>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</si>
  <si>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</si>
  <si>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</si>
  <si>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</si>
  <si>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</si>
  <si>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</si>
  <si>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</si>
  <si>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</si>
  <si>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</si>
  <si>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</si>
  <si>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</si>
  <si>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</si>
  <si>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</si>
  <si>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</si>
  <si>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</si>
  <si>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</si>
  <si>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</si>
  <si>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</si>
  <si>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</si>
  <si>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</si>
  <si>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</si>
  <si>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</si>
  <si>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</si>
  <si>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</si>
  <si>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</si>
  <si>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</si>
  <si>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</si>
  <si>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</si>
  <si>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</si>
  <si>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</si>
  <si>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</si>
  <si>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</si>
  <si>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</si>
  <si>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</si>
  <si>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</si>
  <si>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</si>
  <si>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</si>
  <si>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</si>
  <si>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</si>
  <si>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</si>
  <si>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</si>
  <si>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</si>
  <si>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</si>
  <si>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</si>
  <si>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</si>
  <si>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</si>
  <si>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</si>
  <si>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</si>
  <si>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</si>
  <si>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</si>
  <si>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</si>
  <si>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</si>
  <si>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</si>
  <si>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</si>
  <si>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</si>
  <si>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</si>
  <si>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</si>
  <si>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</si>
  <si>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</si>
  <si>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</si>
  <si>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</si>
  <si>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</si>
  <si>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</si>
  <si>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</si>
  <si>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</si>
  <si>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</si>
  <si>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</si>
  <si>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</si>
  <si>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</si>
  <si>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</si>
  <si>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</si>
  <si>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</si>
  <si>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</si>
  <si>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</si>
  <si>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</si>
  <si>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</si>
  <si>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</si>
  <si>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</si>
  <si>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</si>
  <si>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</si>
  <si>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</si>
  <si>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</si>
  <si>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</si>
  <si>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</si>
  <si>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</si>
  <si>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</si>
  <si>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</si>
  <si>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</si>
  <si>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</si>
  <si>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</si>
  <si>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</si>
  <si>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</si>
  <si>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</si>
  <si>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</si>
  <si>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</si>
  <si>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</si>
  <si>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</si>
  <si>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</si>
  <si>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</si>
  <si>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</si>
  <si>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</si>
  <si>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</si>
  <si>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</si>
  <si>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</si>
  <si>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</si>
  <si>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</si>
  <si>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</si>
  <si>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</si>
  <si>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</si>
  <si>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</si>
  <si>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</si>
  <si>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</si>
  <si>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</si>
  <si>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</si>
  <si>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</si>
  <si>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</si>
  <si>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</si>
  <si>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</si>
  <si>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</si>
  <si>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</si>
  <si>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</si>
  <si>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</si>
  <si>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</si>
  <si>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</si>
  <si>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</si>
  <si>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</si>
  <si>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</si>
  <si>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</si>
  <si>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</si>
  <si>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</si>
  <si>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</si>
  <si>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</si>
  <si>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</si>
  <si>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</si>
  <si>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</si>
  <si>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</si>
  <si>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</si>
  <si>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</si>
  <si>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</si>
  <si>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</si>
  <si>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</si>
  <si>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</si>
  <si>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</si>
  <si>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</si>
  <si>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</si>
  <si>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</si>
  <si>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</si>
  <si>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</si>
  <si>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</si>
  <si>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</si>
  <si>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</si>
  <si>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</si>
  <si>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</si>
  <si>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</si>
  <si>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</si>
  <si>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</si>
  <si>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</si>
  <si>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</si>
  <si>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</si>
  <si>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</si>
  <si>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</si>
  <si>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</si>
  <si>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</si>
  <si>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</si>
  <si>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</si>
  <si>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</si>
  <si>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</si>
  <si>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</si>
  <si>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</si>
  <si>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</si>
  <si>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</si>
  <si>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</si>
  <si>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</si>
  <si>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</si>
  <si>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</si>
  <si>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</si>
  <si>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</si>
  <si>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</si>
  <si>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</si>
  <si>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</si>
  <si>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</si>
  <si>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</si>
  <si>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</si>
  <si>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</si>
  <si>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</si>
  <si>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</si>
  <si>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</si>
  <si>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</si>
  <si>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</si>
  <si>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</si>
  <si>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</si>
  <si>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</si>
  <si>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</si>
  <si>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</si>
  <si>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</si>
  <si>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</si>
  <si>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</si>
  <si>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</si>
  <si>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</si>
  <si>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</si>
  <si>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</si>
  <si>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</si>
  <si>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</si>
  <si>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</si>
  <si>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</si>
  <si>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</si>
  <si>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</si>
  <si>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</si>
  <si>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</si>
  <si>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</si>
  <si>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</si>
  <si>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</si>
  <si>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</si>
  <si>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</si>
  <si>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</si>
  <si>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</si>
  <si>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</si>
  <si>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</si>
  <si>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</si>
  <si>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</si>
  <si>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</si>
  <si>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</si>
  <si>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</si>
  <si>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</si>
  <si>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</si>
  <si>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</si>
  <si>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</si>
  <si>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</si>
  <si>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</si>
  <si>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</si>
  <si>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</si>
  <si>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</si>
  <si>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</si>
  <si>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</si>
  <si>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</si>
  <si>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</si>
  <si>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</si>
  <si>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</si>
  <si>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</si>
  <si>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</si>
  <si>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</si>
  <si>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</si>
  <si>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</si>
  <si>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</si>
  <si>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</si>
  <si>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</si>
  <si>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</si>
  <si>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</si>
  <si>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</si>
  <si>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</si>
  <si>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</si>
  <si>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</si>
  <si>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</si>
  <si>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</si>
  <si>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</si>
  <si>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</si>
  <si>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</si>
  <si>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</si>
  <si>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</si>
  <si>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</si>
  <si>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</si>
  <si>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</si>
  <si>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</si>
  <si>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</si>
  <si>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</si>
  <si>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</si>
  <si>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</si>
  <si>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</si>
  <si>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Netherpool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</si>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</sst>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0163AA83-6E0D-4DD9-8DD8-CB0AADD6BEB4}"/>
    <cellStyle name="Bad 2" xfId="7" xr:uid="{03E026B9-30FB-4C5E-8FBC-36B7166DB650}"/>
    <cellStyle name="Calculation 2" xfId="10" xr:uid="{584E72A5-DE6E-4F15-9596-7ABA339D201A}"/>
    <cellStyle name="Normal" xfId="0" builtinId="0"/>
    <cellStyle name="Normal 10" xfId="8" xr:uid="{27CC1583-F232-4614-8C7A-F4AA39BADB04}"/>
    <cellStyle name="Normal 2" xfId="1" xr:uid="{9D4EC04D-1A2F-47CD-9D29-ED789D180D6F}"/>
    <cellStyle name="Normal 2 2" xfId="2" xr:uid="{B99B502D-51EA-407A-AAA3-5A2A56176718}"/>
    <cellStyle name="Normal 2 3" xfId="11" xr:uid="{859F2E55-7F52-4E79-8B91-D2DFFBFEF83D}"/>
    <cellStyle name="Normal 6" xfId="6" xr:uid="{83860901-7FB9-4424-A348-B1452621E838}"/>
    <cellStyle name="Normal 7" xfId="4" xr:uid="{6CFE0D45-5111-4001-A844-CEB550B5AF02}"/>
    <cellStyle name="Percent 2" xfId="3" xr:uid="{2742BA9D-5B19-46FF-B34E-2EE4B057996D}"/>
    <cellStyle name="Percent 3" xfId="5" xr:uid="{2EA96D27-0F6D-4FD3-B41E-C0F3B1A7D534}"/>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A794-4620-9755-817366D642D6}"/>
              </c:ext>
            </c:extLst>
          </c:dPt>
          <c:dPt>
            <c:idx val="1"/>
            <c:bubble3D val="0"/>
            <c:spPr>
              <a:solidFill>
                <a:srgbClr val="F7EBD9"/>
              </a:solidFill>
            </c:spPr>
            <c:extLst>
              <c:ext xmlns:c16="http://schemas.microsoft.com/office/drawing/2014/chart" uri="{C3380CC4-5D6E-409C-BE32-E72D297353CC}">
                <c16:uniqueId val="{00000003-A794-4620-9755-817366D642D6}"/>
              </c:ext>
            </c:extLst>
          </c:dPt>
          <c:val>
            <c:numRef>
              <c:f>'Data - Overview'!$D$89:$D$90</c:f>
              <c:numCache>
                <c:formatCode>0%</c:formatCode>
                <c:ptCount val="2"/>
                <c:pt idx="0">
                  <c:v>0.28353076923076931</c:v>
                </c:pt>
                <c:pt idx="1">
                  <c:v>0.71646923076923064</c:v>
                </c:pt>
              </c:numCache>
            </c:numRef>
          </c:val>
          <c:extLst>
            <c:ext xmlns:c16="http://schemas.microsoft.com/office/drawing/2014/chart" uri="{C3380CC4-5D6E-409C-BE32-E72D297353CC}">
              <c16:uniqueId val="{00000004-A794-4620-9755-817366D642D6}"/>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1A4C-4F02-8E5C-5F5FDD7CB589}"/>
              </c:ext>
            </c:extLst>
          </c:dPt>
          <c:dPt>
            <c:idx val="1"/>
            <c:bubble3D val="0"/>
            <c:spPr>
              <a:solidFill>
                <a:srgbClr val="6C6F71"/>
              </a:solidFill>
            </c:spPr>
            <c:extLst>
              <c:ext xmlns:c16="http://schemas.microsoft.com/office/drawing/2014/chart" uri="{C3380CC4-5D6E-409C-BE32-E72D297353CC}">
                <c16:uniqueId val="{00000003-1A4C-4F02-8E5C-5F5FDD7CB589}"/>
              </c:ext>
            </c:extLst>
          </c:dPt>
          <c:dPt>
            <c:idx val="2"/>
            <c:bubble3D val="0"/>
            <c:spPr>
              <a:solidFill>
                <a:srgbClr val="7A19C1"/>
              </a:solidFill>
            </c:spPr>
            <c:extLst>
              <c:ext xmlns:c16="http://schemas.microsoft.com/office/drawing/2014/chart" uri="{C3380CC4-5D6E-409C-BE32-E72D297353CC}">
                <c16:uniqueId val="{00000005-1A4C-4F02-8E5C-5F5FDD7CB589}"/>
              </c:ext>
            </c:extLst>
          </c:dPt>
          <c:dPt>
            <c:idx val="3"/>
            <c:bubble3D val="0"/>
            <c:spPr>
              <a:solidFill>
                <a:srgbClr val="8CC119"/>
              </a:solidFill>
            </c:spPr>
            <c:extLst>
              <c:ext xmlns:c16="http://schemas.microsoft.com/office/drawing/2014/chart" uri="{C3380CC4-5D6E-409C-BE32-E72D297353CC}">
                <c16:uniqueId val="{00000007-1A4C-4F02-8E5C-5F5FDD7CB589}"/>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1A4C-4F02-8E5C-5F5FDD7CB589}"/>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1A4C-4F02-8E5C-5F5FDD7CB589}"/>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1A4C-4F02-8E5C-5F5FDD7CB589}"/>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1A4C-4F02-8E5C-5F5FDD7CB589}"/>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1A4C-4F02-8E5C-5F5FDD7CB589}"/>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102</c:v>
                </c:pt>
                <c:pt idx="1">
                  <c:v>1 
Index: 96</c:v>
                </c:pt>
                <c:pt idx="2">
                  <c:v>2 
Index: 95</c:v>
                </c:pt>
                <c:pt idx="3">
                  <c:v>3+ 
Index: 95</c:v>
                </c:pt>
              </c:strCache>
            </c:strRef>
          </c:cat>
          <c:val>
            <c:numRef>
              <c:f>'Data - Overview'!$D$128:$D$131</c:f>
              <c:numCache>
                <c:formatCode>0%</c:formatCode>
                <c:ptCount val="4"/>
                <c:pt idx="0">
                  <c:v>0.73696923076923082</c:v>
                </c:pt>
                <c:pt idx="1">
                  <c:v>0.12197692307692309</c:v>
                </c:pt>
                <c:pt idx="2">
                  <c:v>0.10294615384615384</c:v>
                </c:pt>
                <c:pt idx="3">
                  <c:v>3.8292307692307695E-2</c:v>
                </c:pt>
              </c:numCache>
            </c:numRef>
          </c:val>
          <c:extLst>
            <c:ext xmlns:c16="http://schemas.microsoft.com/office/drawing/2014/chart" uri="{C3380CC4-5D6E-409C-BE32-E72D297353CC}">
              <c16:uniqueId val="{00000009-1A4C-4F02-8E5C-5F5FDD7CB589}"/>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598D-4F2F-91C3-0FCBBB532727}"/>
              </c:ext>
            </c:extLst>
          </c:dPt>
          <c:dPt>
            <c:idx val="1"/>
            <c:bubble3D val="0"/>
            <c:spPr>
              <a:solidFill>
                <a:srgbClr val="6C6F71"/>
              </a:solidFill>
            </c:spPr>
            <c:extLst>
              <c:ext xmlns:c16="http://schemas.microsoft.com/office/drawing/2014/chart" uri="{C3380CC4-5D6E-409C-BE32-E72D297353CC}">
                <c16:uniqueId val="{00000003-598D-4F2F-91C3-0FCBBB532727}"/>
              </c:ext>
            </c:extLst>
          </c:dPt>
          <c:dPt>
            <c:idx val="2"/>
            <c:bubble3D val="0"/>
            <c:spPr>
              <a:solidFill>
                <a:srgbClr val="7A19C1"/>
              </a:solidFill>
            </c:spPr>
            <c:extLst>
              <c:ext xmlns:c16="http://schemas.microsoft.com/office/drawing/2014/chart" uri="{C3380CC4-5D6E-409C-BE32-E72D297353CC}">
                <c16:uniqueId val="{00000005-598D-4F2F-91C3-0FCBBB532727}"/>
              </c:ext>
            </c:extLst>
          </c:dPt>
          <c:dPt>
            <c:idx val="3"/>
            <c:bubble3D val="0"/>
            <c:spPr>
              <a:solidFill>
                <a:srgbClr val="8CC119"/>
              </a:solidFill>
            </c:spPr>
            <c:extLst>
              <c:ext xmlns:c16="http://schemas.microsoft.com/office/drawing/2014/chart" uri="{C3380CC4-5D6E-409C-BE32-E72D297353CC}">
                <c16:uniqueId val="{00000007-598D-4F2F-91C3-0FCBBB532727}"/>
              </c:ext>
            </c:extLst>
          </c:dPt>
          <c:dPt>
            <c:idx val="4"/>
            <c:bubble3D val="0"/>
            <c:spPr>
              <a:solidFill>
                <a:srgbClr val="EBC61C"/>
              </a:solidFill>
            </c:spPr>
            <c:extLst>
              <c:ext xmlns:c16="http://schemas.microsoft.com/office/drawing/2014/chart" uri="{C3380CC4-5D6E-409C-BE32-E72D297353CC}">
                <c16:uniqueId val="{00000009-598D-4F2F-91C3-0FCBBB532727}"/>
              </c:ext>
            </c:extLst>
          </c:dPt>
          <c:dPt>
            <c:idx val="5"/>
            <c:bubble3D val="0"/>
            <c:spPr>
              <a:solidFill>
                <a:srgbClr val="1964C1"/>
              </a:solidFill>
            </c:spPr>
            <c:extLst>
              <c:ext xmlns:c16="http://schemas.microsoft.com/office/drawing/2014/chart" uri="{C3380CC4-5D6E-409C-BE32-E72D297353CC}">
                <c16:uniqueId val="{0000000B-598D-4F2F-91C3-0FCBBB532727}"/>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598D-4F2F-91C3-0FCBBB532727}"/>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598D-4F2F-91C3-0FCBBB532727}"/>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598D-4F2F-91C3-0FCBBB532727}"/>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598D-4F2F-91C3-0FCBBB532727}"/>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598D-4F2F-91C3-0FCBBB532727}"/>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598D-4F2F-91C3-0FCBBB532727}"/>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120</c:v>
                </c:pt>
                <c:pt idx="1">
                  <c:v>20k - 40k 
Index: 109</c:v>
                </c:pt>
                <c:pt idx="2">
                  <c:v>40k - 60k 
Index: 101</c:v>
                </c:pt>
                <c:pt idx="3">
                  <c:v>60k - 80k 
Index: 96</c:v>
                </c:pt>
                <c:pt idx="4">
                  <c:v>80k - 100k 
Index: 77</c:v>
                </c:pt>
                <c:pt idx="5">
                  <c:v>100k+ 
Index: 60</c:v>
                </c:pt>
              </c:strCache>
            </c:strRef>
          </c:cat>
          <c:val>
            <c:numRef>
              <c:f>'Data - Overview'!$D$146:$D$151</c:f>
              <c:numCache>
                <c:formatCode>0%</c:formatCode>
                <c:ptCount val="6"/>
                <c:pt idx="0">
                  <c:v>0.19383076923076925</c:v>
                </c:pt>
                <c:pt idx="1">
                  <c:v>0.33983846153846148</c:v>
                </c:pt>
                <c:pt idx="2">
                  <c:v>0.21427692307692306</c:v>
                </c:pt>
                <c:pt idx="3">
                  <c:v>0.13605384615384616</c:v>
                </c:pt>
                <c:pt idx="4">
                  <c:v>5.8569230769230783E-2</c:v>
                </c:pt>
                <c:pt idx="5">
                  <c:v>5.7792307692307705E-2</c:v>
                </c:pt>
              </c:numCache>
            </c:numRef>
          </c:val>
          <c:extLst>
            <c:ext xmlns:c16="http://schemas.microsoft.com/office/drawing/2014/chart" uri="{C3380CC4-5D6E-409C-BE32-E72D297353CC}">
              <c16:uniqueId val="{0000000C-598D-4F2F-91C3-0FCBBB532727}"/>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5.1215384615384621E-2</c:v>
                </c:pt>
                <c:pt idx="1">
                  <c:v>0.14670769230769226</c:v>
                </c:pt>
                <c:pt idx="2">
                  <c:v>7.0038461538461536E-2</c:v>
                </c:pt>
                <c:pt idx="3">
                  <c:v>0.11746923076923077</c:v>
                </c:pt>
                <c:pt idx="4">
                  <c:v>0.17662307692307694</c:v>
                </c:pt>
                <c:pt idx="5">
                  <c:v>0.20813076923076923</c:v>
                </c:pt>
                <c:pt idx="6">
                  <c:v>0.12115384615384614</c:v>
                </c:pt>
                <c:pt idx="7">
                  <c:v>0.10882307692307691</c:v>
                </c:pt>
              </c:numCache>
            </c:numRef>
          </c:val>
          <c:extLst>
            <c:ext xmlns:c16="http://schemas.microsoft.com/office/drawing/2014/chart" uri="{C3380CC4-5D6E-409C-BE32-E72D297353CC}">
              <c16:uniqueId val="{00000000-B24F-4FAC-A084-0E90D5F986E3}"/>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0.30133076923076924</c:v>
                </c:pt>
              </c:numCache>
            </c:numRef>
          </c:val>
          <c:extLst>
            <c:ext xmlns:c16="http://schemas.microsoft.com/office/drawing/2014/chart" uri="{C3380CC4-5D6E-409C-BE32-E72D297353CC}">
              <c16:uniqueId val="{00000000-9C3A-4FB2-9680-2CBBD42BD239}"/>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9C3A-4FB2-9680-2CBBD42BD239}"/>
              </c:ext>
            </c:extLst>
          </c:dPt>
          <c:val>
            <c:numRef>
              <c:f>'Data - Overview'!$D$116</c:f>
              <c:numCache>
                <c:formatCode>0%</c:formatCode>
                <c:ptCount val="1"/>
                <c:pt idx="0">
                  <c:v>0.17600769230769231</c:v>
                </c:pt>
              </c:numCache>
            </c:numRef>
          </c:val>
          <c:extLst>
            <c:ext xmlns:c16="http://schemas.microsoft.com/office/drawing/2014/chart" uri="{C3380CC4-5D6E-409C-BE32-E72D297353CC}">
              <c16:uniqueId val="{00000003-9C3A-4FB2-9680-2CBBD42BD239}"/>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3.1630769230769233E-2</c:v>
                </c:pt>
              </c:numCache>
            </c:numRef>
          </c:val>
          <c:extLst>
            <c:ext xmlns:c16="http://schemas.microsoft.com/office/drawing/2014/chart" uri="{C3380CC4-5D6E-409C-BE32-E72D297353CC}">
              <c16:uniqueId val="{00000004-9C3A-4FB2-9680-2CBBD42BD239}"/>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0.18433846153846153</c:v>
                </c:pt>
              </c:numCache>
            </c:numRef>
          </c:val>
          <c:extLst>
            <c:ext xmlns:c16="http://schemas.microsoft.com/office/drawing/2014/chart" uri="{C3380CC4-5D6E-409C-BE32-E72D297353CC}">
              <c16:uniqueId val="{00000005-9C3A-4FB2-9680-2CBBD42BD239}"/>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0.30674615384615389</c:v>
                </c:pt>
              </c:numCache>
            </c:numRef>
          </c:val>
          <c:extLst>
            <c:ext xmlns:c16="http://schemas.microsoft.com/office/drawing/2014/chart" uri="{C3380CC4-5D6E-409C-BE32-E72D297353CC}">
              <c16:uniqueId val="{00000006-9C3A-4FB2-9680-2CBBD42BD239}"/>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33EA-4E96-8134-98F5569CDB2A}"/>
              </c:ext>
            </c:extLst>
          </c:dPt>
          <c:dPt>
            <c:idx val="1"/>
            <c:bubble3D val="0"/>
            <c:spPr>
              <a:solidFill>
                <a:srgbClr val="DBE6C4"/>
              </a:solidFill>
            </c:spPr>
            <c:extLst>
              <c:ext xmlns:c16="http://schemas.microsoft.com/office/drawing/2014/chart" uri="{C3380CC4-5D6E-409C-BE32-E72D297353CC}">
                <c16:uniqueId val="{00000003-33EA-4E96-8134-98F5569CDB2A}"/>
              </c:ext>
            </c:extLst>
          </c:dPt>
          <c:val>
            <c:numRef>
              <c:f>'Data - Overview'!$A$89:$A$90</c:f>
              <c:numCache>
                <c:formatCode>0%</c:formatCode>
                <c:ptCount val="2"/>
                <c:pt idx="0">
                  <c:v>0.39079230769230777</c:v>
                </c:pt>
                <c:pt idx="1">
                  <c:v>0.60920769230769223</c:v>
                </c:pt>
              </c:numCache>
            </c:numRef>
          </c:val>
          <c:extLst>
            <c:ext xmlns:c16="http://schemas.microsoft.com/office/drawing/2014/chart" uri="{C3380CC4-5D6E-409C-BE32-E72D297353CC}">
              <c16:uniqueId val="{00000004-33EA-4E96-8134-98F5569CDB2A}"/>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1D4F-4F9D-8A32-B886FD5B5B90}"/>
              </c:ext>
            </c:extLst>
          </c:dPt>
          <c:dPt>
            <c:idx val="1"/>
            <c:bubble3D val="0"/>
            <c:spPr>
              <a:solidFill>
                <a:schemeClr val="accent2">
                  <a:lumMod val="20000"/>
                  <a:lumOff val="80000"/>
                </a:schemeClr>
              </a:solidFill>
            </c:spPr>
            <c:extLst>
              <c:ext xmlns:c16="http://schemas.microsoft.com/office/drawing/2014/chart" uri="{C3380CC4-5D6E-409C-BE32-E72D297353CC}">
                <c16:uniqueId val="{00000003-1D4F-4F9D-8A32-B886FD5B5B90}"/>
              </c:ext>
            </c:extLst>
          </c:dPt>
          <c:val>
            <c:numRef>
              <c:f>'Data - Overview'!$A$89:$A$90</c:f>
              <c:numCache>
                <c:formatCode>0%</c:formatCode>
                <c:ptCount val="2"/>
                <c:pt idx="0">
                  <c:v>0.39079230769230777</c:v>
                </c:pt>
                <c:pt idx="1">
                  <c:v>0.60920769230769223</c:v>
                </c:pt>
              </c:numCache>
            </c:numRef>
          </c:val>
          <c:extLst>
            <c:ext xmlns:c16="http://schemas.microsoft.com/office/drawing/2014/chart" uri="{C3380CC4-5D6E-409C-BE32-E72D297353CC}">
              <c16:uniqueId val="{00000004-1D4F-4F9D-8A32-B886FD5B5B90}"/>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E726-4F17-A1BC-BCD2FA01327A}"/>
              </c:ext>
            </c:extLst>
          </c:dPt>
          <c:dPt>
            <c:idx val="1"/>
            <c:bubble3D val="0"/>
            <c:spPr>
              <a:solidFill>
                <a:srgbClr val="F7EBD9"/>
              </a:solidFill>
            </c:spPr>
            <c:extLst>
              <c:ext xmlns:c16="http://schemas.microsoft.com/office/drawing/2014/chart" uri="{C3380CC4-5D6E-409C-BE32-E72D297353CC}">
                <c16:uniqueId val="{00000003-E726-4F17-A1BC-BCD2FA01327A}"/>
              </c:ext>
            </c:extLst>
          </c:dPt>
          <c:val>
            <c:numRef>
              <c:f>'Data - Overview'!$E$89:$E$90</c:f>
              <c:numCache>
                <c:formatCode>0%</c:formatCode>
                <c:ptCount val="2"/>
                <c:pt idx="0">
                  <c:v>0.40643076923076926</c:v>
                </c:pt>
                <c:pt idx="1">
                  <c:v>0.59356923076923074</c:v>
                </c:pt>
              </c:numCache>
            </c:numRef>
          </c:val>
          <c:extLst>
            <c:ext xmlns:c16="http://schemas.microsoft.com/office/drawing/2014/chart" uri="{C3380CC4-5D6E-409C-BE32-E72D297353CC}">
              <c16:uniqueId val="{00000004-E726-4F17-A1BC-BCD2FA01327A}"/>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BEAA-4F7D-9DF9-1C1A26B6812B}"/>
              </c:ext>
            </c:extLst>
          </c:dPt>
          <c:dPt>
            <c:idx val="1"/>
            <c:bubble3D val="0"/>
            <c:extLst>
              <c:ext xmlns:c16="http://schemas.microsoft.com/office/drawing/2014/chart" uri="{C3380CC4-5D6E-409C-BE32-E72D297353CC}">
                <c16:uniqueId val="{00000002-BEAA-4F7D-9DF9-1C1A26B6812B}"/>
              </c:ext>
            </c:extLst>
          </c:dPt>
          <c:val>
            <c:numRef>
              <c:f>'Data - Overview'!$C$89:$C$90</c:f>
              <c:numCache>
                <c:formatCode>0%</c:formatCode>
                <c:ptCount val="2"/>
                <c:pt idx="0">
                  <c:v>0.14477692307692308</c:v>
                </c:pt>
                <c:pt idx="1">
                  <c:v>0.85522307692307686</c:v>
                </c:pt>
              </c:numCache>
            </c:numRef>
          </c:val>
          <c:extLst>
            <c:ext xmlns:c16="http://schemas.microsoft.com/office/drawing/2014/chart" uri="{C3380CC4-5D6E-409C-BE32-E72D297353CC}">
              <c16:uniqueId val="{00000003-BEAA-4F7D-9DF9-1C1A26B6812B}"/>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0.20985384615384617</c:v>
                </c:pt>
              </c:numCache>
            </c:numRef>
          </c:val>
          <c:extLst>
            <c:ext xmlns:c16="http://schemas.microsoft.com/office/drawing/2014/chart" uri="{C3380CC4-5D6E-409C-BE32-E72D297353CC}">
              <c16:uniqueId val="{00000000-C5B7-4A9D-91C4-DFB88D0BDC98}"/>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C5B7-4A9D-91C4-DFB88D0BDC98}"/>
              </c:ext>
            </c:extLst>
          </c:dPt>
          <c:val>
            <c:numRef>
              <c:f>'Data - Overview'!$D$138</c:f>
              <c:numCache>
                <c:formatCode>0%</c:formatCode>
                <c:ptCount val="1"/>
                <c:pt idx="0">
                  <c:v>0.39397692307692311</c:v>
                </c:pt>
              </c:numCache>
            </c:numRef>
          </c:val>
          <c:extLst>
            <c:ext xmlns:c16="http://schemas.microsoft.com/office/drawing/2014/chart" uri="{C3380CC4-5D6E-409C-BE32-E72D297353CC}">
              <c16:uniqueId val="{00000003-C5B7-4A9D-91C4-DFB88D0BDC98}"/>
            </c:ext>
          </c:extLst>
        </c:ser>
        <c:ser>
          <c:idx val="1"/>
          <c:order val="2"/>
          <c:spPr>
            <a:solidFill>
              <a:srgbClr val="1964C1"/>
            </a:solidFill>
          </c:spPr>
          <c:invertIfNegative val="0"/>
          <c:val>
            <c:numRef>
              <c:f>'Data - Overview'!$D$139</c:f>
              <c:numCache>
                <c:formatCode>0%</c:formatCode>
                <c:ptCount val="1"/>
                <c:pt idx="0">
                  <c:v>0.32567692307692309</c:v>
                </c:pt>
              </c:numCache>
            </c:numRef>
          </c:val>
          <c:extLst>
            <c:ext xmlns:c16="http://schemas.microsoft.com/office/drawing/2014/chart" uri="{C3380CC4-5D6E-409C-BE32-E72D297353CC}">
              <c16:uniqueId val="{00000004-C5B7-4A9D-91C4-DFB88D0BDC98}"/>
            </c:ext>
          </c:extLst>
        </c:ser>
        <c:ser>
          <c:idx val="0"/>
          <c:order val="3"/>
          <c:spPr>
            <a:solidFill>
              <a:srgbClr val="7D38BA"/>
            </a:solidFill>
          </c:spPr>
          <c:invertIfNegative val="0"/>
          <c:val>
            <c:numRef>
              <c:f>'Data - Overview'!$D$140</c:f>
              <c:numCache>
                <c:formatCode>0%</c:formatCode>
                <c:ptCount val="1"/>
                <c:pt idx="0">
                  <c:v>7.0292307692307682E-2</c:v>
                </c:pt>
              </c:numCache>
            </c:numRef>
          </c:val>
          <c:extLst>
            <c:ext xmlns:c16="http://schemas.microsoft.com/office/drawing/2014/chart" uri="{C3380CC4-5D6E-409C-BE32-E72D297353CC}">
              <c16:uniqueId val="{00000005-C5B7-4A9D-91C4-DFB88D0BDC98}"/>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F455-4BA8-B354-5F7036A53256}"/>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F455-4BA8-B354-5F7036A53256}"/>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F455-4BA8-B354-5F7036A53256}"/>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F455-4BA8-B354-5F7036A53256}"/>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F455-4BA8-B354-5F7036A53256}"/>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F455-4BA8-B354-5F7036A53256}"/>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F455-4BA8-B354-5F7036A53256}"/>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F455-4BA8-B354-5F7036A53256}"/>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F455-4BA8-B354-5F7036A53256}"/>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F455-4BA8-B354-5F7036A53256}"/>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F455-4BA8-B354-5F7036A53256}"/>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F455-4BA8-B354-5F7036A53256}"/>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F455-4BA8-B354-5F7036A53256}"/>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F455-4BA8-B354-5F7036A53256}"/>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F455-4BA8-B354-5F7036A53256}"/>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F455-4BA8-B354-5F7036A53256}"/>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F455-4BA8-B354-5F7036A53256}"/>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F455-4BA8-B354-5F7036A53256}"/>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F455-4BA8-B354-5F7036A53256}"/>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F455-4BA8-B354-5F7036A53256}"/>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F455-4BA8-B354-5F7036A53256}"/>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F455-4BA8-B354-5F7036A53256}"/>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F455-4BA8-B354-5F7036A53256}"/>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F455-4BA8-B354-5F7036A53256}"/>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F455-4BA8-B354-5F7036A53256}"/>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{8EA2BDB3-4ACA-4ED8-8511-EB39401B3853}</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F455-4BA8-B354-5F7036A53256}"/>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{827413E1-2CAF-4B01-9375-F91C5B20144C}</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F455-4BA8-B354-5F7036A53256}"/>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{40A57DC7-47CA-4558-A514-319C13AFADF6}</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F455-4BA8-B354-5F7036A53256}"/>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{8CCA4BE3-BEAE-4CC0-9F36-06BC0DC9D183}</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F455-4BA8-B354-5F7036A53256}"/>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{87055C0F-78C8-4236-A3F6-F1E4DB0075BC}</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F455-4BA8-B354-5F7036A53256}"/>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{E93C4A78-C224-406B-A58F-F9FD70AC652B}</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F455-4BA8-B354-5F7036A53256}"/>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{AAFFFE32-24DF-402C-964A-6258BB9A7807}</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F455-4BA8-B354-5F7036A53256}"/>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{A12963EE-9F73-48B1-AFA6-16DFF9767655}</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F455-4BA8-B354-5F7036A53256}"/>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{EF47D59D-08F4-4746-B3B7-E9A567C9C6BB}</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F455-4BA8-B354-5F7036A53256}"/>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{B513DCA1-0AAD-4538-AAF1-18B00E881064}</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F455-4BA8-B354-5F7036A53256}"/>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{0E0A5CE0-FEE2-462F-B462-041A33DBF47E}</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F455-4BA8-B354-5F7036A53256}"/>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{48A6787E-809B-410A-A24A-C340735C06AE}</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F455-4BA8-B354-5F7036A53256}"/>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{E27E0E74-55F9-4ED7-B6B7-A93CFE4F6FF0}</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F455-4BA8-B354-5F7036A53256}"/>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{2E5EFCDB-7473-430C-A37A-3BD5ED1A2D5A}</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F455-4BA8-B354-5F7036A53256}"/>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{33F607D2-8D09-4E88-821C-2A12BA08835A}</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F455-4BA8-B354-5F7036A53256}"/>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{84BC2773-BE76-47EE-9C00-D7153DA8ADD9}</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F455-4BA8-B354-5F7036A53256}"/>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{445DE592-A09A-4331-9BF7-748930C1ACF5}</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F455-4BA8-B354-5F7036A53256}"/>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{8255C6A1-B9D2-4129-B529-A333FA09EDD7}</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F455-4BA8-B354-5F7036A53256}"/>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{55A3A069-6ECD-49B3-B32B-0D9EC025A4BA}</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F455-4BA8-B354-5F7036A53256}"/>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{EBC75A7E-2BAA-4E59-AD13-DDB330F1F159}</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F455-4BA8-B354-5F7036A53256}"/>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{A3D0DBD1-27E8-4439-9A24-91F53D4BD9C1}</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F455-4BA8-B354-5F7036A53256}"/>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{DC13D68A-EF3E-43F1-827D-CB582E5D9F1B}</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F455-4BA8-B354-5F7036A53256}"/>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{551C2904-18F7-4155-9CD1-9CC096BCF956}</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F455-4BA8-B354-5F7036A53256}"/>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{F1EDDBBC-44FF-4315-BB89-6CBE15393124}</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F455-4BA8-B354-5F7036A53256}"/>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{264A8DB2-8390-4558-AE50-761C72A88FD0}</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F455-4BA8-B354-5F7036A53256}"/>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2.2900763358778626E-2</c:v>
                </c:pt>
                <c:pt idx="1">
                  <c:v>6.1068702290076333E-2</c:v>
                </c:pt>
                <c:pt idx="2">
                  <c:v>3.8167938931297711E-2</c:v>
                </c:pt>
                <c:pt idx="3">
                  <c:v>0.1</c:v>
                </c:pt>
                <c:pt idx="4">
                  <c:v>7.6335877862595417E-3</c:v>
                </c:pt>
                <c:pt idx="5">
                  <c:v>1.5267175572519083E-2</c:v>
                </c:pt>
                <c:pt idx="6">
                  <c:v>7.6335877862595417E-3</c:v>
                </c:pt>
                <c:pt idx="7">
                  <c:v>0</c:v>
                </c:pt>
                <c:pt idx="8">
                  <c:v>1.5267175572519083E-2</c:v>
                </c:pt>
                <c:pt idx="9">
                  <c:v>6.8702290076335881E-2</c:v>
                </c:pt>
                <c:pt idx="10">
                  <c:v>7.6335877862595417E-3</c:v>
                </c:pt>
                <c:pt idx="11">
                  <c:v>1.5267175572519083E-2</c:v>
                </c:pt>
                <c:pt idx="12">
                  <c:v>0</c:v>
                </c:pt>
                <c:pt idx="13">
                  <c:v>6.8702290076335881E-2</c:v>
                </c:pt>
                <c:pt idx="14">
                  <c:v>5.3435114503816793E-2</c:v>
                </c:pt>
                <c:pt idx="15">
                  <c:v>0.1</c:v>
                </c:pt>
                <c:pt idx="16">
                  <c:v>0.1</c:v>
                </c:pt>
                <c:pt idx="17">
                  <c:v>0</c:v>
                </c:pt>
                <c:pt idx="18">
                  <c:v>2.2900763358778626E-2</c:v>
                </c:pt>
                <c:pt idx="19">
                  <c:v>6.8702290076335881E-2</c:v>
                </c:pt>
                <c:pt idx="20">
                  <c:v>1.5267175572519083E-2</c:v>
                </c:pt>
                <c:pt idx="21">
                  <c:v>0</c:v>
                </c:pt>
                <c:pt idx="22">
                  <c:v>0</c:v>
                </c:pt>
                <c:pt idx="23">
                  <c:v>0</c:v>
                </c:pt>
                <c:pt idx="24">
                  <c:v>7.6335877862595417E-3</c:v>
                </c:pt>
              </c:numCache>
            </c:numRef>
          </c:xVal>
          <c:yVal>
            <c:numRef>
              <c:f>'Customer View Chart'!$F$49:$F$73</c:f>
              <c:numCache>
                <c:formatCode>0</c:formatCode>
                <c:ptCount val="25"/>
                <c:pt idx="0">
                  <c:v>200</c:v>
                </c:pt>
                <c:pt idx="1">
                  <c:v>191.04863121874175</c:v>
                </c:pt>
                <c:pt idx="2">
                  <c:v>77.764692279223496</c:v>
                </c:pt>
                <c:pt idx="3">
                  <c:v>200</c:v>
                </c:pt>
                <c:pt idx="4">
                  <c:v>21.982120570051954</c:v>
                </c:pt>
                <c:pt idx="5">
                  <c:v>158.29743729552891</c:v>
                </c:pt>
                <c:pt idx="6">
                  <c:v>37.57802665769232</c:v>
                </c:pt>
                <c:pt idx="7">
                  <c:v>0</c:v>
                </c:pt>
                <c:pt idx="8">
                  <c:v>32.556735588723576</c:v>
                </c:pt>
                <c:pt idx="9">
                  <c:v>198.66013047048449</c:v>
                </c:pt>
                <c:pt idx="10">
                  <c:v>38.397299257361901</c:v>
                </c:pt>
                <c:pt idx="11">
                  <c:v>84.667206194361214</c:v>
                </c:pt>
                <c:pt idx="12">
                  <c:v>0</c:v>
                </c:pt>
                <c:pt idx="13">
                  <c:v>182.6369516908353</c:v>
                </c:pt>
                <c:pt idx="14">
                  <c:v>123.14466247240985</c:v>
                </c:pt>
                <c:pt idx="15">
                  <c:v>200</c:v>
                </c:pt>
                <c:pt idx="16">
                  <c:v>200</c:v>
                </c:pt>
                <c:pt idx="17">
                  <c:v>0</c:v>
                </c:pt>
                <c:pt idx="18">
                  <c:v>16.331015167327813</c:v>
                </c:pt>
                <c:pt idx="19">
                  <c:v>95.417686649194593</c:v>
                </c:pt>
                <c:pt idx="20">
                  <c:v>101.25250129696879</c:v>
                </c:pt>
                <c:pt idx="21">
                  <c:v>0</c:v>
                </c:pt>
                <c:pt idx="22">
                  <c:v>0</c:v>
                </c:pt>
                <c:pt idx="23">
                  <c:v>0</c:v>
                </c:pt>
                <c:pt idx="24">
                  <c:v>11.440726808194817</c:v>
                </c:pt>
              </c:numCache>
            </c:numRef>
          </c:yVal>
          <c:smooth val="0"/>
          <c:extLst>
            <c:ext xmlns:c16="http://schemas.microsoft.com/office/drawing/2014/chart" uri="{C3380CC4-5D6E-409C-BE32-E72D297353CC}">
              <c16:uniqueId val="{00000019-F455-4BA8-B354-5F7036A53256}"/>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101.6568344713416</c:v>
                </c:pt>
                <c:pt idx="1">
                  <c:v>107.83509759654788</c:v>
                </c:pt>
                <c:pt idx="2">
                  <c:v>107.32423780371643</c:v>
                </c:pt>
                <c:pt idx="3">
                  <c:v>114.47481442028472</c:v>
                </c:pt>
                <c:pt idx="4">
                  <c:v>111.86279089473952</c:v>
                </c:pt>
                <c:pt idx="5">
                  <c:v>117.21768371478419</c:v>
                </c:pt>
                <c:pt idx="6">
                  <c:v>107.93345370548879</c:v>
                </c:pt>
                <c:pt idx="7">
                  <c:v>104.65154119511962</c:v>
                </c:pt>
                <c:pt idx="8">
                  <c:v>113.13610860856727</c:v>
                </c:pt>
                <c:pt idx="9">
                  <c:v>107.10345704808783</c:v>
                </c:pt>
                <c:pt idx="10">
                  <c:v>104.49705440046102</c:v>
                </c:pt>
                <c:pt idx="11">
                  <c:v>105.90898521386643</c:v>
                </c:pt>
                <c:pt idx="12">
                  <c:v>99.495750622210295</c:v>
                </c:pt>
                <c:pt idx="13">
                  <c:v>116.37439195536503</c:v>
                </c:pt>
                <c:pt idx="14">
                  <c:v>105.0985760239875</c:v>
                </c:pt>
                <c:pt idx="15">
                  <c:v>112.91429786210863</c:v>
                </c:pt>
                <c:pt idx="16">
                  <c:v>104.44854805673545</c:v>
                </c:pt>
                <c:pt idx="17">
                  <c:v>104.26600762952991</c:v>
                </c:pt>
                <c:pt idx="18">
                  <c:v>102.36393569037374</c:v>
                </c:pt>
                <c:pt idx="19">
                  <c:v>92.616890222975712</c:v>
                </c:pt>
                <c:pt idx="20">
                  <c:v>93.547317324719046</c:v>
                </c:pt>
                <c:pt idx="21">
                  <c:v>209.84217261481589</c:v>
                </c:pt>
                <c:pt idx="22">
                  <c:v>109.44735645937207</c:v>
                </c:pt>
                <c:pt idx="23">
                  <c:v>93.382536992987966</c:v>
                </c:pt>
                <c:pt idx="24">
                  <c:v>101.12306765235139</c:v>
                </c:pt>
                <c:pt idx="25">
                  <c:v>112.02196424594224</c:v>
                </c:pt>
                <c:pt idx="26">
                  <c:v>100.95287679147475</c:v>
                </c:pt>
                <c:pt idx="27">
                  <c:v>100</c:v>
                </c:pt>
                <c:pt idx="28">
                  <c:v>104.79155013289609</c:v>
                </c:pt>
                <c:pt idx="29">
                  <c:v>102.32669994165346</c:v>
                </c:pt>
                <c:pt idx="30">
                  <c:v>103.94295341404167</c:v>
                </c:pt>
                <c:pt idx="31">
                  <c:v>112.99193910028546</c:v>
                </c:pt>
                <c:pt idx="32">
                  <c:v>93.749736331844943</c:v>
                </c:pt>
                <c:pt idx="33">
                  <c:v>108.03692177550668</c:v>
                </c:pt>
                <c:pt idx="34">
                  <c:v>103.60242835376754</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5712-4CA3-A8B8-90B963A0997F}"/>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38D5-4965-B7BA-CCC5AF48E195}"/>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E8CB-444D-A0F0-6482DED888F0}"/>
              </c:ext>
            </c:extLst>
          </c:dPt>
          <c:dPt>
            <c:idx val="1"/>
            <c:invertIfNegative val="0"/>
            <c:bubble3D val="0"/>
            <c:spPr>
              <a:solidFill>
                <a:srgbClr val="89756E"/>
              </a:solidFill>
            </c:spPr>
            <c:extLst>
              <c:ext xmlns:c16="http://schemas.microsoft.com/office/drawing/2014/chart" uri="{C3380CC4-5D6E-409C-BE32-E72D297353CC}">
                <c16:uniqueId val="{00000003-E8CB-444D-A0F0-6482DED888F0}"/>
              </c:ext>
            </c:extLst>
          </c:dPt>
          <c:dPt>
            <c:idx val="2"/>
            <c:invertIfNegative val="0"/>
            <c:bubble3D val="0"/>
            <c:spPr>
              <a:solidFill>
                <a:srgbClr val="30499F"/>
              </a:solidFill>
            </c:spPr>
            <c:extLst>
              <c:ext xmlns:c16="http://schemas.microsoft.com/office/drawing/2014/chart" uri="{C3380CC4-5D6E-409C-BE32-E72D297353CC}">
                <c16:uniqueId val="{00000005-E8CB-444D-A0F0-6482DED888F0}"/>
              </c:ext>
            </c:extLst>
          </c:dPt>
          <c:dPt>
            <c:idx val="3"/>
            <c:invertIfNegative val="0"/>
            <c:bubble3D val="0"/>
            <c:spPr>
              <a:solidFill>
                <a:srgbClr val="C1C630"/>
              </a:solidFill>
            </c:spPr>
            <c:extLst>
              <c:ext xmlns:c16="http://schemas.microsoft.com/office/drawing/2014/chart" uri="{C3380CC4-5D6E-409C-BE32-E72D297353CC}">
                <c16:uniqueId val="{00000007-E8CB-444D-A0F0-6482DED888F0}"/>
              </c:ext>
            </c:extLst>
          </c:dPt>
          <c:dPt>
            <c:idx val="4"/>
            <c:invertIfNegative val="0"/>
            <c:bubble3D val="0"/>
            <c:spPr>
              <a:solidFill>
                <a:srgbClr val="AB347D"/>
              </a:solidFill>
            </c:spPr>
            <c:extLst>
              <c:ext xmlns:c16="http://schemas.microsoft.com/office/drawing/2014/chart" uri="{C3380CC4-5D6E-409C-BE32-E72D297353CC}">
                <c16:uniqueId val="{00000009-E8CB-444D-A0F0-6482DED888F0}"/>
              </c:ext>
            </c:extLst>
          </c:dPt>
          <c:val>
            <c:numRef>
              <c:f>'Wellbeing Acorn Group'!$K$13:$K$17</c:f>
              <c:numCache>
                <c:formatCode>0</c:formatCode>
                <c:ptCount val="5"/>
                <c:pt idx="0">
                  <c:v>182.36906885409812</c:v>
                </c:pt>
                <c:pt idx="1">
                  <c:v>76.056909410186492</c:v>
                </c:pt>
                <c:pt idx="2">
                  <c:v>199.80442874266609</c:v>
                </c:pt>
                <c:pt idx="3">
                  <c:v>26.702917368512384</c:v>
                </c:pt>
                <c:pt idx="4">
                  <c:v>66.104820943695884</c:v>
                </c:pt>
              </c:numCache>
            </c:numRef>
          </c:val>
          <c:extLst>
            <c:ext xmlns:c16="http://schemas.microsoft.com/office/drawing/2014/chart" uri="{C3380CC4-5D6E-409C-BE32-E72D297353CC}">
              <c16:uniqueId val="{0000000A-E8CB-444D-A0F0-6482DED888F0}"/>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E034-429D-8851-02E9BCD6F18C}"/>
              </c:ext>
            </c:extLst>
          </c:dPt>
          <c:dPt>
            <c:idx val="1"/>
            <c:invertIfNegative val="0"/>
            <c:bubble3D val="0"/>
            <c:spPr>
              <a:solidFill>
                <a:srgbClr val="89756E"/>
              </a:solidFill>
            </c:spPr>
            <c:extLst>
              <c:ext xmlns:c16="http://schemas.microsoft.com/office/drawing/2014/chart" uri="{C3380CC4-5D6E-409C-BE32-E72D297353CC}">
                <c16:uniqueId val="{00000003-E034-429D-8851-02E9BCD6F18C}"/>
              </c:ext>
            </c:extLst>
          </c:dPt>
          <c:dPt>
            <c:idx val="2"/>
            <c:invertIfNegative val="0"/>
            <c:bubble3D val="0"/>
            <c:spPr>
              <a:solidFill>
                <a:srgbClr val="30499F"/>
              </a:solidFill>
            </c:spPr>
            <c:extLst>
              <c:ext xmlns:c16="http://schemas.microsoft.com/office/drawing/2014/chart" uri="{C3380CC4-5D6E-409C-BE32-E72D297353CC}">
                <c16:uniqueId val="{00000005-E034-429D-8851-02E9BCD6F18C}"/>
              </c:ext>
            </c:extLst>
          </c:dPt>
          <c:dPt>
            <c:idx val="3"/>
            <c:invertIfNegative val="0"/>
            <c:bubble3D val="0"/>
            <c:spPr>
              <a:solidFill>
                <a:srgbClr val="C1C630"/>
              </a:solidFill>
            </c:spPr>
            <c:extLst>
              <c:ext xmlns:c16="http://schemas.microsoft.com/office/drawing/2014/chart" uri="{C3380CC4-5D6E-409C-BE32-E72D297353CC}">
                <c16:uniqueId val="{00000007-E034-429D-8851-02E9BCD6F18C}"/>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0.30534351145038169</c:v>
                </c:pt>
                <c:pt idx="1">
                  <c:v>0.12977099236641221</c:v>
                </c:pt>
                <c:pt idx="2">
                  <c:v>0.44274809160305345</c:v>
                </c:pt>
                <c:pt idx="3">
                  <c:v>0.11450381679389313</c:v>
                </c:pt>
              </c:numCache>
            </c:numRef>
          </c:val>
          <c:extLst>
            <c:ext xmlns:c16="http://schemas.microsoft.com/office/drawing/2014/chart" uri="{C3380CC4-5D6E-409C-BE32-E72D297353CC}">
              <c16:uniqueId val="{00000008-E034-429D-8851-02E9BCD6F18C}"/>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0.16743163375729445</c:v>
                </c:pt>
                <c:pt idx="1">
                  <c:v>0.17062354146753123</c:v>
                </c:pt>
                <c:pt idx="2">
                  <c:v>0.22159072968962143</c:v>
                </c:pt>
                <c:pt idx="3">
                  <c:v>0.42880639300076639</c:v>
                </c:pt>
              </c:numCache>
            </c:numRef>
          </c:val>
          <c:extLst>
            <c:ext xmlns:c16="http://schemas.microsoft.com/office/drawing/2014/chart" uri="{C3380CC4-5D6E-409C-BE32-E72D297353CC}">
              <c16:uniqueId val="{00000009-E034-429D-8851-02E9BCD6F18C}"/>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210.67311433046356</c:v>
                </c:pt>
                <c:pt idx="1">
                  <c:v>191.04863121874175</c:v>
                </c:pt>
                <c:pt idx="2">
                  <c:v>77.764692279223496</c:v>
                </c:pt>
                <c:pt idx="3">
                  <c:v>430.44426299079782</c:v>
                </c:pt>
                <c:pt idx="4">
                  <c:v>21.982120570051954</c:v>
                </c:pt>
              </c:numCache>
            </c:numRef>
          </c:val>
          <c:extLst>
            <c:ext xmlns:c16="http://schemas.microsoft.com/office/drawing/2014/chart" uri="{C3380CC4-5D6E-409C-BE32-E72D297353CC}">
              <c16:uniqueId val="{00000000-AA78-4544-9815-896A7D80057A}"/>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158.29743729552891</c:v>
                </c:pt>
                <c:pt idx="1">
                  <c:v>37.57802665769232</c:v>
                </c:pt>
                <c:pt idx="2">
                  <c:v>0</c:v>
                </c:pt>
                <c:pt idx="3">
                  <c:v>32.556735588723576</c:v>
                </c:pt>
                <c:pt idx="4">
                  <c:v>198.66013047048449</c:v>
                </c:pt>
                <c:pt idx="5">
                  <c:v>38.397299257361901</c:v>
                </c:pt>
                <c:pt idx="6">
                  <c:v>84.667206194361214</c:v>
                </c:pt>
                <c:pt idx="7">
                  <c:v>0</c:v>
                </c:pt>
              </c:numCache>
            </c:numRef>
          </c:val>
          <c:extLst>
            <c:ext xmlns:c16="http://schemas.microsoft.com/office/drawing/2014/chart" uri="{C3380CC4-5D6E-409C-BE32-E72D297353CC}">
              <c16:uniqueId val="{00000000-A45D-4281-8FDD-9E0EBC928E06}"/>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182.6369516908353</c:v>
                </c:pt>
                <c:pt idx="1">
                  <c:v>123.14466247240985</c:v>
                </c:pt>
                <c:pt idx="2">
                  <c:v>260.99269672314529</c:v>
                </c:pt>
                <c:pt idx="3">
                  <c:v>201.06581080141274</c:v>
                </c:pt>
                <c:pt idx="4">
                  <c:v>0</c:v>
                </c:pt>
              </c:numCache>
            </c:numRef>
          </c:val>
          <c:extLst>
            <c:ext xmlns:c16="http://schemas.microsoft.com/office/drawing/2014/chart" uri="{C3380CC4-5D6E-409C-BE32-E72D297353CC}">
              <c16:uniqueId val="{00000000-5318-41CC-B8CF-892ADBD549E5}"/>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16.331015167327813</c:v>
                </c:pt>
                <c:pt idx="1">
                  <c:v>95.417686649194593</c:v>
                </c:pt>
                <c:pt idx="2">
                  <c:v>101.25250129696879</c:v>
                </c:pt>
                <c:pt idx="3">
                  <c:v>0</c:v>
                </c:pt>
                <c:pt idx="4">
                  <c:v>0</c:v>
                </c:pt>
                <c:pt idx="5">
                  <c:v>0</c:v>
                </c:pt>
                <c:pt idx="6">
                  <c:v>11.440726808194817</c:v>
                </c:pt>
              </c:numCache>
            </c:numRef>
          </c:val>
          <c:extLst>
            <c:ext xmlns:c16="http://schemas.microsoft.com/office/drawing/2014/chart" uri="{C3380CC4-5D6E-409C-BE32-E72D297353CC}">
              <c16:uniqueId val="{00000000-C5E8-4749-901F-4409E964AB5C}"/>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70.242919877572248</c:v>
                </c:pt>
                <c:pt idx="2">
                  <c:v>0</c:v>
                </c:pt>
              </c:numCache>
            </c:numRef>
          </c:val>
          <c:extLst>
            <c:ext xmlns:c16="http://schemas.microsoft.com/office/drawing/2014/chart" uri="{C3380CC4-5D6E-409C-BE32-E72D297353CC}">
              <c16:uniqueId val="{00000000-1D2B-44AD-9AD8-9CD336F86DA8}"/>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430.44426299079782</c:v>
                </c:pt>
                <c:pt idx="1">
                  <c:v>260.99269672314529</c:v>
                </c:pt>
                <c:pt idx="2">
                  <c:v>210.67311433046356</c:v>
                </c:pt>
                <c:pt idx="3">
                  <c:v>201.06581080141274</c:v>
                </c:pt>
                <c:pt idx="4">
                  <c:v>198.66013047048449</c:v>
                </c:pt>
                <c:pt idx="5">
                  <c:v>191.04863121874175</c:v>
                </c:pt>
                <c:pt idx="6">
                  <c:v>182.6369516908353</c:v>
                </c:pt>
                <c:pt idx="7">
                  <c:v>158.29743729552891</c:v>
                </c:pt>
                <c:pt idx="8">
                  <c:v>123.14466247240985</c:v>
                </c:pt>
                <c:pt idx="9">
                  <c:v>101.25250129696879</c:v>
                </c:pt>
                <c:pt idx="10">
                  <c:v>95.417686649194593</c:v>
                </c:pt>
                <c:pt idx="11">
                  <c:v>84.667206194361214</c:v>
                </c:pt>
                <c:pt idx="12">
                  <c:v>77.764692279223496</c:v>
                </c:pt>
                <c:pt idx="13">
                  <c:v>70.242919877572248</c:v>
                </c:pt>
                <c:pt idx="14">
                  <c:v>38.397299257361901</c:v>
                </c:pt>
                <c:pt idx="15">
                  <c:v>37.57802665769232</c:v>
                </c:pt>
                <c:pt idx="16">
                  <c:v>32.556735588723576</c:v>
                </c:pt>
                <c:pt idx="17">
                  <c:v>21.982120570051954</c:v>
                </c:pt>
                <c:pt idx="18">
                  <c:v>16.331015167327813</c:v>
                </c:pt>
                <c:pt idx="19">
                  <c:v>11.440726808194817</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1B58-47A6-8C0B-9A5992823CA3}"/>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835B236E-8589-4121-B693-37E7603C1B87}"/>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3E60195D-578E-4F7E-8316-27E2CADBE9EC}"/>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DE11147F-C627-4586-B23E-C3569793D38C}"/>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E5AFE713-995A-4D00-A257-482AC0605B53}"/>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51E74B0E-9A4F-431B-ADAC-37415F94D2C6}"/>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B1759DED-EB6E-416D-8577-56F954ABF738}"/>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6E84CA38-1C7A-449E-98F8-1AA1A60BEC5F}"/>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78EE4A21-43FF-4476-B9FF-F142DE7885B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9DDC990C-3DE9-47AF-A19E-6161CF9B5808}"/>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599D28EF-7CE1-4518-9BA8-604625021EF7}"/>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E54C621D-A67A-4DC9-AF63-8AF3844623D5}"/>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5D1778FE-25A1-4B4F-B5A5-B9FCDB731DEE}"/>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16FCC1A0-197D-41E0-B51F-538D3E207374}"/>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38CC99BB-5B7C-4C8B-A50A-3C8B0B0F98C2}"/>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BDC78359-7D48-421D-99BB-5F9FD175CB44}"/>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8C68E264-C3D2-4639-B182-D460C9D99D11}"/>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ECBA614A-CE25-4092-8292-270878B4981C}"/>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415E07BF-B2A8-4E07-AD19-72D741D37CA7}"/>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C384B87B-1DBA-403C-9FCE-9ADC8F71886D}"/>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A4F1AF26-4018-4C6E-81F4-3B8FEF4B75E8}"/>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5F530B1E-E342-4599-B2E4-5978F5765BB4}"/>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C4BE64EB-29B5-4DCC-AA90-5C12C78DAFD7}"/>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F3BFAE07-0F02-486E-A578-8F1626CAA730}"/>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82C7FC2E-3523-43AA-AE6D-975A3AFC3EF4}"/>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979BA337-3ECF-4E6B-8B17-9727F35F7E71}"/>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084205A5-86BD-460C-96AF-7AB4A132310A}"/>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90D22288-05D7-4E5D-9425-97B70175C993}"/>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26496E76-3723-477E-A525-3068C25693FE}"/>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4F9121F1-D122-4FEE-8889-5D741C68F3B5}"/>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2DC60E49-F50C-4F61-9C04-86726F9C85F2}"/>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4F4BF103-4AA0-4BAE-9437-64CCD0FACC40}"/>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A72A6093-C086-48EE-A281-205D5537943B}"/>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21AD5ECB-CEFC-409B-A6AC-0C3F70327BE6}"/>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EC3C2FC4-E635-4610-9FB3-708AEBD590DE}"/>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3CEAA98C-9493-4FB0-AA2E-71D33AA188C1}"/>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152C5CC1-A920-4235-99BF-CC0359B714FC}"/>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6D5999BF-0A37-4911-A33F-785468D280C4}"/>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B5D2FDF7-1BA4-4E63-B770-6064AEC98E82}"/>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71BFBA66-FEAD-4239-A5FD-A7F8A023CE3F}"/>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F0919D69-7B2E-4686-B466-C5ED7455334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65E8C382-AEDF-45E4-8918-12BA2B71F79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3FADFB5A-5D2C-41B0-A78D-1AFCB447BBE2}"/>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739D1302-34CA-4751-97DA-A46B17635B39}"/>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7B550832-4BA3-4264-94D0-595079ABC283}"/>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C6E04D87-3488-4EB8-A382-7F8166001CBF}"/>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ADCA4321-4DCC-45AD-A287-AEE32159D942}"/>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1AC6D229-7851-42B3-9B80-D268D1858C58}"/>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B4A66643-79DC-415D-A8A4-B35FF11C71C5}"/>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48201B64-4B60-4495-BA79-07FD3DE0362F}"/>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DE81424-0ABA-44CD-A013-86CA6914A77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7FB9D7DE-0C82-4E5C-BE43-57C37209EC5B}"/>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8A822EEF-8BDA-4BC0-A72E-504E4A576A88}"/>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25C55A8A-1A02-47AE-8A21-50662DA406AE}"/>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C434C00A-6442-4420-B33E-DF10038A119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9CFC4741-94F8-44C7-AC7C-45B4F45B4601}"/>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8543A895-9F4D-4225-86DF-72AEF29C154A}"/>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BB2EF6E7-6C81-4B2C-8133-5C88684630F8}"/>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B6A17685-BE6C-4BFA-A85E-75A22698CC1C}"/>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D8175C87-5551-4BBB-ADA4-7ED2255C6719}"/>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1460E741-004F-405A-9AD1-C3A71F49A966}"/>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2252EBD9-05CF-46FB-8D8C-850EC6756C2F}"/>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95CCEE71-DD41-4F80-8118-D41D1019A3F0}"/>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79B29F6A-6971-451E-940C-1DFFAC1915BF}"/>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CDCDBE7F-737C-44B1-9A55-08E6C5CD9068}"/>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1CF34DC7-2649-43C6-8B70-47A835AEC1BA}"/>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A1440CCB-160A-4FCA-ACA9-10864EBE7E84}"/>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8A6843B9-BC77-4301-A842-264A722C7B59}"/>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7493A02E-EA9F-4B5F-8F60-8541B24E1A6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4DFA0055-861C-464D-B99D-3E24B39E7B2B}"/>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51531168-4F44-4017-B96F-4EF8B693ACC9}"/>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EF649FA4-4B8C-41C7-8093-4FE443C74436}"/>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Netherpool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F4644CD1-0472-45E3-991B-97C714D42D60}"/>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9FCBA047-4AF2-4E02-93A2-070D8FBF6700}"/>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9FB5F532-D457-454B-B230-688D66D3929E}"/>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A347CF23-FC22-4B90-B972-A33EE43BA83F}"/>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A7163797-4352-4D7C-8907-A51E93567763}"/>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7AC1EEA1-6C4B-4F00-9BC2-A984E8993294}"/>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B4F9CBF0-FD22-4469-8FAF-B850C3350D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2648FB48-2A6E-43D8-AC86-9738BB8DDE62}"/>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849AD2C4-4C72-40C0-B774-0A4B062CA7E5}"/>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6535E2B0-D224-45D3-87E6-EE0EA23B365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251476C1-4BBA-4DD1-93A3-AAADCC71A855}"/>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8693FE0D-85B6-4A6B-B1D7-EAFBD98A55BE}"/>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1E3C0178-11F8-4BFD-B48C-C89A60F7B3B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BF80E0AD-58B8-443E-928F-ADE0436A5071}"/>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69DC6A91-E6B3-45D0-A6FA-BBD61935C427}"/>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EED74E3D-9E65-4A51-9BB4-549EC7F7FE8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B04D2926-091C-457D-907D-C74D75FAB0FC}"/>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18569820-CDB8-429E-925D-C3BCB67FC6FC}"/>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946CB534-C733-4833-9F91-F5DDF06370F5}"/>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1388AC94-274C-483D-9BEA-F7367F4BAD71}"/>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A34D602D-3FA8-419F-9109-BF0D9B6B880B}"/>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13%</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93B2D859-8E7A-49FB-9036-AC1093FD2857}"/>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B90B8932-237B-4A33-AB19-41C0B0A9330D}"/>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58523754-38D4-4BF6-AEAA-7DBF94A4C4BF}"/>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19%</a:t>
          </a:fld>
          <a:endParaRPr lang="en-GB" sz="4000" b="1">
            <a:solidFill>
              <a:srgbClr val="92D050"/>
            </a:solidFill>
            <a:latin typeface="+mn-lt"/>
          </a:endParaRPr>
        </a:p>
      </xdr:txBody>
    </xdr:sp>
    <xdr:clientData/>
  </xdr:oneCellAnchor>
  <xdr:oneCellAnchor>
    <xdr:from>
      <xdr:col>0</xdr:col>
      <xdr:colOff>600715</xdr:colOff>
      <xdr:row>18</xdr:row>
      <xdr:rowOff>114300</xdr:rowOff>
    </xdr:from>
    <xdr:ext cx="674993" cy="233205"/>
    <xdr:sp macro="" textlink="'Data - Overview'!L27">
      <xdr:nvSpPr>
        <xdr:cNvPr id="37" name="TextBox 36">
          <a:extLst>
            <a:ext uri="{FF2B5EF4-FFF2-40B4-BE49-F238E27FC236}">
              <a16:creationId xmlns:a16="http://schemas.microsoft.com/office/drawing/2014/main" id="{D466D32E-0525-4642-9EA6-1EAA88D302CF}"/>
            </a:ext>
          </a:extLst>
        </xdr:cNvPr>
        <xdr:cNvSpPr txBox="1"/>
      </xdr:nvSpPr>
      <xdr:spPr>
        <a:xfrm>
          <a:off x="600715"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107</a:t>
          </a:fld>
          <a:endParaRPr lang="en-GB" sz="1050" b="1">
            <a:solidFill>
              <a:srgbClr val="7030A0"/>
            </a:solidFill>
            <a:latin typeface="+mn-lt"/>
          </a:endParaRPr>
        </a:p>
      </xdr:txBody>
    </xdr:sp>
    <xdr:clientData/>
  </xdr:oneCellAnchor>
  <xdr:oneCellAnchor>
    <xdr:from>
      <xdr:col>3</xdr:col>
      <xdr:colOff>303059</xdr:colOff>
      <xdr:row>18</xdr:row>
      <xdr:rowOff>114300</xdr:rowOff>
    </xdr:from>
    <xdr:ext cx="674993" cy="233205"/>
    <xdr:sp macro="" textlink="'Data - Overview'!L28">
      <xdr:nvSpPr>
        <xdr:cNvPr id="38" name="TextBox 37">
          <a:extLst>
            <a:ext uri="{FF2B5EF4-FFF2-40B4-BE49-F238E27FC236}">
              <a16:creationId xmlns:a16="http://schemas.microsoft.com/office/drawing/2014/main" id="{7DB1ECA2-5F8C-492D-9BBE-73C93130E3C8}"/>
            </a:ext>
          </a:extLst>
        </xdr:cNvPr>
        <xdr:cNvSpPr txBox="1"/>
      </xdr:nvSpPr>
      <xdr:spPr>
        <a:xfrm>
          <a:off x="2227109"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102</a:t>
          </a:fld>
          <a:endParaRPr lang="en-GB" sz="800" b="1">
            <a:solidFill>
              <a:srgbClr val="0070C0"/>
            </a:solidFill>
            <a:latin typeface="+mn-lt"/>
          </a:endParaRPr>
        </a:p>
      </xdr:txBody>
    </xdr:sp>
    <xdr:clientData/>
  </xdr:oneCellAnchor>
  <xdr:oneCellAnchor>
    <xdr:from>
      <xdr:col>6</xdr:col>
      <xdr:colOff>3360</xdr:colOff>
      <xdr:row>18</xdr:row>
      <xdr:rowOff>114300</xdr:rowOff>
    </xdr:from>
    <xdr:ext cx="683842" cy="233205"/>
    <xdr:sp macro="" textlink="'Data - Overview'!L29">
      <xdr:nvSpPr>
        <xdr:cNvPr id="39" name="TextBox 38">
          <a:extLst>
            <a:ext uri="{FF2B5EF4-FFF2-40B4-BE49-F238E27FC236}">
              <a16:creationId xmlns:a16="http://schemas.microsoft.com/office/drawing/2014/main" id="{9B8E56BE-8944-48D1-9DAD-F579B67DDC07}"/>
            </a:ext>
          </a:extLst>
        </xdr:cNvPr>
        <xdr:cNvSpPr txBox="1"/>
      </xdr:nvSpPr>
      <xdr:spPr>
        <a:xfrm>
          <a:off x="3851460"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113</a:t>
          </a:fld>
          <a:endParaRPr lang="en-GB" sz="600" b="0">
            <a:solidFill>
              <a:schemeClr val="tx1">
                <a:lumMod val="50000"/>
                <a:lumOff val="50000"/>
              </a:schemeClr>
            </a:solidFill>
            <a:latin typeface="+mn-lt"/>
          </a:endParaRPr>
        </a:p>
      </xdr:txBody>
    </xdr:sp>
    <xdr:clientData/>
  </xdr:oneCellAnchor>
  <xdr:oneCellAnchor>
    <xdr:from>
      <xdr:col>8</xdr:col>
      <xdr:colOff>317347</xdr:colOff>
      <xdr:row>18</xdr:row>
      <xdr:rowOff>114300</xdr:rowOff>
    </xdr:from>
    <xdr:ext cx="674993" cy="233205"/>
    <xdr:sp macro="" textlink="'Data - Overview'!L30">
      <xdr:nvSpPr>
        <xdr:cNvPr id="40" name="TextBox 39">
          <a:extLst>
            <a:ext uri="{FF2B5EF4-FFF2-40B4-BE49-F238E27FC236}">
              <a16:creationId xmlns:a16="http://schemas.microsoft.com/office/drawing/2014/main" id="{CBB63D4A-88D0-4847-87B2-2E25824BA343}"/>
            </a:ext>
          </a:extLst>
        </xdr:cNvPr>
        <xdr:cNvSpPr txBox="1"/>
      </xdr:nvSpPr>
      <xdr:spPr>
        <a:xfrm>
          <a:off x="5448147"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108</a:t>
          </a:fld>
          <a:endParaRPr lang="en-GB" sz="500" b="1">
            <a:solidFill>
              <a:srgbClr val="FFC000"/>
            </a:solidFill>
            <a:latin typeface="+mn-lt"/>
          </a:endParaRPr>
        </a:p>
      </xdr:txBody>
    </xdr:sp>
    <xdr:clientData/>
  </xdr:oneCellAnchor>
  <xdr:oneCellAnchor>
    <xdr:from>
      <xdr:col>11</xdr:col>
      <xdr:colOff>17648</xdr:colOff>
      <xdr:row>18</xdr:row>
      <xdr:rowOff>114300</xdr:rowOff>
    </xdr:from>
    <xdr:ext cx="683842" cy="233205"/>
    <xdr:sp macro="" textlink="'Data - Overview'!L31">
      <xdr:nvSpPr>
        <xdr:cNvPr id="41" name="TextBox 40">
          <a:extLst>
            <a:ext uri="{FF2B5EF4-FFF2-40B4-BE49-F238E27FC236}">
              <a16:creationId xmlns:a16="http://schemas.microsoft.com/office/drawing/2014/main" id="{E2043291-F1DF-4D04-9F79-1CD22B28A3C3}"/>
            </a:ext>
          </a:extLst>
        </xdr:cNvPr>
        <xdr:cNvSpPr txBox="1"/>
      </xdr:nvSpPr>
      <xdr:spPr>
        <a:xfrm>
          <a:off x="7072498"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110</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5D348C70-EBBE-42E4-8590-24540F0D6D97}"/>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F91F87C4-39E7-4BD0-BC8C-3768593E63B5}"/>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E41BAEEB-0D64-4366-9B80-36AD781944D4}"/>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B3B49CC0-EFE7-4E6E-92EE-2859FD7707E0}"/>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354219F4-7348-4E4C-9D18-EF84DD1F0033}"/>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BF551E82-658D-4F9C-8DA1-0B1F95D1E9D2}"/>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75D14110-FD95-4873-B4BC-ACA10C3C3A2C}"/>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8FC99C30-42A7-4AFA-8B13-5C7C214A0B0D}"/>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C20318BD-E39A-465F-B3B0-7AD1078A67D5}"/>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E6BF8C4C-A75B-40DB-B337-E6E5A0404F7B}"/>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9BB42AEB-2EE2-45EC-9A22-35B9FACC37F6}"/>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E23D67F6-4354-41CB-BB3F-801AC661507A}"/>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97421604-0774-4844-98EF-6D317CC99E56}"/>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DCD02176-553B-4B92-8B4B-631CA4CE6C1F}"/>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4205174D-3F7D-47BF-B5B8-38F593C9960D}"/>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901F5156-EDBB-4EB9-8EE7-9AAA5DB421E5}"/>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F5EF7A55-4B16-416A-86FF-542BDB9A710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F0E540DC-3BC5-4A7D-AC86-BF204B56AC79}"/>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3F5B00E4-4F9D-411E-A2CE-228597CE6D41}"/>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4D4B08BE-2548-4C7F-B863-9603F6FF05EE}"/>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4A4E1F66-1ED6-4F65-A0BB-455A4383EEA3}"/>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BE416E29-B803-42AB-9322-BD45A2B1B769}"/>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19%</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C2423704-75DD-402F-AE0D-21A69A419025}"/>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106</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E36B8869-68A3-4A5B-90FD-DAD8AAA0F7EE}"/>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A834EE17-F60C-482A-9804-0B734AC50853}"/>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286390</xdr:colOff>
      <xdr:row>31</xdr:row>
      <xdr:rowOff>123825</xdr:rowOff>
    </xdr:from>
    <xdr:ext cx="674993" cy="233205"/>
    <xdr:sp macro="" textlink="'Data - Overview'!L41">
      <xdr:nvSpPr>
        <xdr:cNvPr id="67" name="TextBox 66">
          <a:extLst>
            <a:ext uri="{FF2B5EF4-FFF2-40B4-BE49-F238E27FC236}">
              <a16:creationId xmlns:a16="http://schemas.microsoft.com/office/drawing/2014/main" id="{BB35BD21-D39B-4E1C-9D23-C4E3BC62DC28}"/>
            </a:ext>
          </a:extLst>
        </xdr:cNvPr>
        <xdr:cNvSpPr txBox="1"/>
      </xdr:nvSpPr>
      <xdr:spPr>
        <a:xfrm>
          <a:off x="221044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117</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7B34213B-5EAC-4D5F-8E10-FC1659C25A1F}"/>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F20C82B6-5204-4717-A918-164F6E9CB01D}"/>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24%</a:t>
          </a:fld>
          <a:endParaRPr lang="en-GB" sz="6600" b="1">
            <a:solidFill>
              <a:srgbClr val="0070C0"/>
            </a:solidFill>
            <a:latin typeface="+mn-lt"/>
          </a:endParaRPr>
        </a:p>
      </xdr:txBody>
    </xdr:sp>
    <xdr:clientData/>
  </xdr:oneCellAnchor>
  <xdr:oneCellAnchor>
    <xdr:from>
      <xdr:col>6</xdr:col>
      <xdr:colOff>11080</xdr:colOff>
      <xdr:row>31</xdr:row>
      <xdr:rowOff>123825</xdr:rowOff>
    </xdr:from>
    <xdr:ext cx="674993" cy="233205"/>
    <xdr:sp macro="" textlink="'Data - Overview'!L42">
      <xdr:nvSpPr>
        <xdr:cNvPr id="70" name="TextBox 69">
          <a:extLst>
            <a:ext uri="{FF2B5EF4-FFF2-40B4-BE49-F238E27FC236}">
              <a16:creationId xmlns:a16="http://schemas.microsoft.com/office/drawing/2014/main" id="{C2284A18-5ECE-4AD7-B860-2E4353DF1EC0}"/>
            </a:ext>
          </a:extLst>
        </xdr:cNvPr>
        <xdr:cNvSpPr txBox="1"/>
      </xdr:nvSpPr>
      <xdr:spPr>
        <a:xfrm>
          <a:off x="385918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111</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D0E7A3CB-38D3-4791-B9D5-D1D0D0B61101}"/>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F4BC61F3-DF5C-49D3-9DE0-25883243B214}"/>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7%</a:t>
          </a:fld>
          <a:endParaRPr lang="en-GB" sz="6600" b="1">
            <a:solidFill>
              <a:srgbClr val="808080"/>
            </a:solidFill>
            <a:latin typeface="+mn-lt"/>
          </a:endParaRPr>
        </a:p>
      </xdr:txBody>
    </xdr:sp>
    <xdr:clientData/>
  </xdr:oneCellAnchor>
  <xdr:oneCellAnchor>
    <xdr:from>
      <xdr:col>8</xdr:col>
      <xdr:colOff>329591</xdr:colOff>
      <xdr:row>31</xdr:row>
      <xdr:rowOff>133350</xdr:rowOff>
    </xdr:from>
    <xdr:ext cx="683842" cy="233205"/>
    <xdr:sp macro="" textlink="'Data - Overview'!L43">
      <xdr:nvSpPr>
        <xdr:cNvPr id="73" name="TextBox 72">
          <a:extLst>
            <a:ext uri="{FF2B5EF4-FFF2-40B4-BE49-F238E27FC236}">
              <a16:creationId xmlns:a16="http://schemas.microsoft.com/office/drawing/2014/main" id="{B8B88622-80AD-4F91-B6AA-22CA43C90959}"/>
            </a:ext>
          </a:extLst>
        </xdr:cNvPr>
        <xdr:cNvSpPr txBox="1"/>
      </xdr:nvSpPr>
      <xdr:spPr>
        <a:xfrm>
          <a:off x="5460391" y="607695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111</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A58F152E-C54F-442D-A38D-17F4FA7B418F}"/>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004BD96D-1A72-4F17-93D1-3982FDE10D4C}"/>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2%</a:t>
          </a:fld>
          <a:endParaRPr lang="en-GB" sz="4000" b="1">
            <a:solidFill>
              <a:srgbClr val="FFC000"/>
            </a:solidFill>
            <a:latin typeface="+mn-lt"/>
          </a:endParaRPr>
        </a:p>
      </xdr:txBody>
    </xdr:sp>
    <xdr:clientData/>
  </xdr:oneCellAnchor>
  <xdr:oneCellAnchor>
    <xdr:from>
      <xdr:col>11</xdr:col>
      <xdr:colOff>13894</xdr:colOff>
      <xdr:row>31</xdr:row>
      <xdr:rowOff>116599</xdr:rowOff>
    </xdr:from>
    <xdr:ext cx="674993" cy="233205"/>
    <xdr:sp macro="" textlink="'Data - Overview'!L44">
      <xdr:nvSpPr>
        <xdr:cNvPr id="76" name="TextBox 75">
          <a:extLst>
            <a:ext uri="{FF2B5EF4-FFF2-40B4-BE49-F238E27FC236}">
              <a16:creationId xmlns:a16="http://schemas.microsoft.com/office/drawing/2014/main" id="{B853251C-2CF0-4E58-9CFD-A5357F6B6A08}"/>
            </a:ext>
          </a:extLst>
        </xdr:cNvPr>
        <xdr:cNvSpPr txBox="1"/>
      </xdr:nvSpPr>
      <xdr:spPr>
        <a:xfrm>
          <a:off x="7068744" y="6060199"/>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107</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6F6E9583-CAE3-4286-96B8-F0A5BDA7470B}"/>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5B164EA1-18F5-4B07-B869-1166032C537A}"/>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5%</a:t>
          </a:fld>
          <a:endParaRPr lang="en-GB" sz="4000" b="1">
            <a:solidFill>
              <a:srgbClr val="92D050"/>
            </a:solidFill>
            <a:latin typeface="+mn-lt"/>
          </a:endParaRPr>
        </a:p>
      </xdr:txBody>
    </xdr:sp>
    <xdr:clientData/>
  </xdr:oneCellAnchor>
  <xdr:oneCellAnchor>
    <xdr:from>
      <xdr:col>0</xdr:col>
      <xdr:colOff>562616</xdr:colOff>
      <xdr:row>46</xdr:row>
      <xdr:rowOff>32302</xdr:rowOff>
    </xdr:from>
    <xdr:ext cx="674993" cy="233205"/>
    <xdr:sp macro="" textlink="'Data - Overview'!L61">
      <xdr:nvSpPr>
        <xdr:cNvPr id="79" name="TextBox 78">
          <a:extLst>
            <a:ext uri="{FF2B5EF4-FFF2-40B4-BE49-F238E27FC236}">
              <a16:creationId xmlns:a16="http://schemas.microsoft.com/office/drawing/2014/main" id="{E09C534D-6913-4D78-AF22-89E0EA9B37CA}"/>
            </a:ext>
          </a:extLst>
        </xdr:cNvPr>
        <xdr:cNvSpPr txBox="1"/>
      </xdr:nvSpPr>
      <xdr:spPr>
        <a:xfrm>
          <a:off x="562616"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102</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2853FB3C-C11F-4C4B-ABA7-D6C50DB8FF86}"/>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34D5BE1E-93AF-4B53-922E-F414C65DD868}"/>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9%</a:t>
          </a:fld>
          <a:endParaRPr lang="en-GB" sz="4000" b="1">
            <a:solidFill>
              <a:srgbClr val="0070C0"/>
            </a:solidFill>
            <a:latin typeface="+mn-lt"/>
          </a:endParaRPr>
        </a:p>
      </xdr:txBody>
    </xdr:sp>
    <xdr:clientData/>
  </xdr:oneCellAnchor>
  <xdr:oneCellAnchor>
    <xdr:from>
      <xdr:col>3</xdr:col>
      <xdr:colOff>311238</xdr:colOff>
      <xdr:row>46</xdr:row>
      <xdr:rowOff>32302</xdr:rowOff>
    </xdr:from>
    <xdr:ext cx="674993" cy="233205"/>
    <xdr:sp macro="" textlink="'Data - Overview'!L63">
      <xdr:nvSpPr>
        <xdr:cNvPr id="82" name="TextBox 81">
          <a:extLst>
            <a:ext uri="{FF2B5EF4-FFF2-40B4-BE49-F238E27FC236}">
              <a16:creationId xmlns:a16="http://schemas.microsoft.com/office/drawing/2014/main" id="{9F13746D-2033-43C7-9A0E-BF432E4DB818}"/>
            </a:ext>
          </a:extLst>
        </xdr:cNvPr>
        <xdr:cNvSpPr txBox="1"/>
      </xdr:nvSpPr>
      <xdr:spPr>
        <a:xfrm>
          <a:off x="2235288"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107</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9B7467F5-F992-4450-9412-A215232DAD97}"/>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861D6FE8-9BC5-4FAA-B611-69ED3C34EBE9}"/>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24%</a:t>
          </a:fld>
          <a:endParaRPr lang="en-GB" sz="4000" b="1">
            <a:solidFill>
              <a:srgbClr val="7030A0"/>
            </a:solidFill>
            <a:latin typeface="+mn-lt"/>
          </a:endParaRPr>
        </a:p>
      </xdr:txBody>
    </xdr:sp>
    <xdr:clientData/>
  </xdr:oneCellAnchor>
  <xdr:oneCellAnchor>
    <xdr:from>
      <xdr:col>6</xdr:col>
      <xdr:colOff>7680</xdr:colOff>
      <xdr:row>46</xdr:row>
      <xdr:rowOff>32302</xdr:rowOff>
    </xdr:from>
    <xdr:ext cx="674993" cy="233205"/>
    <xdr:sp macro="" textlink="'Data - Overview'!L62">
      <xdr:nvSpPr>
        <xdr:cNvPr id="85" name="TextBox 84">
          <a:extLst>
            <a:ext uri="{FF2B5EF4-FFF2-40B4-BE49-F238E27FC236}">
              <a16:creationId xmlns:a16="http://schemas.microsoft.com/office/drawing/2014/main" id="{8A499601-969D-4710-8735-AD771718A6D3}"/>
            </a:ext>
          </a:extLst>
        </xdr:cNvPr>
        <xdr:cNvSpPr txBox="1"/>
      </xdr:nvSpPr>
      <xdr:spPr>
        <a:xfrm>
          <a:off x="3855780"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112</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51218D9A-60D0-42D7-8104-3620FE2A8329}"/>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DBCA2D4B-4C0F-4E8D-BD4E-46220B6D891F}"/>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15%</a:t>
          </a:fld>
          <a:endParaRPr lang="en-GB" sz="4000" b="1">
            <a:solidFill>
              <a:srgbClr val="FF0000"/>
            </a:solidFill>
            <a:latin typeface="+mn-lt"/>
          </a:endParaRPr>
        </a:p>
      </xdr:txBody>
    </xdr:sp>
    <xdr:clientData/>
  </xdr:oneCellAnchor>
  <xdr:oneCellAnchor>
    <xdr:from>
      <xdr:col>8</xdr:col>
      <xdr:colOff>348924</xdr:colOff>
      <xdr:row>46</xdr:row>
      <xdr:rowOff>32302</xdr:rowOff>
    </xdr:from>
    <xdr:ext cx="674993" cy="233205"/>
    <xdr:sp macro="" textlink="'Data - Overview'!L64">
      <xdr:nvSpPr>
        <xdr:cNvPr id="88" name="TextBox 87">
          <a:extLst>
            <a:ext uri="{FF2B5EF4-FFF2-40B4-BE49-F238E27FC236}">
              <a16:creationId xmlns:a16="http://schemas.microsoft.com/office/drawing/2014/main" id="{11CF0062-1913-44CD-93C1-696C221958B7}"/>
            </a:ext>
          </a:extLst>
        </xdr:cNvPr>
        <xdr:cNvSpPr txBox="1"/>
      </xdr:nvSpPr>
      <xdr:spPr>
        <a:xfrm>
          <a:off x="5479724"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101</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093C0F03-F239-41BA-9584-B920B7AFC514}"/>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98717</xdr:colOff>
      <xdr:row>44</xdr:row>
      <xdr:rowOff>41827</xdr:rowOff>
    </xdr:from>
    <xdr:ext cx="627929" cy="405432"/>
    <xdr:sp macro="" textlink="'Data - Overview'!D65">
      <xdr:nvSpPr>
        <xdr:cNvPr id="90" name="TextBox 89">
          <a:extLst>
            <a:ext uri="{FF2B5EF4-FFF2-40B4-BE49-F238E27FC236}">
              <a16:creationId xmlns:a16="http://schemas.microsoft.com/office/drawing/2014/main" id="{C98CB4CC-3376-4941-875B-8D17538C02EF}"/>
            </a:ext>
          </a:extLst>
        </xdr:cNvPr>
        <xdr:cNvSpPr txBox="1"/>
      </xdr:nvSpPr>
      <xdr:spPr>
        <a:xfrm>
          <a:off x="715356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10%</a:t>
          </a:fld>
          <a:endParaRPr lang="en-GB" sz="4000" b="1">
            <a:solidFill>
              <a:schemeClr val="tx1">
                <a:lumMod val="50000"/>
                <a:lumOff val="50000"/>
              </a:schemeClr>
            </a:solidFill>
            <a:latin typeface="+mn-lt"/>
          </a:endParaRPr>
        </a:p>
      </xdr:txBody>
    </xdr:sp>
    <xdr:clientData/>
  </xdr:oneCellAnchor>
  <xdr:oneCellAnchor>
    <xdr:from>
      <xdr:col>11</xdr:col>
      <xdr:colOff>70760</xdr:colOff>
      <xdr:row>46</xdr:row>
      <xdr:rowOff>32302</xdr:rowOff>
    </xdr:from>
    <xdr:ext cx="683842" cy="233205"/>
    <xdr:sp macro="" textlink="'Data - Overview'!L65">
      <xdr:nvSpPr>
        <xdr:cNvPr id="91" name="TextBox 90">
          <a:extLst>
            <a:ext uri="{FF2B5EF4-FFF2-40B4-BE49-F238E27FC236}">
              <a16:creationId xmlns:a16="http://schemas.microsoft.com/office/drawing/2014/main" id="{8FF996B4-97F3-4409-B584-A31D0797679E}"/>
            </a:ext>
          </a:extLst>
        </xdr:cNvPr>
        <xdr:cNvSpPr txBox="1"/>
      </xdr:nvSpPr>
      <xdr:spPr>
        <a:xfrm>
          <a:off x="7125610" y="8877852"/>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104</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1EBE1645-FE29-4108-AA0E-3FC3E876831B}"/>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9DA16C34-EC84-4B45-B69E-2E2989C7A3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8C547822-2281-4657-A07E-A34C9A81AC22}"/>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5B3CD7FF-FE17-4150-BB82-4A4767EF0044}"/>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39%</a:t>
          </a:fld>
          <a:endParaRPr lang="en-GB" sz="4000" b="1">
            <a:solidFill>
              <a:srgbClr val="92D050"/>
            </a:solidFill>
          </a:endParaRPr>
        </a:p>
      </xdr:txBody>
    </xdr:sp>
    <xdr:clientData/>
  </xdr:twoCellAnchor>
  <xdr:oneCellAnchor>
    <xdr:from>
      <xdr:col>5</xdr:col>
      <xdr:colOff>327457</xdr:colOff>
      <xdr:row>79</xdr:row>
      <xdr:rowOff>47020</xdr:rowOff>
    </xdr:from>
    <xdr:ext cx="674993" cy="233205"/>
    <xdr:sp macro="" textlink="'Data - Overview'!L74">
      <xdr:nvSpPr>
        <xdr:cNvPr id="96" name="TextBox 95">
          <a:extLst>
            <a:ext uri="{FF2B5EF4-FFF2-40B4-BE49-F238E27FC236}">
              <a16:creationId xmlns:a16="http://schemas.microsoft.com/office/drawing/2014/main" id="{71FD18DC-8209-4150-B429-B9752793704E}"/>
            </a:ext>
          </a:extLst>
        </xdr:cNvPr>
        <xdr:cNvSpPr txBox="1"/>
      </xdr:nvSpPr>
      <xdr:spPr>
        <a:xfrm>
          <a:off x="3534207"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107</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683F6912-165C-4F33-A3DA-D3E12E856240}"/>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27C2E6D0-487D-4EEA-8197-675B6A370836}"/>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42%</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BD73CF27-4AC8-4634-A3EC-E10543810A5E}"/>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109</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13C961F1-45FE-43E6-A5EF-6DFC7827B253}"/>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27021213-6169-4B5A-93E7-309C216735C1}"/>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14%</a:t>
          </a:fld>
          <a:endParaRPr lang="en-GB" sz="4000" b="1">
            <a:solidFill>
              <a:schemeClr val="tx1">
                <a:lumMod val="50000"/>
                <a:lumOff val="50000"/>
              </a:schemeClr>
            </a:solidFill>
          </a:endParaRPr>
        </a:p>
      </xdr:txBody>
    </xdr:sp>
    <xdr:clientData/>
  </xdr:twoCellAnchor>
  <xdr:oneCellAnchor>
    <xdr:from>
      <xdr:col>1</xdr:col>
      <xdr:colOff>196339</xdr:colOff>
      <xdr:row>79</xdr:row>
      <xdr:rowOff>47020</xdr:rowOff>
    </xdr:from>
    <xdr:ext cx="674993" cy="233205"/>
    <xdr:sp macro="" textlink="'Data - Overview'!L76">
      <xdr:nvSpPr>
        <xdr:cNvPr id="102" name="TextBox 101">
          <a:extLst>
            <a:ext uri="{FF2B5EF4-FFF2-40B4-BE49-F238E27FC236}">
              <a16:creationId xmlns:a16="http://schemas.microsoft.com/office/drawing/2014/main" id="{2310DD4F-E742-49B8-ABF0-92B18827DEB4}"/>
            </a:ext>
          </a:extLst>
        </xdr:cNvPr>
        <xdr:cNvSpPr txBox="1"/>
      </xdr:nvSpPr>
      <xdr:spPr>
        <a:xfrm>
          <a:off x="837689"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109</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60B0E376-CBF6-46FB-AB96-B62043CE29BF}"/>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8BB2008D-637E-49DF-A409-7DB404D7C9CC}"/>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4AD15C4A-2FA0-4797-B6E5-A9EA5BE80F0E}"/>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4E13F8C6-AD5C-4987-AC2F-18C19A520948}"/>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1F3889BC-576F-488F-A127-D5F268F70D39}"/>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F31F99F4-DF02-4719-B5F8-DF9637AB4046}"/>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44.1</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73DB6980-8BBC-4C4F-A231-3E2C76023098}"/>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42.8</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6D4BF3C5-DFC3-4549-A966-6E19A15B65E9}"/>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8EE59F31-D46B-4C4A-B8CD-6B8DC6F98FFD}"/>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4CFC8645-DCAC-477B-A986-C9C97D8BDF31}"/>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8FF82831-6308-4DD8-A3C0-4ED90286515F}"/>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9B461516-BD5A-4DB7-B1C8-F7C77F5492CC}"/>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4419E132-86F0-4EEE-BF13-5639740FCDDE}"/>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3F011130-0AAF-47FE-8AFF-1BF85A37C4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47047D8F-83D2-45D4-BD1C-B5EA196122FC}"/>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D7962BDF-5CB8-44EF-ABDF-1EB89F51378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D0A65F73-EEB9-445E-AF5F-98B05C760E64}"/>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33431999-7A2B-473F-87C0-F46AF900A2E5}"/>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8FD606BD-21D1-4DFF-875B-A7B631502C39}"/>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4B3922C3-1829-4708-9EEA-572F58471903}"/>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A906A4AA-C8BF-46AE-8BE6-C8104CDDD116}"/>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B4605CEB-88A0-4303-8DCB-B9148AD78116}"/>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DFDA3677-7B30-4202-9134-D869741A0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6460E723-5661-4006-A489-18C5376E4947}"/>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0DBDA053-EF7D-4795-94D0-81E9DEAB0D59}"/>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535CAED0-DE2B-4DCC-BF16-D0B066156EF8}"/>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5EE63EB7-F5FD-4F3F-88BD-F6B513BEE29F}"/>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C49B3DBD-5832-4EC8-9D30-81B55574A7A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2B8F845C-91C8-4B1A-8EE7-71E8BAA984FC}"/>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B5471404-231A-4B61-AE42-E0C375CDCCC0}"/>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74A63B70-FC7F-4193-A673-B36A0D60244D}"/>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F14D77D4-4C2B-4C0E-8444-46692A3C59B0}"/>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5262B4C8-4BE5-4432-A343-D096D2CBE5C2}"/>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EAE61583-5F08-4DE4-92B9-5CE1BDAAE862}"/>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97</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A230C52A-CAD6-4CA5-B5E5-2B2A9E2BA5B8}"/>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94</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5E072600-E618-4F14-A79C-582C7994E51D}"/>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97</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A019044D-B82B-416D-9FAC-F8583A4CAE80}"/>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100</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55C50E0A-2C45-49BF-A9C9-E9563FE168EA}"/>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95</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425B22F0-AED6-43EC-9B63-61385F8208B3}"/>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99</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C6AED67A-6582-4F8F-8B28-A91A02FFFFFD}"/>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108</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17218BE8-5818-4D34-AB33-E9432E088830}"/>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116</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4D592EA4-BC46-403E-9787-C5E9852D8E67}"/>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E4F5FFF9-C1A8-4467-8BAE-CF96207CB82A}"/>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AB8B4487-B3F5-43E7-A36F-8BBAA6300125}"/>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30%</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50AE5238-DCCC-4CD2-80E9-2177B586E402}"/>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18%</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0C21D953-C80B-425B-BF8F-8CDFB6D71BFF}"/>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3%</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9A082BB2-326D-4FE6-ACB4-30A826085ECF}"/>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18%</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4FEA2C74-B392-4F01-BACA-3C85B73EF828}"/>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31%</a:t>
            </a:fld>
            <a:endParaRPr lang="en-GB" sz="4800" b="1">
              <a:solidFill>
                <a:srgbClr val="92D050"/>
              </a:solidFill>
            </a:endParaRPr>
          </a:p>
        </xdr:txBody>
      </xdr:sp>
      <xdr:pic>
        <xdr:nvPicPr>
          <xdr:cNvPr id="151" name="Picture 150">
            <a:extLst>
              <a:ext uri="{FF2B5EF4-FFF2-40B4-BE49-F238E27FC236}">
                <a16:creationId xmlns:a16="http://schemas.microsoft.com/office/drawing/2014/main" id="{F1649E6D-C10D-4742-8ED2-F20F8DD66248}"/>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77375FA9-9F41-431A-97D9-CFCBF237DAD7}"/>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E26DD8B8-F56A-4495-9C69-65D53E12F596}"/>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6ABA8DD6-242E-4C53-B267-7C189D023BEF}"/>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6D2B3B31-8823-4DD1-A556-8348A9605E48}"/>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445E6D55-D9A2-4816-934D-622B66555A97}"/>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2F928127-BB72-40D5-808D-72CAF88189B7}"/>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2BBF8AD6-6E11-4155-BC09-BAF61BF90EB1}"/>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898797DF-72D2-4AE3-822E-D234C837A48C}"/>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99</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0FAD16A5-B145-439C-B90D-4F06970FE6F6}"/>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93</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C1ACB191-8BF5-4824-BE54-BC8A02736D2D}"/>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104</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8EFDF70B-BDC6-4D92-A7C2-E9E92218A3CC}"/>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115</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E3510269-CFC7-45B0-AEA4-3FC38D8A5838}"/>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97</a:t>
            </a:fld>
            <a:endParaRPr lang="en-GB" sz="500" b="1">
              <a:solidFill>
                <a:schemeClr val="bg1"/>
              </a:solidFill>
            </a:endParaRPr>
          </a:p>
        </xdr:txBody>
      </xdr:sp>
      <xdr:pic>
        <xdr:nvPicPr>
          <xdr:cNvPr id="164" name="Picture 163">
            <a:extLst>
              <a:ext uri="{FF2B5EF4-FFF2-40B4-BE49-F238E27FC236}">
                <a16:creationId xmlns:a16="http://schemas.microsoft.com/office/drawing/2014/main" id="{52AFFF1F-4327-4212-A664-A20FCEE058B4}"/>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CB06BAEF-DD1E-4883-A36B-1A3C5E5D6A38}"/>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377AC08C-F530-4A56-A330-C118E58399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3C8FF9CF-60E8-488A-BCE3-A6E8A7FF180F}"/>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BA355F4D-C3A3-4B2C-BC2C-34B529FB0F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B00B78F0-77C6-47FB-98CD-C7CCFD15CFBF}"/>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6B3153DB-9C25-4708-8FAD-AD0BEE7D175B}"/>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0B9F5771-5A45-488A-A1C7-358CC0F1515E}"/>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09C34924-CF3F-4DA9-9A25-BAC39029955F}"/>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B63C280A-3BAD-4A86-B2F8-149046B494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FA579691-E946-4763-BCA4-26358EEE7086}"/>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134F3679-FDB6-4B46-B8A4-96F85350658B}"/>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4C521E91-58C9-4D7D-931D-66D06884832B}"/>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28%</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48A91CFB-2D71-4481-A547-E02E47AB2CC7}"/>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41%</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74BBCBCD-0086-4818-9400-55231A7319A6}"/>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94</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7F154481-B58F-4B48-BD82-FA2DDF6E18F1}"/>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97</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F641A0A4-E4B7-4FC6-8B9F-7FC34365EE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E0C4C55F-0E80-439D-9E2E-6D26C1B8E859}"/>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EA85DC28-3AE4-483C-8012-5AAB320A90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E32F06B7-0E5D-4847-A801-0607A21DBCBE}"/>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21%</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3A719117-0F92-45BC-9541-A164A3707884}"/>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1A62A1E9-0FEF-4635-8194-7E494833D264}"/>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01BEDED8-35EB-4057-920E-5F47293B2DC5}"/>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39%</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EB24E05E-5440-4BA3-A26A-84A2D11EE4BB}"/>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33%</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B53C799C-5044-4F9C-B029-96F5200D4329}"/>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7%</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09D75FDF-AF06-4083-995A-C5905577F168}"/>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F3608213-D04E-4F4A-9E6E-F3B2782274A7}"/>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114</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673F74B2-0282-4EB0-8279-70ED9C75B2B9}"/>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102</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7ADFC4D1-56A6-4556-9EBD-183F96D2B523}"/>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94</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02C740DF-31AC-4C0D-9ACF-5FC14A1B7519}"/>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86</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27764997-91BF-4BE5-9FFA-5E7619A4E424}"/>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5BB1F60F-8828-4EA7-B390-9202D3FF4B4A}"/>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97556125-2E30-4546-B268-92D5B4A55AA5}"/>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5C725ACC-219D-4D2B-B71D-4D62A343BBA4}"/>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E3071F73-7AAB-40EE-B706-330766111CA0}"/>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D14290AA-37D5-40F1-ACB8-FC60B110042C}"/>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DA61F9AE-B35E-433D-AAE0-1BEE69C0C88E}"/>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07754D7E-8800-4A24-BD36-F1607D506FE8}"/>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70EA95F3-AB4D-4A84-8A60-B6280913F9CB}"/>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669E28FD-B717-4620-B517-56D9E1D5963C}"/>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06629924-E0FA-4180-9728-DF12D35907EA}"/>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C15D461F-5F9E-44D0-9E67-1A3CB7E2A453}"/>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0EF2EA23-1024-4CC7-8B6F-AA63D4EAE907}"/>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473210BB-9C30-4613-8D1D-A32E95311FC4}"/>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D6945133-34C3-41DB-9160-2ADAEA7CE0CB}"/>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21793112-D3DA-4D67-898D-BD7A7EF401AD}"/>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932D8FC3-B9C1-438F-B609-0BB0857A9E0A}"/>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C9CE12AC-02DD-48F4-9410-87FE5DEE4B65}"/>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B6FBBD85-F003-4FD6-B27B-05CE5CEB1134}"/>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05A24246-B5DF-45FE-B6E3-CC9D32C46ABF}"/>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940A9315-1DAF-4FB6-92C6-DF9B44941F64}"/>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DB85FCAC-FB6F-4521-988F-15190DD529D6}"/>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69149BD8-56AD-4A0B-A234-ECFA8EE2C651}"/>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A30F09CD-B92B-4918-936D-ED532C1E85C8}"/>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7054121D-9E81-4231-BAA3-19E927B07865}"/>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C11AB7B6-B889-48F8-ABD2-881386E92DA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25A584F6-335D-43A7-B707-219C054F06D6}"/>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3A89E020-D466-48A5-A926-FAC4570679A3}"/>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7D7A66B7-0B43-45EF-915D-8FD42D432A11}"/>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E3D70D74-C619-4A60-8504-A66A06437D1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2E8766D7-B7BF-494B-A9D5-3E82D5546799}"/>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73C5B809-2157-4C33-8BD4-618700974311}"/>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Netherpool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FB987BB2-DF7A-4BB3-928F-FB83FCDE955B}"/>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D253BB04-DBF6-406D-BE6F-B09E92F18CC6}"/>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C07B83C3-D83C-49B7-97BF-596772B23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C128BFDB-496C-4D1C-8D6B-C238400DA3BD}"/>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09BD5969-436C-4B6B-B109-648237E6A79B}"/>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D27EE381-D647-4C40-9848-B65634B606E3}"/>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FE3B7589-6267-4CE4-819E-74108B048029}"/>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44C4EB04-F36A-49F5-B403-F53C2C3A9E8E}"/>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E0686D6D-2362-457B-9D57-E593A874B8AC}"/>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8DDB744E-CE48-4D98-8010-EA6B53335259}"/>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A2574143-4B1A-4351-9B9A-195EAEE10E2F}"/>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11E24737-F6A5-4CDE-A935-C4E273C88C0A}"/>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42A14282-C0BA-4371-AA3E-ECE9CF5B127F}"/>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945622BB-BAC1-4F9E-8114-7F0827D6F7D8}"/>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9BCBAF44-A4D0-47B0-A7C8-FF25055130DD}"/>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2C672DB6-9FFE-483E-BB2E-E2EAD8C67436}"/>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73AC2A6D-1F13-4624-BA14-7E80FA727717}"/>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ABB805B9-1F21-4670-80A3-40F0EA230698}"/>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CB7DE13E-300B-49A5-90E1-4736D6787B1E}"/>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ED2B0892-8422-4684-83E9-4BDCB7910E5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B5E88831-66FF-4851-A036-A91D45F1EE2F}"/>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20000D73-2898-4262-9CC1-6F1B56535F4D}"/>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E9843EF3-8176-485F-BABD-EEDFEFBFFB40}"/>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AFB211FE-C137-47BA-8A73-33C33DDC4F0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F9038581-E85D-4563-9EB7-3A81C05A4FD5}"/>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74006C9A-384D-486C-809B-83234D5E2A70}"/>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Netherpool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54B30220-ADFB-40B5-99EC-2008C06B92AF}"/>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3E03E988-2651-4AE0-BF8E-DB76B5CD30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4330F5CF-9550-4416-9087-CED07E39A8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D60EF531-3D1F-4C61-8462-361D4068DF82}"/>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4F540051-A95A-472F-8B4F-840E5141047E}"/>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CC2575D3-6734-4CAC-93A4-84877D99FE1D}"/>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21EAC12C-6B07-4AF1-9370-2CF49A29C57D}"/>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8FF854A8-E8E5-4A0A-8CE6-FF85F91B9BAA}"/>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486DAA08-F49E-4398-ADF1-F5B90200A4FF}"/>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AF8DCFE1-2427-4975-B2BB-8A56296C266C}"/>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51F92D3-240C-4C43-80FA-344584C5F22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5E16F91A-F1F5-498E-8141-BE168B09EA25}"/>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83BC341A-C2C2-4FDB-A0EF-A48295913555}"/>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995751C5-647C-4DCE-9679-A465312F3603}"/>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6AC1DC6F-1C55-440E-B5B7-5712E11E283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F8DCEF07-B03B-4468-AC66-D103C5A010BF}"/>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5867ADB4-F8C5-4C54-9F02-D10F55D299A8}"/>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Netherpool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8B6A67A9-5C4E-4CC9-8FE8-D09888F50D12}"/>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F00460F2-243C-4CD2-BDA4-407C4934BF49}"/>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61DA68E1-7A5A-4F05-A20F-5BC8E7D3E499}"/>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FB114B97-8FBD-4697-984A-97FAB36C4A69}"/>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A3381C57-DD19-4551-9947-A831609402AF}"/>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6FEE06FE-F053-4EC3-BA10-846CF336F991}"/>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D698CD8D-62CD-44F2-B670-3E23A77A71A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F31FBA07-E365-4ED3-A554-0AE21C7FC0D7}"/>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0F66BF3F-9B5C-409B-A3BC-931581735ABE}"/>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37BF6B17-247A-4875-B44E-ED670CA82BD4}"/>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9D636AEB-713A-4804-88AF-858C7497A711}"/>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94506478-FD42-4E0F-A63B-1D933E4385A5}"/>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1DABDD01-A7C9-4C86-9895-63C1421D905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8B57BC48-92F9-43E3-A1A4-621EE2282962}"/>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9742062B-7B65-4D2F-93B4-EE05290DA575}"/>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DAC5F990-40D8-43DD-A647-F195133B23E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9BC22928-AA31-48FC-AED9-0650EA1FF6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04FD2CE7-B1D3-44D0-997E-A07FBEB945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8D6F1732-631A-4022-9FF3-9AA9E15198C5}"/>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7E81F317-C367-4B82-80E0-236FB930C6A9}"/>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33AB599D-470C-4FA6-AB09-8E3490407357}"/>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74DE4888-3173-4B10-9392-11546FF7F5DC}"/>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CF06F9A0-C2AC-4F82-8B54-573801BB395E}"/>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5D9E832A-E15B-4E7A-847A-62ABED61F4B9}"/>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39004F55-94D8-4773-9CE0-5825660ADAFF}"/>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CF2337F7-8CF5-41A9-8F39-5443F230E4CA}"/>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EC5BBDCD-45EE-4805-857B-1E30E683741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F129C3B0-49F1-4178-A14C-2202EA295BF4}"/>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3F010A68-C2C6-451C-9696-2E247D17F27D}"/>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BBDF9892-6E9C-4FC6-8D8D-7C0D7FDB359E}"/>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F6A7B296-3951-4963-B196-83EDD7590D8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3E474873-EB88-4D1B-8FDE-83F629B1A974}"/>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33165A94-99E5-4DCE-9345-44171B574BC1}"/>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Netherpool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B646C912-FD77-4FE1-A483-EB63251F4EB5}"/>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BF3F62BE-E856-4B73-8055-725AE2B27648}"/>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07FEC6FD-D7B5-478C-A968-D17FF6A70BD2}"/>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452B0DB3-4F3F-422B-AB79-215466834C58}"/>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516972AA-212A-440B-9B07-0101DCB236CB}"/>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334CB3B8-61E2-4A84-B155-E482B722B60F}"/>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CA77CF3A-C1B2-4B6C-B8A7-87B380A63116}"/>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DADC30F3-DB1B-4459-AA46-D1B8D6E9FA88}"/>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0FED5B6E-BB75-4EC4-BE5F-E94F072F0EFE}"/>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0C9B18DB-36F8-454F-8F3C-E8E8F39C0036}"/>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C9B11FCC-AB50-4459-AF38-974B03476D6B}"/>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CBF6614C-1905-43B1-9EC5-B429D045EB0A}"/>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29E70D73-B80D-4CF9-AF98-07FB0F318C78}"/>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29BA4053-83CB-4058-BBFB-20E8EB7E8B14}"/>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862D7781-4193-4DF8-981D-5100A2CE4F8A}"/>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8A525622-57FD-4F36-87E5-8EE18EAB60CC}"/>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6467FAE2-0B3E-4F08-91E5-DB90138FB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F3CEA51E-052B-4D4F-9FFC-4B276043C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27551A88-4A9E-49C6-A769-63D8C247B2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036AB6FB-BA48-48AA-B82F-5CA9D33874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7E7EC1A6-DD25-491D-B8C0-D8D94F6046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6090CABC-909C-4B29-B6DD-4E37A4887298}"/>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1777FBE6-2CE3-4284-B094-06E406B9DC68}"/>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83AB7EE1-4C5D-4509-8833-6A455A1251A0}"/>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49C765DB-C207-4486-B607-3C3E814F5370}"/>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78C09B1E-1422-453F-BC3B-D9998B9E4D54}"/>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A7065E74-4B4E-4DA5-81CC-57AAEBEFDE8B}"/>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A13476C2-BF0C-4F61-80D6-35C03529B04E}"/>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B698F63F-3AC5-4800-B569-D6F85441C4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BAC6CB4C-5E0C-481B-81BE-C85084BDF3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8DC4E720-DC88-465A-B9A3-90D4AC25E4E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0D6F503B-6E16-43E7-AC8F-1C622D5198A9}"/>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9B48E31F-EACC-45E6-B312-3F9A133F0118}"/>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ACFA116F-E9A7-4B97-963D-F6C4DED7D088}"/>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867C5EA1-790A-4745-8D14-200965ACB76B}"/>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B859B359-37AC-4441-AF94-C414CA9C7E76}"/>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90798880-87A7-46AA-87C5-35C4ABCCC139}"/>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544596C7-CDD3-42EB-95EC-CD8048A29F17}"/>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158544EF-CCDD-4D4A-9E27-053CBDF3A959}"/>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83FAE210-9F1A-4A60-81D6-D7AE2FA59AC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F252A7EF-4656-4450-A455-D0918F177A75}"/>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2C09FA6C-55EC-4408-9CA0-49A54D1925FD}"/>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A50B390D-85A8-4EE3-BB7C-4A7878D0B3F2}"/>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673AA628-DE66-4145-8BAF-0B5C87231BB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343BC7DD-73A8-463D-863A-97DB0A9CAC8B}"/>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60AA4653-B9C7-47A9-AC19-F7074C402447}"/>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Netherpool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4BBF1311-F1F0-413D-8E5C-007894754D29}"/>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68B9506F-5C5F-4D30-BB70-CF4B01A8E0FB}"/>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0D2D39FC-35C4-4985-AF2A-501EA581455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25D39D70-3EEC-45E9-AC94-40F7EAF1BD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9FE05801-1902-4B4B-9FA2-7E7FD1269D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75AFD882-17EF-45C7-B585-9D60BBF609C6}"/>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85680508-46AF-4F0E-ABC7-79FB29BC4377}"/>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FC95C646-0C05-41CD-BF45-20BF5AD1AD2F}"/>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EF48E0A5-49B9-4056-BFAD-7617663B6986}"/>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7D1BCB85-A37C-4193-8460-0184A4136B0F}"/>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B9272334-8D36-4ABB-BA2B-6FD2B31384E2}"/>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C5174ACE-71FD-4D83-A405-D3ED6B78B5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BCBD1210-3B21-4E16-9F13-3A04E5C6AA8A}"/>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A375840A0D85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0.39079230769230777</v>
          </cell>
          <cell r="C89">
            <v>0.14477692307692308</v>
          </cell>
          <cell r="D89">
            <v>0.28353076923076931</v>
          </cell>
          <cell r="E89">
            <v>0.40643076923076926</v>
          </cell>
        </row>
        <row r="90">
          <cell r="A90">
            <v>0.60920769230769223</v>
          </cell>
          <cell r="C90">
            <v>0.85522307692307686</v>
          </cell>
          <cell r="D90">
            <v>0.71646923076923064</v>
          </cell>
          <cell r="E90">
            <v>0.59356923076923074</v>
          </cell>
        </row>
        <row r="96">
          <cell r="C96" t="str">
            <v>0-4</v>
          </cell>
          <cell r="E96">
            <v>5.1215384615384621E-2</v>
          </cell>
        </row>
        <row r="97">
          <cell r="C97" t="str">
            <v>5-17</v>
          </cell>
          <cell r="E97">
            <v>0.14670769230769226</v>
          </cell>
        </row>
        <row r="98">
          <cell r="C98" t="str">
            <v>18-24</v>
          </cell>
          <cell r="E98">
            <v>7.0038461538461536E-2</v>
          </cell>
        </row>
        <row r="99">
          <cell r="C99" t="str">
            <v>25-34</v>
          </cell>
          <cell r="E99">
            <v>0.11746923076923077</v>
          </cell>
        </row>
        <row r="100">
          <cell r="C100" t="str">
            <v>35-49</v>
          </cell>
          <cell r="E100">
            <v>0.17662307692307694</v>
          </cell>
        </row>
        <row r="101">
          <cell r="C101" t="str">
            <v>50-64</v>
          </cell>
          <cell r="E101">
            <v>0.20813076923076923</v>
          </cell>
        </row>
        <row r="102">
          <cell r="C102" t="str">
            <v>65-74</v>
          </cell>
          <cell r="E102">
            <v>0.12115384615384614</v>
          </cell>
        </row>
        <row r="103">
          <cell r="C103" t="str">
            <v>75 plus</v>
          </cell>
          <cell r="E103">
            <v>0.10882307692307691</v>
          </cell>
        </row>
        <row r="115">
          <cell r="C115" t="str">
            <v>Couple - no children</v>
          </cell>
          <cell r="D115">
            <v>0.30133076923076924</v>
          </cell>
        </row>
        <row r="116">
          <cell r="C116" t="str">
            <v>Couple with children</v>
          </cell>
          <cell r="D116">
            <v>0.17600769230769231</v>
          </cell>
        </row>
        <row r="117">
          <cell r="C117" t="str">
            <v>Lone parent</v>
          </cell>
          <cell r="D117">
            <v>3.1630769230769233E-2</v>
          </cell>
        </row>
        <row r="118">
          <cell r="C118" t="str">
            <v>Single person - no children</v>
          </cell>
          <cell r="D118">
            <v>0.18433846153846153</v>
          </cell>
        </row>
        <row r="119">
          <cell r="C119" t="str">
            <v>Other: two or more adults</v>
          </cell>
          <cell r="D119">
            <v>0.30674615384615389</v>
          </cell>
        </row>
        <row r="128">
          <cell r="D128">
            <v>0.73696923076923082</v>
          </cell>
          <cell r="L128" t="str">
            <v>0 
Index: 102</v>
          </cell>
        </row>
        <row r="129">
          <cell r="D129">
            <v>0.12197692307692309</v>
          </cell>
          <cell r="L129" t="str">
            <v>1 
Index: 96</v>
          </cell>
        </row>
        <row r="130">
          <cell r="D130">
            <v>0.10294615384615384</v>
          </cell>
          <cell r="L130" t="str">
            <v>2 
Index: 95</v>
          </cell>
        </row>
        <row r="131">
          <cell r="D131">
            <v>3.8292307692307695E-2</v>
          </cell>
          <cell r="L131" t="str">
            <v>3+ 
Index: 95</v>
          </cell>
        </row>
        <row r="137">
          <cell r="D137">
            <v>0.20985384615384617</v>
          </cell>
        </row>
        <row r="138">
          <cell r="D138">
            <v>0.39397692307692311</v>
          </cell>
        </row>
        <row r="139">
          <cell r="D139">
            <v>0.32567692307692309</v>
          </cell>
        </row>
        <row r="140">
          <cell r="D140">
            <v>7.0292307692307682E-2</v>
          </cell>
        </row>
        <row r="146">
          <cell r="D146">
            <v>0.19383076923076925</v>
          </cell>
          <cell r="L146" t="str">
            <v>&lt;20k 
Index: 120</v>
          </cell>
        </row>
        <row r="147">
          <cell r="D147">
            <v>0.33983846153846148</v>
          </cell>
          <cell r="L147" t="str">
            <v>20k - 40k 
Index: 109</v>
          </cell>
        </row>
        <row r="148">
          <cell r="D148">
            <v>0.21427692307692306</v>
          </cell>
          <cell r="L148" t="str">
            <v>40k - 60k 
Index: 101</v>
          </cell>
        </row>
        <row r="149">
          <cell r="D149">
            <v>0.13605384615384616</v>
          </cell>
          <cell r="L149" t="str">
            <v>60k - 80k 
Index: 96</v>
          </cell>
        </row>
        <row r="150">
          <cell r="D150">
            <v>5.8569230769230783E-2</v>
          </cell>
          <cell r="L150" t="str">
            <v>80k - 100k 
Index: 77</v>
          </cell>
        </row>
        <row r="151">
          <cell r="D151">
            <v>5.7792307692307705E-2</v>
          </cell>
          <cell r="L151" t="str">
            <v>100k+ 
Index: 60</v>
          </cell>
        </row>
      </sheetData>
      <sheetData sheetId="4"/>
      <sheetData sheetId="5"/>
      <sheetData sheetId="6">
        <row r="48">
          <cell r="F48" t="str">
            <v>Capped Index</v>
          </cell>
        </row>
        <row r="49">
          <cell r="E49">
            <v>2.2900763358778626E-2</v>
          </cell>
          <cell r="F49">
            <v>200</v>
          </cell>
          <cell r="G49">
            <v>1.1000000000000001</v>
          </cell>
        </row>
        <row r="50">
          <cell r="E50">
            <v>6.1068702290076333E-2</v>
          </cell>
          <cell r="F50">
            <v>191.04863121874175</v>
          </cell>
          <cell r="G50">
            <v>1.2</v>
          </cell>
        </row>
        <row r="51">
          <cell r="E51">
            <v>3.8167938931297711E-2</v>
          </cell>
          <cell r="F51">
            <v>77.764692279223496</v>
          </cell>
          <cell r="G51">
            <v>1.3</v>
          </cell>
        </row>
        <row r="52">
          <cell r="E52">
            <v>0.1</v>
          </cell>
          <cell r="F52">
            <v>200</v>
          </cell>
          <cell r="G52">
            <v>1.4</v>
          </cell>
        </row>
        <row r="53">
          <cell r="E53">
            <v>7.6335877862595417E-3</v>
          </cell>
          <cell r="F53">
            <v>21.982120570051954</v>
          </cell>
          <cell r="G53">
            <v>1.5</v>
          </cell>
        </row>
        <row r="54">
          <cell r="E54">
            <v>1.5267175572519083E-2</v>
          </cell>
          <cell r="F54">
            <v>158.29743729552891</v>
          </cell>
          <cell r="G54">
            <v>2.6</v>
          </cell>
        </row>
        <row r="55">
          <cell r="E55">
            <v>7.6335877862595417E-3</v>
          </cell>
          <cell r="F55">
            <v>37.57802665769232</v>
          </cell>
          <cell r="G55">
            <v>2.7</v>
          </cell>
        </row>
        <row r="56">
          <cell r="E56">
            <v>0</v>
          </cell>
          <cell r="F56">
            <v>0</v>
          </cell>
          <cell r="G56">
            <v>2.8</v>
          </cell>
        </row>
        <row r="57">
          <cell r="E57">
            <v>1.5267175572519083E-2</v>
          </cell>
          <cell r="F57">
            <v>32.556735588723576</v>
          </cell>
          <cell r="G57">
            <v>2.9</v>
          </cell>
        </row>
        <row r="58">
          <cell r="E58">
            <v>6.8702290076335881E-2</v>
          </cell>
          <cell r="F58">
            <v>198.66013047048449</v>
          </cell>
          <cell r="G58">
            <v>2.1</v>
          </cell>
        </row>
        <row r="59">
          <cell r="E59">
            <v>7.6335877862595417E-3</v>
          </cell>
          <cell r="F59">
            <v>38.397299257361901</v>
          </cell>
          <cell r="G59">
            <v>2.11</v>
          </cell>
        </row>
        <row r="60">
          <cell r="E60">
            <v>1.5267175572519083E-2</v>
          </cell>
          <cell r="F60">
            <v>84.667206194361214</v>
          </cell>
          <cell r="G60">
            <v>2.12</v>
          </cell>
        </row>
        <row r="61">
          <cell r="E61">
            <v>0</v>
          </cell>
          <cell r="F61">
            <v>0</v>
          </cell>
          <cell r="G61">
            <v>2.13</v>
          </cell>
        </row>
        <row r="62">
          <cell r="E62">
            <v>6.8702290076335881E-2</v>
          </cell>
          <cell r="F62">
            <v>182.6369516908353</v>
          </cell>
          <cell r="G62">
            <v>3.14</v>
          </cell>
        </row>
        <row r="63">
          <cell r="E63">
            <v>5.3435114503816793E-2</v>
          </cell>
          <cell r="F63">
            <v>123.14466247240985</v>
          </cell>
          <cell r="G63">
            <v>3.15</v>
          </cell>
        </row>
        <row r="64">
          <cell r="E64">
            <v>0.1</v>
          </cell>
          <cell r="F64">
            <v>200</v>
          </cell>
          <cell r="G64">
            <v>3.16</v>
          </cell>
        </row>
        <row r="65">
          <cell r="E65">
            <v>0.1</v>
          </cell>
          <cell r="F65">
            <v>200</v>
          </cell>
          <cell r="G65">
            <v>3.17</v>
          </cell>
        </row>
        <row r="66">
          <cell r="E66">
            <v>0</v>
          </cell>
          <cell r="F66">
            <v>0</v>
          </cell>
          <cell r="G66">
            <v>3.18</v>
          </cell>
        </row>
        <row r="67">
          <cell r="E67">
            <v>2.2900763358778626E-2</v>
          </cell>
          <cell r="F67">
            <v>16.331015167327813</v>
          </cell>
          <cell r="G67">
            <v>4.1900000000000004</v>
          </cell>
        </row>
        <row r="68">
          <cell r="E68">
            <v>6.8702290076335881E-2</v>
          </cell>
          <cell r="F68">
            <v>95.417686649194593</v>
          </cell>
          <cell r="G68">
            <v>4.2</v>
          </cell>
        </row>
        <row r="69">
          <cell r="E69">
            <v>1.5267175572519083E-2</v>
          </cell>
          <cell r="F69">
            <v>101.25250129696879</v>
          </cell>
          <cell r="G69">
            <v>4.21</v>
          </cell>
        </row>
        <row r="70">
          <cell r="E70">
            <v>0</v>
          </cell>
          <cell r="F70">
            <v>0</v>
          </cell>
          <cell r="G70">
            <v>4.22</v>
          </cell>
        </row>
        <row r="71">
          <cell r="E71">
            <v>0</v>
          </cell>
          <cell r="F71">
            <v>0</v>
          </cell>
          <cell r="G71">
            <v>4.2300000000000004</v>
          </cell>
        </row>
        <row r="72">
          <cell r="E72">
            <v>0</v>
          </cell>
          <cell r="F72">
            <v>0</v>
          </cell>
          <cell r="G72">
            <v>4.24</v>
          </cell>
        </row>
        <row r="73">
          <cell r="E73">
            <v>7.6335877862595417E-3</v>
          </cell>
          <cell r="F73">
            <v>11.440726808194817</v>
          </cell>
          <cell r="G73">
            <v>4.25</v>
          </cell>
        </row>
      </sheetData>
      <sheetData sheetId="7">
        <row r="19">
          <cell r="A19">
            <v>101.6568344713416</v>
          </cell>
        </row>
        <row r="20">
          <cell r="A20">
            <v>107.83509759654788</v>
          </cell>
        </row>
        <row r="21">
          <cell r="A21">
            <v>107.32423780371643</v>
          </cell>
        </row>
        <row r="22">
          <cell r="A22">
            <v>114.47481442028472</v>
          </cell>
        </row>
        <row r="23">
          <cell r="A23">
            <v>111.86279089473952</v>
          </cell>
        </row>
        <row r="24">
          <cell r="A24">
            <v>117.21768371478419</v>
          </cell>
        </row>
        <row r="25">
          <cell r="A25">
            <v>107.93345370548879</v>
          </cell>
        </row>
        <row r="26">
          <cell r="A26">
            <v>104.65154119511962</v>
          </cell>
        </row>
        <row r="27">
          <cell r="A27">
            <v>113.13610860856727</v>
          </cell>
        </row>
        <row r="28">
          <cell r="A28">
            <v>107.10345704808783</v>
          </cell>
        </row>
        <row r="29">
          <cell r="A29">
            <v>104.49705440046102</v>
          </cell>
        </row>
        <row r="30">
          <cell r="A30">
            <v>105.90898521386643</v>
          </cell>
        </row>
        <row r="31">
          <cell r="A31">
            <v>99.495750622210295</v>
          </cell>
        </row>
        <row r="32">
          <cell r="A32">
            <v>116.37439195536503</v>
          </cell>
        </row>
        <row r="33">
          <cell r="A33">
            <v>105.0985760239875</v>
          </cell>
        </row>
        <row r="34">
          <cell r="A34">
            <v>112.91429786210863</v>
          </cell>
        </row>
        <row r="35">
          <cell r="A35">
            <v>104.44854805673545</v>
          </cell>
        </row>
        <row r="36">
          <cell r="A36">
            <v>104.26600762952991</v>
          </cell>
        </row>
        <row r="37">
          <cell r="A37">
            <v>102.36393569037374</v>
          </cell>
        </row>
        <row r="38">
          <cell r="A38">
            <v>92.616890222975712</v>
          </cell>
        </row>
        <row r="39">
          <cell r="A39">
            <v>93.547317324719046</v>
          </cell>
        </row>
        <row r="40">
          <cell r="A40">
            <v>209.84217261481589</v>
          </cell>
        </row>
        <row r="41">
          <cell r="A41">
            <v>109.44735645937207</v>
          </cell>
        </row>
        <row r="42">
          <cell r="A42">
            <v>93.382536992987966</v>
          </cell>
        </row>
        <row r="43">
          <cell r="A43">
            <v>101.12306765235139</v>
          </cell>
        </row>
        <row r="44">
          <cell r="A44">
            <v>112.02196424594224</v>
          </cell>
        </row>
        <row r="45">
          <cell r="A45">
            <v>100.95287679147475</v>
          </cell>
        </row>
        <row r="46">
          <cell r="A46">
            <v>100</v>
          </cell>
        </row>
        <row r="47">
          <cell r="A47">
            <v>104.79155013289609</v>
          </cell>
        </row>
        <row r="48">
          <cell r="A48">
            <v>102.32669994165346</v>
          </cell>
        </row>
        <row r="49">
          <cell r="A49">
            <v>103.94295341404167</v>
          </cell>
        </row>
        <row r="50">
          <cell r="A50">
            <v>112.99193910028546</v>
          </cell>
        </row>
        <row r="51">
          <cell r="A51">
            <v>93.749736331844943</v>
          </cell>
        </row>
        <row r="52">
          <cell r="A52">
            <v>108.03692177550668</v>
          </cell>
        </row>
        <row r="53">
          <cell r="A53">
            <v>103.60242835376754</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182.36906885409812</v>
          </cell>
        </row>
        <row r="14">
          <cell r="K14">
            <v>76.056909410186492</v>
          </cell>
        </row>
        <row r="15">
          <cell r="K15">
            <v>199.80442874266609</v>
          </cell>
        </row>
        <row r="16">
          <cell r="K16">
            <v>26.702917368512384</v>
          </cell>
        </row>
        <row r="17">
          <cell r="K17">
            <v>66.104820943695884</v>
          </cell>
        </row>
        <row r="24">
          <cell r="A24" t="str">
            <v>Health Challenges</v>
          </cell>
          <cell r="B24">
            <v>0.30534351145038169</v>
          </cell>
          <cell r="C24">
            <v>0.16743163375729445</v>
          </cell>
        </row>
        <row r="25">
          <cell r="A25" t="str">
            <v>At Risk</v>
          </cell>
          <cell r="B25">
            <v>0.12977099236641221</v>
          </cell>
          <cell r="C25">
            <v>0.17062354146753123</v>
          </cell>
        </row>
        <row r="26">
          <cell r="A26" t="str">
            <v>Caution</v>
          </cell>
          <cell r="B26">
            <v>0.44274809160305345</v>
          </cell>
          <cell r="C26">
            <v>0.22159072968962143</v>
          </cell>
        </row>
        <row r="27">
          <cell r="A27" t="str">
            <v>Healthy</v>
          </cell>
          <cell r="B27">
            <v>0.11450381679389313</v>
          </cell>
          <cell r="C27">
            <v>0.42880639300076639</v>
          </cell>
        </row>
      </sheetData>
      <sheetData sheetId="9">
        <row r="14">
          <cell r="K14">
            <v>210.67311433046356</v>
          </cell>
        </row>
        <row r="15">
          <cell r="K15">
            <v>191.04863121874175</v>
          </cell>
        </row>
        <row r="16">
          <cell r="K16">
            <v>77.764692279223496</v>
          </cell>
        </row>
        <row r="17">
          <cell r="K17">
            <v>430.44426299079782</v>
          </cell>
        </row>
        <row r="18">
          <cell r="K18">
            <v>21.982120570051954</v>
          </cell>
        </row>
        <row r="21">
          <cell r="K21">
            <v>158.29743729552891</v>
          </cell>
        </row>
        <row r="22">
          <cell r="K22">
            <v>37.57802665769232</v>
          </cell>
        </row>
        <row r="23">
          <cell r="K23">
            <v>0</v>
          </cell>
        </row>
        <row r="24">
          <cell r="K24">
            <v>32.556735588723576</v>
          </cell>
        </row>
        <row r="25">
          <cell r="K25">
            <v>198.66013047048449</v>
          </cell>
        </row>
        <row r="26">
          <cell r="K26">
            <v>38.397299257361901</v>
          </cell>
        </row>
        <row r="27">
          <cell r="K27">
            <v>84.667206194361214</v>
          </cell>
        </row>
        <row r="28">
          <cell r="K28">
            <v>0</v>
          </cell>
        </row>
        <row r="31">
          <cell r="K31">
            <v>182.6369516908353</v>
          </cell>
        </row>
        <row r="32">
          <cell r="K32">
            <v>123.14466247240985</v>
          </cell>
        </row>
        <row r="33">
          <cell r="K33">
            <v>260.99269672314529</v>
          </cell>
        </row>
        <row r="34">
          <cell r="K34">
            <v>201.06581080141274</v>
          </cell>
        </row>
        <row r="35">
          <cell r="K35">
            <v>0</v>
          </cell>
        </row>
        <row r="38">
          <cell r="K38">
            <v>16.331015167327813</v>
          </cell>
        </row>
        <row r="39">
          <cell r="K39">
            <v>95.417686649194593</v>
          </cell>
        </row>
        <row r="40">
          <cell r="K40">
            <v>101.25250129696879</v>
          </cell>
        </row>
        <row r="41">
          <cell r="K41">
            <v>0</v>
          </cell>
        </row>
        <row r="42">
          <cell r="K42">
            <v>0</v>
          </cell>
        </row>
        <row r="43">
          <cell r="K43">
            <v>0</v>
          </cell>
        </row>
        <row r="44">
          <cell r="K44">
            <v>11.440726808194817</v>
          </cell>
        </row>
        <row r="47">
          <cell r="K47">
            <v>0</v>
          </cell>
        </row>
        <row r="48">
          <cell r="K48">
            <v>70.242919877572248</v>
          </cell>
        </row>
        <row r="49">
          <cell r="K49">
            <v>0</v>
          </cell>
        </row>
      </sheetData>
      <sheetData sheetId="10">
        <row r="13">
          <cell r="V13">
            <v>430.44426299079782</v>
          </cell>
        </row>
        <row r="14">
          <cell r="V14">
            <v>260.99269672314529</v>
          </cell>
        </row>
        <row r="15">
          <cell r="V15">
            <v>210.67311433046356</v>
          </cell>
        </row>
        <row r="16">
          <cell r="V16">
            <v>201.06581080141274</v>
          </cell>
        </row>
        <row r="17">
          <cell r="V17">
            <v>198.66013047048449</v>
          </cell>
        </row>
        <row r="18">
          <cell r="V18">
            <v>191.04863121874175</v>
          </cell>
        </row>
        <row r="19">
          <cell r="V19">
            <v>182.6369516908353</v>
          </cell>
        </row>
        <row r="20">
          <cell r="V20">
            <v>158.29743729552891</v>
          </cell>
        </row>
        <row r="21">
          <cell r="V21">
            <v>123.14466247240985</v>
          </cell>
        </row>
        <row r="22">
          <cell r="V22">
            <v>101.25250129696879</v>
          </cell>
        </row>
        <row r="23">
          <cell r="V23">
            <v>95.417686649194593</v>
          </cell>
        </row>
        <row r="24">
          <cell r="V24">
            <v>84.667206194361214</v>
          </cell>
        </row>
        <row r="25">
          <cell r="V25">
            <v>77.764692279223496</v>
          </cell>
        </row>
        <row r="26">
          <cell r="V26">
            <v>70.242919877572248</v>
          </cell>
        </row>
        <row r="27">
          <cell r="V27">
            <v>38.397299257361901</v>
          </cell>
        </row>
        <row r="28">
          <cell r="V28">
            <v>37.57802665769232</v>
          </cell>
        </row>
        <row r="29">
          <cell r="V29">
            <v>32.556735588723576</v>
          </cell>
        </row>
        <row r="30">
          <cell r="V30">
            <v>21.982120570051954</v>
          </cell>
        </row>
        <row r="31">
          <cell r="V31">
            <v>16.331015167327813</v>
          </cell>
        </row>
        <row r="32">
          <cell r="V32">
            <v>11.440726808194817</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5700F-F8C1-4A66-932F-08F588201D42}">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9C4E3-F21B-42A4-834D-0F08B4C37D3D}">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7E27F-C368-4400-884F-D61CFF46B47C}">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Chronic bronchitis are about 13%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Stroke are 17% above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24% Poor general health. This is 12% above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14% are likely to be current cigarette smokers.  This is 9% above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3% smoke 20+ cigarettes per day, which is 10% above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9% are likely to say they never eat fruit and 42% never do moderate intensity sports, which are 14% above and 9% above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14%, 2% above the base average, with white bread being eaten by about 32%, which is 9% above.</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older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34.0%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Single person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26BD4-54A2-4F00-BEEF-FAB04BF6E372}">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Chronic bronchitis are about 13% above the base average.</v>
      </c>
    </row>
    <row r="5" spans="1:2">
      <c r="A5" s="1" t="s">
        <v>49</v>
      </c>
      <c r="B5" s="1" t="str">
        <f>"• Incidents of "&amp;A55&amp;" are "&amp;TEXT(B55,"0%")&amp;" "&amp;C55&amp;" in this profile than in the base."</f>
        <v>• Incidents of Stroke are 17% above in this profile than in the base.</v>
      </c>
    </row>
    <row r="6" spans="1:2">
      <c r="A6" s="55" t="s">
        <v>50</v>
      </c>
      <c r="B6" s="54" t="str">
        <f>"• Approximately "&amp;TEXT(B68,"0%")&amp;" "&amp;A68&amp;". This is "&amp;TEXT(C68,"0%")&amp;" "&amp;D68&amp;" the base."</f>
        <v>• Approximately 24% Poor general health. This is 12% above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14% are likely to be current cigarette smokers.  This is 9% above the base average.</v>
      </c>
    </row>
    <row r="10" spans="1:2">
      <c r="A10" s="1" t="s">
        <v>51</v>
      </c>
      <c r="B10" s="48" t="str">
        <f>"• Circa "&amp;TEXT(D81,"0%")&amp;" smoke 20+ cigarettes per day, which is "&amp;TEXT(ABS(I81/100),"0%")&amp;" "&amp;J81&amp;" the base."</f>
        <v>• Circa 3% smoke 20+ cigarettes per day, which is 10% above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9% are likely to say they never eat fruit and 42% never do moderate intensity sports, which are 14% above and 9% above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14%, 2% above the base average, with white bread being eaten by about 32%, which is 9% above.</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older when compared to the base.</v>
      </c>
    </row>
    <row r="17" spans="1:14">
      <c r="A17" s="1" t="s">
        <v>53</v>
      </c>
      <c r="B17" s="48" t="str">
        <f>"• "&amp;TEXT(B154,"0.0%")&amp;" of the profile are likely to be living in households with an income of "&amp;A154&amp;"."</f>
        <v>• 34.0% of the profile are likely to be living in households with an income of 20k - 40k.</v>
      </c>
    </row>
    <row r="18" spans="1:14" ht="15" thickBot="1">
      <c r="A18" s="58" t="s">
        <v>54</v>
      </c>
      <c r="B18" s="59" t="str">
        <f>IF(B122&gt;0,"• Households containing "&amp;A122&amp;" occur more in this profile than in the base.","")</f>
        <v>• Households containing Single person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1.9915384615384613E-2</v>
      </c>
      <c r="E27" s="63">
        <f>RANK('Data - Overview'!$D27,'Data - Overview'!$D$27:$D$31)</f>
        <v>3</v>
      </c>
      <c r="F27" s="62">
        <f>INDEX('Data - Knowledge'!$G:$G,MATCH('Data - Overview'!$A27,'Data - Knowledge'!$A:$A,0))</f>
        <v>1.8556278640252298E-2</v>
      </c>
      <c r="G27" s="64">
        <f>INDEX('Data - Knowledge'!$J:$J,MATCH('Data - Overview'!$A27,'Data - Knowledge'!$A:$A,0))</f>
        <v>107.32423780371643</v>
      </c>
      <c r="H27" s="64">
        <f>RANK('Data - Overview'!$G27,'Data - Overview'!$G$27:$G$31)</f>
        <v>4</v>
      </c>
      <c r="I27" s="65">
        <f>G27-100</f>
        <v>7.3242378037164286</v>
      </c>
      <c r="J27" s="65" t="str">
        <f>IF(I27&gt;0,"above","below")</f>
        <v>above</v>
      </c>
      <c r="K27" s="66" t="str">
        <f>"" &amp;TEXT('Data - Overview'!$C27,"0")&amp;" "</f>
        <v xml:space="preserve">Coronary heart disease </v>
      </c>
      <c r="L27" s="67" t="str">
        <f>"Index: "&amp;TEXT('Data - Overview'!$G27,"0")&amp;""</f>
        <v>Index: 107</v>
      </c>
      <c r="M27" s="61" t="str">
        <f>'Data - Overview'!$K27&amp;CHAR(10)&amp;'Data - Overview'!$L27</f>
        <v>Coronary heart disease 
Index: 107</v>
      </c>
      <c r="N27" s="61">
        <v>1</v>
      </c>
    </row>
    <row r="28" spans="1:14">
      <c r="A28" s="1" t="s">
        <v>71</v>
      </c>
      <c r="B28" s="1" t="str">
        <f>INDEX('Data - Knowledge'!$D:$D,MATCH('Data - Overview'!$A28,'Data - Knowledge'!$A:$A,0))</f>
        <v>Asthma</v>
      </c>
      <c r="C28" s="1" t="s">
        <v>72</v>
      </c>
      <c r="D28" s="68">
        <f>INDEX('Data - Knowledge'!$E:$E,MATCH('Data - Overview'!$A28,'Data - Knowledge'!$A:$A,0))</f>
        <v>0.13197692307692308</v>
      </c>
      <c r="E28" s="69">
        <f>RANK('Data - Overview'!$D28,'Data - Overview'!$D$27:$D$31)</f>
        <v>2</v>
      </c>
      <c r="F28" s="68">
        <f>INDEX('Data - Knowledge'!$G:$G,MATCH('Data - Overview'!$A28,'Data - Knowledge'!$A:$A,0))</f>
        <v>0.12982592244118041</v>
      </c>
      <c r="G28" s="70">
        <f>INDEX('Data - Knowledge'!$J:$J,MATCH('Data - Overview'!$A28,'Data - Knowledge'!$A:$A,0))</f>
        <v>101.6568344713416</v>
      </c>
      <c r="H28" s="70">
        <f>RANK('Data - Overview'!$G28,'Data - Overview'!$G$27:$G$31)</f>
        <v>5</v>
      </c>
      <c r="I28" s="71">
        <f>G28-100</f>
        <v>1.6568344713415968</v>
      </c>
      <c r="J28" s="71" t="str">
        <f>IF(I28&gt;0,"above","below")</f>
        <v>above</v>
      </c>
      <c r="K28" s="1" t="str">
        <f>"" &amp;TEXT('Data - Overview'!$C28,"0")&amp;" "</f>
        <v xml:space="preserve">Asthma </v>
      </c>
      <c r="L28" s="1" t="str">
        <f>"Index: "&amp;TEXT('Data - Overview'!$G28,"0")&amp;""</f>
        <v>Index: 102</v>
      </c>
      <c r="M28" s="1" t="str">
        <f>'Data - Overview'!$K28&amp;CHAR(10)&amp;'Data - Overview'!$L28</f>
        <v>Asthma 
Index: 102</v>
      </c>
      <c r="N28" s="1">
        <v>2</v>
      </c>
    </row>
    <row r="29" spans="1:14">
      <c r="A29" s="72" t="s">
        <v>73</v>
      </c>
      <c r="B29" s="72" t="str">
        <f>INDEX('Data - Knowledge'!$D:$D,MATCH('Data - Overview'!$A29,'Data - Knowledge'!$A:$A,0))</f>
        <v>Chronic bronchitis</v>
      </c>
      <c r="C29" s="72" t="s">
        <v>74</v>
      </c>
      <c r="D29" s="73">
        <f>INDEX('Data - Knowledge'!$E:$E,MATCH('Data - Overview'!$A29,'Data - Knowledge'!$A:$A,0))</f>
        <v>9.9615384615384609E-3</v>
      </c>
      <c r="E29" s="74">
        <f>RANK('Data - Overview'!$D29,'Data - Overview'!$D$27:$D$31)</f>
        <v>4</v>
      </c>
      <c r="F29" s="73">
        <f>INDEX('Data - Knowledge'!$G:$G,MATCH('Data - Overview'!$A29,'Data - Knowledge'!$A:$A,0))</f>
        <v>8.80491523356507E-3</v>
      </c>
      <c r="G29" s="75">
        <f>INDEX('Data - Knowledge'!$J:$J,MATCH('Data - Overview'!$A29,'Data - Knowledge'!$A:$A,0))</f>
        <v>113.13610860856727</v>
      </c>
      <c r="H29" s="75">
        <f>RANK('Data - Overview'!$G29,'Data - Overview'!$G$27:$G$31)</f>
        <v>1</v>
      </c>
      <c r="I29" s="75">
        <f>G29-100</f>
        <v>13.13610860856727</v>
      </c>
      <c r="J29" s="75" t="str">
        <f>IF(I29&gt;0,"above","below")</f>
        <v>above</v>
      </c>
      <c r="K29" s="55" t="str">
        <f>"" &amp;TEXT('Data - Overview'!$C29,"0")&amp;" "</f>
        <v xml:space="preserve">Chronic bronchitis </v>
      </c>
      <c r="L29" s="72" t="str">
        <f>"Index: "&amp;TEXT('Data - Overview'!$G29,"0")&amp;""</f>
        <v>Index: 113</v>
      </c>
      <c r="M29" s="72" t="str">
        <f>'Data - Overview'!$K29&amp;CHAR(10)&amp;'Data - Overview'!$L29</f>
        <v>Chronic bronchitis 
Index: 113</v>
      </c>
      <c r="N29" s="72">
        <v>3</v>
      </c>
    </row>
    <row r="30" spans="1:14">
      <c r="A30" s="1" t="s">
        <v>75</v>
      </c>
      <c r="B30" s="1" t="str">
        <f>INDEX('Data - Knowledge'!$D:$D,MATCH('Data - Overview'!$A30,'Data - Knowledge'!$A:$A,0))</f>
        <v>Emphysema</v>
      </c>
      <c r="C30" s="1" t="s">
        <v>76</v>
      </c>
      <c r="D30" s="68">
        <f>INDEX('Data - Knowledge'!$E:$E,MATCH('Data - Overview'!$A30,'Data - Knowledge'!$A:$A,0))</f>
        <v>5.4538461538461537E-3</v>
      </c>
      <c r="E30" s="69">
        <f>RANK('Data - Overview'!$D30,'Data - Overview'!$D$27:$D$31)</f>
        <v>5</v>
      </c>
      <c r="F30" s="68">
        <f>INDEX('Data - Knowledge'!$G:$G,MATCH('Data - Overview'!$A30,'Data - Knowledge'!$A:$A,0))</f>
        <v>5.0529710359567661E-3</v>
      </c>
      <c r="G30" s="70">
        <f>INDEX('Data - Knowledge'!$J:$J,MATCH('Data - Overview'!$A30,'Data - Knowledge'!$A:$A,0))</f>
        <v>107.93345370548879</v>
      </c>
      <c r="H30" s="70">
        <f>RANK('Data - Overview'!$G30,'Data - Overview'!$G$27:$G$31)</f>
        <v>3</v>
      </c>
      <c r="I30" s="71">
        <f>G30-100</f>
        <v>7.9334537054887875</v>
      </c>
      <c r="J30" s="71" t="str">
        <f>IF(I30&gt;0,"above","below")</f>
        <v>above</v>
      </c>
      <c r="K30" s="1" t="str">
        <f>"" &amp;TEXT('Data - Overview'!$C30,"0")&amp;" "</f>
        <v xml:space="preserve">Emphysema </v>
      </c>
      <c r="L30" s="1" t="str">
        <f>"Index: "&amp;TEXT('Data - Overview'!$G30,"0")&amp;""</f>
        <v>Index: 108</v>
      </c>
      <c r="M30" s="1" t="str">
        <f>'Data - Overview'!$K30&amp;CHAR(10)&amp;'Data - Overview'!$L30</f>
        <v>Emphysema 
Index: 108</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0.18726923076923074</v>
      </c>
      <c r="E31" s="79">
        <f>RANK('Data - Overview'!$D31,'Data - Overview'!$D$27:$D$31)</f>
        <v>1</v>
      </c>
      <c r="F31" s="78">
        <f>INDEX('Data - Knowledge'!$G:$G,MATCH('Data - Overview'!$A31,'Data - Knowledge'!$A:$A,0))</f>
        <v>0.17084342457558702</v>
      </c>
      <c r="G31" s="80">
        <f>INDEX('Data - Knowledge'!$J:$J,MATCH('Data - Overview'!$A31,'Data - Knowledge'!$A:$A,0))</f>
        <v>109.61453812720569</v>
      </c>
      <c r="H31" s="81">
        <f>RANK('Data - Overview'!$G31,'Data - Overview'!$G$27:$G$31)</f>
        <v>2</v>
      </c>
      <c r="I31" s="80">
        <f>G31-100</f>
        <v>9.6145381272056909</v>
      </c>
      <c r="J31" s="80" t="str">
        <f>IF(I31&gt;0,"above","below")</f>
        <v>above</v>
      </c>
      <c r="K31" s="77" t="str">
        <f>"" &amp;TEXT('Data - Overview'!$C31,"0")&amp;" "</f>
        <v xml:space="preserve">Cholesterol (taking medication for) </v>
      </c>
      <c r="L31" s="57" t="str">
        <f>"Index: "&amp;TEXT('Data - Overview'!$G31,"0")&amp;""</f>
        <v>Index: 110</v>
      </c>
      <c r="M31" s="57" t="str">
        <f>'Data - Overview'!$K31&amp;CHAR(10)&amp;'Data - Overview'!$L31</f>
        <v>Cholesterol (taking medication for) 
Index: 110</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Chronic bronchitis</v>
      </c>
      <c r="B34" s="82">
        <f>ABS(INDEX(I27:I31,MATCH(1,H27:H31,0))/100)</f>
        <v>0.13136108608567271</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0.18505384615384615</v>
      </c>
      <c r="E40" s="63">
        <f>RANK('Data - Overview'!$D40,'Data - Overview'!$D$40:$D$44)</f>
        <v>2</v>
      </c>
      <c r="F40" s="62">
        <f>INDEX('Data - Knowledge'!$G:$G,MATCH('Data - Overview'!$A40,'Data - Knowledge'!$A:$A,0))</f>
        <v>0.17472912782627387</v>
      </c>
      <c r="G40" s="64">
        <f>INDEX('Data - Knowledge'!$J:$J,MATCH('Data - Overview'!$A40,'Data - Knowledge'!$A:$A,0))</f>
        <v>105.90898521386643</v>
      </c>
      <c r="H40" s="64">
        <f>RANK('Data - Overview'!$G40,'Data - Overview'!$G$40:$G$44)</f>
        <v>5</v>
      </c>
      <c r="I40" s="64">
        <f>'Data - Overview'!$G40-100</f>
        <v>5.9089852138664298</v>
      </c>
      <c r="J40" s="64" t="str">
        <f>IF(I27&gt;0,"above","below")</f>
        <v>above</v>
      </c>
      <c r="K40" s="61" t="str">
        <f>"" &amp;TEXT('Data - Overview'!$C40,"0")&amp;" "</f>
        <v xml:space="preserve">High blood pressure </v>
      </c>
      <c r="L40" s="61" t="str">
        <f>"Index: "&amp;TEXT('Data - Overview'!$G40,"0")&amp;""</f>
        <v>Index: 106</v>
      </c>
      <c r="M40" s="72" t="str">
        <f>'Data - Overview'!$K40&amp;CHAR(10)&amp;'Data - Overview'!$L40</f>
        <v>High blood pressure 
Index: 106</v>
      </c>
      <c r="N40" s="61">
        <v>1</v>
      </c>
    </row>
    <row r="41" spans="1:14">
      <c r="A41" s="1" t="s">
        <v>85</v>
      </c>
      <c r="B41" s="1" t="str">
        <f>INDEX('Data - Knowledge'!$D:$D,MATCH('Data - Overview'!$A41,'Data - Knowledge'!$A:$A,0))</f>
        <v>Stroke</v>
      </c>
      <c r="C41" s="1" t="s">
        <v>86</v>
      </c>
      <c r="D41" s="68">
        <f>INDEX('Data - Knowledge'!$E:$E,MATCH('Data - Overview'!$A41,'Data - Knowledge'!$A:$A,0))</f>
        <v>2.2546153846153844E-2</v>
      </c>
      <c r="E41" s="69">
        <f>RANK('Data - Overview'!$D41,'Data - Overview'!$D$40:$D$44)</f>
        <v>4</v>
      </c>
      <c r="F41" s="68">
        <f>INDEX('Data - Knowledge'!$G:$G,MATCH('Data - Overview'!$A41,'Data - Knowledge'!$A:$A,0))</f>
        <v>1.9234430447383249E-2</v>
      </c>
      <c r="G41" s="70">
        <f>INDEX('Data - Knowledge'!$J:$J,MATCH('Data - Overview'!$A41,'Data - Knowledge'!$A:$A,0))</f>
        <v>117.21768371478419</v>
      </c>
      <c r="H41" s="70">
        <f>RANK('Data - Overview'!$G41,'Data - Overview'!$G$40:$G$44)</f>
        <v>1</v>
      </c>
      <c r="I41" s="70">
        <f>'Data - Overview'!$G41-100</f>
        <v>17.217683714784187</v>
      </c>
      <c r="J41" s="70" t="str">
        <f>IF(I28&gt;0,"above","below")</f>
        <v>above</v>
      </c>
      <c r="K41" s="1" t="str">
        <f>"" &amp;TEXT('Data - Overview'!$C41,"0")&amp;" "</f>
        <v xml:space="preserve">Stroke </v>
      </c>
      <c r="L41" s="1" t="str">
        <f>"Index: "&amp;TEXT('Data - Overview'!$G41,"0")&amp;""</f>
        <v>Index: 117</v>
      </c>
      <c r="M41" s="1" t="str">
        <f>'Data - Overview'!$K41&amp;CHAR(10)&amp;'Data - Overview'!$L41</f>
        <v>Stroke 
Index: 117</v>
      </c>
      <c r="N41" s="1">
        <v>2</v>
      </c>
    </row>
    <row r="42" spans="1:14">
      <c r="A42" s="55" t="s">
        <v>87</v>
      </c>
      <c r="B42" s="72" t="str">
        <f>INDEX('Data - Knowledge'!$D:$D,MATCH('Data - Overview'!$A42,'Data - Knowledge'!$A:$A,0))</f>
        <v>BMI &gt; 30</v>
      </c>
      <c r="C42" s="72" t="s">
        <v>88</v>
      </c>
      <c r="D42" s="84">
        <f>INDEX('Data - Knowledge'!$E:$E,MATCH('Data - Overview'!$A42,'Data - Knowledge'!$A:$A,0))</f>
        <v>0.23841538461538464</v>
      </c>
      <c r="E42" s="85">
        <f>RANK('Data - Overview'!$D42,'Data - Overview'!$D$40:$D$44)</f>
        <v>1</v>
      </c>
      <c r="F42" s="84">
        <f>INDEX('Data - Knowledge'!$G:$G,MATCH('Data - Overview'!$A42,'Data - Knowledge'!$A:$A,0))</f>
        <v>0.2151952735234843</v>
      </c>
      <c r="G42" s="75">
        <f>INDEX('Data - Knowledge'!$J:$J,MATCH('Data - Overview'!$A42,'Data - Knowledge'!$A:$A,0))</f>
        <v>110.79025143615262</v>
      </c>
      <c r="H42" s="75">
        <f>RANK('Data - Overview'!$G42,'Data - Overview'!$G$40:$G$44)</f>
        <v>2</v>
      </c>
      <c r="I42" s="75">
        <f>'Data - Overview'!$G42-100</f>
        <v>10.790251436152616</v>
      </c>
      <c r="J42" s="75" t="str">
        <f>IF(I29&gt;0,"above","below")</f>
        <v>above</v>
      </c>
      <c r="K42" s="72" t="str">
        <f>"" &amp;TEXT('Data - Overview'!$C42,"0")&amp;" "</f>
        <v xml:space="preserve">BMI &gt; 30 </v>
      </c>
      <c r="L42" s="72" t="str">
        <f>"Index: "&amp;TEXT('Data - Overview'!$G42,"0")&amp;""</f>
        <v>Index: 111</v>
      </c>
      <c r="M42" s="72" t="str">
        <f>'Data - Overview'!$K42&amp;CHAR(10)&amp;'Data - Overview'!$L42</f>
        <v>BMI &gt; 30 
Index: 111</v>
      </c>
      <c r="N42" s="72">
        <v>3</v>
      </c>
    </row>
    <row r="43" spans="1:14">
      <c r="A43" s="86"/>
      <c r="B43" s="1" t="s">
        <v>89</v>
      </c>
      <c r="C43" s="1" t="s">
        <v>89</v>
      </c>
      <c r="D43" s="68">
        <f>SUM(D49:D51)</f>
        <v>7.4461538461538468E-2</v>
      </c>
      <c r="E43" s="69">
        <f>RANK('Data - Overview'!$D43,'Data - Overview'!$D$40:$D$44)</f>
        <v>3</v>
      </c>
      <c r="F43" s="68">
        <f>SUM(E49:E51)</f>
        <v>6.7355635704702668E-2</v>
      </c>
      <c r="G43" s="70">
        <f>D43/F43*100</f>
        <v>110.54982657722829</v>
      </c>
      <c r="H43" s="70">
        <f>RANK('Data - Overview'!$G43,'Data - Overview'!$G$40:$G$44)</f>
        <v>3</v>
      </c>
      <c r="I43" s="70">
        <f>'Data - Overview'!$G43-100</f>
        <v>10.549826577228288</v>
      </c>
      <c r="J43" s="70" t="str">
        <f>IF(I30&gt;0,"above","below")</f>
        <v>above</v>
      </c>
      <c r="K43" s="1" t="str">
        <f>"" &amp;TEXT('Data - Overview'!$C43,"0")&amp;" "</f>
        <v xml:space="preserve">Diabetes </v>
      </c>
      <c r="L43" s="1" t="str">
        <f>"Index: "&amp;TEXT('Data - Overview'!$G43,"0")&amp;""</f>
        <v>Index: 111</v>
      </c>
      <c r="M43" s="1" t="str">
        <f>'Data - Overview'!$K43&amp;CHAR(10)&amp;'Data - Overview'!$L43</f>
        <v>Diabetes 
Index: 111</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1.5361538461538461E-2</v>
      </c>
      <c r="E44" s="89">
        <f>RANK('Data - Overview'!$D44,'Data - Overview'!$D$40:$D$44)</f>
        <v>5</v>
      </c>
      <c r="F44" s="88">
        <f>INDEX('Data - Knowledge'!$G:$G,MATCH('Data - Overview'!$A44,'Data - Knowledge'!$A:$A,0))</f>
        <v>1.434271020275411E-2</v>
      </c>
      <c r="G44" s="80">
        <f>INDEX('Data - Knowledge'!$J:$J,MATCH('Data - Overview'!$A44,'Data - Knowledge'!$A:$A,0))</f>
        <v>107.10345704808783</v>
      </c>
      <c r="H44" s="80">
        <f>RANK('Data - Overview'!$G44,'Data - Overview'!$G$40:$G$44)</f>
        <v>4</v>
      </c>
      <c r="I44" s="80">
        <f>'Data - Overview'!$G44-100</f>
        <v>7.103457048087833</v>
      </c>
      <c r="J44" s="80" t="str">
        <f>IF(I31&gt;0,"above","below")</f>
        <v>above</v>
      </c>
      <c r="K44" s="57" t="str">
        <f>"" &amp;TEXT('Data - Overview'!$C44,"0")&amp;" "</f>
        <v xml:space="preserve">Any kind of liver condition </v>
      </c>
      <c r="L44" s="57" t="str">
        <f>"Index: "&amp;TEXT('Data - Overview'!$G44,"0")&amp;""</f>
        <v>Index: 107</v>
      </c>
      <c r="M44" s="58" t="str">
        <f>'Data - Overview'!$K44&amp;CHAR(10)&amp;'Data - Overview'!$L44</f>
        <v>Any kind of liver condition 
Index: 107</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8.0846153846153863E-3</v>
      </c>
      <c r="E49" s="84">
        <f>INDEX('Data - Knowledge'!$G:$G,MATCH('Data - Overview'!$A49,'Data - Knowledge'!$A:$A,0))</f>
        <v>7.9948280568478153E-3</v>
      </c>
      <c r="F49" s="75">
        <f>INDEX('Data - Knowledge'!$J:$J,MATCH('Data - Overview'!$A49,'Data - Knowledge'!$A:$A,0))</f>
        <v>101.12306765235139</v>
      </c>
    </row>
    <row r="50" spans="1:14">
      <c r="A50" s="1" t="s">
        <v>95</v>
      </c>
      <c r="B50" s="1" t="str">
        <f>INDEX('Data - Knowledge'!$D:$D,MATCH('Data - Overview'!$A50,'Data - Knowledge'!$A:$A,0))</f>
        <v>Type 2 diabetes</v>
      </c>
      <c r="C50" s="1" t="s">
        <v>96</v>
      </c>
      <c r="D50" s="68">
        <f>INDEX('Data - Knowledge'!$E:$E,MATCH('Data - Overview'!$A50,'Data - Knowledge'!$A:$A,0))</f>
        <v>6.5376923076923082E-2</v>
      </c>
      <c r="E50" s="68">
        <f>INDEX('Data - Knowledge'!$G:$G,MATCH('Data - Overview'!$A50,'Data - Knowledge'!$A:$A,0))</f>
        <v>5.8360807647854854E-2</v>
      </c>
      <c r="F50" s="70">
        <f>INDEX('Data - Knowledge'!$J:$J,MATCH('Data - Overview'!$A50,'Data - Knowledge'!$A:$A,0))</f>
        <v>112.02196424594224</v>
      </c>
    </row>
    <row r="51" spans="1:14" ht="15" thickBot="1">
      <c r="A51" s="87" t="s">
        <v>97</v>
      </c>
      <c r="B51" s="87" t="str">
        <f>INDEX('Data - Knowledge'!$D:$D,MATCH('Data - Overview'!$A51,'Data - Knowledge'!$A:$A,0))</f>
        <v>Other diabetes</v>
      </c>
      <c r="C51" s="87" t="s">
        <v>98</v>
      </c>
      <c r="D51" s="91">
        <f>INDEX('Data - Knowledge'!$E:$E,MATCH('Data - Overview'!$A51,'Data - Knowledge'!$A:$A,0))</f>
        <v>1E-3</v>
      </c>
      <c r="E51" s="92">
        <f>INDEX('Data - Knowledge'!$G:$G,MATCH('Data - Overview'!$A51,'Data - Knowledge'!$A:$A,0))</f>
        <v>1E-3</v>
      </c>
      <c r="F51" s="93">
        <f>INDEX('Data - Knowledge'!$J:$J,MATCH('Data - Overview'!$A51,'Data - Knowledge'!$A:$A,0))</f>
        <v>100</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Stroke</v>
      </c>
      <c r="B55" s="95">
        <f>ABS(INDEX('Data - Overview'!$I$40:$I$44,MATCH(1,'Data - Overview'!$H$40:$H$44,0))/100)</f>
        <v>0.17217683714784188</v>
      </c>
      <c r="C55" s="82" t="str">
        <f>INDEX(J40:J44,MATCH(1,H40:H44,0))</f>
        <v>above</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4.8884615384615394E-2</v>
      </c>
      <c r="E61" s="63">
        <f>RANK('Data - Overview'!$D61,'Data - Overview'!$D$61:$D$65)</f>
        <v>5</v>
      </c>
      <c r="F61" s="62">
        <f>INDEX('Data - Knowledge'!$G:$G,MATCH('Data - Overview'!$A61,'Data - Knowledge'!$A:$A,0))</f>
        <v>4.7773079179226276E-2</v>
      </c>
      <c r="G61" s="64">
        <f>INDEX('Data - Knowledge'!$J:$J,MATCH('Data - Overview'!$A61,'Data - Knowledge'!$A:$A,0))</f>
        <v>102.32669994165346</v>
      </c>
      <c r="H61" s="64">
        <f>RANK('Data - Overview'!$G61,'Data - Overview'!$G$61:$G$65)</f>
        <v>4</v>
      </c>
      <c r="I61" s="64">
        <f>'Data - Overview'!$G61-100</f>
        <v>2.3266999416534588</v>
      </c>
      <c r="J61" s="64" t="str">
        <f>IF(I61&gt;0,"above","below")</f>
        <v>above</v>
      </c>
      <c r="K61" s="61" t="str">
        <f>"" &amp;TEXT('Data - Overview'!$C61,"0")&amp;" "</f>
        <v xml:space="preserve">Has Depression </v>
      </c>
      <c r="L61" s="61" t="str">
        <f>"Index: "&amp;TEXT('Data - Overview'!$G61,"0")&amp;""</f>
        <v>Index: 102</v>
      </c>
      <c r="M61" s="61" t="str">
        <f>'Data - Overview'!$K61&amp;CHAR(10)&amp;'Data - Overview'!$L61</f>
        <v>Has Depression 
Index: 102</v>
      </c>
      <c r="N61" s="61">
        <v>1</v>
      </c>
    </row>
    <row r="62" spans="1:14">
      <c r="A62" s="86" t="s">
        <v>104</v>
      </c>
      <c r="B62" s="1" t="str">
        <f>INDEX('Data - Knowledge'!$D:$D,MATCH('Data - Overview'!$A62,'Data - Knowledge'!$A:$A,0))</f>
        <v>Poor general health</v>
      </c>
      <c r="C62" s="48" t="s">
        <v>105</v>
      </c>
      <c r="D62" s="68">
        <f>INDEX('Data - Knowledge'!$E:$E,MATCH('Data - Overview'!$A62,'Data - Knowledge'!$A:$A,0))</f>
        <v>0.23856153846153846</v>
      </c>
      <c r="E62" s="69">
        <f>RANK('Data - Overview'!$D62,'Data - Overview'!$D$61:$D$65)</f>
        <v>1</v>
      </c>
      <c r="F62" s="68">
        <f>INDEX('Data - Knowledge'!$G:$G,MATCH('Data - Overview'!$A62,'Data - Knowledge'!$A:$A,0))</f>
        <v>0.21211815900893838</v>
      </c>
      <c r="G62" s="70">
        <f>INDEX('Data - Knowledge'!$J:$J,MATCH('Data - Overview'!$A62,'Data - Knowledge'!$A:$A,0))</f>
        <v>112.46634403020903</v>
      </c>
      <c r="H62" s="70">
        <f>RANK('Data - Overview'!$G62,'Data - Overview'!$G$61:$G$65)</f>
        <v>1</v>
      </c>
      <c r="I62" s="70">
        <f>'Data - Overview'!$G62-100</f>
        <v>12.466344030209029</v>
      </c>
      <c r="J62" s="70" t="str">
        <f>IF(I62&gt;0,"above","below")</f>
        <v>above</v>
      </c>
      <c r="K62" s="1" t="str">
        <f>"" &amp;TEXT('Data - Overview'!$C62,"0")&amp;" "</f>
        <v xml:space="preserve">Poor general health </v>
      </c>
      <c r="L62" s="1" t="str">
        <f>"Index: "&amp;TEXT('Data - Overview'!$G62,"0")&amp;""</f>
        <v>Index: 112</v>
      </c>
      <c r="M62" s="1" t="str">
        <f>'Data - Overview'!$K62&amp;CHAR(10)&amp;'Data - Overview'!$L62</f>
        <v>Poor general health 
Index: 112</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9.1615384615384626E-2</v>
      </c>
      <c r="E63" s="85">
        <f>RANK('Data - Overview'!$D63,'Data - Overview'!$D$61:$D$65)</f>
        <v>4</v>
      </c>
      <c r="F63" s="84">
        <f>INDEX('Data - Knowledge'!$G:$G,MATCH('Data - Overview'!$A63,'Data - Knowledge'!$A:$A,0))</f>
        <v>8.5511563547238614E-2</v>
      </c>
      <c r="G63" s="75">
        <f>INDEX('Data - Knowledge'!$J:$J,MATCH('Data - Overview'!$A63,'Data - Knowledge'!$A:$A,0))</f>
        <v>107.13800662149524</v>
      </c>
      <c r="H63" s="75">
        <f>RANK('Data - Overview'!$G63,'Data - Overview'!$G$61:$G$65)</f>
        <v>2</v>
      </c>
      <c r="I63" s="75">
        <f>'Data - Overview'!$G63-100</f>
        <v>7.1380066214952365</v>
      </c>
      <c r="J63" s="75" t="str">
        <f>IF(I63&gt;0,"above","below")</f>
        <v>above</v>
      </c>
      <c r="K63" s="72" t="str">
        <f>"" &amp;TEXT('Data - Overview'!$C63,"0")&amp;" "</f>
        <v xml:space="preserve">Feels downhearted / depressed in the past 4 weeks </v>
      </c>
      <c r="L63" s="72" t="str">
        <f>"Index: "&amp;TEXT('Data - Overview'!$G63,"0")&amp;""</f>
        <v>Index: 107</v>
      </c>
      <c r="M63" s="72" t="str">
        <f>'Data - Overview'!$K63&amp;CHAR(10)&amp;'Data - Overview'!$L63</f>
        <v>Feels downhearted / depressed in the past 4 weeks 
Index: 107</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0.15072307692307693</v>
      </c>
      <c r="E64" s="69">
        <f>RANK('Data - Overview'!$D64,'Data - Overview'!$D$61:$D$65)</f>
        <v>2</v>
      </c>
      <c r="F64" s="68">
        <f>INDEX('Data - Knowledge'!$G:$G,MATCH('Data - Overview'!$A64,'Data - Knowledge'!$A:$A,0))</f>
        <v>0.14893117337189785</v>
      </c>
      <c r="G64" s="70">
        <f>INDEX('Data - Knowledge'!$J:$J,MATCH('Data - Overview'!$A64,'Data - Knowledge'!$A:$A,0))</f>
        <v>101.20317560830902</v>
      </c>
      <c r="H64" s="70">
        <f>RANK('Data - Overview'!$G64,'Data - Overview'!$G$61:$G$65)</f>
        <v>5</v>
      </c>
      <c r="I64" s="70">
        <f>'Data - Overview'!$G64-100</f>
        <v>1.2031756083090244</v>
      </c>
      <c r="J64" s="70" t="str">
        <f>IF(I64&gt;0,"above","below")</f>
        <v>above</v>
      </c>
      <c r="K64" s="1" t="str">
        <f>"" &amp;TEXT('Data - Overview'!$C64,"0")&amp;" "</f>
        <v xml:space="preserve">Does not enjoy general happiness </v>
      </c>
      <c r="L64" s="1" t="str">
        <f>"Index: "&amp;TEXT('Data - Overview'!$G64,"0")&amp;""</f>
        <v>Index: 101</v>
      </c>
      <c r="M64" s="1" t="str">
        <f>'Data - Overview'!$K64&amp;CHAR(10)&amp;'Data - Overview'!$L64</f>
        <v>Does not enjoy general happiness 
Index: 101</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9.9446153846153837E-2</v>
      </c>
      <c r="E65" s="89">
        <f>RANK('Data - Overview'!$D65,'Data - Overview'!$D$61:$D$65)</f>
        <v>3</v>
      </c>
      <c r="F65" s="88">
        <f>INDEX('Data - Knowledge'!$G:$G,MATCH('Data - Overview'!$A65,'Data - Knowledge'!$A:$A,0))</f>
        <v>9.5531618257743381E-2</v>
      </c>
      <c r="G65" s="80">
        <f>INDEX('Data - Knowledge'!$J:$J,MATCH('Data - Overview'!$A65,'Data - Knowledge'!$A:$A,0))</f>
        <v>104.09763349538272</v>
      </c>
      <c r="H65" s="80">
        <f>RANK('Data - Overview'!$G65,'Data - Overview'!$G$61:$G$65)</f>
        <v>3</v>
      </c>
      <c r="I65" s="80">
        <f>'Data - Overview'!$G65-100</f>
        <v>4.0976334953827234</v>
      </c>
      <c r="J65" s="80" t="str">
        <f>IF(I65&gt;0,"above","below")</f>
        <v>above</v>
      </c>
      <c r="K65" s="57" t="str">
        <f>"" &amp;TEXT('Data - Overview'!$C65,"0")&amp;" "</f>
        <v xml:space="preserve">Does not feel a sense of self-worth </v>
      </c>
      <c r="L65" s="57" t="str">
        <f>"Index: "&amp;TEXT('Data - Overview'!$G65,"0")&amp;""</f>
        <v>Index: 104</v>
      </c>
      <c r="M65" s="57" t="str">
        <f>'Data - Overview'!$K65&amp;CHAR(10)&amp;'Data - Overview'!$L65</f>
        <v>Does not feel a sense of self-worth 
Index: 104</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Poor general health</v>
      </c>
      <c r="B68" s="102">
        <f>INDEX('Data - Overview'!$D$61:$D$65,MATCH(1,'Data - Overview'!$E$61:$E$65,0))</f>
        <v>0.23856153846153846</v>
      </c>
      <c r="C68" s="102">
        <f>ABS(INDEX('Data - Overview'!$I$61:$I$65,MATCH(1,'Data - Overview'!$H$61:$H$65,0))/100)</f>
        <v>0.1246634403020903</v>
      </c>
      <c r="D68" s="101" t="str">
        <f>INDEX('Data - Overview'!$J$61:$J$65,MATCH(1,'Data - Overview'!$H$61:$H$65,0))</f>
        <v>above</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0.39079230769230777</v>
      </c>
      <c r="E74" s="63">
        <f>RANK('Data - Overview'!$D74,'Data - Overview'!$D$74:$D$83)</f>
        <v>4</v>
      </c>
      <c r="F74" s="62">
        <f>INDEX('Data - Knowledge'!$G:$G,MATCH('Data - Overview'!$A74,'Data - Knowledge'!$A:$A,0))</f>
        <v>0.36675228686425176</v>
      </c>
      <c r="G74" s="64">
        <f>INDEX('Data - Knowledge'!$J:$J,MATCH('Data - Overview'!$A74,'Data - Knowledge'!$A:$A,0))</f>
        <v>106.55483869878475</v>
      </c>
      <c r="H74" s="64">
        <f>RANK('Data - Overview'!$G74,'Data - Overview'!$G$74:$G$83)</f>
        <v>7</v>
      </c>
      <c r="I74" s="64">
        <f>'Data - Overview'!$G74-100</f>
        <v>6.5548386987847493</v>
      </c>
      <c r="J74" s="64" t="str">
        <f t="shared" ref="J74:J83" si="0">IF(I74&gt;0,"above","below")</f>
        <v>above</v>
      </c>
      <c r="K74" s="61" t="str">
        <f>"" &amp;TEXT('Data - Overview'!$C74,"0")&amp;" "</f>
        <v xml:space="preserve">Eats fruit 3 or less days per week </v>
      </c>
      <c r="L74" s="61" t="str">
        <f>"Index: "&amp;TEXT('Data - Overview'!$G74,"0")&amp;""</f>
        <v>Index: 107</v>
      </c>
      <c r="M74" s="61" t="str">
        <f>'Data - Overview'!$K74&amp;CHAR(10)&amp;'Data - Overview'!$L74</f>
        <v>Eats fruit 3 or less days per week 
Index: 107</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0.41649230769230777</v>
      </c>
      <c r="E75" s="69">
        <f>RANK('Data - Overview'!$D75,'Data - Overview'!$D$74:$D$83)</f>
        <v>2</v>
      </c>
      <c r="F75" s="68">
        <f>INDEX('Data - Knowledge'!$G:$G,MATCH('Data - Overview'!$A75,'Data - Knowledge'!$A:$A,0))</f>
        <v>0.38215443230591417</v>
      </c>
      <c r="G75" s="70">
        <f>INDEX('Data - Knowledge'!$J:$J,MATCH('Data - Overview'!$A75,'Data - Knowledge'!$A:$A,0))</f>
        <v>108.98534008337921</v>
      </c>
      <c r="H75" s="70">
        <f>RANK('Data - Overview'!$G75,'Data - Overview'!$G$74:$G$83)</f>
        <v>3</v>
      </c>
      <c r="I75" s="70">
        <f>'Data - Overview'!$G75-100</f>
        <v>8.9853400833792136</v>
      </c>
      <c r="J75" s="70" t="str">
        <f t="shared" si="0"/>
        <v>above</v>
      </c>
      <c r="K75" s="1" t="str">
        <f>"" &amp;TEXT('Data - Overview'!$C75,"0")&amp;" "</f>
        <v xml:space="preserve">Never does moderate intensity sports </v>
      </c>
      <c r="L75" s="1" t="str">
        <f>"Index: "&amp;TEXT('Data - Overview'!$G75,"0")&amp;""</f>
        <v>Index: 109</v>
      </c>
      <c r="M75" s="1" t="str">
        <f>'Data - Overview'!$K75&amp;CHAR(10)&amp;'Data - Overview'!$L75</f>
        <v>Never does moderate intensity sports 
Index: 109</v>
      </c>
      <c r="N75" s="1">
        <v>2</v>
      </c>
    </row>
    <row r="76" spans="1:14">
      <c r="A76" s="56" t="s">
        <v>118</v>
      </c>
      <c r="B76" s="72" t="str">
        <f>INDEX('Data - Knowledge'!$D:$D,MATCH('Data - Overview'!$A76,'Data - Knowledge'!$A:$A,0))</f>
        <v>Current cigarette smoker</v>
      </c>
      <c r="C76" s="72" t="s">
        <v>119</v>
      </c>
      <c r="D76" s="103">
        <f>INDEX('Data - Knowledge'!$E:$E,MATCH('Data - Overview'!$A76,'Data - Knowledge'!$A:$A,0))</f>
        <v>0.14477692307692308</v>
      </c>
      <c r="E76" s="104">
        <f>RANK('Data - Overview'!$D76,'Data - Overview'!$D$74:$D$83)</f>
        <v>7</v>
      </c>
      <c r="F76" s="84">
        <f>INDEX('Data - Knowledge'!$G:$G,MATCH('Data - Overview'!$A76,'Data - Knowledge'!$A:$A,0))</f>
        <v>0.13318458697053651</v>
      </c>
      <c r="G76" s="75">
        <f>INDEX('Data - Knowledge'!$J:$J,MATCH('Data - Overview'!$A76,'Data - Knowledge'!$A:$A,0))</f>
        <v>108.70396220018392</v>
      </c>
      <c r="H76" s="75">
        <f>RANK('Data - Overview'!$G76,'Data - Overview'!$G$74:$G$83)</f>
        <v>5</v>
      </c>
      <c r="I76" s="75">
        <f>'Data - Overview'!$G76-100</f>
        <v>8.7039622001839234</v>
      </c>
      <c r="J76" s="75" t="str">
        <f t="shared" si="0"/>
        <v>above</v>
      </c>
      <c r="K76" s="72" t="str">
        <f>"" &amp;TEXT('Data - Overview'!$C76,"0")&amp;" "</f>
        <v xml:space="preserve">Current cigarette smoker </v>
      </c>
      <c r="L76" s="72" t="str">
        <f>"Index: "&amp;TEXT('Data - Overview'!$G76,"0")&amp;""</f>
        <v>Index: 109</v>
      </c>
      <c r="M76" s="72" t="str">
        <f>'Data - Overview'!$K76&amp;CHAR(10)&amp;'Data - Overview'!$L76</f>
        <v>Current cigarette smoker 
Index: 109</v>
      </c>
      <c r="N76" s="72">
        <v>3</v>
      </c>
    </row>
    <row r="77" spans="1:14">
      <c r="A77" s="86" t="s">
        <v>120</v>
      </c>
      <c r="B77" s="1" t="str">
        <f>INDEX('Data - Knowledge'!$D:$D,MATCH('Data - Overview'!$A77,'Data - Knowledge'!$A:$A,0))</f>
        <v>Never eats fruit</v>
      </c>
      <c r="C77" s="1" t="s">
        <v>121</v>
      </c>
      <c r="D77" s="105">
        <f>INDEX('Data - Knowledge'!$E:$E,MATCH('Data - Overview'!$A77,'Data - Knowledge'!$A:$A,0))</f>
        <v>8.7792307692307697E-2</v>
      </c>
      <c r="E77" s="106">
        <f>RANK('Data - Overview'!$D77,'Data - Overview'!$D$74:$D$83)</f>
        <v>9</v>
      </c>
      <c r="F77" s="68">
        <f>INDEX('Data - Knowledge'!$G:$G,MATCH('Data - Overview'!$A77,'Data - Knowledge'!$A:$A,0))</f>
        <v>7.7028603952863012E-2</v>
      </c>
      <c r="G77" s="70">
        <f>INDEX('Data - Knowledge'!$J:$J,MATCH('Data - Overview'!$A77,'Data - Knowledge'!$A:$A,0))</f>
        <v>113.97364509686744</v>
      </c>
      <c r="H77" s="70">
        <f>RANK('Data - Overview'!$G77,'Data - Overview'!$G$74:$G$83)</f>
        <v>1</v>
      </c>
      <c r="I77" s="70">
        <f>'Data - Overview'!$G77-100</f>
        <v>13.973645096867443</v>
      </c>
      <c r="J77" s="70" t="str">
        <f t="shared" si="0"/>
        <v>above</v>
      </c>
      <c r="K77" s="1" t="str">
        <f>"" &amp;TEXT('Data - Overview'!$C77,"0")&amp;" "</f>
        <v xml:space="preserve">Never eats fruit </v>
      </c>
      <c r="L77" s="1" t="str">
        <f>"Index: "&amp;TEXT('Data - Overview'!$G77,"0")&amp;""</f>
        <v>Index: 114</v>
      </c>
      <c r="M77" s="1" t="str">
        <f>'Data - Overview'!$K77&amp;CHAR(10)&amp;'Data - Overview'!$L77</f>
        <v>Never eats fruit 
Index: 114</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0.13533846153846155</v>
      </c>
      <c r="E78" s="104">
        <f>RANK('Data - Overview'!$D78,'Data - Overview'!$D$74:$D$83)</f>
        <v>8</v>
      </c>
      <c r="F78" s="84">
        <f>INDEX('Data - Knowledge'!$G:$G,MATCH('Data - Overview'!$A78,'Data - Knowledge'!$A:$A,0))</f>
        <v>0.13266256337880927</v>
      </c>
      <c r="G78" s="75">
        <f>INDEX('Data - Knowledge'!$J:$J,MATCH('Data - Overview'!$A78,'Data - Knowledge'!$A:$A,0))</f>
        <v>102.01707104966111</v>
      </c>
      <c r="H78" s="75">
        <f>RANK('Data - Overview'!$G78,'Data - Overview'!$G$74:$G$83)</f>
        <v>8</v>
      </c>
      <c r="I78" s="75">
        <f>'Data - Overview'!$G78-100</f>
        <v>2.0170710496611122</v>
      </c>
      <c r="J78" s="75" t="str">
        <f t="shared" si="0"/>
        <v>above</v>
      </c>
      <c r="K78" s="72" t="str">
        <f>"" &amp;TEXT('Data - Overview'!$C78,"0")&amp;" "</f>
        <v xml:space="preserve">Drinks whole fat milk </v>
      </c>
      <c r="L78" s="72" t="str">
        <f>"Index: "&amp;TEXT('Data - Overview'!$G78,"0")&amp;""</f>
        <v>Index: 102</v>
      </c>
      <c r="M78" s="72" t="str">
        <f>'Data - Overview'!$K78&amp;CHAR(10)&amp;'Data - Overview'!$L78</f>
        <v>Drinks whole fat milk 
Index: 102</v>
      </c>
      <c r="N78" s="72">
        <v>5</v>
      </c>
    </row>
    <row r="79" spans="1:14">
      <c r="A79" s="86" t="s">
        <v>124</v>
      </c>
      <c r="B79" s="1" t="str">
        <f>INDEX('Data - Knowledge'!$D:$D,MATCH('Data - Overview'!$A79,'Data - Knowledge'!$A:$A,0))</f>
        <v>Usually eats white bread</v>
      </c>
      <c r="C79" s="1" t="s">
        <v>125</v>
      </c>
      <c r="D79" s="105">
        <f>INDEX('Data - Knowledge'!$E:$E,MATCH('Data - Overview'!$A79,'Data - Knowledge'!$A:$A,0))</f>
        <v>0.3233692307692308</v>
      </c>
      <c r="E79" s="106">
        <f>RANK('Data - Overview'!$D79,'Data - Overview'!$D$74:$D$83)</f>
        <v>5</v>
      </c>
      <c r="F79" s="68">
        <f>INDEX('Data - Knowledge'!$G:$G,MATCH('Data - Overview'!$A79,'Data - Knowledge'!$A:$A,0))</f>
        <v>0.29718134325324225</v>
      </c>
      <c r="G79" s="70">
        <f>INDEX('Data - Knowledge'!$J:$J,MATCH('Data - Overview'!$A79,'Data - Knowledge'!$A:$A,0))</f>
        <v>108.81209002870433</v>
      </c>
      <c r="H79" s="70">
        <f>RANK('Data - Overview'!$G79,'Data - Overview'!$G$74:$G$83)</f>
        <v>4</v>
      </c>
      <c r="I79" s="70">
        <f>'Data - Overview'!$G79-100</f>
        <v>8.8120900287043327</v>
      </c>
      <c r="J79" s="70" t="str">
        <f t="shared" si="0"/>
        <v>above</v>
      </c>
      <c r="K79" s="1" t="str">
        <f>"" &amp;TEXT('Data - Overview'!$C79,"0")&amp;" "</f>
        <v xml:space="preserve">Eats white bread </v>
      </c>
      <c r="L79" s="1" t="str">
        <f>"Index: "&amp;TEXT('Data - Overview'!$G79,"0")&amp;""</f>
        <v>Index: 109</v>
      </c>
      <c r="M79" s="1" t="str">
        <f>'Data - Overview'!$K79&amp;CHAR(10)&amp;'Data - Overview'!$L79</f>
        <v>Eats white bread 
Index: 109</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0.43546153846153846</v>
      </c>
      <c r="E80" s="104">
        <f>RANK('Data - Overview'!$D80,'Data - Overview'!$D$74:$D$83)</f>
        <v>1</v>
      </c>
      <c r="F80" s="84">
        <f>INDEX('Data - Knowledge'!$G:$G,MATCH('Data - Overview'!$A80,'Data - Knowledge'!$A:$A,0))</f>
        <v>0.40501082303881425</v>
      </c>
      <c r="G80" s="75">
        <f>INDEX('Data - Knowledge'!$J:$J,MATCH('Data - Overview'!$A80,'Data - Knowledge'!$A:$A,0))</f>
        <v>107.5184942452281</v>
      </c>
      <c r="H80" s="75">
        <f>RANK('Data - Overview'!$G80,'Data - Overview'!$G$74:$G$83)</f>
        <v>6</v>
      </c>
      <c r="I80" s="75">
        <f>'Data - Overview'!$G80-100</f>
        <v>7.5184942452280978</v>
      </c>
      <c r="J80" s="75" t="str">
        <f t="shared" si="0"/>
        <v>above</v>
      </c>
      <c r="K80" s="72" t="str">
        <f>"" &amp;TEXT('Data - Overview'!$C80,"0")&amp;" "</f>
        <v xml:space="preserve">Never does mild intensity sports </v>
      </c>
      <c r="L80" s="72" t="str">
        <f>"Index: "&amp;TEXT('Data - Overview'!$G80,"0")&amp;""</f>
        <v>Index: 108</v>
      </c>
      <c r="M80" s="72" t="str">
        <f>'Data - Overview'!$K80&amp;CHAR(10)&amp;'Data - Overview'!$L80</f>
        <v>Never does mild intensity sports 
Index: 108</v>
      </c>
      <c r="N80" s="72">
        <v>7</v>
      </c>
    </row>
    <row r="81" spans="1:14">
      <c r="A81" s="86" t="s">
        <v>128</v>
      </c>
      <c r="B81" s="1" t="str">
        <f>INDEX('Data - Knowledge'!$D:$D,MATCH('Data - Overview'!$A81,'Data - Knowledge'!$A:$A,0))</f>
        <v>Smokes 20+ per day</v>
      </c>
      <c r="C81" s="1" t="s">
        <v>129</v>
      </c>
      <c r="D81" s="105">
        <f>INDEX('Data - Knowledge'!$E:$E,MATCH('Data - Overview'!$A81,'Data - Knowledge'!$A:$A,0))</f>
        <v>3.3230769230769223E-2</v>
      </c>
      <c r="E81" s="106">
        <f>RANK('Data - Overview'!$D81,'Data - Overview'!$D$74:$D$83)</f>
        <v>10</v>
      </c>
      <c r="F81" s="68">
        <f>INDEX('Data - Knowledge'!$G:$G,MATCH('Data - Overview'!$A81,'Data - Knowledge'!$A:$A,0))</f>
        <v>3.0152416961418051E-2</v>
      </c>
      <c r="G81" s="70">
        <f>INDEX('Data - Knowledge'!$J:$J,MATCH('Data - Overview'!$A81,'Data - Knowledge'!$A:$A,0))</f>
        <v>110.20930518866902</v>
      </c>
      <c r="H81" s="70">
        <f>RANK('Data - Overview'!$G81,'Data - Overview'!$G$74:$G$83)</f>
        <v>2</v>
      </c>
      <c r="I81" s="70">
        <f>'Data - Overview'!$G81-100</f>
        <v>10.20930518866902</v>
      </c>
      <c r="J81" s="70" t="str">
        <f t="shared" si="0"/>
        <v>above</v>
      </c>
      <c r="K81" s="1" t="str">
        <f>"" &amp;TEXT('Data - Overview'!$C81,"0")&amp;" "</f>
        <v xml:space="preserve">Smokes 20+ per day </v>
      </c>
      <c r="L81" s="1" t="str">
        <f>"Index: "&amp;TEXT('Data - Overview'!$G81,"0")&amp;""</f>
        <v>Index: 110</v>
      </c>
      <c r="M81" s="1" t="str">
        <f>'Data - Overview'!$K81&amp;CHAR(10)&amp;'Data - Overview'!$L81</f>
        <v>Smokes 20+ per day 
Index: 110</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0.28353076923076931</v>
      </c>
      <c r="E82" s="104">
        <f>RANK('Data - Overview'!$D82,'Data - Overview'!$D$74:$D$83)</f>
        <v>6</v>
      </c>
      <c r="F82" s="84">
        <f>INDEX('Data - Knowledge'!$G:$G,MATCH('Data - Overview'!$A82,'Data - Knowledge'!$A:$A,0))</f>
        <v>0.30211903600322926</v>
      </c>
      <c r="G82" s="75">
        <f>INDEX('Data - Knowledge'!$J:$J,MATCH('Data - Overview'!$A82,'Data - Knowledge'!$A:$A,0))</f>
        <v>93.847369891561129</v>
      </c>
      <c r="H82" s="75">
        <f>RANK('Data - Overview'!$G82,'Data - Overview'!$G$74:$G$83)</f>
        <v>10</v>
      </c>
      <c r="I82" s="75">
        <f>'Data - Overview'!$G82-100</f>
        <v>-6.1526301084388706</v>
      </c>
      <c r="J82" s="75" t="str">
        <f t="shared" si="0"/>
        <v>below</v>
      </c>
      <c r="K82" s="72" t="str">
        <f>"" &amp;TEXT('Data - Overview'!$C82,"0")&amp;" "</f>
        <v xml:space="preserve">&gt; 3 units per day (Women) </v>
      </c>
      <c r="L82" s="72" t="str">
        <f>"Index: "&amp;TEXT('Data - Overview'!$G82,"0")&amp;""</f>
        <v>Index: 94</v>
      </c>
      <c r="M82" s="72" t="str">
        <f>'Data - Overview'!$K82&amp;CHAR(10)&amp;'Data - Overview'!$L82</f>
        <v>&gt; 3 units per day (Women) 
Index: 94</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0.40643076923076926</v>
      </c>
      <c r="E83" s="110">
        <f>RANK('Data - Overview'!$D83,'Data - Overview'!$D$74:$D$83)</f>
        <v>3</v>
      </c>
      <c r="F83" s="111">
        <f>INDEX('Data - Knowledge'!$G:$G,MATCH('Data - Overview'!$A83,'Data - Knowledge'!$A:$A,0))</f>
        <v>0.42035953281178312</v>
      </c>
      <c r="G83" s="112">
        <f>INDEX('Data - Knowledge'!$J:$J,MATCH('Data - Overview'!$A83,'Data - Knowledge'!$A:$A,0))</f>
        <v>96.686464206522345</v>
      </c>
      <c r="H83" s="112">
        <f>RANK('Data - Overview'!$G83,'Data - Overview'!$G$74:$G$83)</f>
        <v>9</v>
      </c>
      <c r="I83" s="112">
        <f>'Data - Overview'!$G83-100</f>
        <v>-3.313535793477655</v>
      </c>
      <c r="J83" s="112" t="str">
        <f t="shared" si="0"/>
        <v>below</v>
      </c>
      <c r="K83" s="108" t="str">
        <f>"" &amp;TEXT('Data - Overview'!$C83,"0")&amp;" "</f>
        <v xml:space="preserve">&gt; 4 units per day (Men) </v>
      </c>
      <c r="L83" s="108" t="str">
        <f>"Index: "&amp;TEXT('Data - Overview'!$G83,"0")&amp;""</f>
        <v>Index: 97</v>
      </c>
      <c r="M83" s="108" t="str">
        <f>'Data - Overview'!$K83&amp;CHAR(10)&amp;'Data - Overview'!$L83</f>
        <v>&gt; 4 units per day (Men) 
Index: 97</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0.39079230769230777</v>
      </c>
      <c r="B89" s="62">
        <f>D75</f>
        <v>0.41649230769230777</v>
      </c>
      <c r="C89" s="62">
        <f>D76</f>
        <v>0.14477692307692308</v>
      </c>
      <c r="D89" s="62">
        <f>D82</f>
        <v>0.28353076923076931</v>
      </c>
      <c r="E89" s="62">
        <f>D83</f>
        <v>0.40643076923076926</v>
      </c>
      <c r="F89" s="68"/>
      <c r="G89" s="69"/>
      <c r="H89" s="68"/>
      <c r="I89" s="70"/>
      <c r="J89" s="70"/>
    </row>
    <row r="90" spans="1:14" ht="15" thickBot="1">
      <c r="A90" s="113">
        <f>1-A89</f>
        <v>0.60920769230769223</v>
      </c>
      <c r="B90" s="113">
        <f>1-B89</f>
        <v>0.58350769230769228</v>
      </c>
      <c r="C90" s="113">
        <f>1-C89</f>
        <v>0.85522307692307686</v>
      </c>
      <c r="D90" s="113">
        <f>1-D89</f>
        <v>0.71646923076923064</v>
      </c>
      <c r="E90" s="113">
        <f>1-E89</f>
        <v>0.59356923076923074</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5.1215384615384621E-2</v>
      </c>
      <c r="F96" s="63">
        <f>RANK('Data - Overview'!$E96,'Data - Overview'!$E$96:$E$103)</f>
        <v>8</v>
      </c>
      <c r="G96" s="62">
        <f>INDEX('Data - Knowledge'!$G:$G,MATCH('Data - Overview'!$A96,'Data - Knowledge'!$A:$A,0))</f>
        <v>5.268175271084162E-2</v>
      </c>
      <c r="H96" s="64">
        <f>INDEX('Data - Knowledge'!$J:$J,MATCH('Data - Overview'!$A96,'Data - Knowledge'!$A:$A,0))</f>
        <v>97.21655408181735</v>
      </c>
      <c r="I96" s="64">
        <f>RANK('Data - Overview'!$H96,'Data - Overview'!$H$96:$H$103)</f>
        <v>5</v>
      </c>
      <c r="J96" s="64">
        <f>'Data - Overview'!$H96-100</f>
        <v>-2.7834459181826503</v>
      </c>
      <c r="K96" s="61" t="str">
        <f>"" &amp;TEXT('Data - Overview'!$B96,"0")&amp;" "</f>
        <v xml:space="preserve">Age 0-4 </v>
      </c>
      <c r="L96" s="61" t="str">
        <f>"Index: "&amp;TEXT('Data - Overview'!$H96,"0")&amp;""</f>
        <v>Index: 97</v>
      </c>
      <c r="M96" s="61" t="str">
        <f>'Data - Overview'!$K96&amp;CHAR(10)&amp;'Data - Overview'!$L96</f>
        <v>Age 0-4 
Index: 97</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0.14670769230769226</v>
      </c>
      <c r="F97" s="69">
        <f>RANK('Data - Overview'!$E97,'Data - Overview'!$E$96:$E$103)</f>
        <v>3</v>
      </c>
      <c r="G97" s="68">
        <f>INDEX('Data - Knowledge'!$G:$G,MATCH('Data - Overview'!$A97,'Data - Knowledge'!$A:$A,0))</f>
        <v>0.15599186602315032</v>
      </c>
      <c r="H97" s="70">
        <f>INDEX('Data - Knowledge'!$J:$J,MATCH('Data - Overview'!$A97,'Data - Knowledge'!$A:$A,0))</f>
        <v>94.048296265601294</v>
      </c>
      <c r="I97" s="70">
        <f>RANK('Data - Overview'!$H97,'Data - Overview'!$H$96:$H$103)</f>
        <v>8</v>
      </c>
      <c r="J97" s="70">
        <f>'Data - Overview'!$H97-100</f>
        <v>-5.9517037343987056</v>
      </c>
      <c r="K97" s="1" t="str">
        <f>"" &amp;TEXT('Data - Overview'!$B97,"0")&amp;" "</f>
        <v xml:space="preserve">Age 5-17 </v>
      </c>
      <c r="L97" s="1" t="str">
        <f>"Index: "&amp;TEXT('Data - Overview'!$H97,"0")&amp;""</f>
        <v>Index: 94</v>
      </c>
      <c r="M97" s="1" t="str">
        <f>'Data - Overview'!$K97&amp;CHAR(10)&amp;'Data - Overview'!$L97</f>
        <v>Age 5-17 
Index: 94</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7.0038461538461536E-2</v>
      </c>
      <c r="F98" s="85">
        <f>RANK('Data - Overview'!$E98,'Data - Overview'!$E$96:$E$103)</f>
        <v>7</v>
      </c>
      <c r="G98" s="84">
        <f>INDEX('Data - Knowledge'!$G:$G,MATCH('Data - Overview'!$A98,'Data - Knowledge'!$A:$A,0))</f>
        <v>7.2341385999454069E-2</v>
      </c>
      <c r="H98" s="75">
        <f>INDEX('Data - Knowledge'!$J:$J,MATCH('Data - Overview'!$A98,'Data - Knowledge'!$A:$A,0))</f>
        <v>96.816587864365886</v>
      </c>
      <c r="I98" s="75">
        <f>RANK('Data - Overview'!$H98,'Data - Overview'!$H$96:$H$103)</f>
        <v>6</v>
      </c>
      <c r="J98" s="75">
        <f>'Data - Overview'!$H98-100</f>
        <v>-3.1834121356341143</v>
      </c>
      <c r="K98" s="72" t="str">
        <f>"" &amp;TEXT('Data - Overview'!$B98,"0")&amp;" "</f>
        <v xml:space="preserve">Age 18-24 </v>
      </c>
      <c r="L98" s="72" t="str">
        <f>"Index: "&amp;TEXT('Data - Overview'!$H98,"0")&amp;""</f>
        <v>Index: 97</v>
      </c>
      <c r="M98" s="72" t="str">
        <f>'Data - Overview'!$K98&amp;CHAR(10)&amp;'Data - Overview'!$L98</f>
        <v>Age 18-24 
Index: 97</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0.11746923076923077</v>
      </c>
      <c r="F99" s="69">
        <f>RANK('Data - Overview'!$E99,'Data - Overview'!$E$96:$E$103)</f>
        <v>5</v>
      </c>
      <c r="G99" s="68">
        <f>INDEX('Data - Knowledge'!$G:$G,MATCH('Data - Overview'!$A99,'Data - Knowledge'!$A:$A,0))</f>
        <v>0.11770483043809059</v>
      </c>
      <c r="H99" s="70">
        <f>INDEX('Data - Knowledge'!$J:$J,MATCH('Data - Overview'!$A99,'Data - Knowledge'!$A:$A,0))</f>
        <v>99.799838572484305</v>
      </c>
      <c r="I99" s="70">
        <f>RANK('Data - Overview'!$H99,'Data - Overview'!$H$96:$H$103)</f>
        <v>3</v>
      </c>
      <c r="J99" s="70">
        <f>'Data - Overview'!$H99-100</f>
        <v>-0.20016142751569532</v>
      </c>
      <c r="K99" s="1" t="str">
        <f>"" &amp;TEXT('Data - Overview'!$B99,"0")&amp;" "</f>
        <v xml:space="preserve">Age 25-34 </v>
      </c>
      <c r="L99" s="1" t="str">
        <f>"Index: "&amp;TEXT('Data - Overview'!$H99,"0")&amp;""</f>
        <v>Index: 100</v>
      </c>
      <c r="M99" s="1" t="str">
        <f>'Data - Overview'!$K99&amp;CHAR(10)&amp;'Data - Overview'!$L99</f>
        <v>Age 25-34 
Index: 100</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0.17662307692307694</v>
      </c>
      <c r="F100" s="85">
        <f>RANK('Data - Overview'!$E100,'Data - Overview'!$E$96:$E$103)</f>
        <v>2</v>
      </c>
      <c r="G100" s="84">
        <f>INDEX('Data - Knowledge'!$G:$G,MATCH('Data - Overview'!$A100,'Data - Knowledge'!$A:$A,0))</f>
        <v>0.18513943338037742</v>
      </c>
      <c r="H100" s="75">
        <f>INDEX('Data - Knowledge'!$J:$J,MATCH('Data - Overview'!$A100,'Data - Knowledge'!$A:$A,0))</f>
        <v>95.400031045896512</v>
      </c>
      <c r="I100" s="75">
        <f>RANK('Data - Overview'!$H100,'Data - Overview'!$H$96:$H$103)</f>
        <v>7</v>
      </c>
      <c r="J100" s="75">
        <f>'Data - Overview'!$H100-100</f>
        <v>-4.5999689541034883</v>
      </c>
      <c r="K100" s="72" t="str">
        <f>"" &amp;TEXT('Data - Overview'!$B100,"0")&amp;" "</f>
        <v xml:space="preserve">Age 35-49 </v>
      </c>
      <c r="L100" s="72" t="str">
        <f>"Index: "&amp;TEXT('Data - Overview'!$H100,"0")&amp;""</f>
        <v>Index: 95</v>
      </c>
      <c r="M100" s="72" t="str">
        <f>'Data - Overview'!$K100&amp;CHAR(10)&amp;'Data - Overview'!$L100</f>
        <v>Age 35-49 
Index: 95</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0.20813076923076923</v>
      </c>
      <c r="F101" s="69">
        <f>RANK('Data - Overview'!$E101,'Data - Overview'!$E$96:$E$103)</f>
        <v>1</v>
      </c>
      <c r="G101" s="68">
        <f>INDEX('Data - Knowledge'!$G:$G,MATCH('Data - Overview'!$A101,'Data - Knowledge'!$A:$A,0))</f>
        <v>0.20978183169840689</v>
      </c>
      <c r="H101" s="70">
        <f>INDEX('Data - Knowledge'!$J:$J,MATCH('Data - Overview'!$A101,'Data - Knowledge'!$A:$A,0))</f>
        <v>99.212962126285888</v>
      </c>
      <c r="I101" s="70">
        <f>RANK('Data - Overview'!$H101,'Data - Overview'!$H$96:$H$103)</f>
        <v>4</v>
      </c>
      <c r="J101" s="70">
        <f>'Data - Overview'!$H101-100</f>
        <v>-0.78703787371411238</v>
      </c>
      <c r="K101" s="1" t="str">
        <f>"" &amp;TEXT('Data - Overview'!$B101,"0")&amp;" "</f>
        <v xml:space="preserve">Age 50-64 </v>
      </c>
      <c r="L101" s="1" t="str">
        <f>"Index: "&amp;TEXT('Data - Overview'!$H101,"0")&amp;""</f>
        <v>Index: 99</v>
      </c>
      <c r="M101" s="1" t="str">
        <f>'Data - Overview'!$K101&amp;CHAR(10)&amp;'Data - Overview'!$L101</f>
        <v>Age 50-64 
Index: 99</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0.12115384615384614</v>
      </c>
      <c r="F102" s="85">
        <f>RANK('Data - Overview'!$E102,'Data - Overview'!$E$96:$E$103)</f>
        <v>4</v>
      </c>
      <c r="G102" s="84">
        <f>INDEX('Data - Knowledge'!$G:$G,MATCH('Data - Overview'!$A102,'Data - Knowledge'!$A:$A,0))</f>
        <v>0.11245917039824832</v>
      </c>
      <c r="H102" s="75">
        <f>INDEX('Data - Knowledge'!$J:$J,MATCH('Data - Overview'!$A102,'Data - Knowledge'!$A:$A,0))</f>
        <v>107.73140662945282</v>
      </c>
      <c r="I102" s="75">
        <f>RANK('Data - Overview'!$H102,'Data - Overview'!$H$96:$H$103)</f>
        <v>2</v>
      </c>
      <c r="J102" s="75">
        <f>'Data - Overview'!$H102-100</f>
        <v>7.7314066294528203</v>
      </c>
      <c r="K102" s="72" t="str">
        <f>"" &amp;TEXT('Data - Overview'!$B102,"0")&amp;" "</f>
        <v xml:space="preserve">Aged 65-74 </v>
      </c>
      <c r="L102" s="72" t="str">
        <f>"Index: "&amp;TEXT('Data - Overview'!$H102,"0")&amp;""</f>
        <v>Index: 108</v>
      </c>
      <c r="M102" s="72" t="str">
        <f>'Data - Overview'!$K102&amp;CHAR(10)&amp;'Data - Overview'!$L102</f>
        <v>Aged 65-74 
Index: 108</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0.10882307692307691</v>
      </c>
      <c r="F103" s="115">
        <f>RANK('Data - Overview'!$E103,'Data - Overview'!$E$96:$E$103)</f>
        <v>6</v>
      </c>
      <c r="G103" s="111">
        <f>INDEX('Data - Knowledge'!$G:$G,MATCH('Data - Overview'!$A103,'Data - Knowledge'!$A:$A,0))</f>
        <v>9.4001954361449411E-2</v>
      </c>
      <c r="H103" s="112">
        <f>INDEX('Data - Knowledge'!$J:$J,MATCH('Data - Overview'!$A103,'Data - Knowledge'!$A:$A,0))</f>
        <v>115.76682385202164</v>
      </c>
      <c r="I103" s="112">
        <f>RANK('Data - Overview'!$H103,'Data - Overview'!$H$96:$H$103)</f>
        <v>1</v>
      </c>
      <c r="J103" s="112">
        <f>'Data - Overview'!$H103-100</f>
        <v>15.766823852021645</v>
      </c>
      <c r="K103" s="108" t="str">
        <f>"" &amp;TEXT('Data - Overview'!$B103,"0")&amp;" "</f>
        <v xml:space="preserve">Aged 75 plus </v>
      </c>
      <c r="L103" s="108" t="str">
        <f>"Index: "&amp;TEXT('Data - Overview'!$H103,"0")&amp;""</f>
        <v>Index: 116</v>
      </c>
      <c r="M103" s="108" t="str">
        <f>'Data - Overview'!$K103&amp;CHAR(10)&amp;'Data - Overview'!$L103</f>
        <v>Aged 75 plus 
Index: 116</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44.148257692307688</v>
      </c>
      <c r="B106" s="116">
        <f>SUMPRODUCT('Data - Overview'!$D$96:$D$103,'Data - Overview'!$G$96:$G$103)</f>
        <v>42.822244479582295</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older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0.30133076923076924</v>
      </c>
      <c r="E115" s="63">
        <f>RANK('Data - Overview'!$D115,'Data - Overview'!$D$115:$D$119)</f>
        <v>2</v>
      </c>
      <c r="F115" s="62">
        <f>INDEX('Data - Knowledge'!$G:$G,MATCH('Data - Overview'!$A115,'Data - Knowledge'!$A:$A,0))</f>
        <v>0.30298150180916372</v>
      </c>
      <c r="G115" s="64">
        <f>INDEX('Data - Knowledge'!$J:$J,MATCH('Data - Overview'!$A115,'Data - Knowledge'!$A:$A,0))</f>
        <v>99.455170507592825</v>
      </c>
      <c r="H115" s="64">
        <f>RANK('Data - Overview'!$G115,'Data - Overview'!$G$115:$G$119)</f>
        <v>3</v>
      </c>
      <c r="I115" s="64">
        <f>'Data - Overview'!$G115-100</f>
        <v>-0.5448294924071746</v>
      </c>
      <c r="J115" s="61" t="str">
        <f>"" &amp;TEXT('Data - Overview'!$B115,"0")&amp;" "</f>
        <v xml:space="preserve">Couple, no children </v>
      </c>
      <c r="K115" s="61" t="str">
        <f>"Index: "&amp;TEXT('Data - Overview'!$G115,"0")&amp;""</f>
        <v>Index: 99</v>
      </c>
      <c r="L115" s="61" t="str">
        <f>'Data - Overview'!$J115&amp;CHAR(10)&amp;'Data - Overview'!$K115</f>
        <v>Couple, no children 
Index: 99</v>
      </c>
      <c r="M115" s="61">
        <v>1</v>
      </c>
    </row>
    <row r="116" spans="1:13">
      <c r="A116" s="86" t="s">
        <v>159</v>
      </c>
      <c r="B116" s="1" t="str">
        <f>INDEX('Data - Knowledge'!$D:$D,MATCH('Data - Overview'!$A116,'Data - Knowledge'!$A:$A,0))</f>
        <v>Couple with children</v>
      </c>
      <c r="C116" s="1" t="s">
        <v>160</v>
      </c>
      <c r="D116" s="68">
        <f>INDEX('Data - Knowledge'!$E:$E,MATCH('Data - Overview'!$A116,'Data - Knowledge'!$A:$A,0))</f>
        <v>0.17600769230769231</v>
      </c>
      <c r="E116" s="69">
        <f>RANK('Data - Overview'!$D116,'Data - Overview'!$D$115:$D$119)</f>
        <v>4</v>
      </c>
      <c r="F116" s="68">
        <f>INDEX('Data - Knowledge'!$G:$G,MATCH('Data - Overview'!$A116,'Data - Knowledge'!$A:$A,0))</f>
        <v>0.18888569744277756</v>
      </c>
      <c r="G116" s="70">
        <f>INDEX('Data - Knowledge'!$J:$J,MATCH('Data - Overview'!$A116,'Data - Knowledge'!$A:$A,0))</f>
        <v>93.182117381340319</v>
      </c>
      <c r="H116" s="70">
        <f>RANK('Data - Overview'!$G116,'Data - Overview'!$G$115:$G$119)</f>
        <v>5</v>
      </c>
      <c r="I116" s="70">
        <f>'Data - Overview'!$G116-100</f>
        <v>-6.8178826186596808</v>
      </c>
      <c r="J116" s="1" t="str">
        <f>"" &amp;TEXT('Data - Overview'!$B116,"0")&amp;" "</f>
        <v xml:space="preserve">Couple with children </v>
      </c>
      <c r="K116" s="1" t="str">
        <f>"Index: "&amp;TEXT('Data - Overview'!$G116,"0")&amp;""</f>
        <v>Index: 93</v>
      </c>
      <c r="L116" s="1" t="str">
        <f>'Data - Overview'!$J116&amp;CHAR(10)&amp;'Data - Overview'!$K116</f>
        <v>Couple with children 
Index: 93</v>
      </c>
      <c r="M116" s="1">
        <v>2</v>
      </c>
    </row>
    <row r="117" spans="1:13">
      <c r="A117" s="56" t="s">
        <v>161</v>
      </c>
      <c r="B117" s="72" t="str">
        <f>INDEX('Data - Knowledge'!$D:$D,MATCH('Data - Overview'!$A117,'Data - Knowledge'!$A:$A,0))</f>
        <v>Single parent</v>
      </c>
      <c r="C117" s="72" t="s">
        <v>162</v>
      </c>
      <c r="D117" s="84">
        <f>INDEX('Data - Knowledge'!$E:$E,MATCH('Data - Overview'!$A117,'Data - Knowledge'!$A:$A,0))</f>
        <v>3.1630769230769233E-2</v>
      </c>
      <c r="E117" s="85">
        <f>RANK('Data - Overview'!$D117,'Data - Overview'!$D$115:$D$119)</f>
        <v>5</v>
      </c>
      <c r="F117" s="84">
        <f>INDEX('Data - Knowledge'!$G:$G,MATCH('Data - Overview'!$A117,'Data - Knowledge'!$A:$A,0))</f>
        <v>3.043571225294606E-2</v>
      </c>
      <c r="G117" s="75">
        <f>INDEX('Data - Knowledge'!$J:$J,MATCH('Data - Overview'!$A117,'Data - Knowledge'!$A:$A,0))</f>
        <v>103.92649584767808</v>
      </c>
      <c r="H117" s="75">
        <f>RANK('Data - Overview'!$G117,'Data - Overview'!$G$115:$G$119)</f>
        <v>2</v>
      </c>
      <c r="I117" s="75">
        <f>'Data - Overview'!$G117-100</f>
        <v>3.9264958476780834</v>
      </c>
      <c r="J117" s="72" t="str">
        <f>"" &amp;TEXT('Data - Overview'!$B117,"0")&amp;" "</f>
        <v xml:space="preserve">Single parent </v>
      </c>
      <c r="K117" s="72" t="str">
        <f>"Index: "&amp;TEXT('Data - Overview'!$G117,"0")&amp;""</f>
        <v>Index: 104</v>
      </c>
      <c r="L117" s="72" t="str">
        <f>'Data - Overview'!$J117&amp;CHAR(10)&amp;'Data - Overview'!$K117</f>
        <v>Single parent 
Index: 104</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0.18433846153846153</v>
      </c>
      <c r="E118" s="69">
        <f>RANK('Data - Overview'!$D118,'Data - Overview'!$D$115:$D$119)</f>
        <v>3</v>
      </c>
      <c r="F118" s="68">
        <f>INDEX('Data - Knowledge'!$G:$G,MATCH('Data - Overview'!$A118,'Data - Knowledge'!$A:$A,0))</f>
        <v>0.16054127681076091</v>
      </c>
      <c r="G118" s="70">
        <f>INDEX('Data - Knowledge'!$J:$J,MATCH('Data - Overview'!$A118,'Data - Knowledge'!$A:$A,0))</f>
        <v>114.82309422252304</v>
      </c>
      <c r="H118" s="70">
        <f>RANK('Data - Overview'!$G118,'Data - Overview'!$G$115:$G$119)</f>
        <v>1</v>
      </c>
      <c r="I118" s="70">
        <f>'Data - Overview'!$G118-100</f>
        <v>14.823094222523039</v>
      </c>
      <c r="J118" s="1" t="str">
        <f>"" &amp;TEXT('Data - Overview'!$B118,"0")&amp;" "</f>
        <v xml:space="preserve">Single person, no children </v>
      </c>
      <c r="K118" s="1" t="str">
        <f>"Index: "&amp;TEXT('Data - Overview'!$G118,"0")&amp;""</f>
        <v>Index: 115</v>
      </c>
      <c r="L118" s="1" t="str">
        <f>'Data - Overview'!$J118&amp;CHAR(10)&amp;'Data - Overview'!$K118</f>
        <v>Single person, no children 
Index: 115</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0.30674615384615389</v>
      </c>
      <c r="E119" s="89">
        <f>RANK('Data - Overview'!$D119,'Data - Overview'!$D$115:$D$119)</f>
        <v>1</v>
      </c>
      <c r="F119" s="88">
        <f>INDEX('Data - Knowledge'!$G:$G,MATCH('Data - Overview'!$A119,'Data - Knowledge'!$A:$A,0))</f>
        <v>0.31733822940079798</v>
      </c>
      <c r="G119" s="80">
        <f>INDEX('Data - Knowledge'!$J:$J,MATCH('Data - Overview'!$A119,'Data - Knowledge'!$A:$A,0))</f>
        <v>96.662212562714501</v>
      </c>
      <c r="H119" s="80">
        <f>RANK('Data - Overview'!$G119,'Data - Overview'!$G$115:$G$119)</f>
        <v>4</v>
      </c>
      <c r="I119" s="80">
        <f>'Data - Overview'!$G119-100</f>
        <v>-3.337787437285499</v>
      </c>
      <c r="J119" s="57" t="str">
        <f>"" &amp;TEXT('Data - Overview'!$B119,"0")&amp;" "</f>
        <v xml:space="preserve">Other: two or more adults, may include a couple, may have children </v>
      </c>
      <c r="K119" s="57" t="str">
        <f>"Index: "&amp;TEXT('Data - Overview'!$G119,"0")&amp;""</f>
        <v>Index: 97</v>
      </c>
      <c r="L119" s="57" t="str">
        <f>'Data - Overview'!$J119&amp;CHAR(10)&amp;'Data - Overview'!$K119</f>
        <v>Other: two or more adults, may include a couple, may have children 
Index: 97</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Single person - no children</v>
      </c>
      <c r="B122" s="118">
        <f>INDEX('Data - Overview'!$I$115:$I$119,MATCH(1,'Data - Overview'!$H$115:$H$119,0))</f>
        <v>14.823094222523039</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0.73696923076923082</v>
      </c>
      <c r="E128" s="63">
        <f>RANK('Data - Overview'!$D128,'Data - Overview'!$D$128:$D$131)</f>
        <v>1</v>
      </c>
      <c r="F128" s="62">
        <f>INDEX('Data - Knowledge'!$G:$G,MATCH('Data - Overview'!$A128,'Data - Knowledge'!$A:$A,0))</f>
        <v>0.72502948385110844</v>
      </c>
      <c r="G128" s="64">
        <f>INDEX('Data - Knowledge'!$J:$J,MATCH('Data - Overview'!$A128,'Data - Knowledge'!$A:$A,0))</f>
        <v>101.64679467305282</v>
      </c>
      <c r="H128" s="64">
        <f>RANK('Data - Overview'!$G128,'Data - Overview'!$G$128:$G$131)</f>
        <v>1</v>
      </c>
      <c r="I128" s="64">
        <f>'Data - Overview'!$G128 - 100</f>
        <v>1.646794673052824</v>
      </c>
      <c r="J128" s="61" t="str">
        <f>"" &amp;TEXT('Data - Overview'!$C128,"0")&amp;" "</f>
        <v xml:space="preserve">0 </v>
      </c>
      <c r="K128" s="61" t="str">
        <f>"Index: "&amp;TEXT('Data - Overview'!$G128,"0")&amp;""</f>
        <v>Index: 102</v>
      </c>
      <c r="L128" s="61" t="str">
        <f>'Data - Overview'!$J128&amp;CHAR(10)&amp;'Data - Overview'!$K128</f>
        <v>0 
Index: 102</v>
      </c>
      <c r="M128" s="61">
        <v>1</v>
      </c>
    </row>
    <row r="129" spans="1:13">
      <c r="A129" s="86" t="s">
        <v>170</v>
      </c>
      <c r="B129" s="1" t="str">
        <f>INDEX('Data - Knowledge'!$D:$D,MATCH('Data - Overview'!$A129,'Data - Knowledge'!$A:$A,0))</f>
        <v>Children at home : 1</v>
      </c>
      <c r="C129" s="1">
        <v>1</v>
      </c>
      <c r="D129" s="68">
        <f>INDEX('Data - Knowledge'!$E:$E,MATCH('Data - Overview'!$A129,'Data - Knowledge'!$A:$A,0))</f>
        <v>0.12197692307692309</v>
      </c>
      <c r="E129" s="69">
        <f>RANK('Data - Overview'!$D129,'Data - Overview'!$D$128:$D$131)</f>
        <v>2</v>
      </c>
      <c r="F129" s="68">
        <f>INDEX('Data - Knowledge'!$G:$G,MATCH('Data - Overview'!$A129,'Data - Knowledge'!$A:$A,0))</f>
        <v>0.12684393857555221</v>
      </c>
      <c r="G129" s="70">
        <f>INDEX('Data - Knowledge'!$J:$J,MATCH('Data - Overview'!$A129,'Data - Knowledge'!$A:$A,0))</f>
        <v>96.162989297490029</v>
      </c>
      <c r="H129" s="70">
        <f>RANK('Data - Overview'!$G129,'Data - Overview'!$G$128:$G$131)</f>
        <v>2</v>
      </c>
      <c r="I129" s="70">
        <f>'Data - Overview'!$G129 - 100</f>
        <v>-3.8370107025099713</v>
      </c>
      <c r="J129" s="1" t="str">
        <f>"" &amp;TEXT('Data - Overview'!$C129,"0")&amp;" "</f>
        <v xml:space="preserve">1 </v>
      </c>
      <c r="K129" s="1" t="str">
        <f>"Index: "&amp;TEXT('Data - Overview'!$G129,"0")&amp;""</f>
        <v>Index: 96</v>
      </c>
      <c r="L129" s="1" t="str">
        <f>'Data - Overview'!$J129&amp;CHAR(10)&amp;'Data - Overview'!$K129</f>
        <v>1 
Index: 96</v>
      </c>
      <c r="M129" s="1">
        <v>2</v>
      </c>
    </row>
    <row r="130" spans="1:13">
      <c r="A130" s="56" t="s">
        <v>171</v>
      </c>
      <c r="B130" s="72" t="str">
        <f>INDEX('Data - Knowledge'!$D:$D,MATCH('Data - Overview'!$A130,'Data - Knowledge'!$A:$A,0))</f>
        <v>Children at home : 2</v>
      </c>
      <c r="C130" s="72">
        <v>2</v>
      </c>
      <c r="D130" s="84">
        <f>INDEX('Data - Knowledge'!$E:$E,MATCH('Data - Overview'!$A130,'Data - Knowledge'!$A:$A,0))</f>
        <v>0.10294615384615384</v>
      </c>
      <c r="E130" s="85">
        <f>RANK('Data - Overview'!$D130,'Data - Overview'!$D$128:$D$131)</f>
        <v>3</v>
      </c>
      <c r="F130" s="84">
        <f>INDEX('Data - Knowledge'!$G:$G,MATCH('Data - Overview'!$A130,'Data - Knowledge'!$A:$A,0))</f>
        <v>0.10787175846067174</v>
      </c>
      <c r="G130" s="75">
        <f>INDEX('Data - Knowledge'!$J:$J,MATCH('Data - Overview'!$A130,'Data - Knowledge'!$A:$A,0))</f>
        <v>95.433833020981396</v>
      </c>
      <c r="H130" s="75">
        <f>RANK('Data - Overview'!$G130,'Data - Overview'!$G$128:$G$131)</f>
        <v>3</v>
      </c>
      <c r="I130" s="75">
        <f>'Data - Overview'!$G130 - 100</f>
        <v>-4.5661669790186039</v>
      </c>
      <c r="J130" s="72" t="str">
        <f>"" &amp;TEXT('Data - Overview'!$C130,"0")&amp;" "</f>
        <v xml:space="preserve">2 </v>
      </c>
      <c r="K130" s="72" t="str">
        <f>"Index: "&amp;TEXT('Data - Overview'!$G130,"0")&amp;""</f>
        <v>Index: 95</v>
      </c>
      <c r="L130" s="72" t="str">
        <f>'Data - Overview'!$J130&amp;CHAR(10)&amp;'Data - Overview'!$K130</f>
        <v>2 
Index: 95</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3.8292307692307695E-2</v>
      </c>
      <c r="E131" s="115">
        <f>RANK('Data - Overview'!$D131,'Data - Overview'!$D$128:$D$131)</f>
        <v>4</v>
      </c>
      <c r="F131" s="111">
        <f>INDEX('Data - Knowledge'!$G:$G,MATCH('Data - Overview'!$A131,'Data - Knowledge'!$A:$A,0))</f>
        <v>4.0459208149658213E-2</v>
      </c>
      <c r="G131" s="112">
        <f>INDEX('Data - Knowledge'!$J:$J,MATCH('Data - Overview'!$A131,'Data - Knowledge'!$A:$A,0))</f>
        <v>94.644234139889306</v>
      </c>
      <c r="H131" s="112">
        <f>RANK('Data - Overview'!$G131,'Data - Overview'!$G$128:$G$131)</f>
        <v>4</v>
      </c>
      <c r="I131" s="112">
        <f>'Data - Overview'!$G131 - 100</f>
        <v>-5.3557658601106937</v>
      </c>
      <c r="J131" s="108" t="str">
        <f>"" &amp;TEXT('Data - Overview'!$C131,"0")&amp;" "</f>
        <v xml:space="preserve">3+ </v>
      </c>
      <c r="K131" s="108" t="str">
        <f>"Index: "&amp;TEXT('Data - Overview'!$G131,"0")&amp;""</f>
        <v>Index: 95</v>
      </c>
      <c r="L131" s="108" t="str">
        <f>'Data - Overview'!$J131&amp;CHAR(10)&amp;'Data - Overview'!$K131</f>
        <v>3+ 
Index: 95</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0.20985384615384617</v>
      </c>
      <c r="E137" s="63">
        <f>RANK('Data - Overview'!$D137,'Data - Overview'!$D$137:$D$140)</f>
        <v>3</v>
      </c>
      <c r="F137" s="62">
        <f>INDEX('Data - Knowledge'!$G:$G,MATCH('Data - Overview'!$A137,'Data - Knowledge'!$A:$A,0))</f>
        <v>0.18364006353852674</v>
      </c>
      <c r="G137" s="64">
        <f>INDEX('Data - Knowledge'!$J:$J,MATCH('Data - Overview'!$A137,'Data - Knowledge'!$A:$A,0))</f>
        <v>114.27454451398613</v>
      </c>
      <c r="H137" s="64">
        <f>RANK('Data - Overview'!$G137,'Data - Overview'!$G$137:$G$140)</f>
        <v>1</v>
      </c>
      <c r="I137" s="61">
        <v>1</v>
      </c>
      <c r="J137" s="61" t="str">
        <f>"" &amp;TEXT('Data - Overview'!$C137,"0")&amp;" "</f>
        <v xml:space="preserve">1 person </v>
      </c>
      <c r="K137" s="61" t="str">
        <f>"Index: "&amp;TEXT('Data - Overview'!$G137,"0")&amp;""</f>
        <v>Index: 114</v>
      </c>
      <c r="L137" s="61" t="str">
        <f>'Data - Overview'!$J137&amp;CHAR(10)&amp;'Data - Overview'!$K137</f>
        <v>1 person 
Index: 114</v>
      </c>
    </row>
    <row r="138" spans="1:13">
      <c r="A138" s="1" t="s">
        <v>177</v>
      </c>
      <c r="B138" s="1" t="str">
        <f>INDEX('Data - Knowledge'!$D:$D,MATCH('Data - Overview'!$A138,'Data - Knowledge'!$A:$A,0))</f>
        <v>Household size : 2 persons</v>
      </c>
      <c r="C138" s="1" t="s">
        <v>178</v>
      </c>
      <c r="D138" s="68">
        <f>INDEX('Data - Knowledge'!$E:$E,MATCH('Data - Overview'!$A138,'Data - Knowledge'!$A:$A,0))</f>
        <v>0.39397692307692311</v>
      </c>
      <c r="E138" s="69">
        <f>RANK('Data - Overview'!$D138,'Data - Overview'!$D$137:$D$140)</f>
        <v>1</v>
      </c>
      <c r="F138" s="68">
        <f>INDEX('Data - Knowledge'!$G:$G,MATCH('Data - Overview'!$A138,'Data - Knowledge'!$A:$A,0))</f>
        <v>0.38787418326276724</v>
      </c>
      <c r="G138" s="70">
        <f>INDEX('Data - Knowledge'!$J:$J,MATCH('Data - Overview'!$A138,'Data - Knowledge'!$A:$A,0))</f>
        <v>101.57338128638006</v>
      </c>
      <c r="H138" s="70">
        <f>RANK('Data - Overview'!$G138,'Data - Overview'!$G$137:$G$140)</f>
        <v>2</v>
      </c>
      <c r="I138" s="1">
        <v>2</v>
      </c>
      <c r="J138" s="1" t="str">
        <f>"" &amp;TEXT('Data - Overview'!$C138,"0")&amp;" "</f>
        <v xml:space="preserve">2 people </v>
      </c>
      <c r="K138" s="1" t="str">
        <f>"Index: "&amp;TEXT('Data - Overview'!$G138,"0")&amp;""</f>
        <v>Index: 102</v>
      </c>
      <c r="L138" s="1" t="str">
        <f>'Data - Overview'!$J138&amp;CHAR(10)&amp;'Data - Overview'!$K138</f>
        <v>2 people 
Index: 102</v>
      </c>
    </row>
    <row r="139" spans="1:13">
      <c r="A139" s="72" t="s">
        <v>179</v>
      </c>
      <c r="B139" s="72" t="str">
        <f>INDEX('Data - Knowledge'!$D:$D,MATCH('Data - Overview'!$A139,'Data - Knowledge'!$A:$A,0))</f>
        <v>Household size : 3-4 persons</v>
      </c>
      <c r="C139" s="72" t="s">
        <v>180</v>
      </c>
      <c r="D139" s="84">
        <f>INDEX('Data - Knowledge'!$E:$E,MATCH('Data - Overview'!$A139,'Data - Knowledge'!$A:$A,0))</f>
        <v>0.32567692307692309</v>
      </c>
      <c r="E139" s="85">
        <f>RANK('Data - Overview'!$D139,'Data - Overview'!$D$137:$D$140)</f>
        <v>2</v>
      </c>
      <c r="F139" s="84">
        <f>INDEX('Data - Knowledge'!$G:$G,MATCH('Data - Overview'!$A139,'Data - Knowledge'!$A:$A,0))</f>
        <v>0.3470210449590253</v>
      </c>
      <c r="G139" s="75">
        <f>INDEX('Data - Knowledge'!$J:$J,MATCH('Data - Overview'!$A139,'Data - Knowledge'!$A:$A,0))</f>
        <v>93.849329257647057</v>
      </c>
      <c r="H139" s="75">
        <f>RANK('Data - Overview'!$G139,'Data - Overview'!$G$137:$G$140)</f>
        <v>3</v>
      </c>
      <c r="I139" s="72">
        <v>3</v>
      </c>
      <c r="J139" s="72" t="str">
        <f>"" &amp;TEXT('Data - Overview'!$C139,"0")&amp;" "</f>
        <v xml:space="preserve">3-4 people </v>
      </c>
      <c r="K139" s="72" t="str">
        <f>"Index: "&amp;TEXT('Data - Overview'!$G139,"0")&amp;""</f>
        <v>Index: 94</v>
      </c>
      <c r="L139" s="72" t="str">
        <f>'Data - Overview'!$J139&amp;CHAR(10)&amp;'Data - Overview'!$K139</f>
        <v>3-4 people 
Index: 94</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7.0292307692307682E-2</v>
      </c>
      <c r="E140" s="115">
        <f>RANK('Data - Overview'!$D140,'Data - Overview'!$D$137:$D$140)</f>
        <v>4</v>
      </c>
      <c r="F140" s="111">
        <f>INDEX('Data - Knowledge'!$G:$G,MATCH('Data - Overview'!$A140,'Data - Knowledge'!$A:$A,0))</f>
        <v>8.1627077053531491E-2</v>
      </c>
      <c r="G140" s="112">
        <f>INDEX('Data - Knowledge'!$J:$J,MATCH('Data - Overview'!$A140,'Data - Knowledge'!$A:$A,0))</f>
        <v>86.113959031277815</v>
      </c>
      <c r="H140" s="112">
        <f>RANK('Data - Overview'!$G140,'Data - Overview'!$G$137:$G$140)</f>
        <v>4</v>
      </c>
      <c r="I140" s="108">
        <v>4</v>
      </c>
      <c r="J140" s="108" t="str">
        <f>"" &amp;TEXT('Data - Overview'!$C140,"0")&amp;" "</f>
        <v xml:space="preserve">5+ people </v>
      </c>
      <c r="K140" s="108" t="str">
        <f>"Index: "&amp;TEXT('Data - Overview'!$G140,"0")&amp;""</f>
        <v>Index: 86</v>
      </c>
      <c r="L140" s="108" t="str">
        <f>'Data - Overview'!$J140&amp;CHAR(10)&amp;'Data - Overview'!$K140</f>
        <v>5+ people 
Index: 86</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0.19383076923076925</v>
      </c>
      <c r="E146" s="63">
        <f>RANK('Data - Overview'!$D146,'Data - Overview'!$D$146:$D$151)</f>
        <v>3</v>
      </c>
      <c r="F146" s="62">
        <f>INDEX('Data - Knowledge'!$G:$G,MATCH('Data - Overview'!$A146,'Data - Knowledge'!$A:$A,0))</f>
        <v>0.16121802891177203</v>
      </c>
      <c r="G146" s="64">
        <f>INDEX('Data - Knowledge'!$J:$J,MATCH('Data - Overview'!$A146,'Data - Knowledge'!$A:$A,0))</f>
        <v>120.22896604004805</v>
      </c>
      <c r="H146" s="64">
        <f>RANK('Data - Overview'!$G146,'Data - Overview'!$G$146:$G$151)</f>
        <v>1</v>
      </c>
      <c r="I146" s="64">
        <f xml:space="preserve"> 'Data - Overview'!$G146 - 100</f>
        <v>20.22896604004805</v>
      </c>
      <c r="J146" s="61" t="str">
        <f>"" &amp;TEXT('Data - Overview'!$C146,"0")&amp;" "</f>
        <v xml:space="preserve">&lt;20k </v>
      </c>
      <c r="K146" s="61" t="str">
        <f>"Index: "&amp;TEXT('Data - Overview'!$G146,"0")&amp;""</f>
        <v>Index: 120</v>
      </c>
      <c r="L146" s="61" t="str">
        <f>'Data - Overview'!$J146&amp;CHAR(10)&amp;'Data - Overview'!$K146</f>
        <v>&lt;20k 
Index: 120</v>
      </c>
      <c r="M146" s="61">
        <v>1</v>
      </c>
    </row>
    <row r="147" spans="1:13">
      <c r="A147" s="86" t="s">
        <v>186</v>
      </c>
      <c r="B147" s="1" t="str">
        <f>INDEX('Data - Knowledge'!$D:$D,MATCH('Data - Overview'!$A147,'Data - Knowledge'!$A:$A,0))</f>
        <v>£20,000-£40,000</v>
      </c>
      <c r="C147" s="1" t="s">
        <v>187</v>
      </c>
      <c r="D147" s="68">
        <f>INDEX('Data - Knowledge'!$E:$E,MATCH('Data - Overview'!$A147,'Data - Knowledge'!$A:$A,0))</f>
        <v>0.33983846153846148</v>
      </c>
      <c r="E147" s="69">
        <f>RANK('Data - Overview'!$D147,'Data - Overview'!$D$146:$D$151)</f>
        <v>1</v>
      </c>
      <c r="F147" s="68">
        <f>INDEX('Data - Knowledge'!$G:$G,MATCH('Data - Overview'!$A147,'Data - Knowledge'!$A:$A,0))</f>
        <v>0.31110931065925584</v>
      </c>
      <c r="G147" s="70">
        <f>INDEX('Data - Knowledge'!$J:$J,MATCH('Data - Overview'!$A147,'Data - Knowledge'!$A:$A,0))</f>
        <v>109.23442336660617</v>
      </c>
      <c r="H147" s="70">
        <f>RANK('Data - Overview'!$G147,'Data - Overview'!$G$146:$G$151)</f>
        <v>2</v>
      </c>
      <c r="I147" s="70">
        <f xml:space="preserve"> 'Data - Overview'!$G147 - 100</f>
        <v>9.2344233666061655</v>
      </c>
      <c r="J147" s="1" t="str">
        <f>"" &amp;TEXT('Data - Overview'!$C147,"0")&amp;" "</f>
        <v xml:space="preserve">20k - 40k </v>
      </c>
      <c r="K147" s="1" t="str">
        <f>"Index: "&amp;TEXT('Data - Overview'!$G147,"0")&amp;""</f>
        <v>Index: 109</v>
      </c>
      <c r="L147" s="1" t="str">
        <f>'Data - Overview'!$J147&amp;CHAR(10)&amp;'Data - Overview'!$K147</f>
        <v>20k - 40k 
Index: 109</v>
      </c>
      <c r="M147" s="1">
        <v>2</v>
      </c>
    </row>
    <row r="148" spans="1:13">
      <c r="A148" s="56" t="s">
        <v>188</v>
      </c>
      <c r="B148" s="72" t="str">
        <f>INDEX('Data - Knowledge'!$D:$D,MATCH('Data - Overview'!$A148,'Data - Knowledge'!$A:$A,0))</f>
        <v>£40,000-£60,000</v>
      </c>
      <c r="C148" s="72" t="s">
        <v>189</v>
      </c>
      <c r="D148" s="84">
        <f>INDEX('Data - Knowledge'!$E:$E,MATCH('Data - Overview'!$A148,'Data - Knowledge'!$A:$A,0))</f>
        <v>0.21427692307692306</v>
      </c>
      <c r="E148" s="85">
        <f>RANK('Data - Overview'!$D148,'Data - Overview'!$D$146:$D$151)</f>
        <v>2</v>
      </c>
      <c r="F148" s="84">
        <f>INDEX('Data - Knowledge'!$G:$G,MATCH('Data - Overview'!$A148,'Data - Knowledge'!$A:$A,0))</f>
        <v>0.21309835113457506</v>
      </c>
      <c r="G148" s="75">
        <f>INDEX('Data - Knowledge'!$J:$J,MATCH('Data - Overview'!$A148,'Data - Knowledge'!$A:$A,0))</f>
        <v>100.55306478725576</v>
      </c>
      <c r="H148" s="75">
        <f>RANK('Data - Overview'!$G148,'Data - Overview'!$G$146:$G$151)</f>
        <v>3</v>
      </c>
      <c r="I148" s="75">
        <f xml:space="preserve"> 'Data - Overview'!$G148 - 100</f>
        <v>0.55306478725576369</v>
      </c>
      <c r="J148" s="72" t="str">
        <f>"" &amp;TEXT('Data - Overview'!$C148,"0")&amp;" "</f>
        <v xml:space="preserve">40k - 60k </v>
      </c>
      <c r="K148" s="72" t="str">
        <f>"Index: "&amp;TEXT('Data - Overview'!$G148,"0")&amp;""</f>
        <v>Index: 101</v>
      </c>
      <c r="L148" s="72" t="str">
        <f>'Data - Overview'!$J148&amp;CHAR(10)&amp;'Data - Overview'!$K148</f>
        <v>40k - 60k 
Index: 101</v>
      </c>
      <c r="M148" s="72">
        <v>3</v>
      </c>
    </row>
    <row r="149" spans="1:13">
      <c r="A149" s="86" t="s">
        <v>190</v>
      </c>
      <c r="B149" s="1" t="str">
        <f>INDEX('Data - Knowledge'!$D:$D,MATCH('Data - Overview'!$A149,'Data - Knowledge'!$A:$A,0))</f>
        <v>£60,000-£80,000</v>
      </c>
      <c r="C149" s="1" t="s">
        <v>191</v>
      </c>
      <c r="D149" s="68">
        <f>INDEX('Data - Knowledge'!$E:$E,MATCH('Data - Overview'!$A149,'Data - Knowledge'!$A:$A,0))</f>
        <v>0.13605384615384616</v>
      </c>
      <c r="E149" s="69">
        <f>RANK('Data - Overview'!$D149,'Data - Overview'!$D$146:$D$151)</f>
        <v>4</v>
      </c>
      <c r="F149" s="68">
        <f>INDEX('Data - Knowledge'!$G:$G,MATCH('Data - Overview'!$A149,'Data - Knowledge'!$A:$A,0))</f>
        <v>0.14212792500827628</v>
      </c>
      <c r="G149" s="70">
        <f>INDEX('Data - Knowledge'!$J:$J,MATCH('Data - Overview'!$A149,'Data - Knowledge'!$A:$A,0))</f>
        <v>95.726329745490602</v>
      </c>
      <c r="H149" s="70">
        <f>RANK('Data - Overview'!$G149,'Data - Overview'!$G$146:$G$151)</f>
        <v>4</v>
      </c>
      <c r="I149" s="70">
        <f xml:space="preserve"> 'Data - Overview'!$G149 - 100</f>
        <v>-4.2736702545093976</v>
      </c>
      <c r="J149" s="1" t="str">
        <f>"" &amp;TEXT('Data - Overview'!$C149,"0")&amp;" "</f>
        <v xml:space="preserve">60k - 80k </v>
      </c>
      <c r="K149" s="1" t="str">
        <f>"Index: "&amp;TEXT('Data - Overview'!$G149,"0")&amp;""</f>
        <v>Index: 96</v>
      </c>
      <c r="L149" s="1" t="str">
        <f>'Data - Overview'!$J149&amp;CHAR(10)&amp;'Data - Overview'!$K149</f>
        <v>60k - 80k 
Index: 96</v>
      </c>
      <c r="M149" s="1">
        <v>4</v>
      </c>
    </row>
    <row r="150" spans="1:13">
      <c r="A150" s="56" t="s">
        <v>192</v>
      </c>
      <c r="B150" s="72" t="str">
        <f>INDEX('Data - Knowledge'!$D:$D,MATCH('Data - Overview'!$A150,'Data - Knowledge'!$A:$A,0))</f>
        <v>£80,000-£100,000</v>
      </c>
      <c r="C150" s="72" t="s">
        <v>193</v>
      </c>
      <c r="D150" s="84">
        <f>INDEX('Data - Knowledge'!$E:$E,MATCH('Data - Overview'!$A150,'Data - Knowledge'!$A:$A,0))</f>
        <v>5.8569230769230783E-2</v>
      </c>
      <c r="E150" s="85">
        <f>RANK('Data - Overview'!$D150,'Data - Overview'!$D$146:$D$151)</f>
        <v>5</v>
      </c>
      <c r="F150" s="84">
        <f>INDEX('Data - Knowledge'!$G:$G,MATCH('Data - Overview'!$A150,'Data - Knowledge'!$A:$A,0))</f>
        <v>7.5628836850022363E-2</v>
      </c>
      <c r="G150" s="75">
        <f>INDEX('Data - Knowledge'!$J:$J,MATCH('Data - Overview'!$A150,'Data - Knowledge'!$A:$A,0))</f>
        <v>77.4429876336429</v>
      </c>
      <c r="H150" s="75">
        <f>RANK('Data - Overview'!$G150,'Data - Overview'!$G$146:$G$151)</f>
        <v>5</v>
      </c>
      <c r="I150" s="75">
        <f xml:space="preserve"> 'Data - Overview'!$G150 - 100</f>
        <v>-22.5570123663571</v>
      </c>
      <c r="J150" s="72" t="str">
        <f>"" &amp;TEXT('Data - Overview'!$C150,"0")&amp;" "</f>
        <v xml:space="preserve">80k - 100k </v>
      </c>
      <c r="K150" s="72" t="str">
        <f>"Index: "&amp;TEXT('Data - Overview'!$G150,"0")&amp;""</f>
        <v>Index: 77</v>
      </c>
      <c r="L150" s="72" t="str">
        <f>'Data - Overview'!$J150&amp;CHAR(10)&amp;'Data - Overview'!$K150</f>
        <v>80k - 100k 
Index: 77</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5.7792307692307705E-2</v>
      </c>
      <c r="E151" s="115">
        <f>RANK('Data - Overview'!$D151,'Data - Overview'!$D$146:$D$151)</f>
        <v>6</v>
      </c>
      <c r="F151" s="111">
        <f>INDEX('Data - Knowledge'!$G:$G,MATCH('Data - Overview'!$A151,'Data - Knowledge'!$A:$A,0))</f>
        <v>9.6759790682952054E-2</v>
      </c>
      <c r="G151" s="112">
        <f>INDEX('Data - Knowledge'!$J:$J,MATCH('Data - Overview'!$A151,'Data - Knowledge'!$A:$A,0))</f>
        <v>59.727607185171429</v>
      </c>
      <c r="H151" s="112">
        <f>RANK('Data - Overview'!$G151,'Data - Overview'!$G$146:$G$151)</f>
        <v>6</v>
      </c>
      <c r="I151" s="112">
        <f xml:space="preserve"> 'Data - Overview'!$G151 - 100</f>
        <v>-40.272392814828571</v>
      </c>
      <c r="J151" s="108" t="str">
        <f>"" &amp;TEXT('Data - Overview'!$C151,"0")&amp;" "</f>
        <v xml:space="preserve">100k+ </v>
      </c>
      <c r="K151" s="108" t="str">
        <f>"Index: "&amp;TEXT('Data - Overview'!$G151,"0")&amp;""</f>
        <v>Index: 60</v>
      </c>
      <c r="L151" s="108" t="str">
        <f>'Data - Overview'!$J151&amp;CHAR(10)&amp;'Data - Overview'!$K151</f>
        <v>100k+ 
Index: 60</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0.33983846153846148</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F680F-A95B-4A0D-8737-9DFA2F63C6CE}">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130</v>
      </c>
      <c r="K2" s="123">
        <f>'Input Sheet'!B8</f>
        <v>3</v>
      </c>
      <c r="L2" s="123">
        <f>'Input Sheet'!B9</f>
        <v>8</v>
      </c>
      <c r="M2" s="123">
        <f>'Input Sheet'!B10</f>
        <v>5</v>
      </c>
      <c r="N2" s="123">
        <f>'Input Sheet'!B11</f>
        <v>23</v>
      </c>
      <c r="O2" s="123">
        <f>'Input Sheet'!B12</f>
        <v>1</v>
      </c>
      <c r="P2" s="123">
        <f>'Input Sheet'!B13</f>
        <v>2</v>
      </c>
      <c r="Q2" s="123">
        <f>'Input Sheet'!B14</f>
        <v>1</v>
      </c>
      <c r="R2" s="123">
        <f>'Input Sheet'!B15</f>
        <v>0</v>
      </c>
      <c r="S2" s="123">
        <f>'Input Sheet'!B16</f>
        <v>2</v>
      </c>
      <c r="T2" s="123">
        <f>'Input Sheet'!B17</f>
        <v>9</v>
      </c>
      <c r="U2" s="123">
        <f>'Input Sheet'!B18</f>
        <v>1</v>
      </c>
      <c r="V2" s="123">
        <f>'Input Sheet'!B19</f>
        <v>2</v>
      </c>
      <c r="W2" s="123">
        <f>'Input Sheet'!B20</f>
        <v>0</v>
      </c>
      <c r="X2" s="123">
        <f>'Input Sheet'!B21</f>
        <v>9</v>
      </c>
      <c r="Y2" s="123">
        <f>'Input Sheet'!B22</f>
        <v>7</v>
      </c>
      <c r="Z2" s="123">
        <f>'Input Sheet'!B23</f>
        <v>22</v>
      </c>
      <c r="AA2" s="123">
        <f>'Input Sheet'!B24</f>
        <v>20</v>
      </c>
      <c r="AB2" s="123">
        <f>'Input Sheet'!B25</f>
        <v>0</v>
      </c>
      <c r="AC2" s="123">
        <f>'Input Sheet'!B26</f>
        <v>3</v>
      </c>
      <c r="AD2" s="123">
        <f>'Input Sheet'!B27</f>
        <v>9</v>
      </c>
      <c r="AE2" s="123">
        <f>'Input Sheet'!B28</f>
        <v>2</v>
      </c>
      <c r="AF2" s="123">
        <f>'Input Sheet'!B29</f>
        <v>0</v>
      </c>
      <c r="AG2" s="123">
        <f>'Input Sheet'!B30</f>
        <v>0</v>
      </c>
      <c r="AH2" s="123">
        <f>'Input Sheet'!B31</f>
        <v>0</v>
      </c>
      <c r="AI2" s="123">
        <f>'Input Sheet'!B32</f>
        <v>1</v>
      </c>
      <c r="AJ2" s="123">
        <f>'Input Sheet'!B32</f>
        <v>1</v>
      </c>
      <c r="AK2" s="123">
        <f>'Input Sheet'!B32</f>
        <v>1</v>
      </c>
      <c r="AL2" s="123">
        <f>'Input Sheet'!B32</f>
        <v>1</v>
      </c>
    </row>
    <row r="3" spans="1:38">
      <c r="I3" s="124" t="s">
        <v>199</v>
      </c>
      <c r="J3" s="125">
        <f>SUM(K3:AI3)</f>
        <v>344358</v>
      </c>
      <c r="K3" s="123">
        <f>'Input Sheet'!C8</f>
        <v>3787</v>
      </c>
      <c r="L3" s="123">
        <f>'Input Sheet'!C9</f>
        <v>11136</v>
      </c>
      <c r="M3" s="123">
        <f>'Input Sheet'!C10</f>
        <v>17099</v>
      </c>
      <c r="N3" s="123">
        <f>'Input Sheet'!C11</f>
        <v>14210</v>
      </c>
      <c r="O3" s="123">
        <f>'Input Sheet'!C12</f>
        <v>12098</v>
      </c>
      <c r="P3" s="123">
        <f>'Input Sheet'!C13</f>
        <v>3360</v>
      </c>
      <c r="Q3" s="123">
        <f>'Input Sheet'!C14</f>
        <v>7077</v>
      </c>
      <c r="R3" s="123">
        <f>'Input Sheet'!C15</f>
        <v>0</v>
      </c>
      <c r="S3" s="123">
        <f>'Input Sheet'!C16</f>
        <v>16337</v>
      </c>
      <c r="T3" s="123">
        <f>'Input Sheet'!C17</f>
        <v>12048</v>
      </c>
      <c r="U3" s="123">
        <f>'Input Sheet'!C18</f>
        <v>6926</v>
      </c>
      <c r="V3" s="123">
        <f>'Input Sheet'!C19</f>
        <v>6282</v>
      </c>
      <c r="W3" s="123">
        <f>'Input Sheet'!C20</f>
        <v>7412</v>
      </c>
      <c r="X3" s="123">
        <f>'Input Sheet'!C21</f>
        <v>13105</v>
      </c>
      <c r="Y3" s="123">
        <f>'Input Sheet'!C22</f>
        <v>15117</v>
      </c>
      <c r="Z3" s="123">
        <f>'Input Sheet'!C23</f>
        <v>22417</v>
      </c>
      <c r="AA3" s="123">
        <f>'Input Sheet'!C24</f>
        <v>26453</v>
      </c>
      <c r="AB3" s="123">
        <f>'Input Sheet'!C25</f>
        <v>106</v>
      </c>
      <c r="AC3" s="123">
        <f>'Input Sheet'!C26</f>
        <v>48853</v>
      </c>
      <c r="AD3" s="123">
        <f>'Input Sheet'!C27</f>
        <v>25084</v>
      </c>
      <c r="AE3" s="123">
        <f>'Input Sheet'!C28</f>
        <v>5253</v>
      </c>
      <c r="AF3" s="123">
        <f>'Input Sheet'!C29</f>
        <v>1307</v>
      </c>
      <c r="AG3" s="123">
        <f>'Input Sheet'!C30</f>
        <v>15264</v>
      </c>
      <c r="AH3" s="123">
        <f>'Input Sheet'!C31</f>
        <v>30382</v>
      </c>
      <c r="AI3" s="123">
        <f>'Input Sheet'!C32</f>
        <v>23245</v>
      </c>
      <c r="AJ3" s="123">
        <f>'Input Sheet'!C32</f>
        <v>23245</v>
      </c>
      <c r="AK3" s="123">
        <f>'Input Sheet'!C32</f>
        <v>23245</v>
      </c>
      <c r="AL3" s="123">
        <f>'Input Sheet'!C32</f>
        <v>23245</v>
      </c>
    </row>
    <row r="4" spans="1:38">
      <c r="I4" s="124" t="s">
        <v>200</v>
      </c>
      <c r="J4" s="126">
        <f t="shared" ref="J4:AL5" si="0">J2/$J2</f>
        <v>1</v>
      </c>
      <c r="K4" s="126">
        <f t="shared" si="0"/>
        <v>2.3076923076923078E-2</v>
      </c>
      <c r="L4" s="126">
        <f t="shared" si="0"/>
        <v>6.1538461538461542E-2</v>
      </c>
      <c r="M4" s="126">
        <f t="shared" si="0"/>
        <v>3.8461538461538464E-2</v>
      </c>
      <c r="N4" s="126">
        <f t="shared" si="0"/>
        <v>0.17692307692307693</v>
      </c>
      <c r="O4" s="126">
        <f t="shared" si="0"/>
        <v>7.6923076923076927E-3</v>
      </c>
      <c r="P4" s="126">
        <f t="shared" si="0"/>
        <v>1.5384615384615385E-2</v>
      </c>
      <c r="Q4" s="126">
        <f t="shared" si="0"/>
        <v>7.6923076923076927E-3</v>
      </c>
      <c r="R4" s="126">
        <f t="shared" si="0"/>
        <v>0</v>
      </c>
      <c r="S4" s="126">
        <f t="shared" si="0"/>
        <v>1.5384615384615385E-2</v>
      </c>
      <c r="T4" s="126">
        <f t="shared" si="0"/>
        <v>6.9230769230769235E-2</v>
      </c>
      <c r="U4" s="126">
        <f t="shared" si="0"/>
        <v>7.6923076923076927E-3</v>
      </c>
      <c r="V4" s="126">
        <f t="shared" si="0"/>
        <v>1.5384615384615385E-2</v>
      </c>
      <c r="W4" s="126">
        <f t="shared" si="0"/>
        <v>0</v>
      </c>
      <c r="X4" s="126">
        <f t="shared" si="0"/>
        <v>6.9230769230769235E-2</v>
      </c>
      <c r="Y4" s="126">
        <f t="shared" si="0"/>
        <v>5.3846153846153849E-2</v>
      </c>
      <c r="Z4" s="126">
        <f t="shared" si="0"/>
        <v>0.16923076923076924</v>
      </c>
      <c r="AA4" s="126">
        <f t="shared" si="0"/>
        <v>0.15384615384615385</v>
      </c>
      <c r="AB4" s="126">
        <f t="shared" si="0"/>
        <v>0</v>
      </c>
      <c r="AC4" s="126">
        <f t="shared" si="0"/>
        <v>2.3076923076923078E-2</v>
      </c>
      <c r="AD4" s="126">
        <f t="shared" si="0"/>
        <v>6.9230769230769235E-2</v>
      </c>
      <c r="AE4" s="126">
        <f t="shared" si="0"/>
        <v>1.5384615384615385E-2</v>
      </c>
      <c r="AF4" s="126">
        <f t="shared" si="0"/>
        <v>0</v>
      </c>
      <c r="AG4" s="126">
        <f t="shared" si="0"/>
        <v>0</v>
      </c>
      <c r="AH4" s="126">
        <f t="shared" si="0"/>
        <v>0</v>
      </c>
      <c r="AI4" s="126">
        <f t="shared" si="0"/>
        <v>7.6923076923076927E-3</v>
      </c>
      <c r="AJ4" s="126">
        <f t="shared" si="0"/>
        <v>7.6923076923076927E-3</v>
      </c>
      <c r="AK4" s="126">
        <f t="shared" si="0"/>
        <v>7.6923076923076927E-3</v>
      </c>
      <c r="AL4" s="126">
        <f t="shared" si="0"/>
        <v>7.6923076923076927E-3</v>
      </c>
    </row>
    <row r="5" spans="1:38">
      <c r="I5" s="124" t="s">
        <v>201</v>
      </c>
      <c r="J5" s="126">
        <f t="shared" si="0"/>
        <v>1</v>
      </c>
      <c r="K5" s="126">
        <f t="shared" si="0"/>
        <v>1.0997276090580151E-2</v>
      </c>
      <c r="L5" s="126">
        <f t="shared" si="0"/>
        <v>3.2338438485529593E-2</v>
      </c>
      <c r="M5" s="126">
        <f t="shared" si="0"/>
        <v>4.965471979742013E-2</v>
      </c>
      <c r="N5" s="126">
        <f t="shared" si="0"/>
        <v>4.1265194942472661E-2</v>
      </c>
      <c r="O5" s="126">
        <f t="shared" si="0"/>
        <v>3.5132042815906699E-2</v>
      </c>
      <c r="P5" s="126">
        <f t="shared" si="0"/>
        <v>9.7572874740822057E-3</v>
      </c>
      <c r="Q5" s="126">
        <f t="shared" si="0"/>
        <v>2.0551286742285645E-2</v>
      </c>
      <c r="R5" s="126">
        <f t="shared" si="0"/>
        <v>0</v>
      </c>
      <c r="S5" s="126">
        <f t="shared" si="0"/>
        <v>4.7441906388119341E-2</v>
      </c>
      <c r="T5" s="126">
        <f t="shared" si="0"/>
        <v>3.4986845085637625E-2</v>
      </c>
      <c r="U5" s="126">
        <f t="shared" si="0"/>
        <v>2.0112789596873022E-2</v>
      </c>
      <c r="V5" s="126">
        <f t="shared" si="0"/>
        <v>1.8242642831007266E-2</v>
      </c>
      <c r="W5" s="126">
        <f t="shared" si="0"/>
        <v>2.1524111535088482E-2</v>
      </c>
      <c r="X5" s="126">
        <f t="shared" si="0"/>
        <v>3.8056325103525981E-2</v>
      </c>
      <c r="Y5" s="126">
        <f t="shared" si="0"/>
        <v>4.3899081769553781E-2</v>
      </c>
      <c r="Z5" s="126">
        <f t="shared" si="0"/>
        <v>6.5097950388839518E-2</v>
      </c>
      <c r="AA5" s="126">
        <f t="shared" si="0"/>
        <v>7.6818311176159698E-2</v>
      </c>
      <c r="AB5" s="126">
        <f t="shared" si="0"/>
        <v>3.078191881704505E-4</v>
      </c>
      <c r="AC5" s="126">
        <f t="shared" si="0"/>
        <v>0.14186689433670774</v>
      </c>
      <c r="AD5" s="126">
        <f t="shared" si="0"/>
        <v>7.2842797321392275E-2</v>
      </c>
      <c r="AE5" s="126">
        <f t="shared" si="0"/>
        <v>1.525447354206959E-2</v>
      </c>
      <c r="AF5" s="126">
        <f t="shared" si="0"/>
        <v>3.7954686692337623E-3</v>
      </c>
      <c r="AG5" s="126">
        <f t="shared" si="0"/>
        <v>4.4325963096544872E-2</v>
      </c>
      <c r="AH5" s="126">
        <f t="shared" si="0"/>
        <v>8.8227948820704033E-2</v>
      </c>
      <c r="AI5" s="126">
        <f t="shared" si="0"/>
        <v>6.7502424802095493E-2</v>
      </c>
      <c r="AJ5" s="126">
        <f t="shared" si="0"/>
        <v>6.7502424802095493E-2</v>
      </c>
      <c r="AK5" s="126">
        <f t="shared" si="0"/>
        <v>6.7502424802095493E-2</v>
      </c>
      <c r="AL5" s="126">
        <f t="shared" si="0"/>
        <v>6.7502424802095493E-2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0.13197692307692308</v>
      </c>
      <c r="F9" s="128">
        <f t="shared" ref="F9:F72" si="2">SUMPRODUCT($K$2:$AI$2,$K9:$AI9)</f>
        <v>17.157</v>
      </c>
      <c r="G9" s="122">
        <f t="shared" ref="G9:G72" si="3">SUMPRODUCT($K$3:$AI$3,$K9:$AI9)/$J$3</f>
        <v>0.12982592244118041</v>
      </c>
      <c r="H9" s="128">
        <f t="shared" ref="H9:H72" si="4">SUMPRODUCT($K$3:$AI$3,$K9:$AI9)</f>
        <v>44706.595000000001</v>
      </c>
      <c r="I9" s="122">
        <f t="shared" ref="I9:I72" si="5">CORREL($K$4:$AI$4,$K9:$AI9)</f>
        <v>-0.16875597693120106</v>
      </c>
      <c r="J9" s="128">
        <f>$E9/$G9*100</f>
        <v>101.6568344713416</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7.6230769230769251E-3</v>
      </c>
      <c r="F10" s="128">
        <f t="shared" si="2"/>
        <v>0.99100000000000021</v>
      </c>
      <c r="G10" s="122">
        <f t="shared" si="3"/>
        <v>7.0691983342916383E-3</v>
      </c>
      <c r="H10" s="128">
        <f t="shared" si="4"/>
        <v>2434.335</v>
      </c>
      <c r="I10" s="122">
        <f t="shared" si="5"/>
        <v>6.0316405325705645E-3</v>
      </c>
      <c r="J10" s="128">
        <f t="shared" ref="J10:J73" si="6">$E10/$G10*100</f>
        <v>107.83509759654788</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1.9915384615384613E-2</v>
      </c>
      <c r="F11" s="128">
        <f t="shared" si="2"/>
        <v>2.5889999999999995</v>
      </c>
      <c r="G11" s="122">
        <f t="shared" si="3"/>
        <v>1.8556278640252298E-2</v>
      </c>
      <c r="H11" s="128">
        <f t="shared" si="4"/>
        <v>6390.0030000000006</v>
      </c>
      <c r="I11" s="122">
        <f t="shared" si="5"/>
        <v>0.15022491594764631</v>
      </c>
      <c r="J11" s="128">
        <f t="shared" si="6"/>
        <v>107.32423780371643</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2.3176923076923081E-2</v>
      </c>
      <c r="F12" s="128">
        <f t="shared" si="2"/>
        <v>3.0130000000000003</v>
      </c>
      <c r="G12" s="122">
        <f t="shared" si="3"/>
        <v>2.0246307621719261E-2</v>
      </c>
      <c r="H12" s="128">
        <f t="shared" si="4"/>
        <v>6971.978000000001</v>
      </c>
      <c r="I12" s="122">
        <f t="shared" si="5"/>
        <v>0.23064926001208796</v>
      </c>
      <c r="J12" s="128">
        <f t="shared" si="6"/>
        <v>114.47481442028472</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2.1538461538461538E-2</v>
      </c>
      <c r="F13" s="128">
        <f t="shared" si="2"/>
        <v>2.8</v>
      </c>
      <c r="G13" s="122">
        <f t="shared" si="3"/>
        <v>1.9254357383885378E-2</v>
      </c>
      <c r="H13" s="128">
        <f t="shared" si="4"/>
        <v>6630.3920000000007</v>
      </c>
      <c r="I13" s="122">
        <f t="shared" si="5"/>
        <v>0.35414781649120342</v>
      </c>
      <c r="J13" s="128">
        <f t="shared" si="6"/>
        <v>111.86279089473952</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2.2546153846153844E-2</v>
      </c>
      <c r="F14" s="128">
        <f t="shared" si="2"/>
        <v>2.9309999999999996</v>
      </c>
      <c r="G14" s="122">
        <f t="shared" si="3"/>
        <v>1.9234430447383249E-2</v>
      </c>
      <c r="H14" s="128">
        <f t="shared" si="4"/>
        <v>6623.5300000000007</v>
      </c>
      <c r="I14" s="122">
        <f t="shared" si="5"/>
        <v>0.13768489415242285</v>
      </c>
      <c r="J14" s="128">
        <f t="shared" si="6"/>
        <v>117.21768371478419</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5.4538461538461537E-3</v>
      </c>
      <c r="F15" s="128">
        <f t="shared" si="2"/>
        <v>0.70899999999999996</v>
      </c>
      <c r="G15" s="122">
        <f t="shared" si="3"/>
        <v>5.0529710359567661E-3</v>
      </c>
      <c r="H15" s="128">
        <f t="shared" si="4"/>
        <v>1740.0309999999999</v>
      </c>
      <c r="I15" s="122">
        <f t="shared" si="5"/>
        <v>4.8049317395893416E-2</v>
      </c>
      <c r="J15" s="128">
        <f t="shared" si="6"/>
        <v>107.93345370548879</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4.0753846153846154E-2</v>
      </c>
      <c r="F16" s="128">
        <f t="shared" si="2"/>
        <v>5.298</v>
      </c>
      <c r="G16" s="122">
        <f t="shared" si="3"/>
        <v>3.8942423292039098E-2</v>
      </c>
      <c r="H16" s="128">
        <f t="shared" si="4"/>
        <v>13410.135</v>
      </c>
      <c r="I16" s="122">
        <f t="shared" si="5"/>
        <v>0.32014740726569557</v>
      </c>
      <c r="J16" s="128">
        <f t="shared" si="6"/>
        <v>104.65154119511962</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9.9615384615384609E-3</v>
      </c>
      <c r="F17" s="128">
        <f t="shared" si="2"/>
        <v>1.2949999999999999</v>
      </c>
      <c r="G17" s="122">
        <f t="shared" si="3"/>
        <v>8.80491523356507E-3</v>
      </c>
      <c r="H17" s="128">
        <f t="shared" si="4"/>
        <v>3032.0430000000001</v>
      </c>
      <c r="I17" s="122">
        <f t="shared" si="5"/>
        <v>2.6828873817718934E-2</v>
      </c>
      <c r="J17" s="128">
        <f t="shared" si="6"/>
        <v>113.13610860856727</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1.5361538461538461E-2</v>
      </c>
      <c r="F18" s="128">
        <f t="shared" si="2"/>
        <v>1.9969999999999999</v>
      </c>
      <c r="G18" s="122">
        <f t="shared" si="3"/>
        <v>1.434271020275411E-2</v>
      </c>
      <c r="H18" s="128">
        <f t="shared" si="4"/>
        <v>4939.027</v>
      </c>
      <c r="I18" s="122">
        <f t="shared" si="5"/>
        <v>-9.3191896729589399E-2</v>
      </c>
      <c r="J18" s="128">
        <f t="shared" si="6"/>
        <v>107.10345704808783</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1.1453846153846155E-2</v>
      </c>
      <c r="F19" s="128">
        <f t="shared" si="2"/>
        <v>1.4890000000000001</v>
      </c>
      <c r="G19" s="122">
        <f t="shared" si="3"/>
        <v>1.0960927290784593E-2</v>
      </c>
      <c r="H19" s="128">
        <f t="shared" si="4"/>
        <v>3774.4830000000006</v>
      </c>
      <c r="I19" s="122">
        <f t="shared" si="5"/>
        <v>-1.0895340841010143E-2</v>
      </c>
      <c r="J19" s="128">
        <f t="shared" si="6"/>
        <v>104.49705440046102</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0.18505384615384615</v>
      </c>
      <c r="F20" s="128">
        <f t="shared" si="2"/>
        <v>24.056999999999999</v>
      </c>
      <c r="G20" s="122">
        <f t="shared" si="3"/>
        <v>0.17472912782627387</v>
      </c>
      <c r="H20" s="128">
        <f t="shared" si="4"/>
        <v>60169.373000000014</v>
      </c>
      <c r="I20" s="122">
        <f t="shared" si="5"/>
        <v>0.25671022181566094</v>
      </c>
      <c r="J20" s="128">
        <f t="shared" si="6"/>
        <v>105.90898521386643</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3.0307692307692314E-3</v>
      </c>
      <c r="F21" s="128">
        <f t="shared" si="2"/>
        <v>0.39400000000000007</v>
      </c>
      <c r="G21" s="122">
        <f t="shared" si="3"/>
        <v>3.046129318906487E-3</v>
      </c>
      <c r="H21" s="128">
        <f t="shared" si="4"/>
        <v>1048.9590000000001</v>
      </c>
      <c r="I21" s="122">
        <f t="shared" si="5"/>
        <v>-0.13876889991049141</v>
      </c>
      <c r="J21" s="128">
        <f t="shared" si="6"/>
        <v>99.495750622210295</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3.1099999999999996E-2</v>
      </c>
      <c r="F22" s="128">
        <f t="shared" si="2"/>
        <v>4.0429999999999993</v>
      </c>
      <c r="G22" s="122">
        <f t="shared" si="3"/>
        <v>2.6724092368988091E-2</v>
      </c>
      <c r="H22" s="128">
        <f t="shared" si="4"/>
        <v>9202.6550000000007</v>
      </c>
      <c r="I22" s="122">
        <f t="shared" si="5"/>
        <v>5.1770832970719341E-2</v>
      </c>
      <c r="J22" s="128">
        <f t="shared" si="6"/>
        <v>116.37439195536503</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9.4E-2</v>
      </c>
      <c r="F23" s="128">
        <f t="shared" si="2"/>
        <v>12.22</v>
      </c>
      <c r="G23" s="122">
        <f t="shared" si="3"/>
        <v>8.9439841676394932E-2</v>
      </c>
      <c r="H23" s="128">
        <f t="shared" si="4"/>
        <v>30799.325000000004</v>
      </c>
      <c r="I23" s="122">
        <f t="shared" si="5"/>
        <v>0.12103208300835146</v>
      </c>
      <c r="J23" s="128">
        <f t="shared" si="6"/>
        <v>105.0985760239875</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2.8138461538461539E-2</v>
      </c>
      <c r="F24" s="128">
        <f t="shared" si="2"/>
        <v>3.6579999999999999</v>
      </c>
      <c r="G24" s="122">
        <f t="shared" si="3"/>
        <v>2.4920193519534912E-2</v>
      </c>
      <c r="H24" s="128">
        <f t="shared" si="4"/>
        <v>8581.4680000000026</v>
      </c>
      <c r="I24" s="122">
        <f t="shared" si="5"/>
        <v>0.3054299696516844</v>
      </c>
      <c r="J24" s="128">
        <f t="shared" si="6"/>
        <v>112.91429786210863</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1.1376923076923076E-2</v>
      </c>
      <c r="F25" s="128">
        <f t="shared" si="2"/>
        <v>1.4789999999999999</v>
      </c>
      <c r="G25" s="122">
        <f t="shared" si="3"/>
        <v>1.0892370730460744E-2</v>
      </c>
      <c r="H25" s="128">
        <f t="shared" si="4"/>
        <v>3750.8750000000009</v>
      </c>
      <c r="I25" s="122">
        <f t="shared" si="5"/>
        <v>0.42443019379482344</v>
      </c>
      <c r="J25" s="128">
        <f t="shared" si="6"/>
        <v>104.44854805673545</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5.2538461538461532E-3</v>
      </c>
      <c r="F26" s="128">
        <f t="shared" si="2"/>
        <v>0.68299999999999994</v>
      </c>
      <c r="G26" s="122">
        <f t="shared" si="3"/>
        <v>5.0388868561206659E-3</v>
      </c>
      <c r="H26" s="128">
        <f t="shared" si="4"/>
        <v>1735.1810000000003</v>
      </c>
      <c r="I26" s="122">
        <f t="shared" si="5"/>
        <v>0.35480139412882838</v>
      </c>
      <c r="J26" s="128">
        <f t="shared" si="6"/>
        <v>104.26600762952991</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1.0461538461538462E-3</v>
      </c>
      <c r="F27" s="128">
        <f t="shared" si="2"/>
        <v>0.13600000000000001</v>
      </c>
      <c r="G27" s="122">
        <f t="shared" si="3"/>
        <v>1.0219945521811604E-3</v>
      </c>
      <c r="H27" s="128">
        <f t="shared" si="4"/>
        <v>351.93200000000002</v>
      </c>
      <c r="I27" s="122">
        <f t="shared" si="5"/>
        <v>-6.6040164633860199E-2</v>
      </c>
      <c r="J27" s="128">
        <f t="shared" si="6"/>
        <v>102.36393569037374</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1.0692307692307694E-2</v>
      </c>
      <c r="F28" s="128">
        <f t="shared" si="2"/>
        <v>1.3900000000000001</v>
      </c>
      <c r="G28" s="122">
        <f t="shared" si="3"/>
        <v>1.1544662821830769E-2</v>
      </c>
      <c r="H28" s="128">
        <f t="shared" si="4"/>
        <v>3975.4969999999998</v>
      </c>
      <c r="I28" s="122">
        <f t="shared" si="5"/>
        <v>-1.0977128113508424E-2</v>
      </c>
      <c r="J28" s="128">
        <f t="shared" si="6"/>
        <v>92.616890222975712</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7.0461538461538452E-3</v>
      </c>
      <c r="F29" s="128">
        <f t="shared" si="2"/>
        <v>0.91599999999999993</v>
      </c>
      <c r="G29" s="122">
        <f t="shared" si="3"/>
        <v>7.5321816249368399E-3</v>
      </c>
      <c r="H29" s="128">
        <f t="shared" si="4"/>
        <v>2593.7670000000003</v>
      </c>
      <c r="I29" s="122">
        <f t="shared" si="5"/>
        <v>0.11970471037783148</v>
      </c>
      <c r="J29" s="128">
        <f t="shared" si="6"/>
        <v>93.547317324719046</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2.3076923076923079E-5</v>
      </c>
      <c r="F30" s="128">
        <f t="shared" si="2"/>
        <v>3.0000000000000001E-3</v>
      </c>
      <c r="G30" s="122">
        <f t="shared" si="3"/>
        <v>1.0997276090580152E-5</v>
      </c>
      <c r="H30" s="128">
        <f t="shared" si="4"/>
        <v>3.7869999999999999</v>
      </c>
      <c r="I30" s="122">
        <f t="shared" si="5"/>
        <v>-6.6040164633860129E-2</v>
      </c>
      <c r="J30" s="128">
        <f t="shared" si="6"/>
        <v>209.84217261481589</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1.0461538461538461E-2</v>
      </c>
      <c r="F31" s="128">
        <f t="shared" si="2"/>
        <v>1.3599999999999999</v>
      </c>
      <c r="G31" s="122">
        <f t="shared" si="3"/>
        <v>9.5585117813438338E-3</v>
      </c>
      <c r="H31" s="128">
        <f t="shared" si="4"/>
        <v>3291.55</v>
      </c>
      <c r="I31" s="122">
        <f t="shared" si="5"/>
        <v>0.63624358758124189</v>
      </c>
      <c r="J31" s="128">
        <f t="shared" si="6"/>
        <v>109.44735645937207</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1.5100000000000001E-2</v>
      </c>
      <c r="F32" s="128">
        <f t="shared" si="2"/>
        <v>1.9630000000000001</v>
      </c>
      <c r="G32" s="122">
        <f t="shared" si="3"/>
        <v>1.6170046869827332E-2</v>
      </c>
      <c r="H32" s="128">
        <f t="shared" si="4"/>
        <v>5568.2849999999999</v>
      </c>
      <c r="I32" s="122">
        <f t="shared" si="5"/>
        <v>-0.11859418433993443</v>
      </c>
      <c r="J32" s="128">
        <f t="shared" si="6"/>
        <v>93.382536992987966</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8.0846153846153863E-3</v>
      </c>
      <c r="F33" s="128">
        <f t="shared" si="2"/>
        <v>1.0510000000000002</v>
      </c>
      <c r="G33" s="122">
        <f t="shared" si="3"/>
        <v>7.9948280568478153E-3</v>
      </c>
      <c r="H33" s="128">
        <f t="shared" si="4"/>
        <v>2753.0830000000001</v>
      </c>
      <c r="I33" s="122">
        <f t="shared" si="5"/>
        <v>6.6040164633860199E-2</v>
      </c>
      <c r="J33" s="128">
        <f t="shared" si="6"/>
        <v>101.12306765235139</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6.5376923076923082E-2</v>
      </c>
      <c r="F34" s="128">
        <f t="shared" si="2"/>
        <v>8.4990000000000006</v>
      </c>
      <c r="G34" s="122">
        <f t="shared" si="3"/>
        <v>5.8360807647854854E-2</v>
      </c>
      <c r="H34" s="128">
        <f t="shared" si="4"/>
        <v>20097.011000000002</v>
      </c>
      <c r="I34" s="122">
        <f t="shared" si="5"/>
        <v>0.17764268558726268</v>
      </c>
      <c r="J34" s="128">
        <f t="shared" si="6"/>
        <v>112.02196424594224</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1.0538461538461539E-3</v>
      </c>
      <c r="F35" s="128">
        <f t="shared" si="2"/>
        <v>0.13700000000000001</v>
      </c>
      <c r="G35" s="122">
        <f t="shared" si="3"/>
        <v>1.0438990817695538E-3</v>
      </c>
      <c r="H35" s="128">
        <f t="shared" si="4"/>
        <v>359.47500000000002</v>
      </c>
      <c r="I35" s="122">
        <f t="shared" si="5"/>
        <v>5.4032861973158326E-2</v>
      </c>
      <c r="J35" s="128">
        <f t="shared" si="6"/>
        <v>100.95287679147475</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1E-3</v>
      </c>
      <c r="F36" s="128">
        <f t="shared" si="2"/>
        <v>0.13</v>
      </c>
      <c r="G36" s="122">
        <f t="shared" si="3"/>
        <v>1E-3</v>
      </c>
      <c r="H36" s="128">
        <f t="shared" si="4"/>
        <v>344.358</v>
      </c>
      <c r="I36" s="122">
        <f t="shared" si="5"/>
        <v>-0.15609493458912432</v>
      </c>
      <c r="J36" s="128">
        <f t="shared" si="6"/>
        <v>100</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4.6476923076923075E-2</v>
      </c>
      <c r="F37" s="128">
        <f t="shared" si="2"/>
        <v>6.0419999999999998</v>
      </c>
      <c r="G37" s="122">
        <f t="shared" si="3"/>
        <v>4.4351785060895925E-2</v>
      </c>
      <c r="H37" s="128">
        <f t="shared" si="4"/>
        <v>15272.892</v>
      </c>
      <c r="I37" s="122">
        <f t="shared" si="5"/>
        <v>-7.6553616963626975E-2</v>
      </c>
      <c r="J37" s="128">
        <f t="shared" si="6"/>
        <v>104.79155013289609</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4.8884615384615394E-2</v>
      </c>
      <c r="F38" s="128">
        <f t="shared" si="2"/>
        <v>6.3550000000000013</v>
      </c>
      <c r="G38" s="122">
        <f t="shared" si="3"/>
        <v>4.7773079179226276E-2</v>
      </c>
      <c r="H38" s="128">
        <f t="shared" si="4"/>
        <v>16451.042000000001</v>
      </c>
      <c r="I38" s="122">
        <f t="shared" si="5"/>
        <v>-0.18328500744907114</v>
      </c>
      <c r="J38" s="128">
        <f t="shared" si="6"/>
        <v>102.32669994165346</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2.7000000000000006E-3</v>
      </c>
      <c r="F39" s="128">
        <f t="shared" si="2"/>
        <v>0.35100000000000009</v>
      </c>
      <c r="G39" s="122">
        <f t="shared" si="3"/>
        <v>2.5975786826500325E-3</v>
      </c>
      <c r="H39" s="128">
        <f t="shared" si="4"/>
        <v>894.49699999999996</v>
      </c>
      <c r="I39" s="122">
        <f t="shared" si="5"/>
        <v>-0.22660426654371663</v>
      </c>
      <c r="J39" s="128">
        <f t="shared" si="6"/>
        <v>103.94295341404167</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3.2538461538461545E-3</v>
      </c>
      <c r="F40" s="128">
        <f t="shared" si="2"/>
        <v>0.4230000000000001</v>
      </c>
      <c r="G40" s="122">
        <f t="shared" si="3"/>
        <v>2.8797152962904888E-3</v>
      </c>
      <c r="H40" s="128">
        <f t="shared" si="4"/>
        <v>991.65300000000013</v>
      </c>
      <c r="I40" s="122">
        <f t="shared" si="5"/>
        <v>-6.0000816651833405E-2</v>
      </c>
      <c r="J40" s="128">
        <f t="shared" si="6"/>
        <v>112.99193910028546</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2.8384615384615388E-3</v>
      </c>
      <c r="F41" s="128">
        <f t="shared" si="2"/>
        <v>0.36900000000000005</v>
      </c>
      <c r="G41" s="122">
        <f t="shared" si="3"/>
        <v>3.0277008229807351E-3</v>
      </c>
      <c r="H41" s="128">
        <f t="shared" si="4"/>
        <v>1042.6130000000001</v>
      </c>
      <c r="I41" s="122">
        <f t="shared" si="5"/>
        <v>-0.4478953139835391</v>
      </c>
      <c r="J41" s="128">
        <f t="shared" si="6"/>
        <v>93.749736331844943</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6.8538461538461557E-3</v>
      </c>
      <c r="F42" s="128">
        <f t="shared" si="2"/>
        <v>0.89100000000000024</v>
      </c>
      <c r="G42" s="122">
        <f t="shared" si="3"/>
        <v>6.3439850388258738E-3</v>
      </c>
      <c r="H42" s="128">
        <f t="shared" si="4"/>
        <v>2184.6020000000003</v>
      </c>
      <c r="I42" s="122">
        <f t="shared" si="5"/>
        <v>-0.10898746001621164</v>
      </c>
      <c r="J42" s="128">
        <f t="shared" si="6"/>
        <v>108.03692177550668</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5.9461538461538475E-3</v>
      </c>
      <c r="F43" s="128">
        <f t="shared" si="2"/>
        <v>0.77300000000000013</v>
      </c>
      <c r="G43" s="122">
        <f t="shared" si="3"/>
        <v>5.7393962097584501E-3</v>
      </c>
      <c r="H43" s="128">
        <f t="shared" si="4"/>
        <v>1976.4070000000004</v>
      </c>
      <c r="I43" s="122">
        <f t="shared" si="5"/>
        <v>0.2432761681470125</v>
      </c>
      <c r="J43" s="128">
        <f t="shared" si="6"/>
        <v>103.60242835376754</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0.20002307692307691</v>
      </c>
      <c r="F44" s="128">
        <f t="shared" si="2"/>
        <v>26.003</v>
      </c>
      <c r="G44" s="122">
        <f t="shared" si="3"/>
        <v>0.18653765557936797</v>
      </c>
      <c r="H44" s="128">
        <f t="shared" si="4"/>
        <v>64235.733999999997</v>
      </c>
      <c r="I44" s="122">
        <f t="shared" si="5"/>
        <v>-0.18671069018908179</v>
      </c>
      <c r="J44" s="128">
        <f t="shared" si="6"/>
        <v>107.22932927500591</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0.23841538461538464</v>
      </c>
      <c r="F45" s="128">
        <f t="shared" si="2"/>
        <v>30.994000000000003</v>
      </c>
      <c r="G45" s="122">
        <f t="shared" si="3"/>
        <v>0.2151952735234843</v>
      </c>
      <c r="H45" s="128">
        <f t="shared" si="4"/>
        <v>74104.214000000007</v>
      </c>
      <c r="I45" s="122">
        <f t="shared" si="5"/>
        <v>0.14875704536971746</v>
      </c>
      <c r="J45" s="128">
        <f t="shared" si="6"/>
        <v>110.79025143615262</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0.28563076923076924</v>
      </c>
      <c r="F46" s="128">
        <f t="shared" si="2"/>
        <v>37.132000000000005</v>
      </c>
      <c r="G46" s="122">
        <f t="shared" si="3"/>
        <v>0.27938740787204014</v>
      </c>
      <c r="H46" s="128">
        <f t="shared" si="4"/>
        <v>96209.28899999999</v>
      </c>
      <c r="I46" s="122">
        <f t="shared" si="5"/>
        <v>0.35906314021034708</v>
      </c>
      <c r="J46" s="128">
        <f t="shared" si="6"/>
        <v>102.23466096997062</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0.28353076923076931</v>
      </c>
      <c r="F47" s="128">
        <f t="shared" si="2"/>
        <v>36.859000000000009</v>
      </c>
      <c r="G47" s="122">
        <f t="shared" si="3"/>
        <v>0.30211903600322926</v>
      </c>
      <c r="H47" s="128">
        <f t="shared" si="4"/>
        <v>104037.10700000002</v>
      </c>
      <c r="I47" s="122">
        <f t="shared" si="5"/>
        <v>5.8763188302467718E-2</v>
      </c>
      <c r="J47" s="128">
        <f t="shared" si="6"/>
        <v>93.847369891561129</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0.40643076923076926</v>
      </c>
      <c r="F48" s="128">
        <f t="shared" si="2"/>
        <v>52.836000000000006</v>
      </c>
      <c r="G48" s="122">
        <f t="shared" si="3"/>
        <v>0.42035953281178312</v>
      </c>
      <c r="H48" s="128">
        <f t="shared" si="4"/>
        <v>144754.16800000001</v>
      </c>
      <c r="I48" s="122">
        <f t="shared" si="5"/>
        <v>-3.8547189117677044E-2</v>
      </c>
      <c r="J48" s="128">
        <f t="shared" si="6"/>
        <v>96.686464206522345</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4.7384615384615386E-2</v>
      </c>
      <c r="F49" s="128">
        <f t="shared" si="2"/>
        <v>6.16</v>
      </c>
      <c r="G49" s="122">
        <f t="shared" si="3"/>
        <v>3.8788836036915075E-2</v>
      </c>
      <c r="H49" s="128">
        <f t="shared" si="4"/>
        <v>13357.246000000001</v>
      </c>
      <c r="I49" s="122">
        <f t="shared" si="5"/>
        <v>0.19032197078987759</v>
      </c>
      <c r="J49" s="128">
        <f t="shared" si="6"/>
        <v>122.1604467314249</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1.9907692307692307E-2</v>
      </c>
      <c r="F50" s="128">
        <f t="shared" si="2"/>
        <v>2.5880000000000001</v>
      </c>
      <c r="G50" s="122">
        <f t="shared" si="3"/>
        <v>1.4211495013909942E-2</v>
      </c>
      <c r="H50" s="128">
        <f t="shared" si="4"/>
        <v>4893.8419999999996</v>
      </c>
      <c r="I50" s="122">
        <f t="shared" si="5"/>
        <v>0.42181665724764156</v>
      </c>
      <c r="J50" s="128">
        <f t="shared" si="6"/>
        <v>140.08161905701712</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0.23804615384615377</v>
      </c>
      <c r="F51" s="128">
        <f t="shared" si="2"/>
        <v>30.945999999999991</v>
      </c>
      <c r="G51" s="122">
        <f t="shared" si="3"/>
        <v>0.20031148107492786</v>
      </c>
      <c r="H51" s="128">
        <f t="shared" si="4"/>
        <v>68978.861000000004</v>
      </c>
      <c r="I51" s="122">
        <f t="shared" si="5"/>
        <v>0.41065292731665665</v>
      </c>
      <c r="J51" s="128">
        <f t="shared" si="6"/>
        <v>118.83799798630163</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0.16614615384615383</v>
      </c>
      <c r="F52" s="128">
        <f t="shared" si="2"/>
        <v>21.598999999999997</v>
      </c>
      <c r="G52" s="122">
        <f t="shared" si="3"/>
        <v>0.16209498254723281</v>
      </c>
      <c r="H52" s="128">
        <f t="shared" si="4"/>
        <v>55818.703999999998</v>
      </c>
      <c r="I52" s="122">
        <f t="shared" si="5"/>
        <v>3.0846130273760139E-2</v>
      </c>
      <c r="J52" s="128">
        <f t="shared" si="6"/>
        <v>102.49925767920705</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8.6400000000000005E-2</v>
      </c>
      <c r="F53" s="128">
        <f t="shared" si="2"/>
        <v>11.232000000000001</v>
      </c>
      <c r="G53" s="122">
        <f t="shared" si="3"/>
        <v>6.8823645740769782E-2</v>
      </c>
      <c r="H53" s="128">
        <f t="shared" si="4"/>
        <v>23699.972999999998</v>
      </c>
      <c r="I53" s="122">
        <f t="shared" si="5"/>
        <v>0.27156643377313838</v>
      </c>
      <c r="J53" s="128">
        <f t="shared" si="6"/>
        <v>125.53824934737267</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3.4438461538461543E-2</v>
      </c>
      <c r="F54" s="128">
        <f t="shared" si="2"/>
        <v>4.4770000000000003</v>
      </c>
      <c r="G54" s="122">
        <f t="shared" si="3"/>
        <v>3.3393201261477885E-2</v>
      </c>
      <c r="H54" s="128">
        <f t="shared" si="4"/>
        <v>11499.216000000002</v>
      </c>
      <c r="I54" s="122">
        <f t="shared" si="5"/>
        <v>-0.23175492489388705</v>
      </c>
      <c r="J54" s="128">
        <f t="shared" si="6"/>
        <v>103.13015894702333</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0.18726923076923074</v>
      </c>
      <c r="F55" s="128">
        <f t="shared" si="2"/>
        <v>24.344999999999995</v>
      </c>
      <c r="G55" s="122">
        <f t="shared" si="3"/>
        <v>0.17084342457558702</v>
      </c>
      <c r="H55" s="128">
        <f t="shared" si="4"/>
        <v>58831.299999999996</v>
      </c>
      <c r="I55" s="122">
        <f t="shared" si="5"/>
        <v>0.21156220046941171</v>
      </c>
      <c r="J55" s="128">
        <f t="shared" si="6"/>
        <v>109.61453812720569</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0.23856153846153846</v>
      </c>
      <c r="F56" s="128">
        <f t="shared" si="2"/>
        <v>31.013000000000002</v>
      </c>
      <c r="G56" s="122">
        <f t="shared" si="3"/>
        <v>0.21211815900893838</v>
      </c>
      <c r="H56" s="128">
        <f t="shared" si="4"/>
        <v>73044.585000000006</v>
      </c>
      <c r="I56" s="122">
        <f t="shared" si="5"/>
        <v>6.3771164140294665E-3</v>
      </c>
      <c r="J56" s="128">
        <f t="shared" si="6"/>
        <v>112.46634403020903</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0.28752307692307699</v>
      </c>
      <c r="F57" s="128">
        <f t="shared" si="2"/>
        <v>37.378000000000007</v>
      </c>
      <c r="G57" s="122">
        <f t="shared" si="3"/>
        <v>0.25784976100453599</v>
      </c>
      <c r="H57" s="128">
        <f t="shared" si="4"/>
        <v>88792.627999999997</v>
      </c>
      <c r="I57" s="122">
        <f t="shared" si="5"/>
        <v>7.444774639661321E-2</v>
      </c>
      <c r="J57" s="128">
        <f t="shared" si="6"/>
        <v>111.50798658991931</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0.33474615384615392</v>
      </c>
      <c r="F58" s="128">
        <f t="shared" si="2"/>
        <v>43.51700000000001</v>
      </c>
      <c r="G58" s="122">
        <f t="shared" si="3"/>
        <v>0.29780462774205912</v>
      </c>
      <c r="H58" s="128">
        <f t="shared" si="4"/>
        <v>102551.406</v>
      </c>
      <c r="I58" s="122">
        <f t="shared" si="5"/>
        <v>9.9696538735021351E-2</v>
      </c>
      <c r="J58" s="128">
        <f t="shared" si="6"/>
        <v>112.40461788125447</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0.12787692307692305</v>
      </c>
      <c r="F59" s="128">
        <f t="shared" si="2"/>
        <v>16.623999999999999</v>
      </c>
      <c r="G59" s="122">
        <f t="shared" si="3"/>
        <v>0.11472561404120134</v>
      </c>
      <c r="H59" s="128">
        <f t="shared" si="4"/>
        <v>39506.683000000012</v>
      </c>
      <c r="I59" s="122">
        <f t="shared" si="5"/>
        <v>-3.9048340561796471E-2</v>
      </c>
      <c r="J59" s="128">
        <f t="shared" si="6"/>
        <v>111.46327186446672</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0.11256153846153846</v>
      </c>
      <c r="F60" s="128">
        <f t="shared" si="2"/>
        <v>14.633000000000001</v>
      </c>
      <c r="G60" s="122">
        <f t="shared" si="3"/>
        <v>9.9069352243885744E-2</v>
      </c>
      <c r="H60" s="128">
        <f t="shared" si="4"/>
        <v>34115.324000000008</v>
      </c>
      <c r="I60" s="122">
        <f t="shared" si="5"/>
        <v>-3.3998549415381649E-2</v>
      </c>
      <c r="J60" s="128">
        <f t="shared" si="6"/>
        <v>113.61893048865213</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9.2976923076923068E-2</v>
      </c>
      <c r="F61" s="128">
        <f t="shared" si="2"/>
        <v>12.087</v>
      </c>
      <c r="G61" s="122">
        <f t="shared" si="3"/>
        <v>8.4653052927476644E-2</v>
      </c>
      <c r="H61" s="128">
        <f t="shared" si="4"/>
        <v>29150.956000000002</v>
      </c>
      <c r="I61" s="122">
        <f t="shared" si="5"/>
        <v>-0.12027193545316084</v>
      </c>
      <c r="J61" s="128">
        <f t="shared" si="6"/>
        <v>109.83292375359173</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6.6830769230769249E-2</v>
      </c>
      <c r="F62" s="128">
        <f t="shared" si="2"/>
        <v>8.6880000000000024</v>
      </c>
      <c r="G62" s="122">
        <f t="shared" si="3"/>
        <v>5.8125680251366316E-2</v>
      </c>
      <c r="H62" s="128">
        <f t="shared" si="4"/>
        <v>20016.043000000001</v>
      </c>
      <c r="I62" s="122">
        <f t="shared" si="5"/>
        <v>-5.7455062371102324E-2</v>
      </c>
      <c r="J62" s="128">
        <f t="shared" si="6"/>
        <v>114.9763218972363</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0.11366923076923074</v>
      </c>
      <c r="F63" s="128">
        <f t="shared" si="2"/>
        <v>14.776999999999997</v>
      </c>
      <c r="G63" s="122">
        <f t="shared" si="3"/>
        <v>0.10038879886629613</v>
      </c>
      <c r="H63" s="128">
        <f t="shared" si="4"/>
        <v>34569.686000000002</v>
      </c>
      <c r="I63" s="122">
        <f t="shared" si="5"/>
        <v>1.3777656340761106E-2</v>
      </c>
      <c r="J63" s="128">
        <f t="shared" si="6"/>
        <v>113.2289977098165</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0.1678</v>
      </c>
      <c r="F64" s="128">
        <f t="shared" si="2"/>
        <v>21.814</v>
      </c>
      <c r="G64" s="122">
        <f t="shared" si="3"/>
        <v>0.16148858455444623</v>
      </c>
      <c r="H64" s="128">
        <f t="shared" si="4"/>
        <v>55609.885999999991</v>
      </c>
      <c r="I64" s="122">
        <f t="shared" si="5"/>
        <v>-8.8961323736813008E-2</v>
      </c>
      <c r="J64" s="128">
        <f t="shared" si="6"/>
        <v>103.90827343181392</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0.2532076923076923</v>
      </c>
      <c r="F65" s="128">
        <f t="shared" si="2"/>
        <v>32.917000000000002</v>
      </c>
      <c r="G65" s="122">
        <f t="shared" si="3"/>
        <v>0.23452032187432845</v>
      </c>
      <c r="H65" s="128">
        <f t="shared" si="4"/>
        <v>80758.948999999993</v>
      </c>
      <c r="I65" s="122">
        <f t="shared" si="5"/>
        <v>1.0482288437771757E-2</v>
      </c>
      <c r="J65" s="128">
        <f t="shared" si="6"/>
        <v>107.96833736369243</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9.1615384615384626E-2</v>
      </c>
      <c r="F66" s="128">
        <f t="shared" si="2"/>
        <v>11.910000000000002</v>
      </c>
      <c r="G66" s="122">
        <f t="shared" si="3"/>
        <v>8.5511563547238614E-2</v>
      </c>
      <c r="H66" s="128">
        <f t="shared" si="4"/>
        <v>29446.590999999997</v>
      </c>
      <c r="I66" s="122">
        <f t="shared" si="5"/>
        <v>-0.13103299448105504</v>
      </c>
      <c r="J66" s="128">
        <f t="shared" si="6"/>
        <v>107.13800662149524</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9.2846153846153842E-2</v>
      </c>
      <c r="F67" s="128">
        <f t="shared" si="2"/>
        <v>12.07</v>
      </c>
      <c r="G67" s="122">
        <f t="shared" si="3"/>
        <v>8.3262000592406737E-2</v>
      </c>
      <c r="H67" s="128">
        <f t="shared" si="4"/>
        <v>28671.936000000002</v>
      </c>
      <c r="I67" s="122">
        <f t="shared" si="5"/>
        <v>-9.0570636509725272E-2</v>
      </c>
      <c r="J67" s="128">
        <f t="shared" si="6"/>
        <v>111.51083709922429</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0.15013076923076926</v>
      </c>
      <c r="F68" s="128">
        <f t="shared" si="2"/>
        <v>19.517000000000003</v>
      </c>
      <c r="G68" s="122">
        <f t="shared" si="3"/>
        <v>0.12921515399671274</v>
      </c>
      <c r="H68" s="128">
        <f t="shared" si="4"/>
        <v>44496.272000000004</v>
      </c>
      <c r="I68" s="122">
        <f t="shared" si="5"/>
        <v>6.5624840471717127E-2</v>
      </c>
      <c r="J68" s="128">
        <f t="shared" si="6"/>
        <v>116.18665813344819</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0.15214615384615385</v>
      </c>
      <c r="F69" s="128">
        <f t="shared" si="2"/>
        <v>19.779</v>
      </c>
      <c r="G69" s="122">
        <f t="shared" si="3"/>
        <v>0.13210650543910699</v>
      </c>
      <c r="H69" s="128">
        <f t="shared" si="4"/>
        <v>45491.932000000001</v>
      </c>
      <c r="I69" s="122">
        <f t="shared" si="5"/>
        <v>6.0853548799317321E-2</v>
      </c>
      <c r="J69" s="128">
        <f t="shared" si="6"/>
        <v>115.16931232147678</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6.5000000000000002E-2</v>
      </c>
      <c r="F70" s="128">
        <f t="shared" si="2"/>
        <v>8.4500000000000011</v>
      </c>
      <c r="G70" s="122">
        <f t="shared" si="3"/>
        <v>5.6606615789381975E-2</v>
      </c>
      <c r="H70" s="128">
        <f t="shared" si="4"/>
        <v>19492.940999999999</v>
      </c>
      <c r="I70" s="122">
        <f t="shared" si="5"/>
        <v>9.147955760774093E-2</v>
      </c>
      <c r="J70" s="128">
        <f t="shared" si="6"/>
        <v>114.82756757946377</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4.9938461538461529E-2</v>
      </c>
      <c r="F71" s="128">
        <f t="shared" si="2"/>
        <v>6.4919999999999991</v>
      </c>
      <c r="G71" s="122">
        <f t="shared" si="3"/>
        <v>4.5053894493521277E-2</v>
      </c>
      <c r="H71" s="128">
        <f t="shared" si="4"/>
        <v>15514.669</v>
      </c>
      <c r="I71" s="122">
        <f t="shared" si="5"/>
        <v>5.8860238321950274E-2</v>
      </c>
      <c r="J71" s="128">
        <f t="shared" si="6"/>
        <v>110.84160892160533</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3.7576923076923077E-2</v>
      </c>
      <c r="F72" s="128">
        <f t="shared" si="2"/>
        <v>4.8849999999999998</v>
      </c>
      <c r="G72" s="122">
        <f t="shared" si="3"/>
        <v>3.2582242898379021E-2</v>
      </c>
      <c r="H72" s="128">
        <f t="shared" si="4"/>
        <v>11219.956000000002</v>
      </c>
      <c r="I72" s="122">
        <f t="shared" si="5"/>
        <v>0.17746208099961738</v>
      </c>
      <c r="J72" s="128">
        <f t="shared" si="6"/>
        <v>115.32945474049161</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3.5176923076923064E-2</v>
      </c>
      <c r="F73" s="128">
        <f t="shared" ref="F73:F136" si="8">SUMPRODUCT($K$2:$AI$2,$K73:$AI73)</f>
        <v>4.5729999999999986</v>
      </c>
      <c r="G73" s="122">
        <f t="shared" ref="G73:G136" si="9">SUMPRODUCT($K$3:$AI$3,$K73:$AI73)/$J$3</f>
        <v>3.1478400385645179E-2</v>
      </c>
      <c r="H73" s="128">
        <f t="shared" ref="H73:H136" si="10">SUMPRODUCT($K$3:$AI$3,$K73:$AI73)</f>
        <v>10839.839000000002</v>
      </c>
      <c r="I73" s="122">
        <f t="shared" ref="I73:I136" si="11">CORREL($K$4:$AI$4,$K73:$AI73)</f>
        <v>9.1868680842824679E-2</v>
      </c>
      <c r="J73" s="128">
        <f t="shared" si="6"/>
        <v>111.74939846360328</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1.795384615384615E-2</v>
      </c>
      <c r="F74" s="128">
        <f t="shared" si="8"/>
        <v>2.3339999999999996</v>
      </c>
      <c r="G74" s="122">
        <f t="shared" si="9"/>
        <v>1.5219260188524732E-2</v>
      </c>
      <c r="H74" s="128">
        <f t="shared" si="10"/>
        <v>5240.8739999999998</v>
      </c>
      <c r="I74" s="122">
        <f t="shared" si="11"/>
        <v>0.14155251758520773</v>
      </c>
      <c r="J74" s="128">
        <f t="shared" ref="J74:J137" si="12">$E74/$G74*100</f>
        <v>117.96792965917808</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6.2753846153846146E-2</v>
      </c>
      <c r="F75" s="128">
        <f t="shared" si="8"/>
        <v>8.1579999999999995</v>
      </c>
      <c r="G75" s="122">
        <f t="shared" si="9"/>
        <v>5.433733498277956E-2</v>
      </c>
      <c r="H75" s="128">
        <f t="shared" si="10"/>
        <v>18711.496000000003</v>
      </c>
      <c r="I75" s="122">
        <f t="shared" si="11"/>
        <v>-1.2961344663827231E-2</v>
      </c>
      <c r="J75" s="128">
        <f t="shared" si="12"/>
        <v>115.48937056580696</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1.1246153846153848E-2</v>
      </c>
      <c r="F76" s="128">
        <f t="shared" si="8"/>
        <v>1.4620000000000002</v>
      </c>
      <c r="G76" s="122">
        <f t="shared" si="9"/>
        <v>9.8013840247649243E-3</v>
      </c>
      <c r="H76" s="128">
        <f t="shared" si="10"/>
        <v>3375.1849999999999</v>
      </c>
      <c r="I76" s="122">
        <f t="shared" si="11"/>
        <v>3.3965663440086238E-2</v>
      </c>
      <c r="J76" s="128">
        <f t="shared" si="12"/>
        <v>114.74046744560215</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6.2861538461538455E-2</v>
      </c>
      <c r="F77" s="128">
        <f t="shared" si="8"/>
        <v>8.1719999999999988</v>
      </c>
      <c r="G77" s="122">
        <f t="shared" si="9"/>
        <v>5.1606203427828012E-2</v>
      </c>
      <c r="H77" s="128">
        <f t="shared" si="10"/>
        <v>17771.008999999998</v>
      </c>
      <c r="I77" s="122">
        <f t="shared" si="11"/>
        <v>4.8415752529867268E-2</v>
      </c>
      <c r="J77" s="128">
        <f t="shared" si="12"/>
        <v>121.81004275862142</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4.2623076923076923E-2</v>
      </c>
      <c r="F78" s="128">
        <f t="shared" si="8"/>
        <v>5.5410000000000004</v>
      </c>
      <c r="G78" s="122">
        <f t="shared" si="9"/>
        <v>3.6574315102306319E-2</v>
      </c>
      <c r="H78" s="128">
        <f t="shared" si="10"/>
        <v>12594.657999999999</v>
      </c>
      <c r="I78" s="122">
        <f t="shared" si="11"/>
        <v>2.3688885412852217E-2</v>
      </c>
      <c r="J78" s="128">
        <f t="shared" si="12"/>
        <v>116.538277760912</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9.4269230769230772E-2</v>
      </c>
      <c r="F79" s="128">
        <f t="shared" si="8"/>
        <v>12.255000000000001</v>
      </c>
      <c r="G79" s="122">
        <f t="shared" si="9"/>
        <v>8.3982207470132825E-2</v>
      </c>
      <c r="H79" s="128">
        <f t="shared" si="10"/>
        <v>28919.945</v>
      </c>
      <c r="I79" s="122">
        <f t="shared" si="11"/>
        <v>3.626843122430818E-2</v>
      </c>
      <c r="J79" s="128">
        <f t="shared" si="12"/>
        <v>112.24905085134418</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8.7792307692307697E-2</v>
      </c>
      <c r="F80" s="128">
        <f t="shared" si="8"/>
        <v>11.413</v>
      </c>
      <c r="G80" s="122">
        <f t="shared" si="9"/>
        <v>7.7028603952863012E-2</v>
      </c>
      <c r="H80" s="128">
        <f t="shared" si="10"/>
        <v>26525.416000000001</v>
      </c>
      <c r="I80" s="122">
        <f t="shared" si="11"/>
        <v>1.8774412366307718E-2</v>
      </c>
      <c r="J80" s="128">
        <f t="shared" si="12"/>
        <v>113.97364509686744</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0.39079230769230777</v>
      </c>
      <c r="F81" s="128">
        <f t="shared" si="8"/>
        <v>50.803000000000011</v>
      </c>
      <c r="G81" s="122">
        <f t="shared" si="9"/>
        <v>0.36675228686425176</v>
      </c>
      <c r="H81" s="128">
        <f t="shared" si="10"/>
        <v>126294.084</v>
      </c>
      <c r="I81" s="122">
        <f t="shared" si="11"/>
        <v>-5.0341961308288573E-2</v>
      </c>
      <c r="J81" s="128">
        <f t="shared" si="12"/>
        <v>106.55483869878475</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0.2556846153846154</v>
      </c>
      <c r="F82" s="128">
        <f t="shared" si="8"/>
        <v>33.239000000000004</v>
      </c>
      <c r="G82" s="122">
        <f t="shared" si="9"/>
        <v>0.229505386835793</v>
      </c>
      <c r="H82" s="128">
        <f t="shared" si="10"/>
        <v>79032.016000000003</v>
      </c>
      <c r="I82" s="122">
        <f t="shared" si="11"/>
        <v>-6.8935273329921762E-2</v>
      </c>
      <c r="J82" s="128">
        <f t="shared" si="12"/>
        <v>111.40680352202503</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0.14477692307692308</v>
      </c>
      <c r="F83" s="128">
        <f t="shared" si="8"/>
        <v>18.821000000000002</v>
      </c>
      <c r="G83" s="122">
        <f t="shared" si="9"/>
        <v>0.13318458697053651</v>
      </c>
      <c r="H83" s="128">
        <f t="shared" si="10"/>
        <v>45863.178000000014</v>
      </c>
      <c r="I83" s="122">
        <f t="shared" si="11"/>
        <v>-0.11012822800593342</v>
      </c>
      <c r="J83" s="128">
        <f t="shared" si="12"/>
        <v>108.70396220018392</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3.3230769230769223E-2</v>
      </c>
      <c r="F84" s="128">
        <f t="shared" si="8"/>
        <v>4.3199999999999994</v>
      </c>
      <c r="G84" s="122">
        <f t="shared" si="9"/>
        <v>3.0152416961418051E-2</v>
      </c>
      <c r="H84" s="128">
        <f t="shared" si="10"/>
        <v>10383.225999999997</v>
      </c>
      <c r="I84" s="122">
        <f t="shared" si="11"/>
        <v>-6.5072616277098649E-2</v>
      </c>
      <c r="J84" s="128">
        <f t="shared" si="12"/>
        <v>110.20930518866902</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0.13533846153846155</v>
      </c>
      <c r="F85" s="128">
        <f t="shared" si="8"/>
        <v>17.594000000000001</v>
      </c>
      <c r="G85" s="122">
        <f t="shared" si="9"/>
        <v>0.13266256337880927</v>
      </c>
      <c r="H85" s="128">
        <f t="shared" si="10"/>
        <v>45683.415000000001</v>
      </c>
      <c r="I85" s="122">
        <f t="shared" si="11"/>
        <v>-0.29019303460722884</v>
      </c>
      <c r="J85" s="128">
        <f t="shared" si="12"/>
        <v>102.01707104966111</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0.3233692307692308</v>
      </c>
      <c r="F86" s="128">
        <f t="shared" si="8"/>
        <v>42.038000000000004</v>
      </c>
      <c r="G86" s="122">
        <f t="shared" si="9"/>
        <v>0.29718134325324225</v>
      </c>
      <c r="H86" s="128">
        <f t="shared" si="10"/>
        <v>102336.773</v>
      </c>
      <c r="I86" s="122">
        <f t="shared" si="11"/>
        <v>8.3464909812253935E-2</v>
      </c>
      <c r="J86" s="128">
        <f t="shared" si="12"/>
        <v>108.81209002870433</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0.41649230769230777</v>
      </c>
      <c r="F87" s="128">
        <f t="shared" si="8"/>
        <v>54.144000000000013</v>
      </c>
      <c r="G87" s="122">
        <f t="shared" si="9"/>
        <v>0.38215443230591417</v>
      </c>
      <c r="H87" s="128">
        <f t="shared" si="10"/>
        <v>131597.93599999999</v>
      </c>
      <c r="I87" s="122">
        <f t="shared" si="11"/>
        <v>5.8545977527522716E-3</v>
      </c>
      <c r="J87" s="128">
        <f t="shared" si="12"/>
        <v>108.98534008337921</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0.43546153846153846</v>
      </c>
      <c r="F88" s="128">
        <f t="shared" si="8"/>
        <v>56.61</v>
      </c>
      <c r="G88" s="122">
        <f t="shared" si="9"/>
        <v>0.40501082303881425</v>
      </c>
      <c r="H88" s="128">
        <f t="shared" si="10"/>
        <v>139468.717</v>
      </c>
      <c r="I88" s="122">
        <f t="shared" si="11"/>
        <v>-9.7018624514146362E-2</v>
      </c>
      <c r="J88" s="128">
        <f t="shared" si="12"/>
        <v>107.5184942452281</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4.2538461538461541E-3</v>
      </c>
      <c r="F89" s="128">
        <f t="shared" si="8"/>
        <v>0.55300000000000005</v>
      </c>
      <c r="G89" s="122">
        <f t="shared" si="9"/>
        <v>4.0021344066349558E-3</v>
      </c>
      <c r="H89" s="128">
        <f t="shared" si="10"/>
        <v>1378.1670000000001</v>
      </c>
      <c r="I89" s="122">
        <f t="shared" si="11"/>
        <v>0.43829561437377657</v>
      </c>
      <c r="J89" s="128">
        <f t="shared" si="12"/>
        <v>106.28943762593022</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2.3176923076923078E-2</v>
      </c>
      <c r="F90" s="128">
        <f t="shared" si="8"/>
        <v>3.0129999999999999</v>
      </c>
      <c r="G90" s="122">
        <f t="shared" si="9"/>
        <v>2.3858075026571182E-2</v>
      </c>
      <c r="H90" s="128">
        <f t="shared" si="10"/>
        <v>8215.7189999999991</v>
      </c>
      <c r="I90" s="122">
        <f t="shared" si="11"/>
        <v>9.9380271842574211E-2</v>
      </c>
      <c r="J90" s="128">
        <f t="shared" si="12"/>
        <v>97.144983621312733</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2.3100000000000002E-2</v>
      </c>
      <c r="F91" s="128">
        <f t="shared" si="8"/>
        <v>3.0030000000000001</v>
      </c>
      <c r="G91" s="122">
        <f t="shared" si="9"/>
        <v>2.5000415265508572E-2</v>
      </c>
      <c r="H91" s="128">
        <f t="shared" si="10"/>
        <v>8609.0930000000008</v>
      </c>
      <c r="I91" s="122">
        <f t="shared" si="11"/>
        <v>-0.2426590117123496</v>
      </c>
      <c r="J91" s="128">
        <f t="shared" si="12"/>
        <v>92.398465204174244</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1.1961538461538461E-2</v>
      </c>
      <c r="F92" s="128">
        <f t="shared" si="8"/>
        <v>1.5549999999999999</v>
      </c>
      <c r="G92" s="122">
        <f t="shared" si="9"/>
        <v>1.3118565562583128E-2</v>
      </c>
      <c r="H92" s="128">
        <f t="shared" si="10"/>
        <v>4517.4830000000011</v>
      </c>
      <c r="I92" s="122">
        <f t="shared" si="11"/>
        <v>-0.33226715133159734</v>
      </c>
      <c r="J92" s="128">
        <f t="shared" si="12"/>
        <v>91.180231592204336</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0.93819230769230788</v>
      </c>
      <c r="F93" s="128">
        <f t="shared" si="8"/>
        <v>121.96500000000002</v>
      </c>
      <c r="G93" s="122">
        <f t="shared" si="9"/>
        <v>0.93446235313249582</v>
      </c>
      <c r="H93" s="128">
        <f t="shared" si="10"/>
        <v>321789.587</v>
      </c>
      <c r="I93" s="122">
        <f t="shared" si="11"/>
        <v>0.19868589064556055</v>
      </c>
      <c r="J93" s="128">
        <f t="shared" si="12"/>
        <v>100.39915514491393</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0.95482307692307689</v>
      </c>
      <c r="F94" s="128">
        <f t="shared" si="8"/>
        <v>124.127</v>
      </c>
      <c r="G94" s="122">
        <f t="shared" si="9"/>
        <v>0.95247506664575809</v>
      </c>
      <c r="H94" s="128">
        <f t="shared" si="10"/>
        <v>327992.40899999999</v>
      </c>
      <c r="I94" s="122">
        <f t="shared" si="11"/>
        <v>0.27999184788368908</v>
      </c>
      <c r="J94" s="128">
        <f t="shared" si="12"/>
        <v>100.24651671834177</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1.4553846153846157E-2</v>
      </c>
      <c r="F95" s="128">
        <f t="shared" si="8"/>
        <v>1.8920000000000003</v>
      </c>
      <c r="G95" s="122">
        <f t="shared" si="9"/>
        <v>1.553200157975131E-2</v>
      </c>
      <c r="H95" s="128">
        <f t="shared" si="10"/>
        <v>5348.5690000000013</v>
      </c>
      <c r="I95" s="122">
        <f t="shared" si="11"/>
        <v>-0.26651351401898743</v>
      </c>
      <c r="J95" s="128">
        <f t="shared" si="12"/>
        <v>93.70232213225917</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1.3538461538461541E-2</v>
      </c>
      <c r="F96" s="128">
        <f t="shared" si="8"/>
        <v>1.7600000000000002</v>
      </c>
      <c r="G96" s="122">
        <f t="shared" si="9"/>
        <v>1.4419287485698023E-2</v>
      </c>
      <c r="H96" s="128">
        <f t="shared" si="10"/>
        <v>4965.3969999999999</v>
      </c>
      <c r="I96" s="122">
        <f t="shared" si="11"/>
        <v>-0.27262311624548585</v>
      </c>
      <c r="J96" s="128">
        <f t="shared" si="12"/>
        <v>93.891335143222975</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1.17E-2</v>
      </c>
      <c r="F97" s="128">
        <f t="shared" si="8"/>
        <v>1.5210000000000001</v>
      </c>
      <c r="G97" s="122">
        <f t="shared" si="9"/>
        <v>1.208347127117709E-2</v>
      </c>
      <c r="H97" s="128">
        <f t="shared" si="10"/>
        <v>4161.04</v>
      </c>
      <c r="I97" s="122">
        <f t="shared" si="11"/>
        <v>-6.6121725940271076E-2</v>
      </c>
      <c r="J97" s="128">
        <f t="shared" si="12"/>
        <v>96.82648087978005</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4.0076923076923076E-3</v>
      </c>
      <c r="F98" s="128">
        <f t="shared" si="8"/>
        <v>0.52100000000000002</v>
      </c>
      <c r="G98" s="122">
        <f t="shared" si="9"/>
        <v>4.0144645978894061E-3</v>
      </c>
      <c r="H98" s="128">
        <f t="shared" si="10"/>
        <v>1382.413</v>
      </c>
      <c r="I98" s="122">
        <f t="shared" si="11"/>
        <v>5.0653594771241858E-2</v>
      </c>
      <c r="J98" s="128">
        <f t="shared" si="12"/>
        <v>99.831302779437664</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1.9615384615384616E-3</v>
      </c>
      <c r="F99" s="128">
        <f t="shared" si="8"/>
        <v>0.255</v>
      </c>
      <c r="G99" s="122">
        <f t="shared" si="9"/>
        <v>1.8106911992751729E-3</v>
      </c>
      <c r="H99" s="128">
        <f t="shared" si="10"/>
        <v>623.52599999999995</v>
      </c>
      <c r="I99" s="122">
        <f t="shared" si="11"/>
        <v>0.11708625929947709</v>
      </c>
      <c r="J99" s="128">
        <f t="shared" si="12"/>
        <v>108.33092149139918</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0.96801538461538461</v>
      </c>
      <c r="F100" s="128">
        <f t="shared" si="8"/>
        <v>125.842</v>
      </c>
      <c r="G100" s="122">
        <f t="shared" si="9"/>
        <v>0.96633059200018601</v>
      </c>
      <c r="H100" s="128">
        <f t="shared" si="10"/>
        <v>332763.67000000004</v>
      </c>
      <c r="I100" s="122">
        <f t="shared" si="11"/>
        <v>0.1164879462325533</v>
      </c>
      <c r="J100" s="128">
        <f t="shared" si="12"/>
        <v>100.17434950617795</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2.327692307692308E-2</v>
      </c>
      <c r="F101" s="128">
        <f t="shared" si="8"/>
        <v>3.0260000000000002</v>
      </c>
      <c r="G101" s="122">
        <f t="shared" si="9"/>
        <v>2.451231857543603E-2</v>
      </c>
      <c r="H101" s="128">
        <f t="shared" si="10"/>
        <v>8441.0130000000008</v>
      </c>
      <c r="I101" s="122">
        <f t="shared" si="11"/>
        <v>-0.11270938046303845</v>
      </c>
      <c r="J101" s="128">
        <f t="shared" si="12"/>
        <v>94.960103448757607</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5.6000000000000008E-3</v>
      </c>
      <c r="F102" s="128">
        <f t="shared" si="8"/>
        <v>0.72800000000000009</v>
      </c>
      <c r="G102" s="122">
        <f t="shared" si="9"/>
        <v>5.9528136416171556E-3</v>
      </c>
      <c r="H102" s="128">
        <f t="shared" si="10"/>
        <v>2049.8990000000003</v>
      </c>
      <c r="I102" s="122">
        <f t="shared" si="11"/>
        <v>-3.0133633179730314E-2</v>
      </c>
      <c r="J102" s="128">
        <f t="shared" si="12"/>
        <v>94.073161653330232</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1.6923076923076926E-3</v>
      </c>
      <c r="F103" s="128">
        <f t="shared" si="8"/>
        <v>0.22000000000000003</v>
      </c>
      <c r="G103" s="122">
        <f t="shared" si="9"/>
        <v>1.8306123278680911E-3</v>
      </c>
      <c r="H103" s="128">
        <f t="shared" si="10"/>
        <v>630.38600000000008</v>
      </c>
      <c r="I103" s="122">
        <f t="shared" si="11"/>
        <v>-0.20588235294117643</v>
      </c>
      <c r="J103" s="128">
        <f t="shared" si="12"/>
        <v>92.444897619504928</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1E-3</v>
      </c>
      <c r="F104" s="128">
        <f t="shared" si="8"/>
        <v>0.13</v>
      </c>
      <c r="G104" s="122">
        <f t="shared" si="9"/>
        <v>1.0003078191881704E-3</v>
      </c>
      <c r="H104" s="128">
        <f t="shared" si="10"/>
        <v>344.464</v>
      </c>
      <c r="I104" s="122">
        <f t="shared" si="11"/>
        <v>-0.15609493458912407</v>
      </c>
      <c r="J104" s="128">
        <f t="shared" si="12"/>
        <v>99.969227553532448</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0.17431538461538457</v>
      </c>
      <c r="F107" s="128">
        <f t="shared" si="8"/>
        <v>22.660999999999994</v>
      </c>
      <c r="G107" s="122">
        <f t="shared" si="9"/>
        <v>0.17124168742994203</v>
      </c>
      <c r="H107" s="128">
        <f t="shared" si="10"/>
        <v>58968.444999999978</v>
      </c>
      <c r="I107" s="122">
        <f t="shared" si="11"/>
        <v>-0.19070543824416467</v>
      </c>
      <c r="J107" s="128">
        <f t="shared" si="12"/>
        <v>101.79494679804533</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0.14813846153846155</v>
      </c>
      <c r="F108" s="128">
        <f t="shared" si="8"/>
        <v>19.258000000000003</v>
      </c>
      <c r="G108" s="122">
        <f t="shared" si="9"/>
        <v>0.14742097468332377</v>
      </c>
      <c r="H108" s="128">
        <f t="shared" si="10"/>
        <v>50765.592000000004</v>
      </c>
      <c r="I108" s="122">
        <f t="shared" si="11"/>
        <v>-0.21906417637361514</v>
      </c>
      <c r="J108" s="128">
        <f t="shared" si="12"/>
        <v>100.4866925189438</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0.15463076923076921</v>
      </c>
      <c r="F109" s="128">
        <f t="shared" si="8"/>
        <v>20.101999999999997</v>
      </c>
      <c r="G109" s="122">
        <f t="shared" si="9"/>
        <v>0.14819008125264987</v>
      </c>
      <c r="H109" s="128">
        <f t="shared" si="10"/>
        <v>51030.44</v>
      </c>
      <c r="I109" s="122">
        <f t="shared" si="11"/>
        <v>-5.8280458460437293E-2</v>
      </c>
      <c r="J109" s="128">
        <f t="shared" si="12"/>
        <v>104.34623419035623</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0.10093846153846153</v>
      </c>
      <c r="F110" s="128">
        <f t="shared" si="8"/>
        <v>13.122</v>
      </c>
      <c r="G110" s="122">
        <f t="shared" si="9"/>
        <v>9.978320236498063E-2</v>
      </c>
      <c r="H110" s="128">
        <f t="shared" si="10"/>
        <v>34361.144</v>
      </c>
      <c r="I110" s="122">
        <f t="shared" si="11"/>
        <v>-0.2004035753369772</v>
      </c>
      <c r="J110" s="128">
        <f t="shared" si="12"/>
        <v>101.15776918970316</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0.21490000000000004</v>
      </c>
      <c r="F111" s="128">
        <f t="shared" si="8"/>
        <v>27.937000000000005</v>
      </c>
      <c r="G111" s="122">
        <f t="shared" si="9"/>
        <v>0.21484821319673128</v>
      </c>
      <c r="H111" s="128">
        <f t="shared" si="10"/>
        <v>73984.700999999986</v>
      </c>
      <c r="I111" s="122">
        <f t="shared" si="11"/>
        <v>-0.25199525629201858</v>
      </c>
      <c r="J111" s="128">
        <f t="shared" si="12"/>
        <v>100.02410390223788</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0.14413846153846155</v>
      </c>
      <c r="F112" s="128">
        <f t="shared" si="8"/>
        <v>18.738000000000003</v>
      </c>
      <c r="G112" s="122">
        <f t="shared" si="9"/>
        <v>0.1405233303712996</v>
      </c>
      <c r="H112" s="128">
        <f t="shared" si="10"/>
        <v>48390.332999999991</v>
      </c>
      <c r="I112" s="122">
        <f t="shared" si="11"/>
        <v>-0.13322759665236286</v>
      </c>
      <c r="J112" s="128">
        <f t="shared" si="12"/>
        <v>102.57261990418944</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0.17718461538461538</v>
      </c>
      <c r="F113" s="128">
        <f t="shared" si="8"/>
        <v>23.033999999999999</v>
      </c>
      <c r="G113" s="122">
        <f t="shared" si="9"/>
        <v>0.1724004321084453</v>
      </c>
      <c r="H113" s="128">
        <f t="shared" si="10"/>
        <v>59367.468000000008</v>
      </c>
      <c r="I113" s="122">
        <f t="shared" si="11"/>
        <v>-0.10479370676068149</v>
      </c>
      <c r="J113" s="128">
        <f t="shared" si="12"/>
        <v>102.77504134859747</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0.11348461538461538</v>
      </c>
      <c r="F114" s="128">
        <f t="shared" si="8"/>
        <v>14.752999999999998</v>
      </c>
      <c r="G114" s="122">
        <f t="shared" si="9"/>
        <v>0.10936453632556818</v>
      </c>
      <c r="H114" s="128">
        <f t="shared" si="10"/>
        <v>37660.553000000007</v>
      </c>
      <c r="I114" s="122">
        <f t="shared" si="11"/>
        <v>-6.6105109622754232E-2</v>
      </c>
      <c r="J114" s="128">
        <f t="shared" si="12"/>
        <v>103.7672898340483</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0.20112307692307693</v>
      </c>
      <c r="F115" s="128">
        <f t="shared" si="8"/>
        <v>26.146000000000001</v>
      </c>
      <c r="G115" s="122">
        <f t="shared" si="9"/>
        <v>0.2003905818944238</v>
      </c>
      <c r="H115" s="128">
        <f t="shared" si="10"/>
        <v>69006.099999999991</v>
      </c>
      <c r="I115" s="122">
        <f t="shared" si="11"/>
        <v>-0.24315742289725545</v>
      </c>
      <c r="J115" s="128">
        <f t="shared" si="12"/>
        <v>100.36553366017922</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0.17348461538461538</v>
      </c>
      <c r="F116" s="128">
        <f t="shared" si="8"/>
        <v>22.552999999999997</v>
      </c>
      <c r="G116" s="122">
        <f t="shared" si="9"/>
        <v>0.16949908235034469</v>
      </c>
      <c r="H116" s="128">
        <f t="shared" si="10"/>
        <v>58368.364999999998</v>
      </c>
      <c r="I116" s="122">
        <f t="shared" si="11"/>
        <v>-0.15029436899923876</v>
      </c>
      <c r="J116" s="128">
        <f t="shared" si="12"/>
        <v>102.35135965281088</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9.9446153846153837E-2</v>
      </c>
      <c r="F117" s="128">
        <f t="shared" si="8"/>
        <v>12.927999999999999</v>
      </c>
      <c r="G117" s="122">
        <f t="shared" si="9"/>
        <v>9.5531618257743381E-2</v>
      </c>
      <c r="H117" s="128">
        <f t="shared" si="10"/>
        <v>32897.076999999997</v>
      </c>
      <c r="I117" s="122">
        <f t="shared" si="11"/>
        <v>-0.14714576019898512</v>
      </c>
      <c r="J117" s="128">
        <f t="shared" si="12"/>
        <v>104.09763349538272</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0.15072307692307693</v>
      </c>
      <c r="F118" s="128">
        <f t="shared" si="8"/>
        <v>19.594000000000001</v>
      </c>
      <c r="G118" s="122">
        <f t="shared" si="9"/>
        <v>0.14893117337189785</v>
      </c>
      <c r="H118" s="128">
        <f t="shared" si="10"/>
        <v>51285.640999999996</v>
      </c>
      <c r="I118" s="122">
        <f t="shared" si="11"/>
        <v>-0.10735007346022549</v>
      </c>
      <c r="J118" s="128">
        <f t="shared" si="12"/>
        <v>101.20317560830902</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8.3015384615384602E-2</v>
      </c>
      <c r="F119" s="128">
        <f t="shared" si="8"/>
        <v>10.791999999999998</v>
      </c>
      <c r="G119" s="122">
        <f t="shared" si="9"/>
        <v>8.0028391964176826E-2</v>
      </c>
      <c r="H119" s="128">
        <f t="shared" si="10"/>
        <v>27558.417000000001</v>
      </c>
      <c r="I119" s="122">
        <f t="shared" si="11"/>
        <v>-0.24139751531025061</v>
      </c>
      <c r="J119" s="128">
        <f t="shared" si="12"/>
        <v>103.73241618117837</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0.38652307692307686</v>
      </c>
      <c r="F120" s="128">
        <f t="shared" si="8"/>
        <v>50.24799999999999</v>
      </c>
      <c r="G120" s="122">
        <f t="shared" si="9"/>
        <v>0.36476834282926485</v>
      </c>
      <c r="H120" s="128">
        <f t="shared" si="10"/>
        <v>125610.89699999998</v>
      </c>
      <c r="I120" s="122">
        <f t="shared" si="11"/>
        <v>-7.8049752354692845E-2</v>
      </c>
      <c r="J120" s="128">
        <f t="shared" si="12"/>
        <v>105.96398632761688</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0.1506076923076923</v>
      </c>
      <c r="F121" s="128">
        <f t="shared" si="8"/>
        <v>19.579000000000001</v>
      </c>
      <c r="G121" s="122">
        <f t="shared" si="9"/>
        <v>0.14830481069119927</v>
      </c>
      <c r="H121" s="128">
        <f t="shared" si="10"/>
        <v>51069.948000000004</v>
      </c>
      <c r="I121" s="122">
        <f t="shared" si="11"/>
        <v>-0.35586836533579697</v>
      </c>
      <c r="J121" s="128">
        <f t="shared" si="12"/>
        <v>101.55280304513393</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0.27139230769230771</v>
      </c>
      <c r="F122" s="128">
        <f t="shared" si="8"/>
        <v>35.281000000000006</v>
      </c>
      <c r="G122" s="122">
        <f t="shared" si="9"/>
        <v>0.2643738957712613</v>
      </c>
      <c r="H122" s="128">
        <f t="shared" si="10"/>
        <v>91039.266000000003</v>
      </c>
      <c r="I122" s="122">
        <f t="shared" si="11"/>
        <v>-0.2833991381482821</v>
      </c>
      <c r="J122" s="128">
        <f t="shared" si="12"/>
        <v>102.65472954527961</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0.62425384615384616</v>
      </c>
      <c r="F123" s="128">
        <f t="shared" si="8"/>
        <v>81.153000000000006</v>
      </c>
      <c r="G123" s="122">
        <f t="shared" si="9"/>
        <v>0.63960772219608653</v>
      </c>
      <c r="H123" s="128">
        <f t="shared" si="10"/>
        <v>220254.03599999996</v>
      </c>
      <c r="I123" s="122">
        <f t="shared" si="11"/>
        <v>0.13639623787039493</v>
      </c>
      <c r="J123" s="128">
        <f t="shared" si="12"/>
        <v>97.599485511287611</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0.37163076923076915</v>
      </c>
      <c r="F124" s="128">
        <f t="shared" si="8"/>
        <v>48.311999999999991</v>
      </c>
      <c r="G124" s="122">
        <f t="shared" si="9"/>
        <v>0.39689604713699123</v>
      </c>
      <c r="H124" s="128">
        <f t="shared" si="10"/>
        <v>136674.32900000003</v>
      </c>
      <c r="I124" s="122">
        <f t="shared" si="11"/>
        <v>-9.2444347920685975E-3</v>
      </c>
      <c r="J124" s="128">
        <f t="shared" si="12"/>
        <v>93.634283312098191</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0.64189230769230765</v>
      </c>
      <c r="F125" s="128">
        <f t="shared" si="8"/>
        <v>83.445999999999998</v>
      </c>
      <c r="G125" s="122">
        <f t="shared" si="9"/>
        <v>0.64514814814814814</v>
      </c>
      <c r="H125" s="128">
        <f t="shared" si="10"/>
        <v>222161.92599999998</v>
      </c>
      <c r="I125" s="122">
        <f t="shared" si="11"/>
        <v>0.34023513613327044</v>
      </c>
      <c r="J125" s="128">
        <f t="shared" si="12"/>
        <v>99.495334449120548</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0.4768615384615385</v>
      </c>
      <c r="F126" s="128">
        <f t="shared" si="8"/>
        <v>61.992000000000004</v>
      </c>
      <c r="G126" s="122">
        <f t="shared" si="9"/>
        <v>0.48599894005656907</v>
      </c>
      <c r="H126" s="128">
        <f t="shared" si="10"/>
        <v>167357.62300000002</v>
      </c>
      <c r="I126" s="122">
        <f t="shared" si="11"/>
        <v>0.22772460595139352</v>
      </c>
      <c r="J126" s="128">
        <f t="shared" si="12"/>
        <v>98.119872114542687</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5.7692307692307689E-2</v>
      </c>
      <c r="F127" s="128">
        <f t="shared" si="8"/>
        <v>7.4999999999999991</v>
      </c>
      <c r="G127" s="122">
        <f t="shared" si="9"/>
        <v>6.5118896613408139E-2</v>
      </c>
      <c r="H127" s="128">
        <f t="shared" si="10"/>
        <v>22424.213</v>
      </c>
      <c r="I127" s="122">
        <f t="shared" si="11"/>
        <v>-0.28568813876727761</v>
      </c>
      <c r="J127" s="128">
        <f t="shared" si="12"/>
        <v>88.595339744176044</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3.9715384615384625E-2</v>
      </c>
      <c r="F128" s="128">
        <f t="shared" si="8"/>
        <v>5.1630000000000011</v>
      </c>
      <c r="G128" s="122">
        <f t="shared" si="9"/>
        <v>4.3823480215357265E-2</v>
      </c>
      <c r="H128" s="128">
        <f t="shared" si="10"/>
        <v>15090.965999999997</v>
      </c>
      <c r="I128" s="122">
        <f t="shared" si="11"/>
        <v>3.0982118707789944E-2</v>
      </c>
      <c r="J128" s="128">
        <f t="shared" si="12"/>
        <v>90.625811597379652</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5.629230769230769E-2</v>
      </c>
      <c r="F129" s="128">
        <f t="shared" si="8"/>
        <v>7.3179999999999996</v>
      </c>
      <c r="G129" s="122">
        <f t="shared" si="9"/>
        <v>6.3866467455380743E-2</v>
      </c>
      <c r="H129" s="128">
        <f t="shared" si="10"/>
        <v>21992.929</v>
      </c>
      <c r="I129" s="122">
        <f t="shared" si="11"/>
        <v>-8.631890730141345E-2</v>
      </c>
      <c r="J129" s="128">
        <f t="shared" si="12"/>
        <v>88.140631437984865</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0.12243846153846151</v>
      </c>
      <c r="F130" s="128">
        <f t="shared" si="8"/>
        <v>15.916999999999996</v>
      </c>
      <c r="G130" s="122">
        <f t="shared" si="9"/>
        <v>0.10414213986606963</v>
      </c>
      <c r="H130" s="128">
        <f t="shared" si="10"/>
        <v>35862.179000000004</v>
      </c>
      <c r="I130" s="122">
        <f t="shared" si="11"/>
        <v>8.2668566651836028E-2</v>
      </c>
      <c r="J130" s="128">
        <f t="shared" si="12"/>
        <v>117.56860546165228</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0.10326923076923078</v>
      </c>
      <c r="F131" s="128">
        <f t="shared" si="8"/>
        <v>13.425000000000001</v>
      </c>
      <c r="G131" s="122">
        <f t="shared" si="9"/>
        <v>0.10852411443904308</v>
      </c>
      <c r="H131" s="128">
        <f t="shared" si="10"/>
        <v>37371.146999999997</v>
      </c>
      <c r="I131" s="122">
        <f t="shared" si="11"/>
        <v>-0.30305591161915024</v>
      </c>
      <c r="J131" s="128">
        <f t="shared" si="12"/>
        <v>95.157865422837503</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0.94238461538461538</v>
      </c>
      <c r="F132" s="128">
        <f t="shared" si="8"/>
        <v>122.51</v>
      </c>
      <c r="G132" s="122">
        <f t="shared" si="9"/>
        <v>0.93486268650648452</v>
      </c>
      <c r="H132" s="128">
        <f t="shared" si="10"/>
        <v>321927.44500000001</v>
      </c>
      <c r="I132" s="122">
        <f t="shared" si="11"/>
        <v>0.28526367620767307</v>
      </c>
      <c r="J132" s="128">
        <f t="shared" si="12"/>
        <v>100.80460253539904</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0.96029999999999982</v>
      </c>
      <c r="F133" s="128">
        <f t="shared" si="8"/>
        <v>124.83899999999997</v>
      </c>
      <c r="G133" s="122">
        <f t="shared" si="9"/>
        <v>0.95618627707211667</v>
      </c>
      <c r="H133" s="128">
        <f t="shared" si="10"/>
        <v>329270.39399999997</v>
      </c>
      <c r="I133" s="122">
        <f t="shared" si="11"/>
        <v>-3.2556518308292662E-2</v>
      </c>
      <c r="J133" s="128">
        <f t="shared" si="12"/>
        <v>100.43022191664154</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0.943723076923077</v>
      </c>
      <c r="F134" s="128">
        <f t="shared" si="8"/>
        <v>122.68400000000001</v>
      </c>
      <c r="G134" s="122">
        <f t="shared" si="9"/>
        <v>0.93580660533514548</v>
      </c>
      <c r="H134" s="128">
        <f t="shared" si="10"/>
        <v>322252.49100000004</v>
      </c>
      <c r="I134" s="122">
        <f t="shared" si="11"/>
        <v>8.7724753996630878E-2</v>
      </c>
      <c r="J134" s="128">
        <f t="shared" si="12"/>
        <v>100.84595166809027</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0.87714615384615402</v>
      </c>
      <c r="F135" s="128">
        <f t="shared" si="8"/>
        <v>114.02900000000002</v>
      </c>
      <c r="G135" s="122">
        <f t="shared" si="9"/>
        <v>0.89577962178895221</v>
      </c>
      <c r="H135" s="128">
        <f t="shared" si="10"/>
        <v>308468.87900000002</v>
      </c>
      <c r="I135" s="122">
        <f t="shared" si="11"/>
        <v>-8.4385919558549974E-2</v>
      </c>
      <c r="J135" s="128">
        <f t="shared" si="12"/>
        <v>97.919860254737046</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0.89673076923076922</v>
      </c>
      <c r="F136" s="128">
        <f t="shared" si="8"/>
        <v>116.575</v>
      </c>
      <c r="G136" s="122">
        <f t="shared" si="9"/>
        <v>0.89147557774176867</v>
      </c>
      <c r="H136" s="128">
        <f t="shared" si="10"/>
        <v>306986.74699999997</v>
      </c>
      <c r="I136" s="122">
        <f t="shared" si="11"/>
        <v>0.30316900338968911</v>
      </c>
      <c r="J136" s="128">
        <f t="shared" si="12"/>
        <v>100.58949360141898</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0.19127692307692307</v>
      </c>
      <c r="F137" s="128">
        <f t="shared" ref="F137:F200" si="14">SUMPRODUCT($K$2:$AI$2,$K137:$AI137)</f>
        <v>24.866</v>
      </c>
      <c r="G137" s="122">
        <f t="shared" ref="G137:G200" si="15">SUMPRODUCT($K$3:$AI$3,$K137:$AI137)/$J$3</f>
        <v>0.18608291661584747</v>
      </c>
      <c r="H137" s="128">
        <f t="shared" ref="H137:H200" si="16">SUMPRODUCT($K$3:$AI$3,$K137:$AI137)</f>
        <v>64079.141000000003</v>
      </c>
      <c r="I137" s="122">
        <f t="shared" ref="I137:I200" si="17">CORREL($K$4:$AI$4,$K137:$AI137)</f>
        <v>-0.33979659700997716</v>
      </c>
      <c r="J137" s="128">
        <f t="shared" si="12"/>
        <v>102.79123229339649</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0.10566153846153847</v>
      </c>
      <c r="F138" s="128">
        <f t="shared" si="14"/>
        <v>13.736000000000001</v>
      </c>
      <c r="G138" s="122">
        <f t="shared" si="15"/>
        <v>0.10810204786878774</v>
      </c>
      <c r="H138" s="128">
        <f t="shared" si="16"/>
        <v>37225.805000000008</v>
      </c>
      <c r="I138" s="122">
        <f t="shared" si="17"/>
        <v>-0.18902528182359252</v>
      </c>
      <c r="J138" s="128">
        <f t="shared" ref="J138:J201" si="18">$E138/$G138*100</f>
        <v>97.742402243654524</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0.11089230769230769</v>
      </c>
      <c r="F139" s="128">
        <f t="shared" si="14"/>
        <v>14.416</v>
      </c>
      <c r="G139" s="122">
        <f t="shared" si="15"/>
        <v>0.1136869275579484</v>
      </c>
      <c r="H139" s="128">
        <f t="shared" si="16"/>
        <v>39149.002999999997</v>
      </c>
      <c r="I139" s="122">
        <f t="shared" si="17"/>
        <v>-0.37812957426875127</v>
      </c>
      <c r="J139" s="128">
        <f t="shared" si="18"/>
        <v>97.541828312480135</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6.83E-2</v>
      </c>
      <c r="F140" s="128">
        <f t="shared" si="14"/>
        <v>8.8789999999999996</v>
      </c>
      <c r="G140" s="122">
        <f t="shared" si="15"/>
        <v>6.2180007434123781E-2</v>
      </c>
      <c r="H140" s="128">
        <f t="shared" si="16"/>
        <v>21412.182999999997</v>
      </c>
      <c r="I140" s="122">
        <f t="shared" si="17"/>
        <v>-0.23693416466872852</v>
      </c>
      <c r="J140" s="128">
        <f t="shared" si="18"/>
        <v>109.8423799198802</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0.80873076923076903</v>
      </c>
      <c r="F141" s="128">
        <f t="shared" si="14"/>
        <v>105.13499999999998</v>
      </c>
      <c r="G141" s="122">
        <f t="shared" si="15"/>
        <v>0.81393719617374949</v>
      </c>
      <c r="H141" s="128">
        <f t="shared" si="16"/>
        <v>280285.78500000003</v>
      </c>
      <c r="I141" s="122">
        <f t="shared" si="17"/>
        <v>0.3397153997578562</v>
      </c>
      <c r="J141" s="128">
        <f t="shared" si="18"/>
        <v>99.360340457782797</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0.89433846153846175</v>
      </c>
      <c r="F142" s="128">
        <f t="shared" si="14"/>
        <v>116.26400000000002</v>
      </c>
      <c r="G142" s="122">
        <f t="shared" si="15"/>
        <v>0.8918982599504004</v>
      </c>
      <c r="H142" s="128">
        <f t="shared" si="16"/>
        <v>307132.30099999998</v>
      </c>
      <c r="I142" s="122">
        <f t="shared" si="17"/>
        <v>0.18897940703843344</v>
      </c>
      <c r="J142" s="128">
        <f t="shared" si="18"/>
        <v>100.27359640641042</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0.88903846153846156</v>
      </c>
      <c r="F143" s="128">
        <f t="shared" si="14"/>
        <v>115.575</v>
      </c>
      <c r="G143" s="122">
        <f t="shared" si="15"/>
        <v>0.88632339309671904</v>
      </c>
      <c r="H143" s="128">
        <f t="shared" si="16"/>
        <v>305212.55099999998</v>
      </c>
      <c r="I143" s="122">
        <f t="shared" si="17"/>
        <v>0.37769505498069084</v>
      </c>
      <c r="J143" s="128">
        <f t="shared" si="18"/>
        <v>100.30632932210628</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0.93182307692307687</v>
      </c>
      <c r="F144" s="128">
        <f t="shared" si="14"/>
        <v>121.13699999999999</v>
      </c>
      <c r="G144" s="122">
        <f t="shared" si="15"/>
        <v>0.93792488050226797</v>
      </c>
      <c r="H144" s="128">
        <f t="shared" si="16"/>
        <v>322981.93599999999</v>
      </c>
      <c r="I144" s="122">
        <f t="shared" si="17"/>
        <v>0.23673159119792911</v>
      </c>
      <c r="J144" s="128">
        <f t="shared" si="18"/>
        <v>99.349435791070647</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7.0046153846153841E-2</v>
      </c>
      <c r="F145" s="128">
        <f t="shared" si="14"/>
        <v>9.1059999999999999</v>
      </c>
      <c r="G145" s="122">
        <f t="shared" si="15"/>
        <v>6.4293035155274458E-2</v>
      </c>
      <c r="H145" s="128">
        <f t="shared" si="16"/>
        <v>22139.821</v>
      </c>
      <c r="I145" s="122">
        <f t="shared" si="17"/>
        <v>-7.0653760593245019E-3</v>
      </c>
      <c r="J145" s="128">
        <f t="shared" si="18"/>
        <v>108.94827670988778</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0.11276153846153848</v>
      </c>
      <c r="F146" s="128">
        <f t="shared" si="14"/>
        <v>14.659000000000002</v>
      </c>
      <c r="G146" s="122">
        <f t="shared" si="15"/>
        <v>0.1048782226636233</v>
      </c>
      <c r="H146" s="128">
        <f t="shared" si="16"/>
        <v>36115.654999999992</v>
      </c>
      <c r="I146" s="122">
        <f t="shared" si="17"/>
        <v>-5.415064839338451E-3</v>
      </c>
      <c r="J146" s="128">
        <f t="shared" si="18"/>
        <v>107.51663748459906</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9.8915384615384599E-2</v>
      </c>
      <c r="F147" s="128">
        <f t="shared" si="14"/>
        <v>12.858999999999998</v>
      </c>
      <c r="G147" s="122">
        <f t="shared" si="15"/>
        <v>9.7278898704255434E-2</v>
      </c>
      <c r="H147" s="128">
        <f t="shared" si="16"/>
        <v>33498.766999999993</v>
      </c>
      <c r="I147" s="122">
        <f t="shared" si="17"/>
        <v>-0.2142311330084038</v>
      </c>
      <c r="J147" s="128">
        <f t="shared" si="18"/>
        <v>101.68226196320782</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4.5230769230769227E-2</v>
      </c>
      <c r="F148" s="128">
        <f t="shared" si="14"/>
        <v>5.88</v>
      </c>
      <c r="G148" s="122">
        <f t="shared" si="15"/>
        <v>4.264172169660644E-2</v>
      </c>
      <c r="H148" s="128">
        <f t="shared" si="16"/>
        <v>14684.018</v>
      </c>
      <c r="I148" s="122">
        <f t="shared" si="17"/>
        <v>0.1796428565639184</v>
      </c>
      <c r="J148" s="128">
        <f t="shared" si="18"/>
        <v>106.07162992288097</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8.8730769230769224E-2</v>
      </c>
      <c r="F149" s="128">
        <f t="shared" si="14"/>
        <v>11.534999999999998</v>
      </c>
      <c r="G149" s="122">
        <f t="shared" si="15"/>
        <v>8.4415721429442619E-2</v>
      </c>
      <c r="H149" s="128">
        <f t="shared" si="16"/>
        <v>29069.229000000003</v>
      </c>
      <c r="I149" s="122">
        <f t="shared" si="17"/>
        <v>-2.8935832811354385E-2</v>
      </c>
      <c r="J149" s="128">
        <f t="shared" si="18"/>
        <v>105.11166371412612</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0.39436923076923081</v>
      </c>
      <c r="F150" s="128">
        <f t="shared" si="14"/>
        <v>51.268000000000008</v>
      </c>
      <c r="G150" s="122">
        <f t="shared" si="15"/>
        <v>0.38498194901817295</v>
      </c>
      <c r="H150" s="128">
        <f t="shared" si="16"/>
        <v>132571.614</v>
      </c>
      <c r="I150" s="122">
        <f t="shared" si="17"/>
        <v>-0.21233852934493561</v>
      </c>
      <c r="J150" s="128">
        <f t="shared" si="18"/>
        <v>102.43836932484716</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0.4183615384615384</v>
      </c>
      <c r="F151" s="128">
        <f t="shared" si="14"/>
        <v>54.386999999999993</v>
      </c>
      <c r="G151" s="122">
        <f t="shared" si="15"/>
        <v>0.40192443910116799</v>
      </c>
      <c r="H151" s="128">
        <f t="shared" si="16"/>
        <v>138405.89600000001</v>
      </c>
      <c r="I151" s="122">
        <f t="shared" si="17"/>
        <v>-2.1579336590928657E-3</v>
      </c>
      <c r="J151" s="128">
        <f t="shared" si="18"/>
        <v>104.08959937771614</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0.46824615384615381</v>
      </c>
      <c r="F152" s="128">
        <f t="shared" si="14"/>
        <v>60.871999999999993</v>
      </c>
      <c r="G152" s="122">
        <f t="shared" si="15"/>
        <v>0.44306829230045469</v>
      </c>
      <c r="H152" s="128">
        <f t="shared" si="16"/>
        <v>152574.11099999998</v>
      </c>
      <c r="I152" s="122">
        <f t="shared" si="17"/>
        <v>-8.6564330096328623E-4</v>
      </c>
      <c r="J152" s="128">
        <f t="shared" si="18"/>
        <v>105.68261416653699</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0.38183846153846146</v>
      </c>
      <c r="F153" s="128">
        <f t="shared" si="14"/>
        <v>49.638999999999989</v>
      </c>
      <c r="G153" s="122">
        <f t="shared" si="15"/>
        <v>0.37604821145435852</v>
      </c>
      <c r="H153" s="128">
        <f t="shared" si="16"/>
        <v>129495.20999999999</v>
      </c>
      <c r="I153" s="122">
        <f t="shared" si="17"/>
        <v>-0.12012344037223691</v>
      </c>
      <c r="J153" s="128">
        <f t="shared" si="18"/>
        <v>101.53976269737043</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0.46653846153846151</v>
      </c>
      <c r="F154" s="128">
        <f t="shared" si="14"/>
        <v>60.65</v>
      </c>
      <c r="G154" s="122">
        <f t="shared" si="15"/>
        <v>0.46382709854279563</v>
      </c>
      <c r="H154" s="128">
        <f t="shared" si="16"/>
        <v>159722.57200000001</v>
      </c>
      <c r="I154" s="122">
        <f t="shared" si="17"/>
        <v>-0.29637933823638507</v>
      </c>
      <c r="J154" s="128">
        <f t="shared" si="18"/>
        <v>100.58456330045919</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0.53592307692307695</v>
      </c>
      <c r="F155" s="128">
        <f t="shared" si="14"/>
        <v>69.67</v>
      </c>
      <c r="G155" s="122">
        <f t="shared" si="15"/>
        <v>0.5511633677742348</v>
      </c>
      <c r="H155" s="128">
        <f t="shared" si="16"/>
        <v>189797.51499999996</v>
      </c>
      <c r="I155" s="122">
        <f t="shared" si="17"/>
        <v>0.15758254499005356</v>
      </c>
      <c r="J155" s="128">
        <f t="shared" si="18"/>
        <v>97.234886833516754</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0.46889230769230772</v>
      </c>
      <c r="F156" s="128">
        <f t="shared" si="14"/>
        <v>60.956000000000003</v>
      </c>
      <c r="G156" s="122">
        <f t="shared" si="15"/>
        <v>0.49322110710365374</v>
      </c>
      <c r="H156" s="128">
        <f t="shared" si="16"/>
        <v>169844.63399999999</v>
      </c>
      <c r="I156" s="122">
        <f t="shared" si="17"/>
        <v>4.2228729651896547E-3</v>
      </c>
      <c r="J156" s="128">
        <f t="shared" si="18"/>
        <v>95.067364502258982</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0.43286923076923073</v>
      </c>
      <c r="F157" s="128">
        <f t="shared" si="14"/>
        <v>56.272999999999996</v>
      </c>
      <c r="G157" s="122">
        <f t="shared" si="15"/>
        <v>0.45963988639729592</v>
      </c>
      <c r="H157" s="128">
        <f t="shared" si="16"/>
        <v>158280.67200000002</v>
      </c>
      <c r="I157" s="122">
        <f t="shared" si="17"/>
        <v>6.9864604769685063E-2</v>
      </c>
      <c r="J157" s="128">
        <f t="shared" si="18"/>
        <v>94.17573269415405</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0.57276923076923092</v>
      </c>
      <c r="F158" s="128">
        <f t="shared" si="14"/>
        <v>74.460000000000022</v>
      </c>
      <c r="G158" s="122">
        <f t="shared" si="15"/>
        <v>0.58125503400530854</v>
      </c>
      <c r="H158" s="128">
        <f t="shared" si="16"/>
        <v>200159.82100000003</v>
      </c>
      <c r="I158" s="122">
        <f t="shared" si="17"/>
        <v>2.7029562418760984E-2</v>
      </c>
      <c r="J158" s="128">
        <f t="shared" si="18"/>
        <v>98.540089506390387</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0.44486153846153859</v>
      </c>
      <c r="F159" s="128">
        <f t="shared" si="14"/>
        <v>57.832000000000015</v>
      </c>
      <c r="G159" s="122">
        <f t="shared" si="15"/>
        <v>0.45169437620151126</v>
      </c>
      <c r="H159" s="128">
        <f t="shared" si="16"/>
        <v>155544.57200000001</v>
      </c>
      <c r="I159" s="122">
        <f t="shared" si="17"/>
        <v>0.24558099915742693</v>
      </c>
      <c r="J159" s="128">
        <f t="shared" si="18"/>
        <v>98.487287400513395</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5.1215384615384621E-2</v>
      </c>
      <c r="F160" s="128">
        <f t="shared" si="14"/>
        <v>6.6580000000000004</v>
      </c>
      <c r="G160" s="122">
        <f t="shared" si="15"/>
        <v>5.268175271084162E-2</v>
      </c>
      <c r="H160" s="128">
        <f t="shared" si="16"/>
        <v>18141.382999999998</v>
      </c>
      <c r="I160" s="122">
        <f t="shared" si="17"/>
        <v>-0.3364142982944372</v>
      </c>
      <c r="J160" s="128">
        <f t="shared" si="18"/>
        <v>97.21655408181735</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0.14670769230769226</v>
      </c>
      <c r="F161" s="128">
        <f t="shared" si="14"/>
        <v>19.071999999999996</v>
      </c>
      <c r="G161" s="122">
        <f t="shared" si="15"/>
        <v>0.15599186602315032</v>
      </c>
      <c r="H161" s="128">
        <f t="shared" si="16"/>
        <v>53717.046999999999</v>
      </c>
      <c r="I161" s="122">
        <f t="shared" si="17"/>
        <v>-0.23621857130314897</v>
      </c>
      <c r="J161" s="128">
        <f t="shared" si="18"/>
        <v>94.048296265601294</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7.0038461538461536E-2</v>
      </c>
      <c r="F162" s="128">
        <f t="shared" si="14"/>
        <v>9.1050000000000004</v>
      </c>
      <c r="G162" s="122">
        <f t="shared" si="15"/>
        <v>7.2341385999454069E-2</v>
      </c>
      <c r="H162" s="128">
        <f t="shared" si="16"/>
        <v>24911.335000000006</v>
      </c>
      <c r="I162" s="122">
        <f t="shared" si="17"/>
        <v>-0.26860810055325607</v>
      </c>
      <c r="J162" s="128">
        <f t="shared" si="18"/>
        <v>96.816587864365886</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0.11746923076923077</v>
      </c>
      <c r="F163" s="128">
        <f t="shared" si="14"/>
        <v>15.271000000000001</v>
      </c>
      <c r="G163" s="122">
        <f t="shared" si="15"/>
        <v>0.11770483043809059</v>
      </c>
      <c r="H163" s="128">
        <f t="shared" si="16"/>
        <v>40532.6</v>
      </c>
      <c r="I163" s="122">
        <f t="shared" si="17"/>
        <v>-0.40378602259523122</v>
      </c>
      <c r="J163" s="128">
        <f t="shared" si="18"/>
        <v>99.799838572484305</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0.17662307692307694</v>
      </c>
      <c r="F164" s="128">
        <f t="shared" si="14"/>
        <v>22.961000000000002</v>
      </c>
      <c r="G164" s="122">
        <f t="shared" si="15"/>
        <v>0.18513943338037742</v>
      </c>
      <c r="H164" s="128">
        <f t="shared" si="16"/>
        <v>63754.24500000001</v>
      </c>
      <c r="I164" s="122">
        <f t="shared" si="17"/>
        <v>-0.50168388964152955</v>
      </c>
      <c r="J164" s="128">
        <f t="shared" si="18"/>
        <v>95.400031045896512</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0.20813076923076923</v>
      </c>
      <c r="F165" s="128">
        <f t="shared" si="14"/>
        <v>27.056999999999999</v>
      </c>
      <c r="G165" s="122">
        <f t="shared" si="15"/>
        <v>0.20978183169840689</v>
      </c>
      <c r="H165" s="128">
        <f t="shared" si="16"/>
        <v>72240.051999999996</v>
      </c>
      <c r="I165" s="122">
        <f t="shared" si="17"/>
        <v>0.39265335562653247</v>
      </c>
      <c r="J165" s="128">
        <f t="shared" si="18"/>
        <v>99.212962126285888</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0.12115384615384614</v>
      </c>
      <c r="F166" s="128">
        <f t="shared" si="14"/>
        <v>15.749999999999998</v>
      </c>
      <c r="G166" s="122">
        <f t="shared" si="15"/>
        <v>0.11245917039824832</v>
      </c>
      <c r="H166" s="128">
        <f t="shared" si="16"/>
        <v>38726.214999999997</v>
      </c>
      <c r="I166" s="122">
        <f t="shared" si="17"/>
        <v>0.4864602970254514</v>
      </c>
      <c r="J166" s="128">
        <f t="shared" si="18"/>
        <v>107.73140662945282</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0.10882307692307691</v>
      </c>
      <c r="F167" s="128">
        <f t="shared" si="14"/>
        <v>14.146999999999998</v>
      </c>
      <c r="G167" s="122">
        <f t="shared" si="15"/>
        <v>9.4001954361449411E-2</v>
      </c>
      <c r="H167" s="128">
        <f t="shared" si="16"/>
        <v>32370.324999999997</v>
      </c>
      <c r="I167" s="122">
        <f t="shared" si="17"/>
        <v>0.47695339175038676</v>
      </c>
      <c r="J167" s="128">
        <f t="shared" si="18"/>
        <v>115.76682385202164</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0.83729230769230789</v>
      </c>
      <c r="F168" s="128">
        <f t="shared" si="14"/>
        <v>108.84800000000003</v>
      </c>
      <c r="G168" s="122">
        <f t="shared" si="15"/>
        <v>0.83938482335244124</v>
      </c>
      <c r="H168" s="128">
        <f t="shared" si="16"/>
        <v>289048.87899999996</v>
      </c>
      <c r="I168" s="122">
        <f t="shared" si="17"/>
        <v>-0.17341625426984966</v>
      </c>
      <c r="J168" s="128">
        <f t="shared" si="18"/>
        <v>99.750708423369389</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5.0607692307692305E-2</v>
      </c>
      <c r="F169" s="128">
        <f t="shared" si="14"/>
        <v>6.5789999999999997</v>
      </c>
      <c r="G169" s="122">
        <f t="shared" si="15"/>
        <v>4.9000816011244112E-2</v>
      </c>
      <c r="H169" s="128">
        <f t="shared" si="16"/>
        <v>16873.823</v>
      </c>
      <c r="I169" s="122">
        <f t="shared" si="17"/>
        <v>0.13711742783207817</v>
      </c>
      <c r="J169" s="128">
        <f t="shared" si="18"/>
        <v>103.27928476962398</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8.0030769230769239E-2</v>
      </c>
      <c r="F170" s="128">
        <f t="shared" si="14"/>
        <v>10.404000000000002</v>
      </c>
      <c r="G170" s="122">
        <f t="shared" si="15"/>
        <v>8.3300428623699754E-2</v>
      </c>
      <c r="H170" s="128">
        <f t="shared" si="16"/>
        <v>28685.168999999998</v>
      </c>
      <c r="I170" s="122">
        <f t="shared" si="17"/>
        <v>-1.6552547866296018E-2</v>
      </c>
      <c r="J170" s="128">
        <f t="shared" si="18"/>
        <v>96.07485886092995</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3.2199999999999999E-2</v>
      </c>
      <c r="F171" s="128">
        <f t="shared" si="14"/>
        <v>4.1859999999999999</v>
      </c>
      <c r="G171" s="122">
        <f t="shared" si="15"/>
        <v>2.8529173127965664E-2</v>
      </c>
      <c r="H171" s="128">
        <f t="shared" si="16"/>
        <v>9824.2489999999998</v>
      </c>
      <c r="I171" s="122">
        <f t="shared" si="17"/>
        <v>0.4385799975389908</v>
      </c>
      <c r="J171" s="128">
        <f t="shared" si="18"/>
        <v>112.86692346661815</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0.94348461538461537</v>
      </c>
      <c r="F172" s="128">
        <f t="shared" si="14"/>
        <v>122.65299999999999</v>
      </c>
      <c r="G172" s="122">
        <f t="shared" si="15"/>
        <v>0.93777282943913021</v>
      </c>
      <c r="H172" s="128">
        <f t="shared" si="16"/>
        <v>322929.576</v>
      </c>
      <c r="I172" s="122">
        <f t="shared" si="17"/>
        <v>0.31496594513786469</v>
      </c>
      <c r="J172" s="128">
        <f t="shared" si="18"/>
        <v>100.60907991425827</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1.143846153846154E-2</v>
      </c>
      <c r="F173" s="128">
        <f t="shared" si="14"/>
        <v>1.4870000000000001</v>
      </c>
      <c r="G173" s="122">
        <f t="shared" si="15"/>
        <v>1.179429547157319E-2</v>
      </c>
      <c r="H173" s="128">
        <f t="shared" si="16"/>
        <v>4061.4600000000005</v>
      </c>
      <c r="I173" s="122">
        <f t="shared" si="17"/>
        <v>-0.30974047438960484</v>
      </c>
      <c r="J173" s="128">
        <f t="shared" si="18"/>
        <v>96.982999671584551</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2.8076923076923079E-2</v>
      </c>
      <c r="F174" s="128">
        <f t="shared" si="14"/>
        <v>3.6500000000000004</v>
      </c>
      <c r="G174" s="122">
        <f t="shared" si="15"/>
        <v>3.2582733666707324E-2</v>
      </c>
      <c r="H174" s="128">
        <f t="shared" si="16"/>
        <v>11220.125</v>
      </c>
      <c r="I174" s="122">
        <f t="shared" si="17"/>
        <v>-0.31959293515831055</v>
      </c>
      <c r="J174" s="128">
        <f t="shared" si="18"/>
        <v>86.171170792866178</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1.1953846153846153E-2</v>
      </c>
      <c r="F175" s="128">
        <f t="shared" si="14"/>
        <v>1.554</v>
      </c>
      <c r="G175" s="122">
        <f t="shared" si="15"/>
        <v>1.2716873137839107E-2</v>
      </c>
      <c r="H175" s="128">
        <f t="shared" si="16"/>
        <v>4379.1569999999992</v>
      </c>
      <c r="I175" s="122">
        <f t="shared" si="17"/>
        <v>-0.29982285960419514</v>
      </c>
      <c r="J175" s="128">
        <f t="shared" si="18"/>
        <v>93.999885225538947</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4.7384615384615395E-3</v>
      </c>
      <c r="F176" s="128">
        <f t="shared" si="14"/>
        <v>0.6160000000000001</v>
      </c>
      <c r="G176" s="122">
        <f t="shared" si="15"/>
        <v>4.8937936682173777E-3</v>
      </c>
      <c r="H176" s="128">
        <f t="shared" si="16"/>
        <v>1685.2169999999999</v>
      </c>
      <c r="I176" s="122">
        <f t="shared" si="17"/>
        <v>-0.21740688506417627</v>
      </c>
      <c r="J176" s="128">
        <f t="shared" si="18"/>
        <v>96.825936271799947</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0.92366153846153853</v>
      </c>
      <c r="F177" s="128">
        <f t="shared" si="14"/>
        <v>120.07600000000001</v>
      </c>
      <c r="G177" s="122">
        <f t="shared" si="15"/>
        <v>0.91786566886786447</v>
      </c>
      <c r="H177" s="128">
        <f t="shared" si="16"/>
        <v>316074.38600000006</v>
      </c>
      <c r="I177" s="122">
        <f t="shared" si="17"/>
        <v>0.38767872432715667</v>
      </c>
      <c r="J177" s="128">
        <f t="shared" si="18"/>
        <v>100.631450743857</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1.5892307692307692E-2</v>
      </c>
      <c r="F178" s="128">
        <f t="shared" si="14"/>
        <v>2.0659999999999998</v>
      </c>
      <c r="G178" s="122">
        <f t="shared" si="15"/>
        <v>1.6008598609586536E-2</v>
      </c>
      <c r="H178" s="128">
        <f t="shared" si="16"/>
        <v>5512.6890000000003</v>
      </c>
      <c r="I178" s="122">
        <f t="shared" si="17"/>
        <v>-0.32984200337952096</v>
      </c>
      <c r="J178" s="128">
        <f t="shared" si="18"/>
        <v>99.273572158844644</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1.6384615384615387E-3</v>
      </c>
      <c r="F179" s="128">
        <f t="shared" si="14"/>
        <v>0.21300000000000002</v>
      </c>
      <c r="G179" s="122">
        <f t="shared" si="15"/>
        <v>2.2442254862671987E-3</v>
      </c>
      <c r="H179" s="128">
        <f t="shared" si="16"/>
        <v>772.81700000000001</v>
      </c>
      <c r="I179" s="122">
        <f t="shared" si="17"/>
        <v>-0.39109632539858136</v>
      </c>
      <c r="J179" s="128">
        <f t="shared" si="18"/>
        <v>73.007883944263469</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4.7307692307692311E-3</v>
      </c>
      <c r="F180" s="128">
        <f t="shared" si="14"/>
        <v>0.61499999999999999</v>
      </c>
      <c r="G180" s="122">
        <f t="shared" si="15"/>
        <v>4.2483665255344727E-3</v>
      </c>
      <c r="H180" s="128">
        <f t="shared" si="16"/>
        <v>1462.9590000000001</v>
      </c>
      <c r="I180" s="122">
        <f t="shared" si="17"/>
        <v>0.45379026602201605</v>
      </c>
      <c r="J180" s="128">
        <f t="shared" si="18"/>
        <v>111.35501615351018</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1.6384615384615386E-2</v>
      </c>
      <c r="F181" s="128">
        <f t="shared" si="14"/>
        <v>2.1300000000000003</v>
      </c>
      <c r="G181" s="122">
        <f t="shared" si="15"/>
        <v>1.8297391087182528E-2</v>
      </c>
      <c r="H181" s="128">
        <f t="shared" si="16"/>
        <v>6300.853000000001</v>
      </c>
      <c r="I181" s="122">
        <f t="shared" si="17"/>
        <v>-0.32629121989042681</v>
      </c>
      <c r="J181" s="128">
        <f t="shared" si="18"/>
        <v>89.546183423345767</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7.4538461538461555E-3</v>
      </c>
      <c r="F182" s="128">
        <f t="shared" si="14"/>
        <v>0.96900000000000019</v>
      </c>
      <c r="G182" s="122">
        <f t="shared" si="15"/>
        <v>8.2434094750230853E-3</v>
      </c>
      <c r="H182" s="128">
        <f t="shared" si="16"/>
        <v>2838.6839999999997</v>
      </c>
      <c r="I182" s="122">
        <f t="shared" si="17"/>
        <v>-0.44316616806579867</v>
      </c>
      <c r="J182" s="128">
        <f t="shared" si="18"/>
        <v>90.421884008440344</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3.0199999999999998E-2</v>
      </c>
      <c r="F183" s="128">
        <f t="shared" si="14"/>
        <v>3.9259999999999997</v>
      </c>
      <c r="G183" s="122">
        <f t="shared" si="15"/>
        <v>3.3192413128197977E-2</v>
      </c>
      <c r="H183" s="128">
        <f t="shared" si="16"/>
        <v>11430.072999999999</v>
      </c>
      <c r="I183" s="122">
        <f t="shared" si="17"/>
        <v>-0.3810150448231468</v>
      </c>
      <c r="J183" s="128">
        <f t="shared" si="18"/>
        <v>90.984647254658839</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0.43813846153846153</v>
      </c>
      <c r="F184" s="128">
        <f t="shared" si="14"/>
        <v>56.957999999999998</v>
      </c>
      <c r="G184" s="122">
        <f t="shared" si="15"/>
        <v>0.4366581145203538</v>
      </c>
      <c r="H184" s="128">
        <f t="shared" si="16"/>
        <v>150366.715</v>
      </c>
      <c r="I184" s="122">
        <f t="shared" si="17"/>
        <v>0.35105112736684763</v>
      </c>
      <c r="J184" s="128">
        <f t="shared" si="18"/>
        <v>100.33901740718451</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3.1384615384615388E-3</v>
      </c>
      <c r="F185" s="128">
        <f t="shared" si="14"/>
        <v>0.40800000000000003</v>
      </c>
      <c r="G185" s="122">
        <f t="shared" si="15"/>
        <v>4.0487864373704103E-3</v>
      </c>
      <c r="H185" s="128">
        <f t="shared" si="16"/>
        <v>1394.2319999999997</v>
      </c>
      <c r="I185" s="122">
        <f t="shared" si="17"/>
        <v>-0.25512200592644624</v>
      </c>
      <c r="J185" s="128">
        <f t="shared" si="18"/>
        <v>77.516104813369566</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3.1230769230769233E-3</v>
      </c>
      <c r="F186" s="128">
        <f t="shared" si="14"/>
        <v>0.40600000000000003</v>
      </c>
      <c r="G186" s="122">
        <f t="shared" si="15"/>
        <v>3.3570905859599594E-3</v>
      </c>
      <c r="H186" s="128">
        <f t="shared" si="16"/>
        <v>1156.0409999999997</v>
      </c>
      <c r="I186" s="122">
        <f t="shared" si="17"/>
        <v>-0.3616463355315816</v>
      </c>
      <c r="J186" s="128">
        <f t="shared" si="18"/>
        <v>93.029271719335497</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1.4769230769230771E-2</v>
      </c>
      <c r="F187" s="128">
        <f t="shared" si="14"/>
        <v>1.9200000000000002</v>
      </c>
      <c r="G187" s="122">
        <f t="shared" si="15"/>
        <v>1.6552404764808716E-2</v>
      </c>
      <c r="H187" s="128">
        <f t="shared" si="16"/>
        <v>5699.9530000000004</v>
      </c>
      <c r="I187" s="122">
        <f t="shared" si="17"/>
        <v>-0.28519683105248839</v>
      </c>
      <c r="J187" s="128">
        <f t="shared" si="18"/>
        <v>89.227100104698579</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6.984615384615386E-3</v>
      </c>
      <c r="F188" s="128">
        <f t="shared" si="14"/>
        <v>0.90800000000000014</v>
      </c>
      <c r="G188" s="122">
        <f t="shared" si="15"/>
        <v>9.6218818787424717E-3</v>
      </c>
      <c r="H188" s="128">
        <f t="shared" si="16"/>
        <v>3313.3719999999998</v>
      </c>
      <c r="I188" s="122">
        <f t="shared" si="17"/>
        <v>-0.39198546922358679</v>
      </c>
      <c r="J188" s="128">
        <f t="shared" si="18"/>
        <v>72.590949178522209</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2.6076923076923083E-3</v>
      </c>
      <c r="F189" s="128">
        <f t="shared" si="14"/>
        <v>0.33900000000000008</v>
      </c>
      <c r="G189" s="122">
        <f t="shared" si="15"/>
        <v>3.2523275196162131E-3</v>
      </c>
      <c r="H189" s="128">
        <f t="shared" si="16"/>
        <v>1119.9649999999999</v>
      </c>
      <c r="I189" s="122">
        <f t="shared" si="17"/>
        <v>-0.2695894245684578</v>
      </c>
      <c r="J189" s="128">
        <f t="shared" si="18"/>
        <v>80.179265217422682</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1.0438461538461539E-2</v>
      </c>
      <c r="F190" s="128">
        <f t="shared" si="14"/>
        <v>1.357</v>
      </c>
      <c r="G190" s="122">
        <f t="shared" si="15"/>
        <v>9.6768943947868214E-3</v>
      </c>
      <c r="H190" s="128">
        <f t="shared" si="16"/>
        <v>3332.3160000000003</v>
      </c>
      <c r="I190" s="122">
        <f t="shared" si="17"/>
        <v>-2.8671125233248919E-2</v>
      </c>
      <c r="J190" s="128">
        <f t="shared" si="18"/>
        <v>107.86995406382643</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0.52098461538461538</v>
      </c>
      <c r="F191" s="128">
        <f t="shared" si="14"/>
        <v>67.727999999999994</v>
      </c>
      <c r="G191" s="122">
        <f t="shared" si="15"/>
        <v>0.51704123905935095</v>
      </c>
      <c r="H191" s="128">
        <f t="shared" si="16"/>
        <v>178047.28699999998</v>
      </c>
      <c r="I191" s="122">
        <f t="shared" si="17"/>
        <v>-3.38424902142061E-2</v>
      </c>
      <c r="J191" s="128">
        <f t="shared" si="18"/>
        <v>100.76268119975083</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0.22328461538461536</v>
      </c>
      <c r="F192" s="128">
        <f t="shared" si="14"/>
        <v>29.026999999999997</v>
      </c>
      <c r="G192" s="122">
        <f t="shared" si="15"/>
        <v>0.29350770999947728</v>
      </c>
      <c r="H192" s="128">
        <f t="shared" si="16"/>
        <v>101071.728</v>
      </c>
      <c r="I192" s="122">
        <f t="shared" si="17"/>
        <v>0.14307236918122906</v>
      </c>
      <c r="J192" s="128">
        <f t="shared" si="18"/>
        <v>76.074531529346544</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0.13106153846153845</v>
      </c>
      <c r="F193" s="128">
        <f t="shared" si="14"/>
        <v>17.038</v>
      </c>
      <c r="G193" s="122">
        <f t="shared" si="15"/>
        <v>0.13181830827220509</v>
      </c>
      <c r="H193" s="128">
        <f t="shared" si="16"/>
        <v>45392.688999999998</v>
      </c>
      <c r="I193" s="122">
        <f t="shared" si="17"/>
        <v>-0.35886487711926351</v>
      </c>
      <c r="J193" s="128">
        <f t="shared" si="18"/>
        <v>99.42589931506032</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0.43627692307692306</v>
      </c>
      <c r="F194" s="128">
        <f t="shared" si="14"/>
        <v>56.716000000000001</v>
      </c>
      <c r="G194" s="122">
        <f t="shared" si="15"/>
        <v>0.35478123929166738</v>
      </c>
      <c r="H194" s="128">
        <f t="shared" si="16"/>
        <v>122171.758</v>
      </c>
      <c r="I194" s="122">
        <f t="shared" si="17"/>
        <v>0.52515998930855767</v>
      </c>
      <c r="J194" s="128">
        <f t="shared" si="18"/>
        <v>122.97068580851811</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0.2096692307692308</v>
      </c>
      <c r="F195" s="128">
        <f t="shared" si="14"/>
        <v>27.257000000000005</v>
      </c>
      <c r="G195" s="122">
        <f t="shared" si="15"/>
        <v>0.22008117133912963</v>
      </c>
      <c r="H195" s="128">
        <f t="shared" si="16"/>
        <v>75786.712</v>
      </c>
      <c r="I195" s="122">
        <f t="shared" si="17"/>
        <v>-0.26090457496076619</v>
      </c>
      <c r="J195" s="128">
        <f t="shared" si="18"/>
        <v>95.269045277001567</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0.40441538461538468</v>
      </c>
      <c r="F196" s="128">
        <f t="shared" si="14"/>
        <v>52.574000000000005</v>
      </c>
      <c r="G196" s="122">
        <f t="shared" si="15"/>
        <v>0.38643580517949344</v>
      </c>
      <c r="H196" s="128">
        <f t="shared" si="16"/>
        <v>133072.261</v>
      </c>
      <c r="I196" s="122">
        <f t="shared" si="17"/>
        <v>0.495833177916924</v>
      </c>
      <c r="J196" s="128">
        <f t="shared" si="18"/>
        <v>104.65266913544411</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0.26210769230769237</v>
      </c>
      <c r="F197" s="128">
        <f t="shared" si="14"/>
        <v>34.074000000000005</v>
      </c>
      <c r="G197" s="122">
        <f t="shared" si="15"/>
        <v>0.27757508465027669</v>
      </c>
      <c r="H197" s="128">
        <f t="shared" si="16"/>
        <v>95585.200999999986</v>
      </c>
      <c r="I197" s="122">
        <f t="shared" si="17"/>
        <v>0.23296262100886117</v>
      </c>
      <c r="J197" s="128">
        <f t="shared" si="18"/>
        <v>94.427672655824978</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7.2538461538461541E-3</v>
      </c>
      <c r="F198" s="128">
        <f t="shared" si="14"/>
        <v>0.94300000000000006</v>
      </c>
      <c r="G198" s="122">
        <f t="shared" si="15"/>
        <v>7.6805708013172351E-3</v>
      </c>
      <c r="H198" s="128">
        <f t="shared" si="16"/>
        <v>2644.8660000000004</v>
      </c>
      <c r="I198" s="122">
        <f t="shared" si="17"/>
        <v>-0.46323529411764708</v>
      </c>
      <c r="J198" s="128">
        <f t="shared" si="18"/>
        <v>94.444102417519588</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0.15596153846153848</v>
      </c>
      <c r="F199" s="128">
        <f t="shared" si="14"/>
        <v>20.275000000000002</v>
      </c>
      <c r="G199" s="122">
        <f t="shared" si="15"/>
        <v>0.16752396633735822</v>
      </c>
      <c r="H199" s="128">
        <f t="shared" si="16"/>
        <v>57688.218000000001</v>
      </c>
      <c r="I199" s="122">
        <f t="shared" si="17"/>
        <v>-0.30712964301825857</v>
      </c>
      <c r="J199" s="128">
        <f t="shared" si="18"/>
        <v>93.098045534251838</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0.17028461538461537</v>
      </c>
      <c r="F200" s="128">
        <f t="shared" si="14"/>
        <v>22.136999999999997</v>
      </c>
      <c r="G200" s="122">
        <f t="shared" si="15"/>
        <v>0.16080312639752808</v>
      </c>
      <c r="H200" s="128">
        <f t="shared" si="16"/>
        <v>55373.842999999972</v>
      </c>
      <c r="I200" s="122">
        <f t="shared" si="17"/>
        <v>-0.23617860279088307</v>
      </c>
      <c r="J200" s="128">
        <f t="shared" si="18"/>
        <v>105.89633373398955</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7.0538461538461536E-2</v>
      </c>
      <c r="F201" s="128">
        <f t="shared" ref="F201:F264" si="20">SUMPRODUCT($K$2:$AI$2,$K201:$AI201)</f>
        <v>9.17</v>
      </c>
      <c r="G201" s="122">
        <f t="shared" ref="G201:G264" si="21">SUMPRODUCT($K$3:$AI$3,$K201:$AI201)/$J$3</f>
        <v>6.5015161546994701E-2</v>
      </c>
      <c r="H201" s="128">
        <f t="shared" ref="H201:H264" si="22">SUMPRODUCT($K$3:$AI$3,$K201:$AI201)</f>
        <v>22388.491000000002</v>
      </c>
      <c r="I201" s="122">
        <f t="shared" ref="I201:I264" si="23">CORREL($K$4:$AI$4,$K201:$AI201)</f>
        <v>-0.23978578115911262</v>
      </c>
      <c r="J201" s="128">
        <f t="shared" si="18"/>
        <v>108.49540301068765</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0.2676153846153847</v>
      </c>
      <c r="F202" s="128">
        <f t="shared" si="20"/>
        <v>34.790000000000013</v>
      </c>
      <c r="G202" s="122">
        <f t="shared" si="21"/>
        <v>0.23300681558145886</v>
      </c>
      <c r="H202" s="128">
        <f t="shared" si="22"/>
        <v>80237.761000000013</v>
      </c>
      <c r="I202" s="122">
        <f t="shared" si="23"/>
        <v>-0.14603820707136275</v>
      </c>
      <c r="J202" s="128">
        <f t="shared" ref="J202:J265" si="24">$E202/$G202*100</f>
        <v>114.85302863247222</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0.49863076923076927</v>
      </c>
      <c r="F203" s="128">
        <f t="shared" si="20"/>
        <v>64.822000000000003</v>
      </c>
      <c r="G203" s="122">
        <f t="shared" si="21"/>
        <v>0.44726367907816866</v>
      </c>
      <c r="H203" s="128">
        <f t="shared" si="22"/>
        <v>154018.826</v>
      </c>
      <c r="I203" s="122">
        <f t="shared" si="23"/>
        <v>0.38646942400623047</v>
      </c>
      <c r="J203" s="128">
        <f t="shared" si="24"/>
        <v>111.48474435895859</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0.13306923076923077</v>
      </c>
      <c r="F204" s="128">
        <f t="shared" si="20"/>
        <v>17.298999999999999</v>
      </c>
      <c r="G204" s="122">
        <f t="shared" si="21"/>
        <v>0.19577649422984222</v>
      </c>
      <c r="H204" s="128">
        <f t="shared" si="22"/>
        <v>67417.202000000005</v>
      </c>
      <c r="I204" s="122">
        <f t="shared" si="23"/>
        <v>-4.1642944882178387E-2</v>
      </c>
      <c r="J204" s="128">
        <f t="shared" si="24"/>
        <v>67.969973255832784</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2.9861538461538464E-2</v>
      </c>
      <c r="F205" s="128">
        <f t="shared" si="20"/>
        <v>3.8820000000000001</v>
      </c>
      <c r="G205" s="122">
        <f t="shared" si="21"/>
        <v>5.854904198537568E-2</v>
      </c>
      <c r="H205" s="128">
        <f t="shared" si="22"/>
        <v>20161.830999999998</v>
      </c>
      <c r="I205" s="122">
        <f t="shared" si="23"/>
        <v>-0.22388208463579043</v>
      </c>
      <c r="J205" s="128">
        <f t="shared" si="24"/>
        <v>51.00260815368636</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0.12375384615384616</v>
      </c>
      <c r="F206" s="128">
        <f t="shared" si="20"/>
        <v>16.088000000000001</v>
      </c>
      <c r="G206" s="122">
        <f t="shared" si="21"/>
        <v>0.1032161123017325</v>
      </c>
      <c r="H206" s="128">
        <f t="shared" si="22"/>
        <v>35543.294000000002</v>
      </c>
      <c r="I206" s="122">
        <f t="shared" si="23"/>
        <v>-0.10248191968485895</v>
      </c>
      <c r="J206" s="128">
        <f t="shared" si="24"/>
        <v>119.89779831280171</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0.17144615384615383</v>
      </c>
      <c r="F207" s="128">
        <f t="shared" si="20"/>
        <v>22.287999999999997</v>
      </c>
      <c r="G207" s="122">
        <f t="shared" si="21"/>
        <v>0.13243182676168405</v>
      </c>
      <c r="H207" s="128">
        <f t="shared" si="22"/>
        <v>45603.958999999995</v>
      </c>
      <c r="I207" s="122">
        <f t="shared" si="23"/>
        <v>0.10903602929533561</v>
      </c>
      <c r="J207" s="128">
        <f t="shared" si="24"/>
        <v>129.45993273556326</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0.3327461538461538</v>
      </c>
      <c r="F208" s="128">
        <f t="shared" si="20"/>
        <v>43.256999999999991</v>
      </c>
      <c r="G208" s="122">
        <f t="shared" si="21"/>
        <v>0.2541451425551316</v>
      </c>
      <c r="H208" s="128">
        <f t="shared" si="22"/>
        <v>87516.913000000015</v>
      </c>
      <c r="I208" s="122">
        <f t="shared" si="23"/>
        <v>0.59034381745561659</v>
      </c>
      <c r="J208" s="128">
        <f t="shared" si="24"/>
        <v>130.92760715423523</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0.31098461538461536</v>
      </c>
      <c r="F209" s="128">
        <f t="shared" si="20"/>
        <v>40.427999999999997</v>
      </c>
      <c r="G209" s="122">
        <f t="shared" si="21"/>
        <v>0.33113147364080403</v>
      </c>
      <c r="H209" s="128">
        <f t="shared" si="22"/>
        <v>114027.772</v>
      </c>
      <c r="I209" s="122">
        <f t="shared" si="23"/>
        <v>7.7423662574311936E-2</v>
      </c>
      <c r="J209" s="128">
        <f t="shared" si="24"/>
        <v>93.915752545454794</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4.6476923076923068E-2</v>
      </c>
      <c r="F210" s="128">
        <f t="shared" si="20"/>
        <v>6.0419999999999989</v>
      </c>
      <c r="G210" s="122">
        <f t="shared" si="21"/>
        <v>0.10414279035190122</v>
      </c>
      <c r="H210" s="128">
        <f t="shared" si="22"/>
        <v>35862.402999999998</v>
      </c>
      <c r="I210" s="122">
        <f t="shared" si="23"/>
        <v>-0.32733432449034749</v>
      </c>
      <c r="J210" s="128">
        <f t="shared" si="24"/>
        <v>44.628075472028669</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9.8692307692307708E-3</v>
      </c>
      <c r="F211" s="128">
        <f t="shared" si="20"/>
        <v>1.2830000000000001</v>
      </c>
      <c r="G211" s="122">
        <f t="shared" si="21"/>
        <v>3.8617874421387047E-2</v>
      </c>
      <c r="H211" s="128">
        <f t="shared" si="22"/>
        <v>13298.374</v>
      </c>
      <c r="I211" s="122">
        <f t="shared" si="23"/>
        <v>-0.34885828693801063</v>
      </c>
      <c r="J211" s="128">
        <f t="shared" si="24"/>
        <v>25.556121141056565</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4.9307692307692308E-3</v>
      </c>
      <c r="F212" s="128">
        <f t="shared" si="20"/>
        <v>0.64100000000000001</v>
      </c>
      <c r="G212" s="122">
        <f t="shared" si="21"/>
        <v>3.6489534147602198E-2</v>
      </c>
      <c r="H212" s="128">
        <f t="shared" si="22"/>
        <v>12565.462999999998</v>
      </c>
      <c r="I212" s="122">
        <f t="shared" si="23"/>
        <v>-0.27303157694248503</v>
      </c>
      <c r="J212" s="128">
        <f t="shared" si="24"/>
        <v>13.512831407559206</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0.14829999999999999</v>
      </c>
      <c r="F213" s="128">
        <f t="shared" si="20"/>
        <v>19.279</v>
      </c>
      <c r="G213" s="122">
        <f t="shared" si="21"/>
        <v>0.15845168400327569</v>
      </c>
      <c r="H213" s="128">
        <f t="shared" si="22"/>
        <v>54564.10500000001</v>
      </c>
      <c r="I213" s="122">
        <f t="shared" si="23"/>
        <v>-0.40449573825084556</v>
      </c>
      <c r="J213" s="128">
        <f t="shared" si="24"/>
        <v>93.59319904541637</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0.18433846153846153</v>
      </c>
      <c r="F214" s="128">
        <f t="shared" si="20"/>
        <v>23.963999999999999</v>
      </c>
      <c r="G214" s="122">
        <f t="shared" si="21"/>
        <v>0.16054127681076091</v>
      </c>
      <c r="H214" s="128">
        <f t="shared" si="22"/>
        <v>55283.673000000003</v>
      </c>
      <c r="I214" s="122">
        <f t="shared" si="23"/>
        <v>-8.0525073140149089E-2</v>
      </c>
      <c r="J214" s="128">
        <f t="shared" si="24"/>
        <v>114.82309422252304</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3.1630769230769233E-2</v>
      </c>
      <c r="F215" s="128">
        <f t="shared" si="20"/>
        <v>4.1120000000000001</v>
      </c>
      <c r="G215" s="122">
        <f t="shared" si="21"/>
        <v>3.043571225294606E-2</v>
      </c>
      <c r="H215" s="128">
        <f t="shared" si="22"/>
        <v>10480.780999999999</v>
      </c>
      <c r="I215" s="122">
        <f t="shared" si="23"/>
        <v>-0.22904800193440594</v>
      </c>
      <c r="J215" s="128">
        <f t="shared" si="24"/>
        <v>103.92649584767808</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0.30133076923076924</v>
      </c>
      <c r="F216" s="128">
        <f t="shared" si="20"/>
        <v>39.173000000000002</v>
      </c>
      <c r="G216" s="122">
        <f t="shared" si="21"/>
        <v>0.30298150180916372</v>
      </c>
      <c r="H216" s="128">
        <f t="shared" si="22"/>
        <v>104334.10400000001</v>
      </c>
      <c r="I216" s="122">
        <f t="shared" si="23"/>
        <v>0.36113163422015504</v>
      </c>
      <c r="J216" s="128">
        <f t="shared" si="24"/>
        <v>99.455170507592825</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0.17600769230769231</v>
      </c>
      <c r="F217" s="128">
        <f t="shared" si="20"/>
        <v>22.881</v>
      </c>
      <c r="G217" s="122">
        <f t="shared" si="21"/>
        <v>0.18888569744277756</v>
      </c>
      <c r="H217" s="128">
        <f t="shared" si="22"/>
        <v>65044.300999999992</v>
      </c>
      <c r="I217" s="122">
        <f t="shared" si="23"/>
        <v>-3.0844958663945012E-2</v>
      </c>
      <c r="J217" s="128">
        <f t="shared" si="24"/>
        <v>93.182117381340319</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0.30674615384615389</v>
      </c>
      <c r="F218" s="128">
        <f t="shared" si="20"/>
        <v>39.877000000000002</v>
      </c>
      <c r="G218" s="122">
        <f t="shared" si="21"/>
        <v>0.31733822940079798</v>
      </c>
      <c r="H218" s="128">
        <f t="shared" si="22"/>
        <v>109277.958</v>
      </c>
      <c r="I218" s="122">
        <f t="shared" si="23"/>
        <v>-0.20102129610562461</v>
      </c>
      <c r="J218" s="128">
        <f t="shared" si="24"/>
        <v>96.662212562714501</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0.90039999999999998</v>
      </c>
      <c r="F219" s="128">
        <f t="shared" si="20"/>
        <v>117.05199999999999</v>
      </c>
      <c r="G219" s="122">
        <f t="shared" si="21"/>
        <v>0.90004425626818607</v>
      </c>
      <c r="H219" s="128">
        <f t="shared" si="22"/>
        <v>309937.44</v>
      </c>
      <c r="I219" s="122">
        <f t="shared" si="23"/>
        <v>0.20348441065651524</v>
      </c>
      <c r="J219" s="128">
        <f t="shared" si="24"/>
        <v>100.0395251377181</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7.3046153846153844E-2</v>
      </c>
      <c r="F220" s="128">
        <f t="shared" si="20"/>
        <v>9.4960000000000004</v>
      </c>
      <c r="G220" s="122">
        <f t="shared" si="21"/>
        <v>7.416665214689365E-2</v>
      </c>
      <c r="H220" s="128">
        <f t="shared" si="22"/>
        <v>25539.880000000005</v>
      </c>
      <c r="I220" s="122">
        <f t="shared" si="23"/>
        <v>-0.25612349161598696</v>
      </c>
      <c r="J220" s="128">
        <f t="shared" si="24"/>
        <v>98.489215478513771</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2.6761538461538462E-2</v>
      </c>
      <c r="F221" s="128">
        <f t="shared" si="20"/>
        <v>3.4790000000000001</v>
      </c>
      <c r="G221" s="122">
        <f t="shared" si="21"/>
        <v>2.5704426788400448E-2</v>
      </c>
      <c r="H221" s="128">
        <f t="shared" si="22"/>
        <v>8851.5250000000015</v>
      </c>
      <c r="I221" s="122">
        <f t="shared" si="23"/>
        <v>0.12703198940825211</v>
      </c>
      <c r="J221" s="128">
        <f t="shared" si="24"/>
        <v>104.11256660901324</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0.79746153846153833</v>
      </c>
      <c r="F222" s="128">
        <f t="shared" si="20"/>
        <v>103.66999999999999</v>
      </c>
      <c r="G222" s="122">
        <f t="shared" si="21"/>
        <v>0.78385046376155032</v>
      </c>
      <c r="H222" s="128">
        <f t="shared" si="22"/>
        <v>269925.17799999996</v>
      </c>
      <c r="I222" s="122">
        <f t="shared" si="23"/>
        <v>0.25680117348821641</v>
      </c>
      <c r="J222" s="128">
        <f t="shared" si="24"/>
        <v>101.73643766627005</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0.11737692307692307</v>
      </c>
      <c r="F223" s="128">
        <f t="shared" si="20"/>
        <v>15.259</v>
      </c>
      <c r="G223" s="122">
        <f t="shared" si="21"/>
        <v>0.1229460358115682</v>
      </c>
      <c r="H223" s="128">
        <f t="shared" si="22"/>
        <v>42337.451000000001</v>
      </c>
      <c r="I223" s="122">
        <f t="shared" si="23"/>
        <v>-0.22294128033220484</v>
      </c>
      <c r="J223" s="128">
        <f t="shared" si="24"/>
        <v>95.470278730108419</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8.5361538461538475E-2</v>
      </c>
      <c r="F224" s="128">
        <f t="shared" si="20"/>
        <v>11.097000000000001</v>
      </c>
      <c r="G224" s="122">
        <f t="shared" si="21"/>
        <v>9.3375937251348892E-2</v>
      </c>
      <c r="H224" s="128">
        <f t="shared" si="22"/>
        <v>32154.751</v>
      </c>
      <c r="I224" s="122">
        <f t="shared" si="23"/>
        <v>-0.26502647593602097</v>
      </c>
      <c r="J224" s="128">
        <f t="shared" si="24"/>
        <v>91.417062012199892</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0.73696923076923082</v>
      </c>
      <c r="F225" s="128">
        <f t="shared" si="20"/>
        <v>95.806000000000012</v>
      </c>
      <c r="G225" s="122">
        <f t="shared" si="21"/>
        <v>0.72502948385110844</v>
      </c>
      <c r="H225" s="128">
        <f t="shared" si="22"/>
        <v>249669.70300000001</v>
      </c>
      <c r="I225" s="122">
        <f t="shared" si="23"/>
        <v>0.2816607331504572</v>
      </c>
      <c r="J225" s="128">
        <f t="shared" si="24"/>
        <v>101.64679467305282</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0.12197692307692309</v>
      </c>
      <c r="F226" s="128">
        <f t="shared" si="20"/>
        <v>15.857000000000003</v>
      </c>
      <c r="G226" s="122">
        <f t="shared" si="21"/>
        <v>0.12684393857555221</v>
      </c>
      <c r="H226" s="128">
        <f t="shared" si="22"/>
        <v>43679.725000000006</v>
      </c>
      <c r="I226" s="122">
        <f t="shared" si="23"/>
        <v>-0.2964202835585113</v>
      </c>
      <c r="J226" s="128">
        <f t="shared" si="24"/>
        <v>96.162989297490029</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0.10294615384615384</v>
      </c>
      <c r="F227" s="128">
        <f t="shared" si="20"/>
        <v>13.382999999999999</v>
      </c>
      <c r="G227" s="122">
        <f t="shared" si="21"/>
        <v>0.10787175846067174</v>
      </c>
      <c r="H227" s="128">
        <f t="shared" si="22"/>
        <v>37146.502999999997</v>
      </c>
      <c r="I227" s="122">
        <f t="shared" si="23"/>
        <v>-0.19730415760866724</v>
      </c>
      <c r="J227" s="128">
        <f t="shared" si="24"/>
        <v>95.433833020981396</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3.8292307692307695E-2</v>
      </c>
      <c r="F228" s="128">
        <f t="shared" si="20"/>
        <v>4.9780000000000006</v>
      </c>
      <c r="G228" s="122">
        <f t="shared" si="21"/>
        <v>4.0459208149658213E-2</v>
      </c>
      <c r="H228" s="128">
        <f t="shared" si="22"/>
        <v>13932.452000000003</v>
      </c>
      <c r="I228" s="122">
        <f t="shared" si="23"/>
        <v>-0.29917626882965542</v>
      </c>
      <c r="J228" s="128">
        <f t="shared" si="24"/>
        <v>94.644234139889306</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0.20985384615384617</v>
      </c>
      <c r="F229" s="128">
        <f t="shared" si="20"/>
        <v>27.281000000000002</v>
      </c>
      <c r="G229" s="122">
        <f t="shared" si="21"/>
        <v>0.18364006353852674</v>
      </c>
      <c r="H229" s="128">
        <f t="shared" si="22"/>
        <v>63237.924999999996</v>
      </c>
      <c r="I229" s="122">
        <f t="shared" si="23"/>
        <v>4.0381015896646832E-2</v>
      </c>
      <c r="J229" s="128">
        <f t="shared" si="24"/>
        <v>114.27454451398613</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0.39397692307692311</v>
      </c>
      <c r="F230" s="128">
        <f t="shared" si="20"/>
        <v>51.217000000000006</v>
      </c>
      <c r="G230" s="122">
        <f t="shared" si="21"/>
        <v>0.38787418326276724</v>
      </c>
      <c r="H230" s="128">
        <f t="shared" si="22"/>
        <v>133567.57800000001</v>
      </c>
      <c r="I230" s="122">
        <f t="shared" si="23"/>
        <v>0.44852352381338428</v>
      </c>
      <c r="J230" s="128">
        <f t="shared" si="24"/>
        <v>101.57338128638006</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0.32567692307692309</v>
      </c>
      <c r="F231" s="128">
        <f t="shared" si="20"/>
        <v>42.338000000000001</v>
      </c>
      <c r="G231" s="122">
        <f t="shared" si="21"/>
        <v>0.3470210449590253</v>
      </c>
      <c r="H231" s="128">
        <f t="shared" si="22"/>
        <v>119499.47300000003</v>
      </c>
      <c r="I231" s="122">
        <f t="shared" si="23"/>
        <v>-0.20853013635211265</v>
      </c>
      <c r="J231" s="128">
        <f t="shared" si="24"/>
        <v>93.849329257647057</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7.0292307692307682E-2</v>
      </c>
      <c r="F232" s="128">
        <f t="shared" si="20"/>
        <v>9.1379999999999981</v>
      </c>
      <c r="G232" s="122">
        <f t="shared" si="21"/>
        <v>8.1627077053531491E-2</v>
      </c>
      <c r="H232" s="128">
        <f t="shared" si="22"/>
        <v>28108.936999999998</v>
      </c>
      <c r="I232" s="122">
        <f t="shared" si="23"/>
        <v>-0.41588855581918049</v>
      </c>
      <c r="J232" s="128">
        <f t="shared" si="24"/>
        <v>86.113959031277815</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0.10849230769230769</v>
      </c>
      <c r="F233" s="128">
        <f t="shared" si="20"/>
        <v>14.104000000000001</v>
      </c>
      <c r="G233" s="122">
        <f t="shared" si="21"/>
        <v>0.13349452894952346</v>
      </c>
      <c r="H233" s="128">
        <f t="shared" si="22"/>
        <v>45969.909</v>
      </c>
      <c r="I233" s="122">
        <f t="shared" si="23"/>
        <v>-0.16722281999382549</v>
      </c>
      <c r="J233" s="128">
        <f t="shared" si="24"/>
        <v>81.270976830316741</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0.27009230769230763</v>
      </c>
      <c r="F234" s="128">
        <f t="shared" si="20"/>
        <v>35.111999999999995</v>
      </c>
      <c r="G234" s="122">
        <f t="shared" si="21"/>
        <v>0.29174248020954935</v>
      </c>
      <c r="H234" s="128">
        <f t="shared" si="22"/>
        <v>100463.857</v>
      </c>
      <c r="I234" s="122">
        <f t="shared" si="23"/>
        <v>-8.4939875141013407E-2</v>
      </c>
      <c r="J234" s="128">
        <f t="shared" si="24"/>
        <v>92.579012661546216</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0.13718461538461538</v>
      </c>
      <c r="F235" s="128">
        <f t="shared" si="20"/>
        <v>17.834</v>
      </c>
      <c r="G235" s="122">
        <f t="shared" si="21"/>
        <v>0.1326178831332509</v>
      </c>
      <c r="H235" s="128">
        <f t="shared" si="22"/>
        <v>45668.02900000001</v>
      </c>
      <c r="I235" s="122">
        <f t="shared" si="23"/>
        <v>0.56055661223973474</v>
      </c>
      <c r="J235" s="128">
        <f t="shared" si="24"/>
        <v>103.44352672767062</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0.10244615384615385</v>
      </c>
      <c r="F236" s="128">
        <f t="shared" si="20"/>
        <v>13.318000000000001</v>
      </c>
      <c r="G236" s="122">
        <f t="shared" si="21"/>
        <v>0.10271696606438648</v>
      </c>
      <c r="H236" s="128">
        <f t="shared" si="22"/>
        <v>35371.409</v>
      </c>
      <c r="I236" s="122">
        <f t="shared" si="23"/>
        <v>0.25978738058357054</v>
      </c>
      <c r="J236" s="128">
        <f t="shared" si="24"/>
        <v>99.736351034684105</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7.7284615384615396E-2</v>
      </c>
      <c r="F237" s="128">
        <f t="shared" si="20"/>
        <v>10.047000000000002</v>
      </c>
      <c r="G237" s="122">
        <f t="shared" si="21"/>
        <v>6.6082640740159945E-2</v>
      </c>
      <c r="H237" s="128">
        <f t="shared" si="22"/>
        <v>22756.085999999999</v>
      </c>
      <c r="I237" s="122">
        <f t="shared" si="23"/>
        <v>0.38750752868180716</v>
      </c>
      <c r="J237" s="128">
        <f t="shared" si="24"/>
        <v>116.95146337826017</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0.19520769230769228</v>
      </c>
      <c r="F238" s="128">
        <f t="shared" si="20"/>
        <v>25.376999999999995</v>
      </c>
      <c r="G238" s="122">
        <f t="shared" si="21"/>
        <v>0.17460777446726952</v>
      </c>
      <c r="H238" s="128">
        <f t="shared" si="22"/>
        <v>60127.583999999995</v>
      </c>
      <c r="I238" s="122">
        <f t="shared" si="23"/>
        <v>-8.8670655209268003E-3</v>
      </c>
      <c r="J238" s="128">
        <f t="shared" si="24"/>
        <v>111.79782395329954</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0.10921538461538463</v>
      </c>
      <c r="F239" s="128">
        <f t="shared" si="20"/>
        <v>14.198000000000002</v>
      </c>
      <c r="G239" s="122">
        <f t="shared" si="21"/>
        <v>9.8905998989423802E-2</v>
      </c>
      <c r="H239" s="128">
        <f t="shared" si="22"/>
        <v>34059.072</v>
      </c>
      <c r="I239" s="122">
        <f t="shared" si="23"/>
        <v>4.1201971404762165E-2</v>
      </c>
      <c r="J239" s="128">
        <f t="shared" si="24"/>
        <v>110.42341792337918</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3.73E-2</v>
      </c>
      <c r="F240" s="128">
        <f t="shared" si="20"/>
        <v>4.8490000000000002</v>
      </c>
      <c r="G240" s="122">
        <f t="shared" si="21"/>
        <v>5.8213884968550178E-2</v>
      </c>
      <c r="H240" s="128">
        <f t="shared" si="22"/>
        <v>20046.417000000001</v>
      </c>
      <c r="I240" s="122">
        <f t="shared" si="23"/>
        <v>-0.20432136107797697</v>
      </c>
      <c r="J240" s="128">
        <f t="shared" si="24"/>
        <v>64.074060716186835</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0.21267692307692304</v>
      </c>
      <c r="F241" s="128">
        <f t="shared" si="20"/>
        <v>27.647999999999996</v>
      </c>
      <c r="G241" s="122">
        <f t="shared" si="21"/>
        <v>0.25331704505195174</v>
      </c>
      <c r="H241" s="128">
        <f t="shared" si="22"/>
        <v>87231.750999999989</v>
      </c>
      <c r="I241" s="122">
        <f t="shared" si="23"/>
        <v>-6.6047434661177823E-2</v>
      </c>
      <c r="J241" s="128">
        <f t="shared" si="24"/>
        <v>83.956815078632403</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0.27797692307692307</v>
      </c>
      <c r="F242" s="128">
        <f t="shared" si="20"/>
        <v>36.137</v>
      </c>
      <c r="G242" s="122">
        <f t="shared" si="21"/>
        <v>0.27332509771807256</v>
      </c>
      <c r="H242" s="128">
        <f t="shared" si="22"/>
        <v>94121.684000000023</v>
      </c>
      <c r="I242" s="122">
        <f t="shared" si="23"/>
        <v>0.23612508886156461</v>
      </c>
      <c r="J242" s="128">
        <f t="shared" si="24"/>
        <v>101.70193860632905</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0.23492307692307693</v>
      </c>
      <c r="F243" s="128">
        <f t="shared" si="20"/>
        <v>30.54</v>
      </c>
      <c r="G243" s="122">
        <f t="shared" si="21"/>
        <v>0.2046240424209689</v>
      </c>
      <c r="H243" s="128">
        <f t="shared" si="22"/>
        <v>70463.926000000007</v>
      </c>
      <c r="I243" s="122">
        <f t="shared" si="23"/>
        <v>0.41882416000831191</v>
      </c>
      <c r="J243" s="128">
        <f t="shared" si="24"/>
        <v>114.80717228710321</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0.13728461538461537</v>
      </c>
      <c r="F244" s="128">
        <f t="shared" si="20"/>
        <v>17.846999999999998</v>
      </c>
      <c r="G244" s="122">
        <f t="shared" si="21"/>
        <v>0.122620119178297</v>
      </c>
      <c r="H244" s="128">
        <f t="shared" si="22"/>
        <v>42225.218999999997</v>
      </c>
      <c r="I244" s="122">
        <f t="shared" si="23"/>
        <v>-0.1275881060337333</v>
      </c>
      <c r="J244" s="128">
        <f t="shared" si="24"/>
        <v>111.95929045297642</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9.9707692307692317E-2</v>
      </c>
      <c r="F245" s="128">
        <f t="shared" si="20"/>
        <v>12.962000000000002</v>
      </c>
      <c r="G245" s="122">
        <f t="shared" si="21"/>
        <v>8.7677292236567769E-2</v>
      </c>
      <c r="H245" s="128">
        <f t="shared" si="22"/>
        <v>30192.377000000004</v>
      </c>
      <c r="I245" s="122">
        <f t="shared" si="23"/>
        <v>-0.1027484077426547</v>
      </c>
      <c r="J245" s="128">
        <f t="shared" si="24"/>
        <v>113.72122674439416</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5.3638461538461552E-2</v>
      </c>
      <c r="F246" s="128">
        <f t="shared" si="20"/>
        <v>6.9730000000000016</v>
      </c>
      <c r="G246" s="122">
        <f t="shared" si="21"/>
        <v>6.5192233083012446E-2</v>
      </c>
      <c r="H246" s="128">
        <f t="shared" si="22"/>
        <v>22449.467000000001</v>
      </c>
      <c r="I246" s="122">
        <f t="shared" si="23"/>
        <v>-0.22489337753652544</v>
      </c>
      <c r="J246" s="128">
        <f t="shared" si="24"/>
        <v>82.277380297988998</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0.19100769230769232</v>
      </c>
      <c r="F247" s="128">
        <f t="shared" si="20"/>
        <v>24.831000000000003</v>
      </c>
      <c r="G247" s="122">
        <f t="shared" si="21"/>
        <v>0.21612501234180714</v>
      </c>
      <c r="H247" s="128">
        <f t="shared" si="22"/>
        <v>74424.377000000022</v>
      </c>
      <c r="I247" s="122">
        <f t="shared" si="23"/>
        <v>-0.25570312318135041</v>
      </c>
      <c r="J247" s="128">
        <f t="shared" si="24"/>
        <v>88.378337258627354</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0.15159230769230769</v>
      </c>
      <c r="F248" s="128">
        <f t="shared" si="20"/>
        <v>19.707000000000001</v>
      </c>
      <c r="G248" s="122">
        <f t="shared" si="21"/>
        <v>0.14994920112208807</v>
      </c>
      <c r="H248" s="128">
        <f t="shared" si="22"/>
        <v>51636.207000000002</v>
      </c>
      <c r="I248" s="122">
        <f t="shared" si="23"/>
        <v>3.032233989279123E-2</v>
      </c>
      <c r="J248" s="128">
        <f t="shared" si="24"/>
        <v>101.09577547457675</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5.4669230769230769E-2</v>
      </c>
      <c r="F249" s="128">
        <f t="shared" si="20"/>
        <v>7.1070000000000002</v>
      </c>
      <c r="G249" s="122">
        <f t="shared" si="21"/>
        <v>5.5160829717909851E-2</v>
      </c>
      <c r="H249" s="128">
        <f t="shared" si="22"/>
        <v>18995.073</v>
      </c>
      <c r="I249" s="122">
        <f t="shared" si="23"/>
        <v>-0.10008813526161385</v>
      </c>
      <c r="J249" s="128">
        <f t="shared" si="24"/>
        <v>99.108789785807971</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0.17713846153846155</v>
      </c>
      <c r="F250" s="128">
        <f t="shared" si="20"/>
        <v>23.028000000000002</v>
      </c>
      <c r="G250" s="122">
        <f t="shared" si="21"/>
        <v>0.14900477410137125</v>
      </c>
      <c r="H250" s="128">
        <f t="shared" si="22"/>
        <v>51310.985999999997</v>
      </c>
      <c r="I250" s="122">
        <f t="shared" si="23"/>
        <v>0.47282136598283209</v>
      </c>
      <c r="J250" s="128">
        <f t="shared" si="24"/>
        <v>118.88106445364653</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6.861538461538462E-2</v>
      </c>
      <c r="F251" s="128">
        <f t="shared" si="20"/>
        <v>8.92</v>
      </c>
      <c r="G251" s="122">
        <f t="shared" si="21"/>
        <v>7.5218162493683904E-2</v>
      </c>
      <c r="H251" s="128">
        <f t="shared" si="22"/>
        <v>25901.976000000002</v>
      </c>
      <c r="I251" s="122">
        <f t="shared" si="23"/>
        <v>-0.1672065423106272</v>
      </c>
      <c r="J251" s="128">
        <f t="shared" si="24"/>
        <v>91.221830393884289</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8.8138461538461527E-2</v>
      </c>
      <c r="F252" s="128">
        <f t="shared" si="20"/>
        <v>11.457999999999998</v>
      </c>
      <c r="G252" s="122">
        <f t="shared" si="21"/>
        <v>8.3948245721022913E-2</v>
      </c>
      <c r="H252" s="128">
        <f t="shared" si="22"/>
        <v>28908.250000000007</v>
      </c>
      <c r="I252" s="122">
        <f t="shared" si="23"/>
        <v>-0.11348122840174023</v>
      </c>
      <c r="J252" s="128">
        <f t="shared" si="24"/>
        <v>104.99142749374842</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0.14437692307692307</v>
      </c>
      <c r="F253" s="128">
        <f t="shared" si="20"/>
        <v>18.768999999999998</v>
      </c>
      <c r="G253" s="122">
        <f t="shared" si="21"/>
        <v>0.13087668647163708</v>
      </c>
      <c r="H253" s="128">
        <f t="shared" si="22"/>
        <v>45068.434000000001</v>
      </c>
      <c r="I253" s="122">
        <f t="shared" si="23"/>
        <v>0.12821562180801749</v>
      </c>
      <c r="J253" s="128">
        <f t="shared" si="24"/>
        <v>110.31523411024904</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4.2330769230769234E-2</v>
      </c>
      <c r="F254" s="128">
        <f t="shared" si="20"/>
        <v>5.5030000000000001</v>
      </c>
      <c r="G254" s="122">
        <f t="shared" si="21"/>
        <v>4.8195828178813904E-2</v>
      </c>
      <c r="H254" s="128">
        <f t="shared" si="22"/>
        <v>16596.618999999999</v>
      </c>
      <c r="I254" s="122">
        <f t="shared" si="23"/>
        <v>-0.40643127761741021</v>
      </c>
      <c r="J254" s="128">
        <f t="shared" si="24"/>
        <v>87.830774634094041</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2.8330769230769229E-2</v>
      </c>
      <c r="F255" s="128">
        <f t="shared" si="20"/>
        <v>3.6829999999999998</v>
      </c>
      <c r="G255" s="122">
        <f t="shared" si="21"/>
        <v>2.5939565800707408E-2</v>
      </c>
      <c r="H255" s="128">
        <f t="shared" si="22"/>
        <v>8932.4970000000012</v>
      </c>
      <c r="I255" s="122">
        <f t="shared" si="23"/>
        <v>-0.23659593715422211</v>
      </c>
      <c r="J255" s="128">
        <f t="shared" si="24"/>
        <v>109.21836336210613</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0.1782</v>
      </c>
      <c r="F256" s="128">
        <f t="shared" si="20"/>
        <v>23.166</v>
      </c>
      <c r="G256" s="122">
        <f t="shared" si="21"/>
        <v>0.23229407477102318</v>
      </c>
      <c r="H256" s="128">
        <f t="shared" si="22"/>
        <v>79992.323000000004</v>
      </c>
      <c r="I256" s="122">
        <f t="shared" si="23"/>
        <v>-0.24186597836144</v>
      </c>
      <c r="J256" s="128">
        <f t="shared" si="24"/>
        <v>76.713106081442334</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9.7861538461538444E-2</v>
      </c>
      <c r="F257" s="128">
        <f t="shared" si="20"/>
        <v>12.721999999999998</v>
      </c>
      <c r="G257" s="122">
        <f t="shared" si="21"/>
        <v>9.996658709831048E-2</v>
      </c>
      <c r="H257" s="128">
        <f t="shared" si="22"/>
        <v>34424.294000000002</v>
      </c>
      <c r="I257" s="122">
        <f t="shared" si="23"/>
        <v>0.23595831000412867</v>
      </c>
      <c r="J257" s="128">
        <f t="shared" si="24"/>
        <v>97.894247770305626</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8.4700000000000011E-2</v>
      </c>
      <c r="F258" s="128">
        <f t="shared" si="20"/>
        <v>11.011000000000001</v>
      </c>
      <c r="G258" s="122">
        <f t="shared" si="21"/>
        <v>8.8307145470702009E-2</v>
      </c>
      <c r="H258" s="128">
        <f t="shared" si="22"/>
        <v>30409.272000000004</v>
      </c>
      <c r="I258" s="122">
        <f t="shared" si="23"/>
        <v>-0.13704553047236961</v>
      </c>
      <c r="J258" s="128">
        <f t="shared" si="24"/>
        <v>95.915228092273964</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0.38451538461538465</v>
      </c>
      <c r="F259" s="128">
        <f t="shared" si="20"/>
        <v>49.987000000000002</v>
      </c>
      <c r="G259" s="122">
        <f t="shared" si="21"/>
        <v>0.36958190023173554</v>
      </c>
      <c r="H259" s="128">
        <f t="shared" si="22"/>
        <v>127268.48399999998</v>
      </c>
      <c r="I259" s="122">
        <f t="shared" si="23"/>
        <v>0.18389381933818982</v>
      </c>
      <c r="J259" s="128">
        <f t="shared" si="24"/>
        <v>104.04064278426122</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0.25454615384615381</v>
      </c>
      <c r="F260" s="128">
        <f t="shared" si="20"/>
        <v>33.090999999999994</v>
      </c>
      <c r="G260" s="122">
        <f t="shared" si="21"/>
        <v>0.20991243124887471</v>
      </c>
      <c r="H260" s="128">
        <f t="shared" si="22"/>
        <v>72285.024999999994</v>
      </c>
      <c r="I260" s="122">
        <f t="shared" si="23"/>
        <v>0.172702494081483</v>
      </c>
      <c r="J260" s="128">
        <f t="shared" si="24"/>
        <v>121.26302017071148</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0.90638461538461534</v>
      </c>
      <c r="F261" s="128">
        <f t="shared" si="20"/>
        <v>117.83</v>
      </c>
      <c r="G261" s="122">
        <f t="shared" si="21"/>
        <v>0.91283120763856218</v>
      </c>
      <c r="H261" s="128">
        <f t="shared" si="22"/>
        <v>314340.72899999999</v>
      </c>
      <c r="I261" s="122">
        <f t="shared" si="23"/>
        <v>0.1432307888618834</v>
      </c>
      <c r="J261" s="128">
        <f t="shared" si="24"/>
        <v>99.293780471131811</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0.86643076923076923</v>
      </c>
      <c r="F262" s="128">
        <f t="shared" si="20"/>
        <v>112.636</v>
      </c>
      <c r="G262" s="122">
        <f t="shared" si="21"/>
        <v>0.87550123418070724</v>
      </c>
      <c r="H262" s="128">
        <f t="shared" si="22"/>
        <v>301485.85399999999</v>
      </c>
      <c r="I262" s="122">
        <f t="shared" si="23"/>
        <v>9.7372012849837264E-2</v>
      </c>
      <c r="J262" s="128">
        <f t="shared" si="24"/>
        <v>98.963968913370394</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0.93282307692307687</v>
      </c>
      <c r="F263" s="128">
        <f t="shared" si="20"/>
        <v>121.267</v>
      </c>
      <c r="G263" s="122">
        <f t="shared" si="21"/>
        <v>0.93762756201395048</v>
      </c>
      <c r="H263" s="128">
        <f t="shared" si="22"/>
        <v>322879.55199999997</v>
      </c>
      <c r="I263" s="122">
        <f t="shared" si="23"/>
        <v>0.15802537783828388</v>
      </c>
      <c r="J263" s="128">
        <f t="shared" si="24"/>
        <v>99.487591311783333</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0.91896153846153827</v>
      </c>
      <c r="F264" s="128">
        <f t="shared" si="20"/>
        <v>119.46499999999997</v>
      </c>
      <c r="G264" s="122">
        <f t="shared" si="21"/>
        <v>0.9249960070624178</v>
      </c>
      <c r="H264" s="128">
        <f t="shared" si="22"/>
        <v>318529.77500000008</v>
      </c>
      <c r="I264" s="122">
        <f t="shared" si="23"/>
        <v>0.20481856496389964</v>
      </c>
      <c r="J264" s="128">
        <f t="shared" si="24"/>
        <v>99.347622200008885</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0.8951538461538463</v>
      </c>
      <c r="F265" s="128">
        <f t="shared" ref="F265:F328" si="26">SUMPRODUCT($K$2:$AI$2,$K265:$AI265)</f>
        <v>116.37000000000002</v>
      </c>
      <c r="G265" s="122">
        <f t="shared" ref="G265:G328" si="27">SUMPRODUCT($K$3:$AI$3,$K265:$AI265)/$J$3</f>
        <v>0.90354200279941232</v>
      </c>
      <c r="H265" s="128">
        <f t="shared" ref="H265:H328" si="28">SUMPRODUCT($K$3:$AI$3,$K265:$AI265)</f>
        <v>311141.91700000002</v>
      </c>
      <c r="I265" s="122">
        <f t="shared" ref="I265:I328" si="29">CORREL($K$4:$AI$4,$K265:$AI265)</f>
        <v>6.1113970690374886E-2</v>
      </c>
      <c r="J265" s="128">
        <f t="shared" si="24"/>
        <v>99.071636225036869</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0.85317692307692317</v>
      </c>
      <c r="F266" s="128">
        <f t="shared" si="26"/>
        <v>110.91300000000001</v>
      </c>
      <c r="G266" s="122">
        <f t="shared" si="27"/>
        <v>0.86316153537887885</v>
      </c>
      <c r="H266" s="128">
        <f t="shared" si="28"/>
        <v>297236.57999999996</v>
      </c>
      <c r="I266" s="122">
        <f t="shared" si="29"/>
        <v>1.1389463154130407E-2</v>
      </c>
      <c r="J266" s="128">
        <f t="shared" ref="J266:J329" si="30">$E266/$G266*100</f>
        <v>98.843251014704563</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0.8610000000000001</v>
      </c>
      <c r="F267" s="128">
        <f t="shared" si="26"/>
        <v>111.93</v>
      </c>
      <c r="G267" s="122">
        <f t="shared" si="27"/>
        <v>0.8701977970600363</v>
      </c>
      <c r="H267" s="128">
        <f t="shared" si="28"/>
        <v>299659.57299999997</v>
      </c>
      <c r="I267" s="122">
        <f t="shared" si="29"/>
        <v>-1.1511074093859196E-2</v>
      </c>
      <c r="J267" s="128">
        <f t="shared" si="30"/>
        <v>98.943022254123036</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0.77703076923076908</v>
      </c>
      <c r="F268" s="128">
        <f t="shared" si="26"/>
        <v>101.01399999999998</v>
      </c>
      <c r="G268" s="122">
        <f t="shared" si="27"/>
        <v>0.79146784741460918</v>
      </c>
      <c r="H268" s="128">
        <f t="shared" si="28"/>
        <v>272548.28499999997</v>
      </c>
      <c r="I268" s="122">
        <f t="shared" si="29"/>
        <v>-4.1864232061854495E-2</v>
      </c>
      <c r="J268" s="128">
        <f t="shared" si="30"/>
        <v>98.175910969599087</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0.63673846153846159</v>
      </c>
      <c r="F269" s="128">
        <f t="shared" si="26"/>
        <v>82.77600000000001</v>
      </c>
      <c r="G269" s="122">
        <f t="shared" si="27"/>
        <v>0.66628576946085183</v>
      </c>
      <c r="H269" s="128">
        <f t="shared" si="28"/>
        <v>229440.83500000002</v>
      </c>
      <c r="I269" s="122">
        <f t="shared" si="29"/>
        <v>-2.1408153331538036E-2</v>
      </c>
      <c r="J269" s="128">
        <f t="shared" si="30"/>
        <v>95.565370104437392</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0.55010000000000003</v>
      </c>
      <c r="F270" s="128">
        <f t="shared" si="26"/>
        <v>71.513000000000005</v>
      </c>
      <c r="G270" s="122">
        <f t="shared" si="27"/>
        <v>0.5808994592836525</v>
      </c>
      <c r="H270" s="128">
        <f t="shared" si="28"/>
        <v>200037.37599999999</v>
      </c>
      <c r="I270" s="122">
        <f t="shared" si="29"/>
        <v>-3.1938869474917517E-2</v>
      </c>
      <c r="J270" s="128">
        <f t="shared" si="30"/>
        <v>94.697970743227515</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0.40525384615384613</v>
      </c>
      <c r="F271" s="128">
        <f t="shared" si="26"/>
        <v>52.683</v>
      </c>
      <c r="G271" s="122">
        <f t="shared" si="27"/>
        <v>0.44194884683962615</v>
      </c>
      <c r="H271" s="128">
        <f t="shared" si="28"/>
        <v>152188.62099999998</v>
      </c>
      <c r="I271" s="122">
        <f t="shared" si="29"/>
        <v>3.1364394671269898E-2</v>
      </c>
      <c r="J271" s="128">
        <f t="shared" si="30"/>
        <v>91.697002730477578</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0.33271538461538458</v>
      </c>
      <c r="F272" s="128">
        <f t="shared" si="26"/>
        <v>43.252999999999993</v>
      </c>
      <c r="G272" s="122">
        <f t="shared" si="27"/>
        <v>0.37146843401343954</v>
      </c>
      <c r="H272" s="128">
        <f t="shared" si="28"/>
        <v>127918.12700000001</v>
      </c>
      <c r="I272" s="122">
        <f t="shared" si="29"/>
        <v>-5.0109750299768135E-2</v>
      </c>
      <c r="J272" s="128">
        <f t="shared" si="30"/>
        <v>89.567606329464624</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0.15107692307692305</v>
      </c>
      <c r="F273" s="128">
        <f t="shared" si="26"/>
        <v>19.639999999999997</v>
      </c>
      <c r="G273" s="122">
        <f t="shared" si="27"/>
        <v>0.18240576957700996</v>
      </c>
      <c r="H273" s="128">
        <f t="shared" si="28"/>
        <v>62812.885999999999</v>
      </c>
      <c r="I273" s="122">
        <f t="shared" si="29"/>
        <v>-0.10071317977721862</v>
      </c>
      <c r="J273" s="128">
        <f t="shared" si="30"/>
        <v>82.824640595120997</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5.2476923076923088E-2</v>
      </c>
      <c r="F274" s="128">
        <f t="shared" si="26"/>
        <v>6.822000000000001</v>
      </c>
      <c r="G274" s="122">
        <f t="shared" si="27"/>
        <v>6.6422028818845513E-2</v>
      </c>
      <c r="H274" s="128">
        <f t="shared" si="28"/>
        <v>22872.957000000002</v>
      </c>
      <c r="I274" s="122">
        <f t="shared" si="29"/>
        <v>-0.35922456288531629</v>
      </c>
      <c r="J274" s="128">
        <f t="shared" si="30"/>
        <v>79.005299913443977</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0.68272307692307688</v>
      </c>
      <c r="F275" s="128">
        <f t="shared" si="26"/>
        <v>88.753999999999991</v>
      </c>
      <c r="G275" s="122">
        <f t="shared" si="27"/>
        <v>0.6675979881402494</v>
      </c>
      <c r="H275" s="128">
        <f t="shared" si="28"/>
        <v>229892.70799999998</v>
      </c>
      <c r="I275" s="122">
        <f t="shared" si="29"/>
        <v>0.46825331641110324</v>
      </c>
      <c r="J275" s="128">
        <f t="shared" si="30"/>
        <v>102.26559831687958</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6.4576923076923101E-2</v>
      </c>
      <c r="F276" s="128">
        <f t="shared" si="26"/>
        <v>8.3950000000000031</v>
      </c>
      <c r="G276" s="122">
        <f t="shared" si="27"/>
        <v>5.867328768316693E-2</v>
      </c>
      <c r="H276" s="128">
        <f t="shared" si="28"/>
        <v>20204.615999999998</v>
      </c>
      <c r="I276" s="122">
        <f t="shared" si="29"/>
        <v>-0.26300847866209626</v>
      </c>
      <c r="J276" s="128">
        <f t="shared" si="30"/>
        <v>110.061879309773</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3.1653846153846164E-2</v>
      </c>
      <c r="F277" s="128">
        <f t="shared" si="26"/>
        <v>4.1150000000000011</v>
      </c>
      <c r="G277" s="122">
        <f t="shared" si="27"/>
        <v>3.3909559237770004E-2</v>
      </c>
      <c r="H277" s="128">
        <f t="shared" si="28"/>
        <v>11677.028000000002</v>
      </c>
      <c r="I277" s="122">
        <f t="shared" si="29"/>
        <v>-0.43820765662553784</v>
      </c>
      <c r="J277" s="128">
        <f t="shared" si="30"/>
        <v>93.347854898062707</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0.12429999999999999</v>
      </c>
      <c r="F278" s="128">
        <f t="shared" si="26"/>
        <v>16.158999999999999</v>
      </c>
      <c r="G278" s="122">
        <f t="shared" si="27"/>
        <v>0.11966634432770548</v>
      </c>
      <c r="H278" s="128">
        <f t="shared" si="28"/>
        <v>41208.063000000002</v>
      </c>
      <c r="I278" s="122">
        <f t="shared" si="29"/>
        <v>-0.32660460697240717</v>
      </c>
      <c r="J278" s="128">
        <f t="shared" si="30"/>
        <v>103.87214608946795</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9.5230769230769223E-3</v>
      </c>
      <c r="F279" s="128">
        <f t="shared" si="26"/>
        <v>1.238</v>
      </c>
      <c r="G279" s="122">
        <f t="shared" si="27"/>
        <v>9.8862956574262834E-3</v>
      </c>
      <c r="H279" s="128">
        <f t="shared" si="28"/>
        <v>3404.4250000000002</v>
      </c>
      <c r="I279" s="122">
        <f t="shared" si="29"/>
        <v>-0.32235750318798467</v>
      </c>
      <c r="J279" s="128">
        <f t="shared" si="30"/>
        <v>96.326038114422346</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3.418461538461539E-2</v>
      </c>
      <c r="F280" s="128">
        <f t="shared" si="26"/>
        <v>4.4440000000000008</v>
      </c>
      <c r="G280" s="122">
        <f t="shared" si="27"/>
        <v>4.3710199850155951E-2</v>
      </c>
      <c r="H280" s="128">
        <f t="shared" si="28"/>
        <v>15051.957000000002</v>
      </c>
      <c r="I280" s="122">
        <f t="shared" si="29"/>
        <v>-2.2229526664416254E-2</v>
      </c>
      <c r="J280" s="128">
        <f t="shared" si="30"/>
        <v>78.207410402616645</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0.18950769230769229</v>
      </c>
      <c r="F281" s="128">
        <f t="shared" si="26"/>
        <v>24.635999999999999</v>
      </c>
      <c r="G281" s="122">
        <f t="shared" si="27"/>
        <v>0.1774202196551263</v>
      </c>
      <c r="H281" s="128">
        <f t="shared" si="28"/>
        <v>61096.071999999986</v>
      </c>
      <c r="I281" s="122">
        <f t="shared" si="29"/>
        <v>-0.38106967066435998</v>
      </c>
      <c r="J281" s="128">
        <f t="shared" si="30"/>
        <v>106.81290592248274</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0.43263846153846153</v>
      </c>
      <c r="F282" s="128">
        <f t="shared" si="26"/>
        <v>56.243000000000002</v>
      </c>
      <c r="G282" s="122">
        <f t="shared" si="27"/>
        <v>0.39638975717131592</v>
      </c>
      <c r="H282" s="128">
        <f t="shared" si="28"/>
        <v>136499.984</v>
      </c>
      <c r="I282" s="122">
        <f t="shared" si="29"/>
        <v>0.34679410583340153</v>
      </c>
      <c r="J282" s="128">
        <f t="shared" si="30"/>
        <v>109.14471267517622</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0.30172307692307687</v>
      </c>
      <c r="F283" s="128">
        <f t="shared" si="26"/>
        <v>39.223999999999997</v>
      </c>
      <c r="G283" s="122">
        <f t="shared" si="27"/>
        <v>0.3290089964513675</v>
      </c>
      <c r="H283" s="128">
        <f t="shared" si="28"/>
        <v>113296.88</v>
      </c>
      <c r="I283" s="122">
        <f t="shared" si="29"/>
        <v>0.2919647440298998</v>
      </c>
      <c r="J283" s="128">
        <f t="shared" si="30"/>
        <v>91.706634218944856</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7.6000000000000012E-2</v>
      </c>
      <c r="F284" s="128">
        <f t="shared" si="26"/>
        <v>9.8800000000000008</v>
      </c>
      <c r="G284" s="122">
        <f t="shared" si="27"/>
        <v>9.7128694556246717E-2</v>
      </c>
      <c r="H284" s="128">
        <f t="shared" si="28"/>
        <v>33447.043000000005</v>
      </c>
      <c r="I284" s="122">
        <f t="shared" si="29"/>
        <v>0.131612117013757</v>
      </c>
      <c r="J284" s="128">
        <f t="shared" si="30"/>
        <v>78.246701808587389</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0.12755384615384616</v>
      </c>
      <c r="F285" s="128">
        <f t="shared" si="26"/>
        <v>16.582000000000001</v>
      </c>
      <c r="G285" s="122">
        <f t="shared" si="27"/>
        <v>0.13656230725001309</v>
      </c>
      <c r="H285" s="128">
        <f t="shared" si="28"/>
        <v>47026.323000000004</v>
      </c>
      <c r="I285" s="122">
        <f t="shared" si="29"/>
        <v>0.26136871189228178</v>
      </c>
      <c r="J285" s="128">
        <f t="shared" si="30"/>
        <v>93.403405904914464</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1.4376923076923077E-2</v>
      </c>
      <c r="F286" s="128">
        <f t="shared" si="26"/>
        <v>1.869</v>
      </c>
      <c r="G286" s="122">
        <f t="shared" si="27"/>
        <v>1.6041706596042492E-2</v>
      </c>
      <c r="H286" s="128">
        <f t="shared" si="28"/>
        <v>5524.0900000000011</v>
      </c>
      <c r="I286" s="122">
        <f t="shared" si="29"/>
        <v>-0.23456791528674262</v>
      </c>
      <c r="J286" s="128">
        <f t="shared" si="30"/>
        <v>89.62215454351896</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0.98562307692307694</v>
      </c>
      <c r="F287" s="128">
        <f t="shared" si="26"/>
        <v>128.131</v>
      </c>
      <c r="G287" s="122">
        <f t="shared" si="27"/>
        <v>0.98395829340395746</v>
      </c>
      <c r="H287" s="128">
        <f t="shared" si="28"/>
        <v>338833.91</v>
      </c>
      <c r="I287" s="122">
        <f t="shared" si="29"/>
        <v>0.23456791528675006</v>
      </c>
      <c r="J287" s="128">
        <f t="shared" si="30"/>
        <v>100.16919248816536</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0.17706153846153846</v>
      </c>
      <c r="F288" s="128">
        <f t="shared" si="26"/>
        <v>23.018000000000001</v>
      </c>
      <c r="G288" s="122">
        <f t="shared" si="27"/>
        <v>0.17915508569570043</v>
      </c>
      <c r="H288" s="128">
        <f t="shared" si="28"/>
        <v>61693.487000000008</v>
      </c>
      <c r="I288" s="122">
        <f t="shared" si="29"/>
        <v>-0.43101029241242278</v>
      </c>
      <c r="J288" s="128">
        <f t="shared" si="30"/>
        <v>98.831432986659436</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0.52218461538461536</v>
      </c>
      <c r="F289" s="128">
        <f t="shared" si="26"/>
        <v>67.884</v>
      </c>
      <c r="G289" s="122">
        <f t="shared" si="27"/>
        <v>0.50068766516241814</v>
      </c>
      <c r="H289" s="128">
        <f t="shared" si="28"/>
        <v>172415.80299999999</v>
      </c>
      <c r="I289" s="122">
        <f t="shared" si="29"/>
        <v>0.44980968596386195</v>
      </c>
      <c r="J289" s="128">
        <f t="shared" si="30"/>
        <v>104.29348508420391</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6.7715384615384608E-2</v>
      </c>
      <c r="F290" s="128">
        <f t="shared" si="26"/>
        <v>8.802999999999999</v>
      </c>
      <c r="G290" s="122">
        <f t="shared" si="27"/>
        <v>7.1030747071361783E-2</v>
      </c>
      <c r="H290" s="128">
        <f t="shared" si="28"/>
        <v>24460.006000000001</v>
      </c>
      <c r="I290" s="122">
        <f t="shared" si="29"/>
        <v>0.1951723604421787</v>
      </c>
      <c r="J290" s="128">
        <f t="shared" si="30"/>
        <v>95.332496710690137</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7.2092307692307692E-2</v>
      </c>
      <c r="F291" s="128">
        <f t="shared" si="26"/>
        <v>9.3719999999999999</v>
      </c>
      <c r="G291" s="122">
        <f t="shared" si="27"/>
        <v>7.8300071437283306E-2</v>
      </c>
      <c r="H291" s="128">
        <f t="shared" si="28"/>
        <v>26963.256000000005</v>
      </c>
      <c r="I291" s="122">
        <f t="shared" si="29"/>
        <v>-0.40272670215990475</v>
      </c>
      <c r="J291" s="128">
        <f t="shared" si="30"/>
        <v>92.07182875950771</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0.16111538461538463</v>
      </c>
      <c r="F292" s="128">
        <f t="shared" si="26"/>
        <v>20.945000000000004</v>
      </c>
      <c r="G292" s="122">
        <f t="shared" si="27"/>
        <v>0.17075013793784377</v>
      </c>
      <c r="H292" s="128">
        <f t="shared" si="28"/>
        <v>58799.176000000007</v>
      </c>
      <c r="I292" s="122">
        <f t="shared" si="29"/>
        <v>9.4526830780711724E-2</v>
      </c>
      <c r="J292" s="128">
        <f t="shared" si="30"/>
        <v>94.357396463148774</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0.35667692307692306</v>
      </c>
      <c r="F293" s="128">
        <f t="shared" si="26"/>
        <v>46.367999999999995</v>
      </c>
      <c r="G293" s="122">
        <f t="shared" si="27"/>
        <v>0.37653485616712834</v>
      </c>
      <c r="H293" s="128">
        <f t="shared" si="28"/>
        <v>129662.78999999998</v>
      </c>
      <c r="I293" s="122">
        <f t="shared" si="29"/>
        <v>-8.0743118919144125E-2</v>
      </c>
      <c r="J293" s="128">
        <f t="shared" si="30"/>
        <v>94.726136833029045</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0.64332307692307689</v>
      </c>
      <c r="F294" s="128">
        <f t="shared" si="26"/>
        <v>83.631999999999991</v>
      </c>
      <c r="G294" s="122">
        <f t="shared" si="27"/>
        <v>0.62346514383287166</v>
      </c>
      <c r="H294" s="128">
        <f t="shared" si="28"/>
        <v>214695.21000000002</v>
      </c>
      <c r="I294" s="122">
        <f t="shared" si="29"/>
        <v>8.0743118919144263E-2</v>
      </c>
      <c r="J294" s="128">
        <f t="shared" si="30"/>
        <v>103.18509114529239</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0.19383076923076925</v>
      </c>
      <c r="F295" s="128">
        <f t="shared" si="26"/>
        <v>25.198000000000004</v>
      </c>
      <c r="G295" s="122">
        <f t="shared" si="27"/>
        <v>0.16121802891177203</v>
      </c>
      <c r="H295" s="128">
        <f t="shared" si="28"/>
        <v>55516.717999999993</v>
      </c>
      <c r="I295" s="122">
        <f t="shared" si="29"/>
        <v>3.5284724063198526E-2</v>
      </c>
      <c r="J295" s="128">
        <f t="shared" si="30"/>
        <v>120.22896604004805</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0.33983846153846148</v>
      </c>
      <c r="F296" s="128">
        <f t="shared" si="26"/>
        <v>44.178999999999995</v>
      </c>
      <c r="G296" s="122">
        <f t="shared" si="27"/>
        <v>0.31110931065925584</v>
      </c>
      <c r="H296" s="128">
        <f t="shared" si="28"/>
        <v>107132.98000000003</v>
      </c>
      <c r="I296" s="122">
        <f t="shared" si="29"/>
        <v>0.17188334074303593</v>
      </c>
      <c r="J296" s="128">
        <f t="shared" si="30"/>
        <v>109.23442336660617</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0.21427692307692306</v>
      </c>
      <c r="F297" s="128">
        <f t="shared" si="26"/>
        <v>27.855999999999998</v>
      </c>
      <c r="G297" s="122">
        <f t="shared" si="27"/>
        <v>0.21309835113457506</v>
      </c>
      <c r="H297" s="128">
        <f t="shared" si="28"/>
        <v>73382.122000000003</v>
      </c>
      <c r="I297" s="122">
        <f t="shared" si="29"/>
        <v>0.13316667717303074</v>
      </c>
      <c r="J297" s="128">
        <f t="shared" si="30"/>
        <v>100.55306478725576</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0.13605384615384616</v>
      </c>
      <c r="F298" s="128">
        <f t="shared" si="26"/>
        <v>17.687000000000001</v>
      </c>
      <c r="G298" s="122">
        <f t="shared" si="27"/>
        <v>0.14212792500827628</v>
      </c>
      <c r="H298" s="128">
        <f t="shared" si="28"/>
        <v>48942.888000000006</v>
      </c>
      <c r="I298" s="122">
        <f t="shared" si="29"/>
        <v>0.11988968271286617</v>
      </c>
      <c r="J298" s="128">
        <f t="shared" si="30"/>
        <v>95.726329745490602</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5.8569230769230783E-2</v>
      </c>
      <c r="F299" s="128">
        <f t="shared" si="26"/>
        <v>7.6140000000000017</v>
      </c>
      <c r="G299" s="122">
        <f t="shared" si="27"/>
        <v>7.5628836850022363E-2</v>
      </c>
      <c r="H299" s="128">
        <f t="shared" si="28"/>
        <v>26043.395</v>
      </c>
      <c r="I299" s="122">
        <f t="shared" si="29"/>
        <v>-0.12618197557736446</v>
      </c>
      <c r="J299" s="128">
        <f t="shared" si="30"/>
        <v>77.4429876336429</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5.7792307692307705E-2</v>
      </c>
      <c r="F300" s="128">
        <f t="shared" si="26"/>
        <v>7.5130000000000017</v>
      </c>
      <c r="G300" s="122">
        <f t="shared" si="27"/>
        <v>9.6759790682952054E-2</v>
      </c>
      <c r="H300" s="128">
        <f t="shared" si="28"/>
        <v>33320.008000000002</v>
      </c>
      <c r="I300" s="122">
        <f t="shared" si="29"/>
        <v>-0.25454276583067004</v>
      </c>
      <c r="J300" s="128">
        <f t="shared" si="30"/>
        <v>59.727607185171429</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374.55418148076916</v>
      </c>
      <c r="F301" s="128">
        <f t="shared" si="26"/>
        <v>48692.043592499991</v>
      </c>
      <c r="G301" s="122">
        <f t="shared" si="27"/>
        <v>432.19456157694361</v>
      </c>
      <c r="H301" s="128">
        <f t="shared" si="28"/>
        <v>148829654.83551314</v>
      </c>
      <c r="I301" s="122">
        <f t="shared" si="29"/>
        <v>-6.4774395698091916E-2</v>
      </c>
      <c r="J301" s="128">
        <f t="shared" si="30"/>
        <v>86.663325913712882</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2.1261538461538464E-2</v>
      </c>
      <c r="F302" s="128">
        <f t="shared" si="26"/>
        <v>2.7640000000000002</v>
      </c>
      <c r="G302" s="122">
        <f t="shared" si="27"/>
        <v>1.9111642534803897E-2</v>
      </c>
      <c r="H302" s="128">
        <f t="shared" si="28"/>
        <v>6581.2470000000003</v>
      </c>
      <c r="I302" s="122">
        <f t="shared" si="29"/>
        <v>-0.14353720112375082</v>
      </c>
      <c r="J302" s="128">
        <f t="shared" si="30"/>
        <v>111.24914262507488</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7.8384615384615389E-3</v>
      </c>
      <c r="F303" s="128">
        <f t="shared" si="26"/>
        <v>1.0190000000000001</v>
      </c>
      <c r="G303" s="122">
        <f t="shared" si="27"/>
        <v>7.0991032588178593E-3</v>
      </c>
      <c r="H303" s="128">
        <f t="shared" si="28"/>
        <v>2444.6330000000003</v>
      </c>
      <c r="I303" s="122">
        <f t="shared" si="29"/>
        <v>-0.22635281655827322</v>
      </c>
      <c r="J303" s="128">
        <f t="shared" si="30"/>
        <v>110.4148123035866</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0.14733846153846153</v>
      </c>
      <c r="F304" s="128">
        <f t="shared" si="26"/>
        <v>19.154</v>
      </c>
      <c r="G304" s="122">
        <f t="shared" si="27"/>
        <v>0.14189717387137804</v>
      </c>
      <c r="H304" s="128">
        <f t="shared" si="28"/>
        <v>48863.426999999996</v>
      </c>
      <c r="I304" s="122">
        <f t="shared" si="29"/>
        <v>3.1556924826320248E-2</v>
      </c>
      <c r="J304" s="128">
        <f t="shared" si="30"/>
        <v>103.83466951358433</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2.4069230769230766E-2</v>
      </c>
      <c r="F305" s="128">
        <f t="shared" si="26"/>
        <v>3.1289999999999996</v>
      </c>
      <c r="G305" s="122">
        <f t="shared" si="27"/>
        <v>2.2176058055860471E-2</v>
      </c>
      <c r="H305" s="128">
        <f t="shared" si="28"/>
        <v>7636.5029999999997</v>
      </c>
      <c r="I305" s="122">
        <f t="shared" si="29"/>
        <v>-0.16945869754085516</v>
      </c>
      <c r="J305" s="128">
        <f t="shared" si="30"/>
        <v>108.53701189184066</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0.1004923076923077</v>
      </c>
      <c r="F306" s="128">
        <f t="shared" si="26"/>
        <v>13.064000000000002</v>
      </c>
      <c r="G306" s="122">
        <f t="shared" si="27"/>
        <v>0.11512889783306908</v>
      </c>
      <c r="H306" s="128">
        <f t="shared" si="28"/>
        <v>39645.557000000001</v>
      </c>
      <c r="I306" s="122">
        <f t="shared" si="29"/>
        <v>-8.9304301917167844E-2</v>
      </c>
      <c r="J306" s="128">
        <f t="shared" si="30"/>
        <v>87.286779934275344</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0.53369999999999995</v>
      </c>
      <c r="F307" s="128">
        <f t="shared" si="26"/>
        <v>69.381</v>
      </c>
      <c r="G307" s="122">
        <f t="shared" si="27"/>
        <v>0.53354484286701631</v>
      </c>
      <c r="H307" s="128">
        <f t="shared" si="28"/>
        <v>183730.435</v>
      </c>
      <c r="I307" s="122">
        <f t="shared" si="29"/>
        <v>0.35361109936529905</v>
      </c>
      <c r="J307" s="128">
        <f t="shared" si="30"/>
        <v>100.02908042970668</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0.30474615384615383</v>
      </c>
      <c r="F308" s="128">
        <f t="shared" si="26"/>
        <v>39.616999999999997</v>
      </c>
      <c r="G308" s="122">
        <f t="shared" si="27"/>
        <v>0.28679535541500417</v>
      </c>
      <c r="H308" s="128">
        <f t="shared" si="28"/>
        <v>98760.275000000009</v>
      </c>
      <c r="I308" s="122">
        <f t="shared" si="29"/>
        <v>-0.14077837328435902</v>
      </c>
      <c r="J308" s="128">
        <f t="shared" si="30"/>
        <v>106.25909663187332</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6.1292307692307695E-2</v>
      </c>
      <c r="F309" s="128">
        <f t="shared" si="26"/>
        <v>7.968</v>
      </c>
      <c r="G309" s="122">
        <f t="shared" si="27"/>
        <v>6.4813583538062131E-2</v>
      </c>
      <c r="H309" s="128">
        <f t="shared" si="28"/>
        <v>22319.076000000001</v>
      </c>
      <c r="I309" s="122">
        <f t="shared" si="29"/>
        <v>-0.26317122069540622</v>
      </c>
      <c r="J309" s="128">
        <f t="shared" si="30"/>
        <v>94.567071200921106</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0.11729999999999999</v>
      </c>
      <c r="F310" s="128">
        <f t="shared" si="26"/>
        <v>15.248999999999999</v>
      </c>
      <c r="G310" s="122">
        <f t="shared" si="27"/>
        <v>0.13274090917010783</v>
      </c>
      <c r="H310" s="128">
        <f t="shared" si="28"/>
        <v>45710.393999999993</v>
      </c>
      <c r="I310" s="122">
        <f t="shared" si="29"/>
        <v>-5.2446258179384052E-2</v>
      </c>
      <c r="J310" s="128">
        <f t="shared" si="30"/>
        <v>88.367633409591704</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0.58732307692307695</v>
      </c>
      <c r="F311" s="128">
        <f t="shared" si="26"/>
        <v>76.352000000000004</v>
      </c>
      <c r="G311" s="122">
        <f t="shared" si="27"/>
        <v>0.60567291307302284</v>
      </c>
      <c r="H311" s="128">
        <f t="shared" si="28"/>
        <v>208568.31299999999</v>
      </c>
      <c r="I311" s="122">
        <f t="shared" si="29"/>
        <v>-0.17186960245963828</v>
      </c>
      <c r="J311" s="128">
        <f t="shared" si="30"/>
        <v>96.970338981011423</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0.51416153846153856</v>
      </c>
      <c r="F312" s="128">
        <f t="shared" si="26"/>
        <v>66.841000000000008</v>
      </c>
      <c r="G312" s="122">
        <f t="shared" si="27"/>
        <v>0.5408995028429715</v>
      </c>
      <c r="H312" s="128">
        <f t="shared" si="28"/>
        <v>186263.071</v>
      </c>
      <c r="I312" s="122">
        <f t="shared" si="29"/>
        <v>0.17699522166515005</v>
      </c>
      <c r="J312" s="128">
        <f t="shared" si="30"/>
        <v>95.056759298003044</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0.19593076923076921</v>
      </c>
      <c r="F313" s="128">
        <f t="shared" si="26"/>
        <v>25.470999999999997</v>
      </c>
      <c r="G313" s="122">
        <f t="shared" si="27"/>
        <v>0.22453121460805328</v>
      </c>
      <c r="H313" s="128">
        <f t="shared" si="28"/>
        <v>77319.12000000001</v>
      </c>
      <c r="I313" s="122">
        <f t="shared" si="29"/>
        <v>2.931472492581725E-2</v>
      </c>
      <c r="J313" s="128">
        <f t="shared" si="30"/>
        <v>87.262151755955344</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0.11102307692307693</v>
      </c>
      <c r="F314" s="128">
        <f t="shared" si="26"/>
        <v>14.433000000000002</v>
      </c>
      <c r="G314" s="122">
        <f t="shared" si="27"/>
        <v>0.14412144628555168</v>
      </c>
      <c r="H314" s="128">
        <f t="shared" si="28"/>
        <v>49629.373000000007</v>
      </c>
      <c r="I314" s="122">
        <f t="shared" si="29"/>
        <v>-9.4360183820266105E-2</v>
      </c>
      <c r="J314" s="128">
        <f t="shared" si="30"/>
        <v>77.03438994298179</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0.1776307692307692</v>
      </c>
      <c r="F315" s="128">
        <f t="shared" si="26"/>
        <v>23.091999999999995</v>
      </c>
      <c r="G315" s="122">
        <f t="shared" si="27"/>
        <v>0.2149070908763554</v>
      </c>
      <c r="H315" s="128">
        <f t="shared" si="28"/>
        <v>74004.975999999995</v>
      </c>
      <c r="I315" s="122">
        <f t="shared" si="29"/>
        <v>-5.0133009147952233E-2</v>
      </c>
      <c r="J315" s="128">
        <f t="shared" si="30"/>
        <v>82.654680451175651</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8.0330769230769233E-2</v>
      </c>
      <c r="F316" s="128">
        <f t="shared" si="26"/>
        <v>10.443</v>
      </c>
      <c r="G316" s="122">
        <f t="shared" si="27"/>
        <v>8.2085782819042968E-2</v>
      </c>
      <c r="H316" s="128">
        <f t="shared" si="28"/>
        <v>28266.896000000001</v>
      </c>
      <c r="I316" s="122">
        <f t="shared" si="29"/>
        <v>-0.16371307478596245</v>
      </c>
      <c r="J316" s="128">
        <f t="shared" si="30"/>
        <v>97.8619761814995</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0.36272307692307687</v>
      </c>
      <c r="F317" s="128">
        <f t="shared" si="26"/>
        <v>47.153999999999996</v>
      </c>
      <c r="G317" s="122">
        <f t="shared" si="27"/>
        <v>0.39262246847757276</v>
      </c>
      <c r="H317" s="128">
        <f t="shared" si="28"/>
        <v>135202.68799999999</v>
      </c>
      <c r="I317" s="122">
        <f t="shared" si="29"/>
        <v>0.18914875280952531</v>
      </c>
      <c r="J317" s="128">
        <f t="shared" si="30"/>
        <v>92.384696762150838</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0.90543846153846164</v>
      </c>
      <c r="F318" s="128">
        <f t="shared" si="26"/>
        <v>117.70700000000001</v>
      </c>
      <c r="G318" s="122">
        <f t="shared" si="27"/>
        <v>0.90157994296633159</v>
      </c>
      <c r="H318" s="128">
        <f t="shared" si="28"/>
        <v>310466.266</v>
      </c>
      <c r="I318" s="122">
        <f t="shared" si="29"/>
        <v>0.3053293471438363</v>
      </c>
      <c r="J318" s="128">
        <f t="shared" si="30"/>
        <v>100.42797298256603</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0.56706153846153851</v>
      </c>
      <c r="F319" s="128">
        <f t="shared" si="26"/>
        <v>73.718000000000004</v>
      </c>
      <c r="G319" s="122">
        <f t="shared" si="27"/>
        <v>0.58386170787378255</v>
      </c>
      <c r="H319" s="128">
        <f t="shared" si="28"/>
        <v>201057.45</v>
      </c>
      <c r="I319" s="122">
        <f t="shared" si="29"/>
        <v>0.22068498518762056</v>
      </c>
      <c r="J319" s="128">
        <f t="shared" si="30"/>
        <v>97.122577284024274</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0.86351538461538468</v>
      </c>
      <c r="F320" s="128">
        <f t="shared" si="26"/>
        <v>112.25700000000001</v>
      </c>
      <c r="G320" s="122">
        <f t="shared" si="27"/>
        <v>0.85702576388525897</v>
      </c>
      <c r="H320" s="128">
        <f t="shared" si="28"/>
        <v>295123.67800000001</v>
      </c>
      <c r="I320" s="122">
        <f t="shared" si="29"/>
        <v>0.46559746545699837</v>
      </c>
      <c r="J320" s="128">
        <f t="shared" si="30"/>
        <v>100.75722586223144</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0.60956923076923075</v>
      </c>
      <c r="F321" s="128">
        <f t="shared" si="26"/>
        <v>79.244</v>
      </c>
      <c r="G321" s="122">
        <f t="shared" si="27"/>
        <v>0.62338786088895848</v>
      </c>
      <c r="H321" s="128">
        <f t="shared" si="28"/>
        <v>214668.59699999995</v>
      </c>
      <c r="I321" s="122">
        <f t="shared" si="29"/>
        <v>0.139303633137802</v>
      </c>
      <c r="J321" s="128">
        <f t="shared" si="30"/>
        <v>97.78330137837105</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0.42426153846153841</v>
      </c>
      <c r="F322" s="128">
        <f t="shared" si="26"/>
        <v>55.153999999999996</v>
      </c>
      <c r="G322" s="122">
        <f t="shared" si="27"/>
        <v>0.43567669111796448</v>
      </c>
      <c r="H322" s="128">
        <f t="shared" si="28"/>
        <v>150028.75400000002</v>
      </c>
      <c r="I322" s="122">
        <f t="shared" si="29"/>
        <v>0.16557383075089815</v>
      </c>
      <c r="J322" s="128">
        <f t="shared" si="30"/>
        <v>97.379902829519224</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0.27301538461538466</v>
      </c>
      <c r="F323" s="128">
        <f t="shared" si="26"/>
        <v>35.492000000000004</v>
      </c>
      <c r="G323" s="122">
        <f t="shared" si="27"/>
        <v>0.27804053339838186</v>
      </c>
      <c r="H323" s="128">
        <f t="shared" si="28"/>
        <v>95745.481999999989</v>
      </c>
      <c r="I323" s="122">
        <f t="shared" si="29"/>
        <v>0.25751171908392717</v>
      </c>
      <c r="J323" s="128">
        <f t="shared" si="30"/>
        <v>98.192656041341621</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8.8276923076923072E-2</v>
      </c>
      <c r="F324" s="128">
        <f t="shared" si="26"/>
        <v>11.475999999999999</v>
      </c>
      <c r="G324" s="122">
        <f t="shared" si="27"/>
        <v>0.10900753866615556</v>
      </c>
      <c r="H324" s="128">
        <f t="shared" si="28"/>
        <v>37537.617999999995</v>
      </c>
      <c r="I324" s="122">
        <f t="shared" si="29"/>
        <v>-4.2405639921742816E-2</v>
      </c>
      <c r="J324" s="128">
        <f t="shared" si="30"/>
        <v>80.982401911924924</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9.9538461538461551E-3</v>
      </c>
      <c r="F325" s="128">
        <f t="shared" si="26"/>
        <v>1.2940000000000003</v>
      </c>
      <c r="G325" s="122">
        <f t="shared" si="27"/>
        <v>1.4649751131090318E-2</v>
      </c>
      <c r="H325" s="128">
        <f t="shared" si="28"/>
        <v>5044.759</v>
      </c>
      <c r="I325" s="122">
        <f t="shared" si="29"/>
        <v>-0.23067638222724185</v>
      </c>
      <c r="J325" s="128">
        <f t="shared" si="30"/>
        <v>67.945496580632579</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7.8361538461538469E-2</v>
      </c>
      <c r="F326" s="128">
        <f t="shared" si="26"/>
        <v>10.187000000000001</v>
      </c>
      <c r="G326" s="122">
        <f t="shared" si="27"/>
        <v>0.10119617955732116</v>
      </c>
      <c r="H326" s="128">
        <f t="shared" si="28"/>
        <v>34847.714</v>
      </c>
      <c r="I326" s="122">
        <f t="shared" si="29"/>
        <v>-3.2996311974871094E-2</v>
      </c>
      <c r="J326" s="128">
        <f t="shared" si="30"/>
        <v>77.435273549187372</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2.3892307692307695E-2</v>
      </c>
      <c r="F327" s="128">
        <f t="shared" si="26"/>
        <v>3.1060000000000003</v>
      </c>
      <c r="G327" s="122">
        <f t="shared" si="27"/>
        <v>2.7446343630756365E-2</v>
      </c>
      <c r="H327" s="128">
        <f t="shared" si="28"/>
        <v>9451.3680000000004</v>
      </c>
      <c r="I327" s="122">
        <f t="shared" si="29"/>
        <v>9.015431159999349E-4</v>
      </c>
      <c r="J327" s="128">
        <f t="shared" si="30"/>
        <v>87.050967566892894</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0.18257692307692308</v>
      </c>
      <c r="F328" s="128">
        <f t="shared" si="26"/>
        <v>23.734999999999999</v>
      </c>
      <c r="G328" s="122">
        <f t="shared" si="27"/>
        <v>0.19659233994854194</v>
      </c>
      <c r="H328" s="128">
        <f t="shared" si="28"/>
        <v>67698.145000000004</v>
      </c>
      <c r="I328" s="122">
        <f t="shared" si="29"/>
        <v>0.27285868724931256</v>
      </c>
      <c r="J328" s="128">
        <f t="shared" si="30"/>
        <v>92.870822497312261</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0.18061538461538462</v>
      </c>
      <c r="F329" s="128">
        <f t="shared" ref="F329:F392" si="32">SUMPRODUCT($K$2:$AI$2,$K329:$AI329)</f>
        <v>23.48</v>
      </c>
      <c r="G329" s="122">
        <f t="shared" ref="G329:G392" si="33">SUMPRODUCT($K$3:$AI$3,$K329:$AI329)/$J$3</f>
        <v>0.217653447865303</v>
      </c>
      <c r="H329" s="128">
        <f t="shared" ref="H329:H392" si="34">SUMPRODUCT($K$3:$AI$3,$K329:$AI329)</f>
        <v>74950.706000000006</v>
      </c>
      <c r="I329" s="122">
        <f t="shared" ref="I329:I392" si="35">CORREL($K$4:$AI$4,$K329:$AI329)</f>
        <v>-3.6920322686315551E-2</v>
      </c>
      <c r="J329" s="128">
        <f t="shared" si="30"/>
        <v>82.983011014445424</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4.9876923076923076E-2</v>
      </c>
      <c r="F330" s="128">
        <f t="shared" si="32"/>
        <v>6.484</v>
      </c>
      <c r="G330" s="122">
        <f t="shared" si="33"/>
        <v>6.8126809889707804E-2</v>
      </c>
      <c r="H330" s="128">
        <f t="shared" si="34"/>
        <v>23460.011999999999</v>
      </c>
      <c r="I330" s="122">
        <f t="shared" si="35"/>
        <v>-9.2892300866609517E-2</v>
      </c>
      <c r="J330" s="128">
        <f t="shared" ref="J330:J393" si="36">$E330/$G330*100</f>
        <v>73.211887005527004</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0.13741538461538461</v>
      </c>
      <c r="F331" s="128">
        <f t="shared" si="32"/>
        <v>17.863999999999997</v>
      </c>
      <c r="G331" s="122">
        <f t="shared" si="33"/>
        <v>0.13085599289111913</v>
      </c>
      <c r="H331" s="128">
        <f t="shared" si="34"/>
        <v>45061.308000000005</v>
      </c>
      <c r="I331" s="122">
        <f t="shared" si="35"/>
        <v>0.28405094240465645</v>
      </c>
      <c r="J331" s="128">
        <f t="shared" si="36"/>
        <v>105.01267964832404</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0.10637692307692309</v>
      </c>
      <c r="F332" s="128">
        <f t="shared" si="32"/>
        <v>13.829000000000002</v>
      </c>
      <c r="G332" s="122">
        <f t="shared" si="33"/>
        <v>0.10553826250588051</v>
      </c>
      <c r="H332" s="128">
        <f t="shared" si="34"/>
        <v>36342.945</v>
      </c>
      <c r="I332" s="122">
        <f t="shared" si="35"/>
        <v>0.16637196765802045</v>
      </c>
      <c r="J332" s="128">
        <f t="shared" si="36"/>
        <v>100.79465072773569</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0.12816923076923073</v>
      </c>
      <c r="F333" s="128">
        <f t="shared" si="32"/>
        <v>16.661999999999995</v>
      </c>
      <c r="G333" s="122">
        <f t="shared" si="33"/>
        <v>0.12831599091643003</v>
      </c>
      <c r="H333" s="128">
        <f t="shared" si="34"/>
        <v>44186.638000000014</v>
      </c>
      <c r="I333" s="122">
        <f t="shared" si="35"/>
        <v>0.28375899038812541</v>
      </c>
      <c r="J333" s="128">
        <f t="shared" si="36"/>
        <v>99.885625987726741</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0.19476153846153849</v>
      </c>
      <c r="F334" s="128">
        <f t="shared" si="32"/>
        <v>25.319000000000003</v>
      </c>
      <c r="G334" s="122">
        <f t="shared" si="33"/>
        <v>0.21902618495867671</v>
      </c>
      <c r="H334" s="128">
        <f t="shared" si="34"/>
        <v>75423.418999999994</v>
      </c>
      <c r="I334" s="122">
        <f t="shared" si="35"/>
        <v>0.10768083415820023</v>
      </c>
      <c r="J334" s="128">
        <f t="shared" si="36"/>
        <v>88.921577343952649</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0.12212307692307695</v>
      </c>
      <c r="F335" s="128">
        <f t="shared" si="32"/>
        <v>15.876000000000003</v>
      </c>
      <c r="G335" s="122">
        <f t="shared" si="33"/>
        <v>0.12466769176264235</v>
      </c>
      <c r="H335" s="128">
        <f t="shared" si="34"/>
        <v>42930.316999999995</v>
      </c>
      <c r="I335" s="122">
        <f t="shared" si="35"/>
        <v>0.23781554602392058</v>
      </c>
      <c r="J335" s="128">
        <f t="shared" si="36"/>
        <v>97.958881885444583</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6.8069230769230771E-2</v>
      </c>
      <c r="F336" s="128">
        <f t="shared" si="32"/>
        <v>8.8490000000000002</v>
      </c>
      <c r="G336" s="122">
        <f t="shared" si="33"/>
        <v>6.7067595351349471E-2</v>
      </c>
      <c r="H336" s="128">
        <f t="shared" si="34"/>
        <v>23095.262999999999</v>
      </c>
      <c r="I336" s="122">
        <f t="shared" si="35"/>
        <v>0.3413917075403119</v>
      </c>
      <c r="J336" s="128">
        <f t="shared" si="36"/>
        <v>101.49347149340005</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2.4353846153846156E-2</v>
      </c>
      <c r="F337" s="128">
        <f t="shared" si="32"/>
        <v>3.1660000000000004</v>
      </c>
      <c r="G337" s="122">
        <f t="shared" si="33"/>
        <v>2.5353646495797976E-2</v>
      </c>
      <c r="H337" s="128">
        <f t="shared" si="34"/>
        <v>8730.7309999999998</v>
      </c>
      <c r="I337" s="122">
        <f t="shared" si="35"/>
        <v>-6.8460015656863965E-2</v>
      </c>
      <c r="J337" s="128">
        <f t="shared" si="36"/>
        <v>96.056581675075719</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1.146923076923077E-2</v>
      </c>
      <c r="F338" s="128">
        <f t="shared" si="32"/>
        <v>1.4910000000000001</v>
      </c>
      <c r="G338" s="122">
        <f t="shared" si="33"/>
        <v>1.2053708640426531E-2</v>
      </c>
      <c r="H338" s="128">
        <f t="shared" si="34"/>
        <v>4150.7909999999993</v>
      </c>
      <c r="I338" s="122">
        <f t="shared" si="35"/>
        <v>0.25001791605716284</v>
      </c>
      <c r="J338" s="128">
        <f t="shared" si="36"/>
        <v>95.151053599922761</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3.6861538461538459E-2</v>
      </c>
      <c r="F339" s="128">
        <f t="shared" si="32"/>
        <v>4.7919999999999998</v>
      </c>
      <c r="G339" s="122">
        <f t="shared" si="33"/>
        <v>4.3618182240575211E-2</v>
      </c>
      <c r="H339" s="128">
        <f t="shared" si="34"/>
        <v>15020.269999999999</v>
      </c>
      <c r="I339" s="122">
        <f t="shared" si="35"/>
        <v>-0.2062169379926799</v>
      </c>
      <c r="J339" s="128">
        <f t="shared" si="36"/>
        <v>84.509570477351346</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3.2953846153846153E-2</v>
      </c>
      <c r="F340" s="128">
        <f t="shared" si="32"/>
        <v>4.2839999999999998</v>
      </c>
      <c r="G340" s="122">
        <f t="shared" si="33"/>
        <v>4.4057106267314836E-2</v>
      </c>
      <c r="H340" s="128">
        <f t="shared" si="34"/>
        <v>15171.417000000001</v>
      </c>
      <c r="I340" s="122">
        <f t="shared" si="35"/>
        <v>-0.26046064782956485</v>
      </c>
      <c r="J340" s="128">
        <f t="shared" si="36"/>
        <v>74.79802680162409</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0.34142307692307694</v>
      </c>
      <c r="F341" s="128">
        <f t="shared" si="32"/>
        <v>44.385000000000005</v>
      </c>
      <c r="G341" s="122">
        <f t="shared" si="33"/>
        <v>0.34246932262354873</v>
      </c>
      <c r="H341" s="128">
        <f t="shared" si="34"/>
        <v>117932.05099999999</v>
      </c>
      <c r="I341" s="122">
        <f t="shared" si="35"/>
        <v>0.33844333219049427</v>
      </c>
      <c r="J341" s="128">
        <f t="shared" si="36"/>
        <v>99.69449943940765</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0.24255384615384609</v>
      </c>
      <c r="F342" s="128">
        <f t="shared" si="32"/>
        <v>31.531999999999993</v>
      </c>
      <c r="G342" s="122">
        <f t="shared" si="33"/>
        <v>0.23989538793929568</v>
      </c>
      <c r="H342" s="128">
        <f t="shared" si="34"/>
        <v>82609.895999999979</v>
      </c>
      <c r="I342" s="122">
        <f t="shared" si="35"/>
        <v>0.37886120318397937</v>
      </c>
      <c r="J342" s="128">
        <f t="shared" si="36"/>
        <v>101.10817395756817</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0.33539230769230771</v>
      </c>
      <c r="F343" s="128">
        <f t="shared" si="32"/>
        <v>43.600999999999999</v>
      </c>
      <c r="G343" s="122">
        <f t="shared" si="33"/>
        <v>0.34096067464673391</v>
      </c>
      <c r="H343" s="128">
        <f t="shared" si="34"/>
        <v>117412.53599999999</v>
      </c>
      <c r="I343" s="122">
        <f t="shared" si="35"/>
        <v>-8.2634891009689682E-2</v>
      </c>
      <c r="J343" s="128">
        <f t="shared" si="36"/>
        <v>98.366859474279394</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5.5276923076923078E-2</v>
      </c>
      <c r="F344" s="128">
        <f t="shared" si="32"/>
        <v>7.1859999999999999</v>
      </c>
      <c r="G344" s="122">
        <f t="shared" si="33"/>
        <v>6.2321586836954566E-2</v>
      </c>
      <c r="H344" s="128">
        <f t="shared" si="34"/>
        <v>21460.937000000002</v>
      </c>
      <c r="I344" s="122">
        <f t="shared" si="35"/>
        <v>-0.23764710666677319</v>
      </c>
      <c r="J344" s="128">
        <f t="shared" si="36"/>
        <v>88.696270237050129</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0.16722307692307692</v>
      </c>
      <c r="F345" s="128">
        <f t="shared" si="32"/>
        <v>21.739000000000001</v>
      </c>
      <c r="G345" s="122">
        <f t="shared" si="33"/>
        <v>0.18779066552831647</v>
      </c>
      <c r="H345" s="128">
        <f t="shared" si="34"/>
        <v>64667.218000000001</v>
      </c>
      <c r="I345" s="122">
        <f t="shared" si="35"/>
        <v>-0.18781783841502064</v>
      </c>
      <c r="J345" s="128">
        <f t="shared" si="36"/>
        <v>89.047598001010215</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4.9507692307692308E-2</v>
      </c>
      <c r="F346" s="128">
        <f t="shared" si="32"/>
        <v>6.4359999999999999</v>
      </c>
      <c r="G346" s="122">
        <f t="shared" si="33"/>
        <v>5.5315659865604966E-2</v>
      </c>
      <c r="H346" s="128">
        <f t="shared" si="34"/>
        <v>19048.389999999996</v>
      </c>
      <c r="I346" s="122">
        <f t="shared" si="35"/>
        <v>-0.39771691474443349</v>
      </c>
      <c r="J346" s="128">
        <f t="shared" si="36"/>
        <v>89.500319489953284</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4.2661538461538473E-2</v>
      </c>
      <c r="F347" s="128">
        <f t="shared" si="32"/>
        <v>5.5460000000000012</v>
      </c>
      <c r="G347" s="122">
        <f t="shared" si="33"/>
        <v>4.6689715354369582E-2</v>
      </c>
      <c r="H347" s="128">
        <f t="shared" si="34"/>
        <v>16077.977000000001</v>
      </c>
      <c r="I347" s="122">
        <f t="shared" si="35"/>
        <v>-0.3968494549098785</v>
      </c>
      <c r="J347" s="128">
        <f t="shared" si="36"/>
        <v>91.372453521599553</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0.39191538461538455</v>
      </c>
      <c r="F348" s="128">
        <f t="shared" si="32"/>
        <v>50.948999999999991</v>
      </c>
      <c r="G348" s="122">
        <f t="shared" si="33"/>
        <v>0.38615227176368772</v>
      </c>
      <c r="H348" s="128">
        <f t="shared" si="34"/>
        <v>132974.62399999998</v>
      </c>
      <c r="I348" s="122">
        <f t="shared" si="35"/>
        <v>-0.18952952385804842</v>
      </c>
      <c r="J348" s="128">
        <f t="shared" si="36"/>
        <v>101.49244566796791</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0.38439999999999996</v>
      </c>
      <c r="F349" s="128">
        <f t="shared" si="32"/>
        <v>49.971999999999994</v>
      </c>
      <c r="G349" s="122">
        <f t="shared" si="33"/>
        <v>0.38837008287886443</v>
      </c>
      <c r="H349" s="128">
        <f t="shared" si="34"/>
        <v>133738.345</v>
      </c>
      <c r="I349" s="122">
        <f t="shared" si="35"/>
        <v>0.34640248596953666</v>
      </c>
      <c r="J349" s="128">
        <f t="shared" si="36"/>
        <v>98.977757800128302</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0.11609999999999999</v>
      </c>
      <c r="F350" s="128">
        <f t="shared" si="32"/>
        <v>15.093</v>
      </c>
      <c r="G350" s="122">
        <f t="shared" si="33"/>
        <v>0.11839623299008591</v>
      </c>
      <c r="H350" s="128">
        <f t="shared" si="34"/>
        <v>40770.69</v>
      </c>
      <c r="I350" s="122">
        <f t="shared" si="35"/>
        <v>-0.41064893103700634</v>
      </c>
      <c r="J350" s="128">
        <f t="shared" si="36"/>
        <v>98.060552323249851</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5.1823076923076923E-2</v>
      </c>
      <c r="F351" s="128">
        <f t="shared" si="32"/>
        <v>6.7370000000000001</v>
      </c>
      <c r="G351" s="122">
        <f t="shared" si="33"/>
        <v>5.0652353074416748E-2</v>
      </c>
      <c r="H351" s="128">
        <f t="shared" si="34"/>
        <v>17442.543000000001</v>
      </c>
      <c r="I351" s="122">
        <f t="shared" si="35"/>
        <v>-0.23759210776325806</v>
      </c>
      <c r="J351" s="128">
        <f t="shared" si="36"/>
        <v>102.31129212682417</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5.5376923076923074E-2</v>
      </c>
      <c r="F352" s="128">
        <f t="shared" si="32"/>
        <v>7.1989999999999998</v>
      </c>
      <c r="G352" s="122">
        <f t="shared" si="33"/>
        <v>5.6458246940683819E-2</v>
      </c>
      <c r="H352" s="128">
        <f t="shared" si="34"/>
        <v>19441.848999999998</v>
      </c>
      <c r="I352" s="122">
        <f t="shared" si="35"/>
        <v>-3.2090866211173658E-3</v>
      </c>
      <c r="J352" s="128">
        <f t="shared" si="36"/>
        <v>98.0847370891682</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0.14598461538461538</v>
      </c>
      <c r="F353" s="128">
        <f t="shared" si="32"/>
        <v>18.977999999999998</v>
      </c>
      <c r="G353" s="122">
        <f t="shared" si="33"/>
        <v>0.14201135155855243</v>
      </c>
      <c r="H353" s="128">
        <f t="shared" si="34"/>
        <v>48902.744999999995</v>
      </c>
      <c r="I353" s="122">
        <f t="shared" si="35"/>
        <v>-0.26961699622978019</v>
      </c>
      <c r="J353" s="128">
        <f t="shared" si="36"/>
        <v>102.79784945531254</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0.3771846153846154</v>
      </c>
      <c r="F354" s="128">
        <f t="shared" si="32"/>
        <v>49.033999999999999</v>
      </c>
      <c r="G354" s="122">
        <f t="shared" si="33"/>
        <v>0.38671856614337402</v>
      </c>
      <c r="H354" s="128">
        <f t="shared" si="34"/>
        <v>133169.63199999998</v>
      </c>
      <c r="I354" s="122">
        <f t="shared" si="35"/>
        <v>-5.4326082158136425E-2</v>
      </c>
      <c r="J354" s="128">
        <f t="shared" si="36"/>
        <v>97.534653985238464</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0.21048461538461538</v>
      </c>
      <c r="F355" s="128">
        <f t="shared" si="32"/>
        <v>27.363</v>
      </c>
      <c r="G355" s="122">
        <f t="shared" si="33"/>
        <v>0.2103772846862858</v>
      </c>
      <c r="H355" s="128">
        <f t="shared" si="34"/>
        <v>72445.10100000001</v>
      </c>
      <c r="I355" s="122">
        <f t="shared" si="35"/>
        <v>0.3166160396600306</v>
      </c>
      <c r="J355" s="128">
        <f t="shared" si="36"/>
        <v>100.05101819737317</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8.8253846153846155E-2</v>
      </c>
      <c r="F356" s="128">
        <f t="shared" si="32"/>
        <v>11.473000000000001</v>
      </c>
      <c r="G356" s="122">
        <f t="shared" si="33"/>
        <v>8.2695087670389522E-2</v>
      </c>
      <c r="H356" s="128">
        <f t="shared" si="34"/>
        <v>28476.714999999993</v>
      </c>
      <c r="I356" s="122">
        <f t="shared" si="35"/>
        <v>-0.1190596715463814</v>
      </c>
      <c r="J356" s="128">
        <f t="shared" si="36"/>
        <v>106.72199357912653</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0.1779692307692308</v>
      </c>
      <c r="F357" s="128">
        <f t="shared" si="32"/>
        <v>23.136000000000003</v>
      </c>
      <c r="G357" s="122">
        <f t="shared" si="33"/>
        <v>0.17795913264683846</v>
      </c>
      <c r="H357" s="128">
        <f t="shared" si="34"/>
        <v>61281.650999999998</v>
      </c>
      <c r="I357" s="122">
        <f t="shared" si="35"/>
        <v>0.21208157253206333</v>
      </c>
      <c r="J357" s="128">
        <f t="shared" si="36"/>
        <v>100.00567440526493</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0.64255384615384625</v>
      </c>
      <c r="F358" s="128">
        <f t="shared" si="32"/>
        <v>83.532000000000011</v>
      </c>
      <c r="G358" s="122">
        <f t="shared" si="33"/>
        <v>0.60999255426039178</v>
      </c>
      <c r="H358" s="128">
        <f t="shared" si="34"/>
        <v>210055.81599999999</v>
      </c>
      <c r="I358" s="122">
        <f t="shared" si="35"/>
        <v>0.46405087665628292</v>
      </c>
      <c r="J358" s="128">
        <f t="shared" si="36"/>
        <v>105.3379818599482</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9.5638461538461533E-2</v>
      </c>
      <c r="F359" s="128">
        <f t="shared" si="32"/>
        <v>12.433</v>
      </c>
      <c r="G359" s="122">
        <f t="shared" si="33"/>
        <v>0.1031503377299206</v>
      </c>
      <c r="H359" s="128">
        <f t="shared" si="34"/>
        <v>35520.644</v>
      </c>
      <c r="I359" s="122">
        <f t="shared" si="35"/>
        <v>-0.14914768140726048</v>
      </c>
      <c r="J359" s="128">
        <f t="shared" si="36"/>
        <v>92.717545713589928</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0.16827692307692305</v>
      </c>
      <c r="F360" s="128">
        <f t="shared" si="32"/>
        <v>21.875999999999998</v>
      </c>
      <c r="G360" s="122">
        <f t="shared" si="33"/>
        <v>0.18858232711306258</v>
      </c>
      <c r="H360" s="128">
        <f t="shared" si="34"/>
        <v>64939.833000000006</v>
      </c>
      <c r="I360" s="122">
        <f t="shared" si="35"/>
        <v>-0.46290109904864973</v>
      </c>
      <c r="J360" s="128">
        <f t="shared" si="36"/>
        <v>89.232605012894112</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5.6769230769230759E-2</v>
      </c>
      <c r="F361" s="128">
        <f t="shared" si="32"/>
        <v>7.379999999999999</v>
      </c>
      <c r="G361" s="122">
        <f t="shared" si="33"/>
        <v>5.9180428507541571E-2</v>
      </c>
      <c r="H361" s="128">
        <f t="shared" si="34"/>
        <v>20379.254000000001</v>
      </c>
      <c r="I361" s="122">
        <f t="shared" si="35"/>
        <v>-0.33427751961577762</v>
      </c>
      <c r="J361" s="128">
        <f t="shared" si="36"/>
        <v>95.92568388043432</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9.1307692307692288E-3</v>
      </c>
      <c r="F362" s="128">
        <f t="shared" si="32"/>
        <v>1.1869999999999998</v>
      </c>
      <c r="G362" s="122">
        <f t="shared" si="33"/>
        <v>9.3952456455200697E-3</v>
      </c>
      <c r="H362" s="128">
        <f t="shared" si="34"/>
        <v>3235.3280000000004</v>
      </c>
      <c r="I362" s="122">
        <f t="shared" si="35"/>
        <v>-0.22982090195963634</v>
      </c>
      <c r="J362" s="128">
        <f t="shared" si="36"/>
        <v>97.184997340894952</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2.7769230769230768E-2</v>
      </c>
      <c r="F363" s="128">
        <f t="shared" si="32"/>
        <v>3.61</v>
      </c>
      <c r="G363" s="122">
        <f t="shared" si="33"/>
        <v>2.9811170351785061E-2</v>
      </c>
      <c r="H363" s="128">
        <f t="shared" si="34"/>
        <v>10265.715</v>
      </c>
      <c r="I363" s="122">
        <f t="shared" si="35"/>
        <v>-0.33278279440656</v>
      </c>
      <c r="J363" s="128">
        <f t="shared" si="36"/>
        <v>93.150421273440458</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0.58670769230769249</v>
      </c>
      <c r="F364" s="128">
        <f t="shared" si="32"/>
        <v>76.27200000000002</v>
      </c>
      <c r="G364" s="122">
        <f t="shared" si="33"/>
        <v>0.57184467618002199</v>
      </c>
      <c r="H364" s="128">
        <f t="shared" si="34"/>
        <v>196919.28900000002</v>
      </c>
      <c r="I364" s="122">
        <f t="shared" si="35"/>
        <v>0.12863740347138319</v>
      </c>
      <c r="J364" s="128">
        <f t="shared" si="36"/>
        <v>102.59913517547403</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0.5593307692307693</v>
      </c>
      <c r="F365" s="128">
        <f t="shared" si="32"/>
        <v>72.713000000000008</v>
      </c>
      <c r="G365" s="122">
        <f t="shared" si="33"/>
        <v>0.59358007945219815</v>
      </c>
      <c r="H365" s="128">
        <f t="shared" si="34"/>
        <v>204404.04900000006</v>
      </c>
      <c r="I365" s="122">
        <f t="shared" si="35"/>
        <v>-8.2072763857420197E-2</v>
      </c>
      <c r="J365" s="128">
        <f t="shared" si="36"/>
        <v>94.230043863157135</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0.35645384615384607</v>
      </c>
      <c r="F366" s="128">
        <f t="shared" si="32"/>
        <v>46.338999999999992</v>
      </c>
      <c r="G366" s="122">
        <f t="shared" si="33"/>
        <v>0.3782711248177768</v>
      </c>
      <c r="H366" s="128">
        <f t="shared" si="34"/>
        <v>130260.68799999998</v>
      </c>
      <c r="I366" s="122">
        <f t="shared" si="35"/>
        <v>-0.24898627093049461</v>
      </c>
      <c r="J366" s="128">
        <f t="shared" si="36"/>
        <v>94.232370056149364</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0.37726153846153843</v>
      </c>
      <c r="F367" s="128">
        <f t="shared" si="32"/>
        <v>49.043999999999997</v>
      </c>
      <c r="G367" s="122">
        <f t="shared" si="33"/>
        <v>0.40765253602355689</v>
      </c>
      <c r="H367" s="128">
        <f t="shared" si="34"/>
        <v>140378.41200000001</v>
      </c>
      <c r="I367" s="122">
        <f t="shared" si="35"/>
        <v>1.746979096798958E-2</v>
      </c>
      <c r="J367" s="128">
        <f t="shared" si="36"/>
        <v>92.544877100859665</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6.3415384615384596E-2</v>
      </c>
      <c r="F368" s="128">
        <f t="shared" si="32"/>
        <v>8.243999999999998</v>
      </c>
      <c r="G368" s="122">
        <f t="shared" si="33"/>
        <v>6.9939742941938318E-2</v>
      </c>
      <c r="H368" s="128">
        <f t="shared" si="34"/>
        <v>24084.309999999998</v>
      </c>
      <c r="I368" s="122">
        <f t="shared" si="35"/>
        <v>-0.32574074492019611</v>
      </c>
      <c r="J368" s="128">
        <f t="shared" si="36"/>
        <v>90.671457954928385</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0.26765384615384619</v>
      </c>
      <c r="F369" s="128">
        <f t="shared" si="32"/>
        <v>34.795000000000002</v>
      </c>
      <c r="G369" s="122">
        <f t="shared" si="33"/>
        <v>0.25257830223197952</v>
      </c>
      <c r="H369" s="128">
        <f t="shared" si="34"/>
        <v>86977.359000000011</v>
      </c>
      <c r="I369" s="122">
        <f t="shared" si="35"/>
        <v>0.30156882271650948</v>
      </c>
      <c r="J369" s="128">
        <f t="shared" si="36"/>
        <v>105.96866151551711</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0.18719230769230769</v>
      </c>
      <c r="F370" s="128">
        <f t="shared" si="32"/>
        <v>24.335000000000001</v>
      </c>
      <c r="G370" s="122">
        <f t="shared" si="33"/>
        <v>0.17966376561601591</v>
      </c>
      <c r="H370" s="128">
        <f t="shared" si="34"/>
        <v>61868.655000000006</v>
      </c>
      <c r="I370" s="122">
        <f t="shared" si="35"/>
        <v>0.51483197404409564</v>
      </c>
      <c r="J370" s="128">
        <f t="shared" si="36"/>
        <v>104.19035082031067</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0.32288461538461538</v>
      </c>
      <c r="F371" s="128">
        <f t="shared" si="32"/>
        <v>41.975000000000001</v>
      </c>
      <c r="G371" s="122">
        <f t="shared" si="33"/>
        <v>0.35218290848477457</v>
      </c>
      <c r="H371" s="128">
        <f t="shared" si="34"/>
        <v>121277.00199999999</v>
      </c>
      <c r="I371" s="122">
        <f t="shared" si="35"/>
        <v>-9.4578740253896953E-3</v>
      </c>
      <c r="J371" s="128">
        <f t="shared" si="36"/>
        <v>91.680944079253692</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0.17865384615384611</v>
      </c>
      <c r="F372" s="128">
        <f t="shared" si="32"/>
        <v>23.224999999999994</v>
      </c>
      <c r="G372" s="122">
        <f t="shared" si="33"/>
        <v>0.19410742018480767</v>
      </c>
      <c r="H372" s="128">
        <f t="shared" si="34"/>
        <v>66842.442999999999</v>
      </c>
      <c r="I372" s="122">
        <f t="shared" si="35"/>
        <v>-0.16830914584987866</v>
      </c>
      <c r="J372" s="128">
        <f t="shared" si="36"/>
        <v>92.038648488425451</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0.19343846153846153</v>
      </c>
      <c r="F373" s="128">
        <f t="shared" si="32"/>
        <v>25.146999999999998</v>
      </c>
      <c r="G373" s="122">
        <f t="shared" si="33"/>
        <v>0.21604000487864372</v>
      </c>
      <c r="H373" s="128">
        <f t="shared" si="34"/>
        <v>74395.103999999992</v>
      </c>
      <c r="I373" s="122">
        <f t="shared" si="35"/>
        <v>2.6345725824850143E-2</v>
      </c>
      <c r="J373" s="128">
        <f t="shared" si="36"/>
        <v>89.538260123222017</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7.7623076923076947E-2</v>
      </c>
      <c r="F374" s="128">
        <f t="shared" si="32"/>
        <v>10.091000000000003</v>
      </c>
      <c r="G374" s="122">
        <f t="shared" si="33"/>
        <v>8.0815944453156319E-2</v>
      </c>
      <c r="H374" s="128">
        <f t="shared" si="34"/>
        <v>27829.617000000002</v>
      </c>
      <c r="I374" s="122">
        <f t="shared" si="35"/>
        <v>-0.30413036965714196</v>
      </c>
      <c r="J374" s="128">
        <f t="shared" si="36"/>
        <v>96.049210893117674</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0.10819230769230768</v>
      </c>
      <c r="F375" s="128">
        <f t="shared" si="32"/>
        <v>14.065</v>
      </c>
      <c r="G375" s="122">
        <f t="shared" si="33"/>
        <v>0.10752268859733183</v>
      </c>
      <c r="H375" s="128">
        <f t="shared" si="34"/>
        <v>37026.297999999995</v>
      </c>
      <c r="I375" s="122">
        <f t="shared" si="35"/>
        <v>0.40438677468877665</v>
      </c>
      <c r="J375" s="128">
        <f t="shared" si="36"/>
        <v>100.62277004389608</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3.4438461538461536E-2</v>
      </c>
      <c r="F376" s="128">
        <f t="shared" si="32"/>
        <v>4.4769999999999994</v>
      </c>
      <c r="G376" s="122">
        <f t="shared" si="33"/>
        <v>3.3104516230202295E-2</v>
      </c>
      <c r="H376" s="128">
        <f t="shared" si="34"/>
        <v>11399.805000000002</v>
      </c>
      <c r="I376" s="122">
        <f t="shared" si="35"/>
        <v>-0.20027399908419016</v>
      </c>
      <c r="J376" s="128">
        <f t="shared" si="36"/>
        <v>104.02949645596162</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0.3512769230769231</v>
      </c>
      <c r="F377" s="128">
        <f t="shared" si="32"/>
        <v>45.666000000000004</v>
      </c>
      <c r="G377" s="122">
        <f t="shared" si="33"/>
        <v>0.37604644875391308</v>
      </c>
      <c r="H377" s="128">
        <f t="shared" si="34"/>
        <v>129494.603</v>
      </c>
      <c r="I377" s="122">
        <f t="shared" si="35"/>
        <v>-9.583199665754881E-2</v>
      </c>
      <c r="J377" s="128">
        <f t="shared" si="36"/>
        <v>93.413173888739664</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0.23456923076923075</v>
      </c>
      <c r="F378" s="128">
        <f t="shared" si="32"/>
        <v>30.493999999999996</v>
      </c>
      <c r="G378" s="122">
        <f t="shared" si="33"/>
        <v>0.24726788981234649</v>
      </c>
      <c r="H378" s="128">
        <f t="shared" si="34"/>
        <v>85148.676000000007</v>
      </c>
      <c r="I378" s="122">
        <f t="shared" si="35"/>
        <v>-0.15694231270883915</v>
      </c>
      <c r="J378" s="128">
        <f t="shared" si="36"/>
        <v>94.864412418145832</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0.15004615384615386</v>
      </c>
      <c r="F379" s="128">
        <f t="shared" si="32"/>
        <v>19.506</v>
      </c>
      <c r="G379" s="122">
        <f t="shared" si="33"/>
        <v>0.16240357709128289</v>
      </c>
      <c r="H379" s="128">
        <f t="shared" si="34"/>
        <v>55924.97099999999</v>
      </c>
      <c r="I379" s="122">
        <f t="shared" si="35"/>
        <v>4.0930687750780265E-2</v>
      </c>
      <c r="J379" s="128">
        <f t="shared" si="36"/>
        <v>92.390916834188175</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1.14E-2</v>
      </c>
      <c r="F380" s="128">
        <f t="shared" si="32"/>
        <v>1.482</v>
      </c>
      <c r="G380" s="122">
        <f t="shared" si="33"/>
        <v>1.2078888830809799E-2</v>
      </c>
      <c r="H380" s="128">
        <f t="shared" si="34"/>
        <v>4159.4620000000004</v>
      </c>
      <c r="I380" s="122">
        <f t="shared" si="35"/>
        <v>-0.35511605304190452</v>
      </c>
      <c r="J380" s="128">
        <f t="shared" si="36"/>
        <v>94.379542354275614</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4.2823153846153845</v>
      </c>
      <c r="F381" s="128">
        <f t="shared" si="32"/>
        <v>556.70100000000002</v>
      </c>
      <c r="G381" s="122">
        <f t="shared" si="33"/>
        <v>4.9938132205437356</v>
      </c>
      <c r="H381" s="128">
        <f t="shared" si="34"/>
        <v>1719659.5329999998</v>
      </c>
      <c r="I381" s="122">
        <f t="shared" si="35"/>
        <v>-0.14825230325018338</v>
      </c>
      <c r="J381" s="128">
        <f t="shared" si="36"/>
        <v>85.752413946894038</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0.5657153846153844</v>
      </c>
      <c r="F382" s="128">
        <f t="shared" si="32"/>
        <v>73.542999999999978</v>
      </c>
      <c r="G382" s="122">
        <f t="shared" si="33"/>
        <v>0.61511820547221219</v>
      </c>
      <c r="H382" s="128">
        <f t="shared" si="34"/>
        <v>211820.87500000003</v>
      </c>
      <c r="I382" s="122">
        <f t="shared" si="35"/>
        <v>-3.7873703130549316E-2</v>
      </c>
      <c r="J382" s="128">
        <f t="shared" si="36"/>
        <v>91.968564673044852</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7.86923076923077E-2</v>
      </c>
      <c r="F383" s="128">
        <f t="shared" si="32"/>
        <v>10.23</v>
      </c>
      <c r="G383" s="122">
        <f t="shared" si="33"/>
        <v>9.0093080456966304E-2</v>
      </c>
      <c r="H383" s="128">
        <f t="shared" si="34"/>
        <v>31024.273000000001</v>
      </c>
      <c r="I383" s="122">
        <f t="shared" si="35"/>
        <v>5.5725396247823911E-2</v>
      </c>
      <c r="J383" s="128">
        <f t="shared" si="36"/>
        <v>87.345562270895741</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3.9953846153846159E-2</v>
      </c>
      <c r="F384" s="128">
        <f t="shared" si="32"/>
        <v>5.1940000000000008</v>
      </c>
      <c r="G384" s="122">
        <f t="shared" si="33"/>
        <v>3.6556412222164138E-2</v>
      </c>
      <c r="H384" s="128">
        <f t="shared" si="34"/>
        <v>12588.492999999999</v>
      </c>
      <c r="I384" s="122">
        <f t="shared" si="35"/>
        <v>-8.7516453188463753E-2</v>
      </c>
      <c r="J384" s="128">
        <f t="shared" si="36"/>
        <v>109.293674420331</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0.21563076923076924</v>
      </c>
      <c r="F385" s="128">
        <f t="shared" si="32"/>
        <v>28.032</v>
      </c>
      <c r="G385" s="122">
        <f t="shared" si="33"/>
        <v>0.24841512611874852</v>
      </c>
      <c r="H385" s="128">
        <f t="shared" si="34"/>
        <v>85543.736000000004</v>
      </c>
      <c r="I385" s="122">
        <f t="shared" si="35"/>
        <v>-0.14639836841793097</v>
      </c>
      <c r="J385" s="128">
        <f t="shared" si="36"/>
        <v>86.802592337993318</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0.62286153846153847</v>
      </c>
      <c r="F386" s="128">
        <f t="shared" si="32"/>
        <v>80.971999999999994</v>
      </c>
      <c r="G386" s="122">
        <f t="shared" si="33"/>
        <v>0.70343399601577417</v>
      </c>
      <c r="H386" s="128">
        <f t="shared" si="34"/>
        <v>242233.12399999995</v>
      </c>
      <c r="I386" s="122">
        <f t="shared" si="35"/>
        <v>-0.47858966478208842</v>
      </c>
      <c r="J386" s="128">
        <f t="shared" si="36"/>
        <v>88.545839693475813</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0.34699230769230771</v>
      </c>
      <c r="F387" s="128">
        <f t="shared" si="32"/>
        <v>45.109000000000002</v>
      </c>
      <c r="G387" s="122">
        <f t="shared" si="33"/>
        <v>0.41035322832633475</v>
      </c>
      <c r="H387" s="128">
        <f t="shared" si="34"/>
        <v>141308.41699999999</v>
      </c>
      <c r="I387" s="122">
        <f t="shared" si="35"/>
        <v>8.7155692318596368E-3</v>
      </c>
      <c r="J387" s="128">
        <f t="shared" si="36"/>
        <v>84.559419480516667</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2.230769230769231E-3</v>
      </c>
      <c r="F388" s="128">
        <f t="shared" si="32"/>
        <v>0.29000000000000004</v>
      </c>
      <c r="G388" s="122">
        <f t="shared" si="33"/>
        <v>2.4702489850678654E-3</v>
      </c>
      <c r="H388" s="128">
        <f t="shared" si="34"/>
        <v>850.65</v>
      </c>
      <c r="I388" s="122">
        <f t="shared" si="35"/>
        <v>-7.7837839657276002E-3</v>
      </c>
      <c r="J388" s="128">
        <f t="shared" si="36"/>
        <v>90.305440635893831</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1.3823076923076924E-2</v>
      </c>
      <c r="F389" s="128">
        <f t="shared" si="32"/>
        <v>1.7970000000000002</v>
      </c>
      <c r="G389" s="122">
        <f t="shared" si="33"/>
        <v>1.5963044273691912E-2</v>
      </c>
      <c r="H389" s="128">
        <f t="shared" si="34"/>
        <v>5497.0019999999995</v>
      </c>
      <c r="I389" s="122">
        <f t="shared" si="35"/>
        <v>-0.10793597851968391</v>
      </c>
      <c r="J389" s="128">
        <f t="shared" si="36"/>
        <v>86.594240334584626</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1.8692307692307695E-3</v>
      </c>
      <c r="F390" s="128">
        <f t="shared" si="32"/>
        <v>0.24300000000000005</v>
      </c>
      <c r="G390" s="122">
        <f t="shared" si="33"/>
        <v>1.8761434321258692E-3</v>
      </c>
      <c r="H390" s="128">
        <f t="shared" si="34"/>
        <v>646.06500000000005</v>
      </c>
      <c r="I390" s="122">
        <f t="shared" si="35"/>
        <v>-0.18189026220543689</v>
      </c>
      <c r="J390" s="128">
        <f t="shared" si="36"/>
        <v>99.631549338033992</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1.6007692307692306E-2</v>
      </c>
      <c r="F391" s="128">
        <f t="shared" si="32"/>
        <v>2.081</v>
      </c>
      <c r="G391" s="122">
        <f t="shared" si="33"/>
        <v>1.8039572189407539E-2</v>
      </c>
      <c r="H391" s="128">
        <f t="shared" si="34"/>
        <v>6212.0710000000008</v>
      </c>
      <c r="I391" s="122">
        <f t="shared" si="35"/>
        <v>0.20947738735752747</v>
      </c>
      <c r="J391" s="128">
        <f t="shared" si="36"/>
        <v>88.736540643085149</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1.8461538461538463E-4</v>
      </c>
      <c r="F392" s="128">
        <f t="shared" si="32"/>
        <v>2.4E-2</v>
      </c>
      <c r="G392" s="122">
        <f t="shared" si="33"/>
        <v>2.4162935084998753E-4</v>
      </c>
      <c r="H392" s="128">
        <f t="shared" si="34"/>
        <v>83.207000000000008</v>
      </c>
      <c r="I392" s="122">
        <f t="shared" si="35"/>
        <v>-2.9411764705882366E-2</v>
      </c>
      <c r="J392" s="128">
        <f t="shared" si="36"/>
        <v>76.404370564236928</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3.8384615384615389E-3</v>
      </c>
      <c r="F393" s="128">
        <f t="shared" ref="F393:F456" si="38">SUMPRODUCT($K$2:$AI$2,$K393:$AI393)</f>
        <v>0.49900000000000005</v>
      </c>
      <c r="G393" s="122">
        <f t="shared" ref="G393:G456" si="39">SUMPRODUCT($K$3:$AI$3,$K393:$AI393)/$J$3</f>
        <v>4.5444972964182612E-3</v>
      </c>
      <c r="H393" s="128">
        <f t="shared" ref="H393:H456" si="40">SUMPRODUCT($K$3:$AI$3,$K393:$AI393)</f>
        <v>1564.9339999999997</v>
      </c>
      <c r="I393" s="122">
        <f t="shared" ref="I393:I456" si="41">CORREL($K$4:$AI$4,$K393:$AI393)</f>
        <v>0.1269201273920626</v>
      </c>
      <c r="J393" s="128">
        <f t="shared" si="36"/>
        <v>84.463941512008745</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1.4000000000000002E-3</v>
      </c>
      <c r="F394" s="128">
        <f t="shared" si="38"/>
        <v>0.18200000000000002</v>
      </c>
      <c r="G394" s="122">
        <f t="shared" si="39"/>
        <v>2.4377101737145645E-3</v>
      </c>
      <c r="H394" s="128">
        <f t="shared" si="40"/>
        <v>839.44500000000005</v>
      </c>
      <c r="I394" s="122">
        <f t="shared" si="41"/>
        <v>-0.15171347196152368</v>
      </c>
      <c r="J394" s="128">
        <f t="shared" ref="J394:J457" si="42">$E394/$G394*100</f>
        <v>57.430945446098328</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1.5384615384615384E-5</v>
      </c>
      <c r="F395" s="128">
        <f t="shared" si="38"/>
        <v>2E-3</v>
      </c>
      <c r="G395" s="122">
        <f t="shared" si="39"/>
        <v>1.9086241643870625E-4</v>
      </c>
      <c r="H395" s="128">
        <f t="shared" si="40"/>
        <v>65.725000000000009</v>
      </c>
      <c r="I395" s="122">
        <f t="shared" si="41"/>
        <v>-0.24618298195866545</v>
      </c>
      <c r="J395" s="128">
        <f t="shared" si="42"/>
        <v>8.0605787517921392</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8.8461538461538463E-4</v>
      </c>
      <c r="F396" s="128">
        <f t="shared" si="38"/>
        <v>0.115</v>
      </c>
      <c r="G396" s="122">
        <f t="shared" si="39"/>
        <v>1.4002085039406665E-3</v>
      </c>
      <c r="H396" s="128">
        <f t="shared" si="40"/>
        <v>482.17300000000006</v>
      </c>
      <c r="I396" s="122">
        <f t="shared" si="41"/>
        <v>-2.3257537905835533E-2</v>
      </c>
      <c r="J396" s="128">
        <f t="shared" si="42"/>
        <v>63.177404088446387</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8.9076923076923092E-3</v>
      </c>
      <c r="F397" s="128">
        <f t="shared" si="38"/>
        <v>1.1580000000000001</v>
      </c>
      <c r="G397" s="122">
        <f t="shared" si="39"/>
        <v>1.0700968178465437E-2</v>
      </c>
      <c r="H397" s="128">
        <f t="shared" si="40"/>
        <v>3684.9640000000009</v>
      </c>
      <c r="I397" s="122">
        <f t="shared" si="41"/>
        <v>0.12477307868702893</v>
      </c>
      <c r="J397" s="128">
        <f t="shared" si="42"/>
        <v>83.241928759475186</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1.1153846153846155E-2</v>
      </c>
      <c r="F398" s="128">
        <f t="shared" si="38"/>
        <v>1.4500000000000002</v>
      </c>
      <c r="G398" s="122">
        <f t="shared" si="39"/>
        <v>1.4666248497203493E-2</v>
      </c>
      <c r="H398" s="128">
        <f t="shared" si="40"/>
        <v>5050.4400000000005</v>
      </c>
      <c r="I398" s="122">
        <f t="shared" si="41"/>
        <v>6.6696210450082824E-2</v>
      </c>
      <c r="J398" s="128">
        <f t="shared" si="42"/>
        <v>76.051119384571521</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5.7461538461538479E-3</v>
      </c>
      <c r="F400" s="128">
        <f t="shared" si="38"/>
        <v>0.74700000000000022</v>
      </c>
      <c r="G400" s="122">
        <f t="shared" si="39"/>
        <v>7.5407453870681091E-3</v>
      </c>
      <c r="H400" s="128">
        <f t="shared" si="40"/>
        <v>2596.7159999999999</v>
      </c>
      <c r="I400" s="122">
        <f t="shared" si="41"/>
        <v>-0.14571095452116811</v>
      </c>
      <c r="J400" s="128">
        <f t="shared" si="42"/>
        <v>76.201403856018402</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7.846153846153848E-4</v>
      </c>
      <c r="F401" s="128">
        <f t="shared" si="38"/>
        <v>0.10200000000000002</v>
      </c>
      <c r="G401" s="122">
        <f t="shared" si="39"/>
        <v>7.7262325835322548E-4</v>
      </c>
      <c r="H401" s="128">
        <f t="shared" si="40"/>
        <v>266.05900000000003</v>
      </c>
      <c r="I401" s="122">
        <f t="shared" si="41"/>
        <v>0.13843491892107104</v>
      </c>
      <c r="J401" s="128">
        <f t="shared" si="42"/>
        <v>101.55213114962646</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0.70409999999999995</v>
      </c>
      <c r="F402" s="128">
        <f t="shared" si="38"/>
        <v>91.532999999999987</v>
      </c>
      <c r="G402" s="122">
        <f t="shared" si="39"/>
        <v>0.83973842919287489</v>
      </c>
      <c r="H402" s="128">
        <f t="shared" si="40"/>
        <v>289170.64600000001</v>
      </c>
      <c r="I402" s="122">
        <f t="shared" si="41"/>
        <v>1.4154730655092866E-2</v>
      </c>
      <c r="J402" s="128">
        <f t="shared" si="42"/>
        <v>83.847538176471744</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0.15763076923076924</v>
      </c>
      <c r="F403" s="128">
        <f t="shared" si="38"/>
        <v>20.492000000000001</v>
      </c>
      <c r="G403" s="122">
        <f t="shared" si="39"/>
        <v>0.16838110048263727</v>
      </c>
      <c r="H403" s="128">
        <f t="shared" si="40"/>
        <v>57983.379000000001</v>
      </c>
      <c r="I403" s="122">
        <f t="shared" si="41"/>
        <v>-0.14346506220899716</v>
      </c>
      <c r="J403" s="128">
        <f t="shared" si="42"/>
        <v>93.615476308769843</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0.66588461538461541</v>
      </c>
      <c r="F404" s="128">
        <f t="shared" si="38"/>
        <v>86.564999999999998</v>
      </c>
      <c r="G404" s="122">
        <f t="shared" si="39"/>
        <v>0.78907572932819892</v>
      </c>
      <c r="H404" s="128">
        <f t="shared" si="40"/>
        <v>271724.53999999992</v>
      </c>
      <c r="I404" s="122">
        <f t="shared" si="41"/>
        <v>4.1189815226025363E-2</v>
      </c>
      <c r="J404" s="128">
        <f t="shared" si="42"/>
        <v>84.387922557386773</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3.6830769230769229E-2</v>
      </c>
      <c r="F405" s="128">
        <f t="shared" si="38"/>
        <v>4.7880000000000003</v>
      </c>
      <c r="G405" s="122">
        <f t="shared" si="39"/>
        <v>7.9692732563204582E-2</v>
      </c>
      <c r="H405" s="128">
        <f t="shared" si="40"/>
        <v>27442.83</v>
      </c>
      <c r="I405" s="122">
        <f t="shared" si="41"/>
        <v>-0.31457641600618114</v>
      </c>
      <c r="J405" s="128">
        <f t="shared" si="42"/>
        <v>46.215969820784622</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0.40390769230769236</v>
      </c>
      <c r="F406" s="128">
        <f t="shared" si="38"/>
        <v>52.50800000000001</v>
      </c>
      <c r="G406" s="122">
        <f t="shared" si="39"/>
        <v>0.48322752484333165</v>
      </c>
      <c r="H406" s="128">
        <f t="shared" si="40"/>
        <v>166403.264</v>
      </c>
      <c r="I406" s="122">
        <f t="shared" si="41"/>
        <v>-0.16804207825352566</v>
      </c>
      <c r="J406" s="128">
        <f t="shared" si="42"/>
        <v>83.585406778855216</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0.37763076923076921</v>
      </c>
      <c r="F407" s="128">
        <f t="shared" si="38"/>
        <v>49.091999999999999</v>
      </c>
      <c r="G407" s="122">
        <f t="shared" si="39"/>
        <v>0.44883736983023481</v>
      </c>
      <c r="H407" s="128">
        <f t="shared" si="40"/>
        <v>154560.739</v>
      </c>
      <c r="I407" s="122">
        <f t="shared" si="41"/>
        <v>-7.3357113399021581E-2</v>
      </c>
      <c r="J407" s="128">
        <f t="shared" si="42"/>
        <v>84.135322638933047</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0.1534307692307692</v>
      </c>
      <c r="F408" s="128">
        <f t="shared" si="38"/>
        <v>19.945999999999998</v>
      </c>
      <c r="G408" s="122">
        <f t="shared" si="39"/>
        <v>0.19316017632812363</v>
      </c>
      <c r="H408" s="128">
        <f t="shared" si="40"/>
        <v>66516.251999999993</v>
      </c>
      <c r="I408" s="122">
        <f t="shared" si="41"/>
        <v>-0.13881521560867699</v>
      </c>
      <c r="J408" s="128">
        <f t="shared" si="42"/>
        <v>79.431885053850039</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0.87571538461538478</v>
      </c>
      <c r="F409" s="128">
        <f t="shared" si="38"/>
        <v>113.84300000000002</v>
      </c>
      <c r="G409" s="122">
        <f t="shared" si="39"/>
        <v>0.90266720389826871</v>
      </c>
      <c r="H409" s="128">
        <f t="shared" si="40"/>
        <v>310840.67300000001</v>
      </c>
      <c r="I409" s="122">
        <f t="shared" si="41"/>
        <v>-0.13295330140542727</v>
      </c>
      <c r="J409" s="128">
        <f t="shared" si="42"/>
        <v>97.014202004183886</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0.10724615384615387</v>
      </c>
      <c r="F410" s="128">
        <f t="shared" si="38"/>
        <v>13.942000000000002</v>
      </c>
      <c r="G410" s="122">
        <f t="shared" si="39"/>
        <v>8.3697785444217951E-2</v>
      </c>
      <c r="H410" s="128">
        <f t="shared" si="40"/>
        <v>28822.002000000004</v>
      </c>
      <c r="I410" s="122">
        <f t="shared" si="41"/>
        <v>0.13162194273477398</v>
      </c>
      <c r="J410" s="128">
        <f t="shared" si="42"/>
        <v>128.13499577910602</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2.703076923076923E-2</v>
      </c>
      <c r="F411" s="128">
        <f t="shared" si="38"/>
        <v>3.5139999999999998</v>
      </c>
      <c r="G411" s="122">
        <f t="shared" si="39"/>
        <v>2.3674614790421596E-2</v>
      </c>
      <c r="H411" s="128">
        <f t="shared" si="40"/>
        <v>8152.5429999999997</v>
      </c>
      <c r="I411" s="122">
        <f t="shared" si="41"/>
        <v>0.53175640161087301</v>
      </c>
      <c r="J411" s="128">
        <f t="shared" si="42"/>
        <v>114.17617338257806</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0.42339230769230768</v>
      </c>
      <c r="F412" s="128">
        <f t="shared" si="38"/>
        <v>55.040999999999997</v>
      </c>
      <c r="G412" s="122">
        <f t="shared" si="39"/>
        <v>0.42025650340633869</v>
      </c>
      <c r="H412" s="128">
        <f t="shared" si="40"/>
        <v>144718.68899999998</v>
      </c>
      <c r="I412" s="122">
        <f t="shared" si="41"/>
        <v>7.4812427137835077E-2</v>
      </c>
      <c r="J412" s="128">
        <f t="shared" si="42"/>
        <v>100.74616436879671</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0.42496923076923082</v>
      </c>
      <c r="F413" s="128">
        <f t="shared" si="38"/>
        <v>55.246000000000009</v>
      </c>
      <c r="G413" s="122">
        <f t="shared" si="39"/>
        <v>0.45870280638173072</v>
      </c>
      <c r="H413" s="128">
        <f t="shared" si="40"/>
        <v>157957.98100000003</v>
      </c>
      <c r="I413" s="122">
        <f t="shared" si="41"/>
        <v>-0.15869364413929865</v>
      </c>
      <c r="J413" s="128">
        <f t="shared" si="42"/>
        <v>92.645875468128935</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0.13642307692307692</v>
      </c>
      <c r="F414" s="128">
        <f t="shared" si="38"/>
        <v>17.734999999999999</v>
      </c>
      <c r="G414" s="122">
        <f t="shared" si="39"/>
        <v>0.10781694341354058</v>
      </c>
      <c r="H414" s="128">
        <f t="shared" si="40"/>
        <v>37127.627000000008</v>
      </c>
      <c r="I414" s="122">
        <f t="shared" si="41"/>
        <v>0.13727693074503988</v>
      </c>
      <c r="J414" s="128">
        <f t="shared" si="42"/>
        <v>126.53213178175086</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9.8061538461538464E-2</v>
      </c>
      <c r="F415" s="128">
        <f t="shared" si="38"/>
        <v>12.748000000000001</v>
      </c>
      <c r="G415" s="122">
        <f t="shared" si="39"/>
        <v>9.1061058549532767E-2</v>
      </c>
      <c r="H415" s="128">
        <f t="shared" si="40"/>
        <v>31357.604000000003</v>
      </c>
      <c r="I415" s="122">
        <f t="shared" si="41"/>
        <v>0.43059541193119205</v>
      </c>
      <c r="J415" s="128">
        <f t="shared" si="42"/>
        <v>107.68767684399118</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0.24890769230769227</v>
      </c>
      <c r="F416" s="128">
        <f t="shared" si="38"/>
        <v>32.357999999999997</v>
      </c>
      <c r="G416" s="122">
        <f t="shared" si="39"/>
        <v>0.2462969264544457</v>
      </c>
      <c r="H416" s="128">
        <f t="shared" si="40"/>
        <v>84814.31700000001</v>
      </c>
      <c r="I416" s="122">
        <f t="shared" si="41"/>
        <v>-1.2281046490353555E-3</v>
      </c>
      <c r="J416" s="128">
        <f t="shared" si="42"/>
        <v>101.06000748398681</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0.24760769230769225</v>
      </c>
      <c r="F417" s="128">
        <f t="shared" si="38"/>
        <v>32.188999999999993</v>
      </c>
      <c r="G417" s="122">
        <f t="shared" si="39"/>
        <v>0.26292756375632337</v>
      </c>
      <c r="H417" s="128">
        <f t="shared" si="40"/>
        <v>90541.21</v>
      </c>
      <c r="I417" s="122">
        <f t="shared" si="41"/>
        <v>-0.16517968910326294</v>
      </c>
      <c r="J417" s="128">
        <f t="shared" si="42"/>
        <v>94.173349028240608</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0.26868461538461541</v>
      </c>
      <c r="F418" s="128">
        <f t="shared" si="38"/>
        <v>34.929000000000002</v>
      </c>
      <c r="G418" s="122">
        <f t="shared" si="39"/>
        <v>0.29149968056499342</v>
      </c>
      <c r="H418" s="128">
        <f t="shared" si="40"/>
        <v>100380.247</v>
      </c>
      <c r="I418" s="122">
        <f t="shared" si="41"/>
        <v>-0.17582602707897174</v>
      </c>
      <c r="J418" s="128">
        <f t="shared" si="42"/>
        <v>92.173210915306257</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7.2738461538461543E-2</v>
      </c>
      <c r="F419" s="128">
        <f t="shared" si="38"/>
        <v>9.4560000000000013</v>
      </c>
      <c r="G419" s="122">
        <f t="shared" si="39"/>
        <v>7.9214608053246913E-2</v>
      </c>
      <c r="H419" s="128">
        <f t="shared" si="40"/>
        <v>27278.184000000001</v>
      </c>
      <c r="I419" s="122">
        <f t="shared" si="41"/>
        <v>8.9194840242489109E-4</v>
      </c>
      <c r="J419" s="128">
        <f t="shared" si="42"/>
        <v>91.824555250677747</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0.21686923076923081</v>
      </c>
      <c r="F420" s="128">
        <f t="shared" si="38"/>
        <v>28.193000000000005</v>
      </c>
      <c r="G420" s="122">
        <f t="shared" si="39"/>
        <v>0.22905700462890363</v>
      </c>
      <c r="H420" s="128">
        <f t="shared" si="40"/>
        <v>78877.611999999994</v>
      </c>
      <c r="I420" s="122">
        <f t="shared" si="41"/>
        <v>-0.16326688168594786</v>
      </c>
      <c r="J420" s="128">
        <f t="shared" si="42"/>
        <v>94.679152519514403</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0.87916153846153866</v>
      </c>
      <c r="F421" s="128">
        <f t="shared" si="38"/>
        <v>114.29100000000003</v>
      </c>
      <c r="G421" s="122">
        <f t="shared" si="39"/>
        <v>0.8908630117494003</v>
      </c>
      <c r="H421" s="128">
        <f t="shared" si="40"/>
        <v>306775.80499999999</v>
      </c>
      <c r="I421" s="122">
        <f t="shared" si="41"/>
        <v>-0.14481975284574661</v>
      </c>
      <c r="J421" s="128">
        <f t="shared" si="42"/>
        <v>98.68650138870585</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0.7102384615384616</v>
      </c>
      <c r="F422" s="128">
        <f t="shared" si="38"/>
        <v>92.331000000000003</v>
      </c>
      <c r="G422" s="122">
        <f t="shared" si="39"/>
        <v>0.74547488660057259</v>
      </c>
      <c r="H422" s="128">
        <f t="shared" si="40"/>
        <v>256710.24099999998</v>
      </c>
      <c r="I422" s="122">
        <f t="shared" si="41"/>
        <v>-0.26862871634713986</v>
      </c>
      <c r="J422" s="128">
        <f t="shared" si="42"/>
        <v>95.273291468906223</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0.28716923076923079</v>
      </c>
      <c r="F423" s="128">
        <f t="shared" si="38"/>
        <v>37.332000000000001</v>
      </c>
      <c r="G423" s="122">
        <f t="shared" si="39"/>
        <v>0.31970545478833079</v>
      </c>
      <c r="H423" s="128">
        <f t="shared" si="40"/>
        <v>110093.13100000001</v>
      </c>
      <c r="I423" s="122">
        <f t="shared" si="41"/>
        <v>-0.24460391775214693</v>
      </c>
      <c r="J423" s="128">
        <f t="shared" si="42"/>
        <v>89.823062593460762</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0.45640769230769229</v>
      </c>
      <c r="F424" s="128">
        <f t="shared" si="38"/>
        <v>59.332999999999998</v>
      </c>
      <c r="G424" s="122">
        <f t="shared" si="39"/>
        <v>0.47833836588666451</v>
      </c>
      <c r="H424" s="128">
        <f t="shared" si="40"/>
        <v>164719.64300000001</v>
      </c>
      <c r="I424" s="122">
        <f t="shared" si="41"/>
        <v>0.12610540925697269</v>
      </c>
      <c r="J424" s="128">
        <f t="shared" si="42"/>
        <v>95.415238428905695</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3.6915384615384614E-2</v>
      </c>
      <c r="F425" s="128">
        <f t="shared" si="38"/>
        <v>4.7989999999999995</v>
      </c>
      <c r="G425" s="122">
        <f t="shared" si="39"/>
        <v>3.6444310862532595E-2</v>
      </c>
      <c r="H425" s="128">
        <f t="shared" si="40"/>
        <v>12549.89</v>
      </c>
      <c r="I425" s="122">
        <f t="shared" si="41"/>
        <v>0.28133884807839199</v>
      </c>
      <c r="J425" s="128">
        <f t="shared" si="42"/>
        <v>101.29258515719752</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4.9869230769230777E-2</v>
      </c>
      <c r="F426" s="128">
        <f t="shared" si="38"/>
        <v>6.4830000000000005</v>
      </c>
      <c r="G426" s="122">
        <f t="shared" si="39"/>
        <v>5.1186570371531952E-2</v>
      </c>
      <c r="H426" s="128">
        <f t="shared" si="40"/>
        <v>17626.505000000001</v>
      </c>
      <c r="I426" s="122">
        <f t="shared" si="41"/>
        <v>-0.18593723900434009</v>
      </c>
      <c r="J426" s="128">
        <f t="shared" si="42"/>
        <v>97.426396039548237</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0.14640000000000003</v>
      </c>
      <c r="F427" s="128">
        <f t="shared" si="38"/>
        <v>19.032000000000004</v>
      </c>
      <c r="G427" s="122">
        <f t="shared" si="39"/>
        <v>0.15659387323657359</v>
      </c>
      <c r="H427" s="128">
        <f t="shared" si="40"/>
        <v>53924.35300000001</v>
      </c>
      <c r="I427" s="122">
        <f t="shared" si="41"/>
        <v>-0.31422150360051576</v>
      </c>
      <c r="J427" s="128">
        <f t="shared" si="42"/>
        <v>93.490247717946659</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0.49499999999999994</v>
      </c>
      <c r="F428" s="128">
        <f t="shared" si="38"/>
        <v>64.349999999999994</v>
      </c>
      <c r="G428" s="122">
        <f t="shared" si="39"/>
        <v>0.50313625935799378</v>
      </c>
      <c r="H428" s="128">
        <f t="shared" si="40"/>
        <v>173258.99600000001</v>
      </c>
      <c r="I428" s="122">
        <f t="shared" si="41"/>
        <v>-0.17178283300343164</v>
      </c>
      <c r="J428" s="128">
        <f t="shared" si="42"/>
        <v>98.38289147190946</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0.21907692307692306</v>
      </c>
      <c r="F429" s="128">
        <f t="shared" si="38"/>
        <v>28.479999999999997</v>
      </c>
      <c r="G429" s="122">
        <f t="shared" si="39"/>
        <v>0.23801458656398283</v>
      </c>
      <c r="H429" s="128">
        <f t="shared" si="40"/>
        <v>81962.226999999999</v>
      </c>
      <c r="I429" s="122">
        <f t="shared" si="41"/>
        <v>-0.50447999838946866</v>
      </c>
      <c r="J429" s="128">
        <f t="shared" si="42"/>
        <v>92.043486174336223</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0.11673846153846153</v>
      </c>
      <c r="F430" s="128">
        <f t="shared" si="38"/>
        <v>15.175999999999998</v>
      </c>
      <c r="G430" s="122">
        <f t="shared" si="39"/>
        <v>0.12384198711805738</v>
      </c>
      <c r="H430" s="128">
        <f t="shared" si="40"/>
        <v>42645.979000000007</v>
      </c>
      <c r="I430" s="122">
        <f t="shared" si="41"/>
        <v>-0.40039279673670763</v>
      </c>
      <c r="J430" s="128">
        <f t="shared" si="42"/>
        <v>94.264041021221558</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0.25130769230769229</v>
      </c>
      <c r="F431" s="128">
        <f t="shared" si="38"/>
        <v>32.669999999999995</v>
      </c>
      <c r="G431" s="122">
        <f t="shared" si="39"/>
        <v>0.27017154531040372</v>
      </c>
      <c r="H431" s="128">
        <f t="shared" si="40"/>
        <v>93035.733000000007</v>
      </c>
      <c r="I431" s="122">
        <f t="shared" si="41"/>
        <v>-0.42466922655783057</v>
      </c>
      <c r="J431" s="128">
        <f t="shared" si="42"/>
        <v>93.017823923300853</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0.12050769230769233</v>
      </c>
      <c r="F432" s="128">
        <f t="shared" si="38"/>
        <v>15.666000000000002</v>
      </c>
      <c r="G432" s="122">
        <f t="shared" si="39"/>
        <v>0.13325262372298599</v>
      </c>
      <c r="H432" s="128">
        <f t="shared" si="40"/>
        <v>45886.607000000011</v>
      </c>
      <c r="I432" s="122">
        <f t="shared" si="41"/>
        <v>-0.46285809850658782</v>
      </c>
      <c r="J432" s="128">
        <f t="shared" si="42"/>
        <v>90.435511842687148</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0.15862307692307692</v>
      </c>
      <c r="F433" s="128">
        <f t="shared" si="38"/>
        <v>20.620999999999999</v>
      </c>
      <c r="G433" s="122">
        <f t="shared" si="39"/>
        <v>0.17208546338403638</v>
      </c>
      <c r="H433" s="128">
        <f t="shared" si="40"/>
        <v>59259.006000000001</v>
      </c>
      <c r="I433" s="122">
        <f t="shared" si="41"/>
        <v>-0.43349516153902362</v>
      </c>
      <c r="J433" s="128">
        <f t="shared" si="42"/>
        <v>92.17691826129672</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0.17716153846153848</v>
      </c>
      <c r="F434" s="128">
        <f t="shared" si="38"/>
        <v>23.031000000000002</v>
      </c>
      <c r="G434" s="122">
        <f t="shared" si="39"/>
        <v>0.19332662519819493</v>
      </c>
      <c r="H434" s="128">
        <f t="shared" si="40"/>
        <v>66573.570000000007</v>
      </c>
      <c r="I434" s="122">
        <f t="shared" si="41"/>
        <v>-0.47927812628621347</v>
      </c>
      <c r="J434" s="128">
        <f t="shared" si="42"/>
        <v>91.638458117145376</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0.43594615384615376</v>
      </c>
      <c r="F435" s="128">
        <f t="shared" si="38"/>
        <v>56.672999999999988</v>
      </c>
      <c r="G435" s="122">
        <f t="shared" si="39"/>
        <v>0.46452148055221598</v>
      </c>
      <c r="H435" s="128">
        <f t="shared" si="40"/>
        <v>159961.68799999999</v>
      </c>
      <c r="I435" s="122">
        <f t="shared" si="41"/>
        <v>-0.55755632420370871</v>
      </c>
      <c r="J435" s="128">
        <f t="shared" si="42"/>
        <v>93.848438037334176</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0.20600769230769231</v>
      </c>
      <c r="F436" s="128">
        <f t="shared" si="38"/>
        <v>26.780999999999999</v>
      </c>
      <c r="G436" s="122">
        <f t="shared" si="39"/>
        <v>0.23235926274400481</v>
      </c>
      <c r="H436" s="128">
        <f t="shared" si="40"/>
        <v>80014.771000000008</v>
      </c>
      <c r="I436" s="122">
        <f t="shared" si="41"/>
        <v>-0.53935352536315684</v>
      </c>
      <c r="J436" s="128">
        <f t="shared" si="42"/>
        <v>88.659126335176666</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0.1976230769230769</v>
      </c>
      <c r="F437" s="128">
        <f t="shared" si="38"/>
        <v>25.690999999999999</v>
      </c>
      <c r="G437" s="122">
        <f t="shared" si="39"/>
        <v>0.22004102997461947</v>
      </c>
      <c r="H437" s="128">
        <f t="shared" si="40"/>
        <v>75772.88900000001</v>
      </c>
      <c r="I437" s="122">
        <f t="shared" si="41"/>
        <v>-0.44566386020193355</v>
      </c>
      <c r="J437" s="128">
        <f t="shared" si="42"/>
        <v>89.811921415688545</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0.66457692307692295</v>
      </c>
      <c r="F438" s="128">
        <f t="shared" si="38"/>
        <v>86.394999999999982</v>
      </c>
      <c r="G438" s="122">
        <f t="shared" si="39"/>
        <v>0.69329815482724377</v>
      </c>
      <c r="H438" s="128">
        <f t="shared" si="40"/>
        <v>238742.766</v>
      </c>
      <c r="I438" s="122">
        <f t="shared" si="41"/>
        <v>-0.24734193044561273</v>
      </c>
      <c r="J438" s="128">
        <f t="shared" si="42"/>
        <v>95.857304458357078</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0.2941307692307692</v>
      </c>
      <c r="F439" s="128">
        <f t="shared" si="38"/>
        <v>38.236999999999995</v>
      </c>
      <c r="G439" s="122">
        <f t="shared" si="39"/>
        <v>0.32257697802867946</v>
      </c>
      <c r="H439" s="128">
        <f t="shared" si="40"/>
        <v>111081.963</v>
      </c>
      <c r="I439" s="122">
        <f t="shared" si="41"/>
        <v>-0.43389930003478672</v>
      </c>
      <c r="J439" s="128">
        <f t="shared" si="42"/>
        <v>91.181575023813025</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0.2009846153846154</v>
      </c>
      <c r="F440" s="128">
        <f t="shared" si="38"/>
        <v>26.128000000000004</v>
      </c>
      <c r="G440" s="122">
        <f t="shared" si="39"/>
        <v>0.2230050790166048</v>
      </c>
      <c r="H440" s="128">
        <f t="shared" si="40"/>
        <v>76793.582999999999</v>
      </c>
      <c r="I440" s="122">
        <f t="shared" si="41"/>
        <v>-0.42198961663811974</v>
      </c>
      <c r="J440" s="128">
        <f t="shared" si="42"/>
        <v>90.125577529850901</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4.8000000000000001E-2</v>
      </c>
      <c r="F441" s="128">
        <f t="shared" si="38"/>
        <v>6.24</v>
      </c>
      <c r="G441" s="122">
        <f t="shared" si="39"/>
        <v>5.8141628770059066E-2</v>
      </c>
      <c r="H441" s="128">
        <f t="shared" si="40"/>
        <v>20021.535</v>
      </c>
      <c r="I441" s="122">
        <f t="shared" si="41"/>
        <v>-0.37427288294081701</v>
      </c>
      <c r="J441" s="128">
        <f t="shared" si="42"/>
        <v>82.557026721477655</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4.8615384615384616E-2</v>
      </c>
      <c r="F442" s="128">
        <f t="shared" si="38"/>
        <v>6.32</v>
      </c>
      <c r="G442" s="122">
        <f t="shared" si="39"/>
        <v>5.5400388549126205E-2</v>
      </c>
      <c r="H442" s="128">
        <f t="shared" si="40"/>
        <v>19077.567000000003</v>
      </c>
      <c r="I442" s="122">
        <f t="shared" si="41"/>
        <v>-0.33273794518672223</v>
      </c>
      <c r="J442" s="128">
        <f t="shared" si="42"/>
        <v>87.752786376714681</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0.76955384615384614</v>
      </c>
      <c r="F443" s="128">
        <f t="shared" si="38"/>
        <v>100.042</v>
      </c>
      <c r="G443" s="122">
        <f t="shared" si="39"/>
        <v>0.79969338885694541</v>
      </c>
      <c r="H443" s="128">
        <f t="shared" si="40"/>
        <v>275380.81599999999</v>
      </c>
      <c r="I443" s="122">
        <f t="shared" si="41"/>
        <v>-0.17419145263909563</v>
      </c>
      <c r="J443" s="128">
        <f t="shared" si="42"/>
        <v>96.231112683552425</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0.61109230769230771</v>
      </c>
      <c r="F444" s="128">
        <f t="shared" si="38"/>
        <v>79.442000000000007</v>
      </c>
      <c r="G444" s="122">
        <f t="shared" si="39"/>
        <v>0.6228359933557519</v>
      </c>
      <c r="H444" s="128">
        <f t="shared" si="40"/>
        <v>214478.557</v>
      </c>
      <c r="I444" s="122">
        <f t="shared" si="41"/>
        <v>-0.14967474444143311</v>
      </c>
      <c r="J444" s="128">
        <f t="shared" si="42"/>
        <v>98.114481855781833</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0.45035384615384616</v>
      </c>
      <c r="F445" s="128">
        <f t="shared" si="38"/>
        <v>58.545999999999999</v>
      </c>
      <c r="G445" s="122">
        <f t="shared" si="39"/>
        <v>0.45385110263156364</v>
      </c>
      <c r="H445" s="128">
        <f t="shared" si="40"/>
        <v>156287.258</v>
      </c>
      <c r="I445" s="122">
        <f t="shared" si="41"/>
        <v>-0.22347705813935231</v>
      </c>
      <c r="J445" s="128">
        <f t="shared" si="42"/>
        <v>99.229426466645265</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4.618461538461538E-2</v>
      </c>
      <c r="F446" s="128">
        <f t="shared" si="38"/>
        <v>6.0039999999999996</v>
      </c>
      <c r="G446" s="122">
        <f t="shared" si="39"/>
        <v>5.3759218603894779E-2</v>
      </c>
      <c r="H446" s="128">
        <f t="shared" si="40"/>
        <v>18512.416999999998</v>
      </c>
      <c r="I446" s="122">
        <f t="shared" si="41"/>
        <v>-0.35624634141518668</v>
      </c>
      <c r="J446" s="128">
        <f t="shared" si="42"/>
        <v>85.910131478862994</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0.33515384615384608</v>
      </c>
      <c r="F447" s="128">
        <f t="shared" si="38"/>
        <v>43.569999999999993</v>
      </c>
      <c r="G447" s="122">
        <f t="shared" si="39"/>
        <v>0.36903170247242689</v>
      </c>
      <c r="H447" s="128">
        <f t="shared" si="40"/>
        <v>127079.01899999999</v>
      </c>
      <c r="I447" s="122">
        <f t="shared" si="41"/>
        <v>-0.43973726622463477</v>
      </c>
      <c r="J447" s="128">
        <f t="shared" si="42"/>
        <v>90.819797840779799</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0.12811538461538463</v>
      </c>
      <c r="F448" s="128">
        <f t="shared" si="38"/>
        <v>16.655000000000001</v>
      </c>
      <c r="G448" s="122">
        <f t="shared" si="39"/>
        <v>0.15134248950220408</v>
      </c>
      <c r="H448" s="128">
        <f t="shared" si="40"/>
        <v>52115.996999999996</v>
      </c>
      <c r="I448" s="122">
        <f t="shared" si="41"/>
        <v>-0.40456324103554808</v>
      </c>
      <c r="J448" s="128">
        <f t="shared" si="42"/>
        <v>84.652621373404074</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0.14579999999999999</v>
      </c>
      <c r="F449" s="128">
        <f t="shared" si="38"/>
        <v>18.953999999999997</v>
      </c>
      <c r="G449" s="122">
        <f t="shared" si="39"/>
        <v>0.15580200837500507</v>
      </c>
      <c r="H449" s="128">
        <f t="shared" si="40"/>
        <v>53651.667999999998</v>
      </c>
      <c r="I449" s="122">
        <f t="shared" si="41"/>
        <v>-0.37741228070718852</v>
      </c>
      <c r="J449" s="128">
        <f t="shared" si="42"/>
        <v>93.580308444464393</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9.2292307692307701E-2</v>
      </c>
      <c r="F450" s="128">
        <f t="shared" si="38"/>
        <v>11.998000000000001</v>
      </c>
      <c r="G450" s="122">
        <f t="shared" si="39"/>
        <v>0.10880955865697908</v>
      </c>
      <c r="H450" s="128">
        <f t="shared" si="40"/>
        <v>37469.442000000003</v>
      </c>
      <c r="I450" s="122">
        <f t="shared" si="41"/>
        <v>-0.48586763217490503</v>
      </c>
      <c r="J450" s="128">
        <f t="shared" si="42"/>
        <v>84.82003679773959</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9.6684615384615397E-2</v>
      </c>
      <c r="F451" s="128">
        <f t="shared" si="38"/>
        <v>12.569000000000001</v>
      </c>
      <c r="G451" s="122">
        <f t="shared" si="39"/>
        <v>0.10666840613547529</v>
      </c>
      <c r="H451" s="128">
        <f t="shared" si="40"/>
        <v>36732.118999999999</v>
      </c>
      <c r="I451" s="122">
        <f t="shared" si="41"/>
        <v>-0.36757929846811582</v>
      </c>
      <c r="J451" s="128">
        <f t="shared" si="42"/>
        <v>90.640348803768674</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0.17738461538461536</v>
      </c>
      <c r="F452" s="128">
        <f t="shared" si="38"/>
        <v>23.06</v>
      </c>
      <c r="G452" s="122">
        <f t="shared" si="39"/>
        <v>0.19736794266432026</v>
      </c>
      <c r="H452" s="128">
        <f t="shared" si="40"/>
        <v>67965.23</v>
      </c>
      <c r="I452" s="122">
        <f t="shared" si="41"/>
        <v>-0.47104418356011657</v>
      </c>
      <c r="J452" s="128">
        <f t="shared" si="42"/>
        <v>89.875089637179755</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0.12786923076923079</v>
      </c>
      <c r="F453" s="128">
        <f t="shared" si="38"/>
        <v>16.623000000000001</v>
      </c>
      <c r="G453" s="122">
        <f t="shared" si="39"/>
        <v>0.14492190394879748</v>
      </c>
      <c r="H453" s="128">
        <f t="shared" si="40"/>
        <v>49905.017</v>
      </c>
      <c r="I453" s="122">
        <f t="shared" si="41"/>
        <v>-0.4705368813304604</v>
      </c>
      <c r="J453" s="128">
        <f t="shared" si="42"/>
        <v>88.233198215784142</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5.9907692307692308E-2</v>
      </c>
      <c r="F454" s="128">
        <f t="shared" si="38"/>
        <v>7.7880000000000003</v>
      </c>
      <c r="G454" s="122">
        <f t="shared" si="39"/>
        <v>6.8419177135423032E-2</v>
      </c>
      <c r="H454" s="128">
        <f t="shared" si="40"/>
        <v>23560.691000000003</v>
      </c>
      <c r="I454" s="122">
        <f t="shared" si="41"/>
        <v>-0.33228385504084412</v>
      </c>
      <c r="J454" s="128">
        <f t="shared" si="42"/>
        <v>87.559796559839029</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5.3792307692307695E-2</v>
      </c>
      <c r="F455" s="128">
        <f t="shared" si="38"/>
        <v>6.9930000000000003</v>
      </c>
      <c r="G455" s="122">
        <f t="shared" si="39"/>
        <v>6.3243955418488901E-2</v>
      </c>
      <c r="H455" s="128">
        <f t="shared" si="40"/>
        <v>21778.562000000002</v>
      </c>
      <c r="I455" s="122">
        <f t="shared" si="41"/>
        <v>-0.33435865914413587</v>
      </c>
      <c r="J455" s="128">
        <f t="shared" si="42"/>
        <v>85.055255219824403</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0.27946923076923075</v>
      </c>
      <c r="F456" s="128">
        <f t="shared" si="38"/>
        <v>36.330999999999996</v>
      </c>
      <c r="G456" s="122">
        <f t="shared" si="39"/>
        <v>0.29981515167354905</v>
      </c>
      <c r="H456" s="128">
        <f t="shared" si="40"/>
        <v>103243.74600000001</v>
      </c>
      <c r="I456" s="122">
        <f t="shared" si="41"/>
        <v>-0.42493202228401422</v>
      </c>
      <c r="J456" s="128">
        <f t="shared" si="42"/>
        <v>93.213845000578303</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4.4338461538461549E-2</v>
      </c>
      <c r="F457" s="128">
        <f t="shared" ref="F457:F520" si="44">SUMPRODUCT($K$2:$AI$2,$K457:$AI457)</f>
        <v>5.7640000000000011</v>
      </c>
      <c r="G457" s="122">
        <f t="shared" ref="G457:G520" si="45">SUMPRODUCT($K$3:$AI$3,$K457:$AI457)/$J$3</f>
        <v>5.4315537899511546E-2</v>
      </c>
      <c r="H457" s="128">
        <f t="shared" ref="H457:H520" si="46">SUMPRODUCT($K$3:$AI$3,$K457:$AI457)</f>
        <v>18703.989999999998</v>
      </c>
      <c r="I457" s="122">
        <f t="shared" ref="I457:I520" si="47">CORREL($K$4:$AI$4,$K457:$AI457)</f>
        <v>-0.36902460648819663</v>
      </c>
      <c r="J457" s="128">
        <f t="shared" si="42"/>
        <v>81.63126658248612</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0.50118461538461545</v>
      </c>
      <c r="F458" s="128">
        <f t="shared" si="44"/>
        <v>65.154000000000011</v>
      </c>
      <c r="G458" s="122">
        <f t="shared" si="45"/>
        <v>0.55152783730884725</v>
      </c>
      <c r="H458" s="128">
        <f t="shared" si="46"/>
        <v>189923.02300000002</v>
      </c>
      <c r="I458" s="122">
        <f t="shared" si="47"/>
        <v>-0.36425005863748233</v>
      </c>
      <c r="J458" s="128">
        <f t="shared" ref="J458:J521" si="48">$E458/$G458*100</f>
        <v>90.872043346011495</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0.54022307692307703</v>
      </c>
      <c r="F459" s="128">
        <f t="shared" si="44"/>
        <v>70.229000000000013</v>
      </c>
      <c r="G459" s="122">
        <f t="shared" si="45"/>
        <v>0.57111973585628906</v>
      </c>
      <c r="H459" s="128">
        <f t="shared" si="46"/>
        <v>196669.65</v>
      </c>
      <c r="I459" s="122">
        <f t="shared" si="47"/>
        <v>-0.26914889768537614</v>
      </c>
      <c r="J459" s="128">
        <f t="shared" si="48"/>
        <v>94.590160872853019</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0.3927615384615385</v>
      </c>
      <c r="F460" s="128">
        <f t="shared" si="44"/>
        <v>51.059000000000005</v>
      </c>
      <c r="G460" s="122">
        <f t="shared" si="45"/>
        <v>0.422644219097567</v>
      </c>
      <c r="H460" s="128">
        <f t="shared" si="46"/>
        <v>145540.91799999998</v>
      </c>
      <c r="I460" s="122">
        <f t="shared" si="47"/>
        <v>-0.35182696944130631</v>
      </c>
      <c r="J460" s="128">
        <f t="shared" si="48"/>
        <v>92.929589644019217</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0.23455384615384611</v>
      </c>
      <c r="F461" s="128">
        <f t="shared" si="44"/>
        <v>30.491999999999994</v>
      </c>
      <c r="G461" s="122">
        <f t="shared" si="45"/>
        <v>0.25144161018474959</v>
      </c>
      <c r="H461" s="128">
        <f t="shared" si="46"/>
        <v>86585.93</v>
      </c>
      <c r="I461" s="122">
        <f t="shared" si="47"/>
        <v>-0.36812977908702804</v>
      </c>
      <c r="J461" s="128">
        <f t="shared" si="48"/>
        <v>93.28362397198498</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0.10733076923076926</v>
      </c>
      <c r="F462" s="128">
        <f t="shared" si="44"/>
        <v>13.953000000000003</v>
      </c>
      <c r="G462" s="122">
        <f t="shared" si="45"/>
        <v>0.11578725338165516</v>
      </c>
      <c r="H462" s="128">
        <f t="shared" si="46"/>
        <v>39872.267000000007</v>
      </c>
      <c r="I462" s="122">
        <f t="shared" si="47"/>
        <v>-0.33498993031524227</v>
      </c>
      <c r="J462" s="128">
        <f t="shared" si="48"/>
        <v>92.696532732310487</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9.1946153846153858E-2</v>
      </c>
      <c r="F463" s="128">
        <f t="shared" si="44"/>
        <v>11.953000000000001</v>
      </c>
      <c r="G463" s="122">
        <f t="shared" si="45"/>
        <v>9.969056621306896E-2</v>
      </c>
      <c r="H463" s="128">
        <f t="shared" si="46"/>
        <v>34329.243999999999</v>
      </c>
      <c r="I463" s="122">
        <f t="shared" si="47"/>
        <v>-0.34230562799318065</v>
      </c>
      <c r="J463" s="128">
        <f t="shared" si="48"/>
        <v>92.231549422276387</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0.10013076923076925</v>
      </c>
      <c r="F464" s="128">
        <f t="shared" si="44"/>
        <v>13.017000000000001</v>
      </c>
      <c r="G464" s="122">
        <f t="shared" si="45"/>
        <v>0.11134390953600617</v>
      </c>
      <c r="H464" s="128">
        <f t="shared" si="46"/>
        <v>38342.166000000012</v>
      </c>
      <c r="I464" s="122">
        <f t="shared" si="47"/>
        <v>-0.41529237509239092</v>
      </c>
      <c r="J464" s="128">
        <f t="shared" si="48"/>
        <v>89.929273768125725</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4.051538461538462E-2</v>
      </c>
      <c r="F465" s="128">
        <f t="shared" si="44"/>
        <v>5.2670000000000003</v>
      </c>
      <c r="G465" s="122">
        <f t="shared" si="45"/>
        <v>4.9041271002851688E-2</v>
      </c>
      <c r="H465" s="128">
        <f t="shared" si="46"/>
        <v>16887.754000000001</v>
      </c>
      <c r="I465" s="122">
        <f t="shared" si="47"/>
        <v>-0.41157786680182623</v>
      </c>
      <c r="J465" s="128">
        <f t="shared" si="48"/>
        <v>82.614874751163569</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5.0092307692307686E-2</v>
      </c>
      <c r="F466" s="128">
        <f t="shared" si="44"/>
        <v>6.5119999999999996</v>
      </c>
      <c r="G466" s="122">
        <f t="shared" si="45"/>
        <v>5.9740052503499265E-2</v>
      </c>
      <c r="H466" s="128">
        <f t="shared" si="46"/>
        <v>20571.965</v>
      </c>
      <c r="I466" s="122">
        <f t="shared" si="47"/>
        <v>-0.38631945489948227</v>
      </c>
      <c r="J466" s="128">
        <f t="shared" si="48"/>
        <v>83.850458098230732</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9.5030769230769238E-2</v>
      </c>
      <c r="F467" s="128">
        <f t="shared" si="44"/>
        <v>12.354000000000001</v>
      </c>
      <c r="G467" s="122">
        <f t="shared" si="45"/>
        <v>0.10251265253021566</v>
      </c>
      <c r="H467" s="128">
        <f t="shared" si="46"/>
        <v>35301.052000000003</v>
      </c>
      <c r="I467" s="122">
        <f t="shared" si="47"/>
        <v>-0.32878547098808852</v>
      </c>
      <c r="J467" s="128">
        <f t="shared" si="48"/>
        <v>92.701502580629125</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0.18325384615384613</v>
      </c>
      <c r="F468" s="128">
        <f t="shared" si="44"/>
        <v>23.822999999999997</v>
      </c>
      <c r="G468" s="122">
        <f t="shared" si="45"/>
        <v>0.19622728962300859</v>
      </c>
      <c r="H468" s="128">
        <f t="shared" si="46"/>
        <v>67572.436999999991</v>
      </c>
      <c r="I468" s="122">
        <f t="shared" si="47"/>
        <v>-0.26531681648794408</v>
      </c>
      <c r="J468" s="128">
        <f t="shared" si="48"/>
        <v>93.388563082083536</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0.44385384615384615</v>
      </c>
      <c r="F469" s="128">
        <f t="shared" si="44"/>
        <v>57.701000000000001</v>
      </c>
      <c r="G469" s="122">
        <f t="shared" si="45"/>
        <v>0.46933739015791709</v>
      </c>
      <c r="H469" s="128">
        <f t="shared" si="46"/>
        <v>161620.08500000002</v>
      </c>
      <c r="I469" s="122">
        <f t="shared" si="47"/>
        <v>-0.37282254684889971</v>
      </c>
      <c r="J469" s="128">
        <f t="shared" si="48"/>
        <v>94.570314545897034</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0.21456153846153847</v>
      </c>
      <c r="F470" s="128">
        <f t="shared" si="44"/>
        <v>27.893000000000001</v>
      </c>
      <c r="G470" s="122">
        <f t="shared" si="45"/>
        <v>0.23612239297475301</v>
      </c>
      <c r="H470" s="128">
        <f t="shared" si="46"/>
        <v>81310.634999999995</v>
      </c>
      <c r="I470" s="122">
        <f t="shared" si="47"/>
        <v>-0.54286197523426294</v>
      </c>
      <c r="J470" s="128">
        <f t="shared" si="48"/>
        <v>90.868780278912425</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0.26552307692307692</v>
      </c>
      <c r="F471" s="128">
        <f t="shared" si="44"/>
        <v>34.518000000000001</v>
      </c>
      <c r="G471" s="122">
        <f t="shared" si="45"/>
        <v>0.28491074695520358</v>
      </c>
      <c r="H471" s="128">
        <f t="shared" si="46"/>
        <v>98111.294999999998</v>
      </c>
      <c r="I471" s="122">
        <f t="shared" si="47"/>
        <v>-0.33372071956124855</v>
      </c>
      <c r="J471" s="128">
        <f t="shared" si="48"/>
        <v>93.195177704133798</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0.17846153846153842</v>
      </c>
      <c r="F472" s="128">
        <f t="shared" si="44"/>
        <v>23.199999999999996</v>
      </c>
      <c r="G472" s="122">
        <f t="shared" si="45"/>
        <v>0.18249210124347337</v>
      </c>
      <c r="H472" s="128">
        <f t="shared" si="46"/>
        <v>62842.615000000005</v>
      </c>
      <c r="I472" s="122">
        <f t="shared" si="47"/>
        <v>-0.22639887543132356</v>
      </c>
      <c r="J472" s="128">
        <f t="shared" si="48"/>
        <v>97.791376857150908</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0.14571538461538466</v>
      </c>
      <c r="F473" s="128">
        <f t="shared" si="44"/>
        <v>18.943000000000005</v>
      </c>
      <c r="G473" s="122">
        <f t="shared" si="45"/>
        <v>0.1587430319609244</v>
      </c>
      <c r="H473" s="128">
        <f t="shared" si="46"/>
        <v>54664.433000000005</v>
      </c>
      <c r="I473" s="122">
        <f t="shared" si="47"/>
        <v>-0.37270250949324829</v>
      </c>
      <c r="J473" s="128">
        <f t="shared" si="48"/>
        <v>91.793247751027849</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7.1984615384615369E-2</v>
      </c>
      <c r="F474" s="128">
        <f t="shared" si="44"/>
        <v>9.3579999999999988</v>
      </c>
      <c r="G474" s="122">
        <f t="shared" si="45"/>
        <v>7.8200332212406853E-2</v>
      </c>
      <c r="H474" s="128">
        <f t="shared" si="46"/>
        <v>26928.91</v>
      </c>
      <c r="I474" s="122">
        <f t="shared" si="47"/>
        <v>-0.38163683285912819</v>
      </c>
      <c r="J474" s="128">
        <f t="shared" si="48"/>
        <v>92.051546774880151</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4.8846153846153852E-2</v>
      </c>
      <c r="F475" s="128">
        <f t="shared" si="44"/>
        <v>6.3500000000000005</v>
      </c>
      <c r="G475" s="122">
        <f t="shared" si="45"/>
        <v>5.6228939069224465E-2</v>
      </c>
      <c r="H475" s="128">
        <f t="shared" si="46"/>
        <v>19362.884999999998</v>
      </c>
      <c r="I475" s="122">
        <f t="shared" si="47"/>
        <v>-0.38265197894063985</v>
      </c>
      <c r="J475" s="128">
        <f t="shared" si="48"/>
        <v>86.870132452647681</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5.3246153846153846E-2</v>
      </c>
      <c r="F476" s="128">
        <f t="shared" si="44"/>
        <v>6.9219999999999997</v>
      </c>
      <c r="G476" s="122">
        <f t="shared" si="45"/>
        <v>6.1540765714750346E-2</v>
      </c>
      <c r="H476" s="128">
        <f t="shared" si="46"/>
        <v>21192.055</v>
      </c>
      <c r="I476" s="122">
        <f t="shared" si="47"/>
        <v>-0.53388881016632139</v>
      </c>
      <c r="J476" s="128">
        <f t="shared" si="48"/>
        <v>86.521760377433182</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0.13428461538461539</v>
      </c>
      <c r="F477" s="128">
        <f t="shared" si="44"/>
        <v>17.457000000000001</v>
      </c>
      <c r="G477" s="122">
        <f t="shared" si="45"/>
        <v>0.13677954919008709</v>
      </c>
      <c r="H477" s="128">
        <f t="shared" si="46"/>
        <v>47101.132000000005</v>
      </c>
      <c r="I477" s="122">
        <f t="shared" si="47"/>
        <v>-0.32887696437295488</v>
      </c>
      <c r="J477" s="128">
        <f t="shared" si="48"/>
        <v>98.175945292812443</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0.57266153846153844</v>
      </c>
      <c r="F478" s="128">
        <f t="shared" si="44"/>
        <v>74.445999999999998</v>
      </c>
      <c r="G478" s="122">
        <f t="shared" si="45"/>
        <v>0.5957161907085069</v>
      </c>
      <c r="H478" s="128">
        <f t="shared" si="46"/>
        <v>205139.63600000003</v>
      </c>
      <c r="I478" s="122">
        <f t="shared" si="47"/>
        <v>-0.29264247529810195</v>
      </c>
      <c r="J478" s="128">
        <f t="shared" si="48"/>
        <v>96.129926866760371</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0.19873076923076921</v>
      </c>
      <c r="F479" s="128">
        <f t="shared" si="44"/>
        <v>25.834999999999997</v>
      </c>
      <c r="G479" s="122">
        <f t="shared" si="45"/>
        <v>0.20474180068417175</v>
      </c>
      <c r="H479" s="128">
        <f t="shared" si="46"/>
        <v>70504.477000000014</v>
      </c>
      <c r="I479" s="122">
        <f t="shared" si="47"/>
        <v>-0.42362900553609945</v>
      </c>
      <c r="J479" s="128">
        <f t="shared" si="48"/>
        <v>97.064091732457229</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0.26625384615384617</v>
      </c>
      <c r="F480" s="128">
        <f t="shared" si="44"/>
        <v>34.613</v>
      </c>
      <c r="G480" s="122">
        <f t="shared" si="45"/>
        <v>0.28183175938993726</v>
      </c>
      <c r="H480" s="128">
        <f t="shared" si="46"/>
        <v>97051.021000000008</v>
      </c>
      <c r="I480" s="122">
        <f t="shared" si="47"/>
        <v>-0.3134923280736443</v>
      </c>
      <c r="J480" s="128">
        <f t="shared" si="48"/>
        <v>94.472619668623722</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0.50035384615384615</v>
      </c>
      <c r="F481" s="128">
        <f t="shared" si="44"/>
        <v>65.046000000000006</v>
      </c>
      <c r="G481" s="122">
        <f t="shared" si="45"/>
        <v>0.53567599416885914</v>
      </c>
      <c r="H481" s="128">
        <f t="shared" si="46"/>
        <v>184464.31399999998</v>
      </c>
      <c r="I481" s="122">
        <f t="shared" si="47"/>
        <v>-0.37431952843517852</v>
      </c>
      <c r="J481" s="128">
        <f t="shared" si="48"/>
        <v>93.406061051920403</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0.79440769230769226</v>
      </c>
      <c r="F482" s="128">
        <f t="shared" si="44"/>
        <v>103.273</v>
      </c>
      <c r="G482" s="122">
        <f t="shared" si="45"/>
        <v>0.82697181421660015</v>
      </c>
      <c r="H482" s="128">
        <f t="shared" si="46"/>
        <v>284774.36</v>
      </c>
      <c r="I482" s="122">
        <f t="shared" si="47"/>
        <v>-0.21756800010212565</v>
      </c>
      <c r="J482" s="128">
        <f t="shared" si="48"/>
        <v>96.062245248375703</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0.48085384615384613</v>
      </c>
      <c r="F483" s="128">
        <f t="shared" si="44"/>
        <v>62.510999999999996</v>
      </c>
      <c r="G483" s="122">
        <f t="shared" si="45"/>
        <v>0.50597006313197312</v>
      </c>
      <c r="H483" s="128">
        <f t="shared" si="46"/>
        <v>174234.83900000001</v>
      </c>
      <c r="I483" s="122">
        <f t="shared" si="47"/>
        <v>-0.24885016640661389</v>
      </c>
      <c r="J483" s="128">
        <f t="shared" si="48"/>
        <v>95.036027067954038</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0.71012307692307697</v>
      </c>
      <c r="F484" s="128">
        <f t="shared" si="44"/>
        <v>92.316000000000003</v>
      </c>
      <c r="G484" s="122">
        <f t="shared" si="45"/>
        <v>0.73347747112017148</v>
      </c>
      <c r="H484" s="128">
        <f t="shared" si="46"/>
        <v>252578.83500000002</v>
      </c>
      <c r="I484" s="122">
        <f t="shared" si="47"/>
        <v>-0.1487854983837168</v>
      </c>
      <c r="J484" s="128">
        <f t="shared" si="48"/>
        <v>96.815935714913294</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0.71373076923076928</v>
      </c>
      <c r="F485" s="128">
        <f t="shared" si="44"/>
        <v>92.785000000000011</v>
      </c>
      <c r="G485" s="122">
        <f t="shared" si="45"/>
        <v>0.73961776407111191</v>
      </c>
      <c r="H485" s="128">
        <f t="shared" si="46"/>
        <v>254693.29399999997</v>
      </c>
      <c r="I485" s="122">
        <f t="shared" si="47"/>
        <v>-0.12795035382594244</v>
      </c>
      <c r="J485" s="128">
        <f t="shared" si="48"/>
        <v>96.499949555314672</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0.57956153846153835</v>
      </c>
      <c r="F486" s="128">
        <f t="shared" si="44"/>
        <v>75.342999999999989</v>
      </c>
      <c r="G486" s="122">
        <f t="shared" si="45"/>
        <v>0.59665411577486216</v>
      </c>
      <c r="H486" s="128">
        <f t="shared" si="46"/>
        <v>205462.61799999999</v>
      </c>
      <c r="I486" s="122">
        <f t="shared" si="47"/>
        <v>-0.22367540133522965</v>
      </c>
      <c r="J486" s="128">
        <f t="shared" si="48"/>
        <v>97.135261978185454</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0.32537692307692306</v>
      </c>
      <c r="F487" s="128">
        <f t="shared" si="44"/>
        <v>42.298999999999999</v>
      </c>
      <c r="G487" s="122">
        <f t="shared" si="45"/>
        <v>0.33917393816899849</v>
      </c>
      <c r="H487" s="128">
        <f t="shared" si="46"/>
        <v>116797.25899999999</v>
      </c>
      <c r="I487" s="122">
        <f t="shared" si="47"/>
        <v>-0.3229294034088746</v>
      </c>
      <c r="J487" s="128">
        <f t="shared" si="48"/>
        <v>95.932171213815124</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0.76966923076923088</v>
      </c>
      <c r="F488" s="128">
        <f t="shared" si="44"/>
        <v>100.05700000000002</v>
      </c>
      <c r="G488" s="122">
        <f t="shared" si="45"/>
        <v>0.79985514493637433</v>
      </c>
      <c r="H488" s="128">
        <f t="shared" si="46"/>
        <v>275436.51799999998</v>
      </c>
      <c r="I488" s="122">
        <f t="shared" si="47"/>
        <v>-0.18108597796804193</v>
      </c>
      <c r="J488" s="128">
        <f t="shared" si="48"/>
        <v>96.226077389357215</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0.6592461538461537</v>
      </c>
      <c r="F489" s="128">
        <f t="shared" si="44"/>
        <v>85.701999999999984</v>
      </c>
      <c r="G489" s="122">
        <f t="shared" si="45"/>
        <v>0.6805132449369552</v>
      </c>
      <c r="H489" s="128">
        <f t="shared" si="46"/>
        <v>234340.18000000002</v>
      </c>
      <c r="I489" s="122">
        <f t="shared" si="47"/>
        <v>-0.18280551705475825</v>
      </c>
      <c r="J489" s="128">
        <f t="shared" si="48"/>
        <v>96.874845383388276</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0.64753076923076935</v>
      </c>
      <c r="F490" s="128">
        <f t="shared" si="44"/>
        <v>84.179000000000016</v>
      </c>
      <c r="G490" s="122">
        <f t="shared" si="45"/>
        <v>0.66156907056028902</v>
      </c>
      <c r="H490" s="128">
        <f t="shared" si="46"/>
        <v>227816.60200000001</v>
      </c>
      <c r="I490" s="122">
        <f t="shared" si="47"/>
        <v>-0.13768664252968757</v>
      </c>
      <c r="J490" s="128">
        <f t="shared" si="48"/>
        <v>97.878029376791986</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0.77088461538461539</v>
      </c>
      <c r="F491" s="128">
        <f t="shared" si="44"/>
        <v>100.215</v>
      </c>
      <c r="G491" s="122">
        <f t="shared" si="45"/>
        <v>0.79862892687261511</v>
      </c>
      <c r="H491" s="128">
        <f t="shared" si="46"/>
        <v>275014.26</v>
      </c>
      <c r="I491" s="122">
        <f t="shared" si="47"/>
        <v>-0.16231031257639961</v>
      </c>
      <c r="J491" s="128">
        <f t="shared" si="48"/>
        <v>96.526007191269059</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0.7199461538461539</v>
      </c>
      <c r="F492" s="128">
        <f t="shared" si="44"/>
        <v>93.593000000000004</v>
      </c>
      <c r="G492" s="122">
        <f t="shared" si="45"/>
        <v>0.74615377310821884</v>
      </c>
      <c r="H492" s="128">
        <f t="shared" si="46"/>
        <v>256944.02100000001</v>
      </c>
      <c r="I492" s="122">
        <f t="shared" si="47"/>
        <v>-0.13694822669932757</v>
      </c>
      <c r="J492" s="128">
        <f t="shared" si="48"/>
        <v>96.487638311752676</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0.4736538461538462</v>
      </c>
      <c r="F493" s="128">
        <f t="shared" si="44"/>
        <v>61.57500000000001</v>
      </c>
      <c r="G493" s="122">
        <f t="shared" si="45"/>
        <v>0.49661126502070524</v>
      </c>
      <c r="H493" s="128">
        <f t="shared" si="46"/>
        <v>171012.06200000001</v>
      </c>
      <c r="I493" s="122">
        <f t="shared" si="47"/>
        <v>-0.27396484467324528</v>
      </c>
      <c r="J493" s="128">
        <f t="shared" si="48"/>
        <v>95.377185238457713</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0.26278461538461539</v>
      </c>
      <c r="F494" s="128">
        <f t="shared" si="44"/>
        <v>34.161999999999999</v>
      </c>
      <c r="G494" s="122">
        <f t="shared" si="45"/>
        <v>0.27756814419876991</v>
      </c>
      <c r="H494" s="128">
        <f t="shared" si="46"/>
        <v>95582.811000000002</v>
      </c>
      <c r="I494" s="122">
        <f t="shared" si="47"/>
        <v>-0.28241738610001338</v>
      </c>
      <c r="J494" s="128">
        <f t="shared" si="48"/>
        <v>94.673910128689755</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0.72287692307692297</v>
      </c>
      <c r="F495" s="128">
        <f t="shared" si="44"/>
        <v>93.97399999999999</v>
      </c>
      <c r="G495" s="122">
        <f t="shared" si="45"/>
        <v>0.74913076507588039</v>
      </c>
      <c r="H495" s="128">
        <f t="shared" si="46"/>
        <v>257969.17200000002</v>
      </c>
      <c r="I495" s="122">
        <f t="shared" si="47"/>
        <v>-8.1580087018839634E-2</v>
      </c>
      <c r="J495" s="128">
        <f t="shared" si="48"/>
        <v>96.495426002655478</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0.58256923076923084</v>
      </c>
      <c r="F496" s="128">
        <f t="shared" si="44"/>
        <v>75.734000000000009</v>
      </c>
      <c r="G496" s="122">
        <f t="shared" si="45"/>
        <v>0.60990540948663885</v>
      </c>
      <c r="H496" s="128">
        <f t="shared" si="46"/>
        <v>210025.80699999997</v>
      </c>
      <c r="I496" s="122">
        <f t="shared" si="47"/>
        <v>-0.21975510831341794</v>
      </c>
      <c r="J496" s="128">
        <f t="shared" si="48"/>
        <v>95.517964213431554</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0.49877692307692312</v>
      </c>
      <c r="F497" s="128">
        <f t="shared" si="44"/>
        <v>64.841000000000008</v>
      </c>
      <c r="G497" s="122">
        <f t="shared" si="45"/>
        <v>0.51358995870576551</v>
      </c>
      <c r="H497" s="128">
        <f t="shared" si="46"/>
        <v>176858.81100000002</v>
      </c>
      <c r="I497" s="122">
        <f t="shared" si="47"/>
        <v>-0.32561881924434499</v>
      </c>
      <c r="J497" s="128">
        <f t="shared" si="48"/>
        <v>97.115785583859378</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9.1584615384615375E-2</v>
      </c>
      <c r="F498" s="128">
        <f t="shared" si="44"/>
        <v>11.905999999999999</v>
      </c>
      <c r="G498" s="122">
        <f t="shared" si="45"/>
        <v>9.5218116030410221E-2</v>
      </c>
      <c r="H498" s="128">
        <f t="shared" si="46"/>
        <v>32789.120000000003</v>
      </c>
      <c r="I498" s="122">
        <f t="shared" si="47"/>
        <v>-0.23596349959304969</v>
      </c>
      <c r="J498" s="128">
        <f t="shared" si="48"/>
        <v>96.1840238000147</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0.43465384615384611</v>
      </c>
      <c r="F499" s="128">
        <f t="shared" si="44"/>
        <v>56.504999999999995</v>
      </c>
      <c r="G499" s="122">
        <f t="shared" si="45"/>
        <v>0.45539625622172275</v>
      </c>
      <c r="H499" s="128">
        <f t="shared" si="46"/>
        <v>156819.34400000001</v>
      </c>
      <c r="I499" s="122">
        <f t="shared" si="47"/>
        <v>-0.23781533388690693</v>
      </c>
      <c r="J499" s="128">
        <f t="shared" si="48"/>
        <v>95.445195303103773</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0.36602307692307701</v>
      </c>
      <c r="F500" s="128">
        <f t="shared" si="44"/>
        <v>47.583000000000013</v>
      </c>
      <c r="G500" s="122">
        <f t="shared" si="45"/>
        <v>0.40473697431161759</v>
      </c>
      <c r="H500" s="128">
        <f t="shared" si="46"/>
        <v>139374.41500000001</v>
      </c>
      <c r="I500" s="122">
        <f t="shared" si="47"/>
        <v>-0.28595402716496043</v>
      </c>
      <c r="J500" s="128">
        <f t="shared" si="48"/>
        <v>90.434800908815973</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0.40613076923076924</v>
      </c>
      <c r="F501" s="128">
        <f t="shared" si="44"/>
        <v>52.797000000000004</v>
      </c>
      <c r="G501" s="122">
        <f t="shared" si="45"/>
        <v>0.4273794568443306</v>
      </c>
      <c r="H501" s="128">
        <f t="shared" si="46"/>
        <v>147171.535</v>
      </c>
      <c r="I501" s="122">
        <f t="shared" si="47"/>
        <v>-0.27091527662448289</v>
      </c>
      <c r="J501" s="128">
        <f t="shared" si="48"/>
        <v>95.028144831654586</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0.21146153846153845</v>
      </c>
      <c r="F502" s="128">
        <f t="shared" si="44"/>
        <v>27.49</v>
      </c>
      <c r="G502" s="122">
        <f t="shared" si="45"/>
        <v>0.21935729676673696</v>
      </c>
      <c r="H502" s="128">
        <f t="shared" si="46"/>
        <v>75537.440000000002</v>
      </c>
      <c r="I502" s="122">
        <f t="shared" si="47"/>
        <v>-0.18407052496434245</v>
      </c>
      <c r="J502" s="128">
        <f t="shared" si="48"/>
        <v>96.400503460983657</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0.4490846153846153</v>
      </c>
      <c r="F503" s="128">
        <f t="shared" si="44"/>
        <v>58.380999999999993</v>
      </c>
      <c r="G503" s="122">
        <f t="shared" si="45"/>
        <v>0.48275098879654316</v>
      </c>
      <c r="H503" s="128">
        <f t="shared" si="46"/>
        <v>166239.16500000001</v>
      </c>
      <c r="I503" s="122">
        <f t="shared" si="47"/>
        <v>-0.10007561738467868</v>
      </c>
      <c r="J503" s="128">
        <f t="shared" si="48"/>
        <v>93.026140972625399</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0.36913846153846153</v>
      </c>
      <c r="F504" s="128">
        <f t="shared" si="44"/>
        <v>47.988</v>
      </c>
      <c r="G504" s="122">
        <f t="shared" si="45"/>
        <v>0.37503829735333583</v>
      </c>
      <c r="H504" s="128">
        <f t="shared" si="46"/>
        <v>129147.43800000001</v>
      </c>
      <c r="I504" s="122">
        <f t="shared" si="47"/>
        <v>-0.17854296926627047</v>
      </c>
      <c r="J504" s="128">
        <f t="shared" si="48"/>
        <v>98.426871107161659</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0.18954615384615384</v>
      </c>
      <c r="F505" s="128">
        <f t="shared" si="44"/>
        <v>24.640999999999998</v>
      </c>
      <c r="G505" s="122">
        <f t="shared" si="45"/>
        <v>0.20160040713443569</v>
      </c>
      <c r="H505" s="128">
        <f t="shared" si="46"/>
        <v>69422.713000000003</v>
      </c>
      <c r="I505" s="122">
        <f t="shared" si="47"/>
        <v>-0.32673484527577085</v>
      </c>
      <c r="J505" s="128">
        <f t="shared" si="48"/>
        <v>94.020719769557033</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0.39519230769230768</v>
      </c>
      <c r="F506" s="128">
        <f t="shared" si="44"/>
        <v>51.375</v>
      </c>
      <c r="G506" s="122">
        <f t="shared" si="45"/>
        <v>0.42866219167261976</v>
      </c>
      <c r="H506" s="128">
        <f t="shared" si="46"/>
        <v>147613.255</v>
      </c>
      <c r="I506" s="122">
        <f t="shared" si="47"/>
        <v>-0.31758714818190065</v>
      </c>
      <c r="J506" s="128">
        <f t="shared" si="48"/>
        <v>92.192013984318478</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0.45371538461538463</v>
      </c>
      <c r="F507" s="128">
        <f t="shared" si="44"/>
        <v>58.983000000000004</v>
      </c>
      <c r="G507" s="122">
        <f t="shared" si="45"/>
        <v>0.47631650491639516</v>
      </c>
      <c r="H507" s="128">
        <f t="shared" si="46"/>
        <v>164023.399</v>
      </c>
      <c r="I507" s="122">
        <f t="shared" si="47"/>
        <v>-8.2380401872741676E-2</v>
      </c>
      <c r="J507" s="128">
        <f t="shared" si="48"/>
        <v>95.255020544589868</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0.26281538461538467</v>
      </c>
      <c r="F508" s="128">
        <f t="shared" si="44"/>
        <v>34.166000000000004</v>
      </c>
      <c r="G508" s="122">
        <f t="shared" si="45"/>
        <v>0.27956408156627693</v>
      </c>
      <c r="H508" s="128">
        <f t="shared" si="46"/>
        <v>96270.127999999997</v>
      </c>
      <c r="I508" s="122">
        <f t="shared" si="47"/>
        <v>-0.2447551075005803</v>
      </c>
      <c r="J508" s="128">
        <f t="shared" si="48"/>
        <v>94.008995412766723</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0.12760000000000002</v>
      </c>
      <c r="F509" s="128">
        <f t="shared" si="44"/>
        <v>16.588000000000001</v>
      </c>
      <c r="G509" s="122">
        <f t="shared" si="45"/>
        <v>0.14038405380447094</v>
      </c>
      <c r="H509" s="128">
        <f t="shared" si="46"/>
        <v>48342.372000000003</v>
      </c>
      <c r="I509" s="122">
        <f t="shared" si="47"/>
        <v>-0.26581215630844057</v>
      </c>
      <c r="J509" s="128">
        <f t="shared" si="48"/>
        <v>90.893514285976707</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0.2547076923076923</v>
      </c>
      <c r="F510" s="128">
        <f t="shared" si="44"/>
        <v>33.112000000000002</v>
      </c>
      <c r="G510" s="122">
        <f t="shared" si="45"/>
        <v>0.26963464185527852</v>
      </c>
      <c r="H510" s="128">
        <f t="shared" si="46"/>
        <v>92850.846000000005</v>
      </c>
      <c r="I510" s="122">
        <f t="shared" si="47"/>
        <v>-0.28557259116091932</v>
      </c>
      <c r="J510" s="128">
        <f t="shared" si="48"/>
        <v>94.464008984573283</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0.24424615384615386</v>
      </c>
      <c r="F511" s="128">
        <f t="shared" si="44"/>
        <v>31.752000000000002</v>
      </c>
      <c r="G511" s="122">
        <f t="shared" si="45"/>
        <v>0.2662613849540304</v>
      </c>
      <c r="H511" s="128">
        <f t="shared" si="46"/>
        <v>91689.237999999998</v>
      </c>
      <c r="I511" s="122">
        <f t="shared" si="47"/>
        <v>-0.25624086373299615</v>
      </c>
      <c r="J511" s="128">
        <f t="shared" si="48"/>
        <v>91.731722152772008</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0.22625384615384617</v>
      </c>
      <c r="F512" s="128">
        <f t="shared" si="44"/>
        <v>29.413</v>
      </c>
      <c r="G512" s="122">
        <f t="shared" si="45"/>
        <v>0.2386099843767242</v>
      </c>
      <c r="H512" s="128">
        <f t="shared" si="46"/>
        <v>82167.256999999998</v>
      </c>
      <c r="I512" s="122">
        <f t="shared" si="47"/>
        <v>-0.38373511186495179</v>
      </c>
      <c r="J512" s="128">
        <f t="shared" si="48"/>
        <v>94.821617270059491</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4.2076923076923081E-2</v>
      </c>
      <c r="F513" s="128">
        <f t="shared" si="44"/>
        <v>5.4700000000000006</v>
      </c>
      <c r="G513" s="122">
        <f t="shared" si="45"/>
        <v>4.9572729543091783E-2</v>
      </c>
      <c r="H513" s="128">
        <f t="shared" si="46"/>
        <v>17070.766</v>
      </c>
      <c r="I513" s="122">
        <f t="shared" si="47"/>
        <v>-0.4030659581665707</v>
      </c>
      <c r="J513" s="128">
        <f t="shared" si="48"/>
        <v>84.879173418012272</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0.49513846153846153</v>
      </c>
      <c r="F514" s="128">
        <f t="shared" si="44"/>
        <v>64.367999999999995</v>
      </c>
      <c r="G514" s="122">
        <f t="shared" si="45"/>
        <v>0.50838545931849999</v>
      </c>
      <c r="H514" s="128">
        <f t="shared" si="46"/>
        <v>175066.60000000003</v>
      </c>
      <c r="I514" s="122">
        <f t="shared" si="47"/>
        <v>-5.9341172424382015E-3</v>
      </c>
      <c r="J514" s="128">
        <f t="shared" si="48"/>
        <v>97.394300419646868</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5.3161538461538468E-2</v>
      </c>
      <c r="F515" s="128">
        <f t="shared" si="44"/>
        <v>6.9110000000000005</v>
      </c>
      <c r="G515" s="122">
        <f t="shared" si="45"/>
        <v>5.6428649835345769E-2</v>
      </c>
      <c r="H515" s="128">
        <f t="shared" si="46"/>
        <v>19431.656999999999</v>
      </c>
      <c r="I515" s="122">
        <f t="shared" si="47"/>
        <v>-0.51282927055241589</v>
      </c>
      <c r="J515" s="128">
        <f t="shared" si="48"/>
        <v>94.210190420397325</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0.14747692307692312</v>
      </c>
      <c r="F516" s="128">
        <f t="shared" si="44"/>
        <v>19.172000000000004</v>
      </c>
      <c r="G516" s="122">
        <f t="shared" si="45"/>
        <v>0.13877142102114659</v>
      </c>
      <c r="H516" s="128">
        <f t="shared" si="46"/>
        <v>47787.048999999999</v>
      </c>
      <c r="I516" s="122">
        <f t="shared" si="47"/>
        <v>1.1911365522113639E-2</v>
      </c>
      <c r="J516" s="128">
        <f t="shared" si="48"/>
        <v>106.27326721288668</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6.9784615384615375E-2</v>
      </c>
      <c r="F517" s="128">
        <f t="shared" si="44"/>
        <v>9.0719999999999992</v>
      </c>
      <c r="G517" s="122">
        <f t="shared" si="45"/>
        <v>7.6546858211512442E-2</v>
      </c>
      <c r="H517" s="128">
        <f t="shared" si="46"/>
        <v>26359.523000000001</v>
      </c>
      <c r="I517" s="122">
        <f t="shared" si="47"/>
        <v>-0.33624063460372539</v>
      </c>
      <c r="J517" s="128">
        <f t="shared" si="48"/>
        <v>91.165878019171203</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3.1200000000000002E-2</v>
      </c>
      <c r="F518" s="128">
        <f t="shared" si="44"/>
        <v>4.056</v>
      </c>
      <c r="G518" s="122">
        <f t="shared" si="45"/>
        <v>3.1458209189273952E-2</v>
      </c>
      <c r="H518" s="128">
        <f t="shared" si="46"/>
        <v>10832.886</v>
      </c>
      <c r="I518" s="122">
        <f t="shared" si="47"/>
        <v>-0.19572291351637919</v>
      </c>
      <c r="J518" s="128">
        <f t="shared" si="48"/>
        <v>99.179199338015749</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3.4007692307692308E-2</v>
      </c>
      <c r="F519" s="128">
        <f t="shared" si="44"/>
        <v>4.4210000000000003</v>
      </c>
      <c r="G519" s="122">
        <f t="shared" si="45"/>
        <v>3.4724818357639436E-2</v>
      </c>
      <c r="H519" s="128">
        <f t="shared" si="46"/>
        <v>11957.769000000002</v>
      </c>
      <c r="I519" s="122">
        <f t="shared" si="47"/>
        <v>-1.9960864828030674E-2</v>
      </c>
      <c r="J519" s="128">
        <f t="shared" si="48"/>
        <v>97.934831386124841</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0.10183076923076922</v>
      </c>
      <c r="F520" s="128">
        <f t="shared" si="44"/>
        <v>13.238</v>
      </c>
      <c r="G520" s="122">
        <f t="shared" si="45"/>
        <v>0.10613897455554974</v>
      </c>
      <c r="H520" s="128">
        <f t="shared" si="46"/>
        <v>36549.805</v>
      </c>
      <c r="I520" s="122">
        <f t="shared" si="47"/>
        <v>-0.13230278551125832</v>
      </c>
      <c r="J520" s="128">
        <f t="shared" si="48"/>
        <v>95.940977060668942</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0.25693076923076924</v>
      </c>
      <c r="F521" s="128">
        <f t="shared" ref="F521:F584" si="50">SUMPRODUCT($K$2:$AI$2,$K521:$AI521)</f>
        <v>33.401000000000003</v>
      </c>
      <c r="G521" s="122">
        <f t="shared" ref="G521:G584" si="51">SUMPRODUCT($K$3:$AI$3,$K521:$AI521)/$J$3</f>
        <v>0.28287198496913096</v>
      </c>
      <c r="H521" s="128">
        <f t="shared" ref="H521:H584" si="52">SUMPRODUCT($K$3:$AI$3,$K521:$AI521)</f>
        <v>97409.231</v>
      </c>
      <c r="I521" s="122">
        <f t="shared" ref="I521:I584" si="53">CORREL($K$4:$AI$4,$K521:$AI521)</f>
        <v>-0.14211729326533892</v>
      </c>
      <c r="J521" s="128">
        <f t="shared" si="48"/>
        <v>90.829344326483024</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0.14809230769230772</v>
      </c>
      <c r="F522" s="128">
        <f t="shared" si="50"/>
        <v>19.252000000000002</v>
      </c>
      <c r="G522" s="122">
        <f t="shared" si="51"/>
        <v>0.15536455955720502</v>
      </c>
      <c r="H522" s="128">
        <f t="shared" si="52"/>
        <v>53501.029000000002</v>
      </c>
      <c r="I522" s="122">
        <f t="shared" si="53"/>
        <v>-0.14091582442468828</v>
      </c>
      <c r="J522" s="128">
        <f t="shared" ref="J522:J585" si="54">$E522/$G522*100</f>
        <v>95.319233752135304</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2.5107692307692307E-2</v>
      </c>
      <c r="F523" s="128">
        <f t="shared" si="50"/>
        <v>3.2639999999999998</v>
      </c>
      <c r="G523" s="122">
        <f t="shared" si="51"/>
        <v>2.5581993158282954E-2</v>
      </c>
      <c r="H523" s="128">
        <f t="shared" si="52"/>
        <v>8809.3640000000014</v>
      </c>
      <c r="I523" s="122">
        <f t="shared" si="53"/>
        <v>-0.28854322911175767</v>
      </c>
      <c r="J523" s="128">
        <f t="shared" si="54"/>
        <v>98.14595818372706</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2.0461538461538458E-2</v>
      </c>
      <c r="F524" s="128">
        <f t="shared" si="50"/>
        <v>2.6599999999999997</v>
      </c>
      <c r="G524" s="122">
        <f t="shared" si="51"/>
        <v>2.0188292416612946E-2</v>
      </c>
      <c r="H524" s="128">
        <f t="shared" si="52"/>
        <v>6952.0000000000009</v>
      </c>
      <c r="I524" s="122">
        <f t="shared" si="53"/>
        <v>-8.4418316173180782E-2</v>
      </c>
      <c r="J524" s="128">
        <f t="shared" si="54"/>
        <v>101.35348765158889</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0.10703076923076923</v>
      </c>
      <c r="F525" s="128">
        <f t="shared" si="50"/>
        <v>13.914</v>
      </c>
      <c r="G525" s="122">
        <f t="shared" si="51"/>
        <v>0.10805869763443858</v>
      </c>
      <c r="H525" s="128">
        <f t="shared" si="52"/>
        <v>37210.877</v>
      </c>
      <c r="I525" s="122">
        <f t="shared" si="53"/>
        <v>-0.15271903621016741</v>
      </c>
      <c r="J525" s="128">
        <f t="shared" si="54"/>
        <v>99.048731452282695</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3.1961538461538465E-2</v>
      </c>
      <c r="F526" s="128">
        <f t="shared" si="50"/>
        <v>4.1550000000000002</v>
      </c>
      <c r="G526" s="122">
        <f t="shared" si="51"/>
        <v>3.601201075624786E-2</v>
      </c>
      <c r="H526" s="128">
        <f t="shared" si="52"/>
        <v>12401.023999999999</v>
      </c>
      <c r="I526" s="122">
        <f t="shared" si="53"/>
        <v>-0.47184373700356197</v>
      </c>
      <c r="J526" s="128">
        <f t="shared" si="54"/>
        <v>88.75244061731081</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1.7392307692307693E-2</v>
      </c>
      <c r="F527" s="128">
        <f t="shared" si="50"/>
        <v>2.2610000000000001</v>
      </c>
      <c r="G527" s="122">
        <f t="shared" si="51"/>
        <v>1.7938395507001437E-2</v>
      </c>
      <c r="H527" s="128">
        <f t="shared" si="52"/>
        <v>6177.2300000000005</v>
      </c>
      <c r="I527" s="122">
        <f t="shared" si="53"/>
        <v>-0.32731082553449553</v>
      </c>
      <c r="J527" s="128">
        <f t="shared" si="54"/>
        <v>96.95575998154014</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6.6961538461538475E-2</v>
      </c>
      <c r="F528" s="128">
        <f t="shared" si="50"/>
        <v>8.7050000000000018</v>
      </c>
      <c r="G528" s="122">
        <f t="shared" si="51"/>
        <v>6.6112775077099978E-2</v>
      </c>
      <c r="H528" s="128">
        <f t="shared" si="52"/>
        <v>22766.462999999996</v>
      </c>
      <c r="I528" s="122">
        <f t="shared" si="53"/>
        <v>0.21040994921786352</v>
      </c>
      <c r="J528" s="128">
        <f t="shared" si="54"/>
        <v>101.28381146223053</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2.6976923076923079E-2</v>
      </c>
      <c r="F529" s="128">
        <f t="shared" si="50"/>
        <v>3.5070000000000001</v>
      </c>
      <c r="G529" s="122">
        <f t="shared" si="51"/>
        <v>2.6926500908937792E-2</v>
      </c>
      <c r="H529" s="128">
        <f t="shared" si="52"/>
        <v>9272.3559999999998</v>
      </c>
      <c r="I529" s="122">
        <f t="shared" si="53"/>
        <v>-0.20768679018392394</v>
      </c>
      <c r="J529" s="128">
        <f t="shared" si="54"/>
        <v>100.18725852332544</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6.2492307692307694E-2</v>
      </c>
      <c r="F530" s="128">
        <f t="shared" si="50"/>
        <v>8.1240000000000006</v>
      </c>
      <c r="G530" s="122">
        <f t="shared" si="51"/>
        <v>6.134173447400669E-2</v>
      </c>
      <c r="H530" s="128">
        <f t="shared" si="52"/>
        <v>21123.516999999996</v>
      </c>
      <c r="I530" s="122">
        <f t="shared" si="53"/>
        <v>4.0810700363129955E-2</v>
      </c>
      <c r="J530" s="128">
        <f t="shared" si="54"/>
        <v>101.87567767388212</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1.8876923076923079E-2</v>
      </c>
      <c r="F531" s="128">
        <f t="shared" si="50"/>
        <v>2.4540000000000002</v>
      </c>
      <c r="G531" s="122">
        <f t="shared" si="51"/>
        <v>2.1934187676778235E-2</v>
      </c>
      <c r="H531" s="128">
        <f t="shared" si="52"/>
        <v>7553.2129999999997</v>
      </c>
      <c r="I531" s="122">
        <f t="shared" si="53"/>
        <v>-0.52282394922937736</v>
      </c>
      <c r="J531" s="128">
        <f t="shared" si="54"/>
        <v>86.06164657243319</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7.3838461538461547E-2</v>
      </c>
      <c r="F532" s="128">
        <f t="shared" si="50"/>
        <v>9.599000000000002</v>
      </c>
      <c r="G532" s="122">
        <f t="shared" si="51"/>
        <v>7.2996976983255815E-2</v>
      </c>
      <c r="H532" s="128">
        <f t="shared" si="52"/>
        <v>25137.093000000004</v>
      </c>
      <c r="I532" s="122">
        <f t="shared" si="53"/>
        <v>6.762408668124506E-2</v>
      </c>
      <c r="J532" s="128">
        <f t="shared" si="54"/>
        <v>101.15276630619752</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0.29995384615384613</v>
      </c>
      <c r="F533" s="128">
        <f t="shared" si="50"/>
        <v>38.994</v>
      </c>
      <c r="G533" s="122">
        <f t="shared" si="51"/>
        <v>0.29695589473745343</v>
      </c>
      <c r="H533" s="128">
        <f t="shared" si="52"/>
        <v>102259.13799999999</v>
      </c>
      <c r="I533" s="122">
        <f t="shared" si="53"/>
        <v>0.25850895230688531</v>
      </c>
      <c r="J533" s="128">
        <f t="shared" si="54"/>
        <v>101.00956117373703</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6.5138461538461548E-2</v>
      </c>
      <c r="F534" s="128">
        <f t="shared" si="50"/>
        <v>8.4680000000000017</v>
      </c>
      <c r="G534" s="122">
        <f t="shared" si="51"/>
        <v>6.8051870437161308E-2</v>
      </c>
      <c r="H534" s="128">
        <f t="shared" si="52"/>
        <v>23434.205999999995</v>
      </c>
      <c r="I534" s="122">
        <f t="shared" si="53"/>
        <v>-9.9944688661197142E-2</v>
      </c>
      <c r="J534" s="128">
        <f t="shared" si="54"/>
        <v>95.718840819533412</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4.1915384615384604E-2</v>
      </c>
      <c r="F535" s="128">
        <f t="shared" si="50"/>
        <v>5.448999999999999</v>
      </c>
      <c r="G535" s="122">
        <f t="shared" si="51"/>
        <v>4.0816847583038579E-2</v>
      </c>
      <c r="H535" s="128">
        <f t="shared" si="52"/>
        <v>14055.607999999998</v>
      </c>
      <c r="I535" s="122">
        <f t="shared" si="53"/>
        <v>2.6769661654485789E-2</v>
      </c>
      <c r="J535" s="128">
        <f t="shared" si="54"/>
        <v>102.69138137165331</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2.58E-2</v>
      </c>
      <c r="F536" s="128">
        <f t="shared" si="50"/>
        <v>3.3540000000000001</v>
      </c>
      <c r="G536" s="122">
        <f t="shared" si="51"/>
        <v>2.6926466061482534E-2</v>
      </c>
      <c r="H536" s="128">
        <f t="shared" si="52"/>
        <v>9272.3440000000028</v>
      </c>
      <c r="I536" s="122">
        <f t="shared" si="53"/>
        <v>-0.19154966001949011</v>
      </c>
      <c r="J536" s="128">
        <f t="shared" si="54"/>
        <v>95.81650982750422</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2.9353846153846154E-2</v>
      </c>
      <c r="F537" s="128">
        <f t="shared" si="50"/>
        <v>3.8159999999999998</v>
      </c>
      <c r="G537" s="122">
        <f t="shared" si="51"/>
        <v>3.0547935578671033E-2</v>
      </c>
      <c r="H537" s="128">
        <f t="shared" si="52"/>
        <v>10519.425999999999</v>
      </c>
      <c r="I537" s="122">
        <f t="shared" si="53"/>
        <v>-0.42870046152619579</v>
      </c>
      <c r="J537" s="128">
        <f t="shared" si="54"/>
        <v>96.091096166712461</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0.23366923076923077</v>
      </c>
      <c r="F538" s="128">
        <f t="shared" si="50"/>
        <v>30.376999999999999</v>
      </c>
      <c r="G538" s="122">
        <f t="shared" si="51"/>
        <v>0.24129156285028955</v>
      </c>
      <c r="H538" s="128">
        <f t="shared" si="52"/>
        <v>83090.680000000008</v>
      </c>
      <c r="I538" s="122">
        <f t="shared" si="53"/>
        <v>-0.35910911070738105</v>
      </c>
      <c r="J538" s="128">
        <f t="shared" si="54"/>
        <v>96.841028343047327</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0.39375384615384618</v>
      </c>
      <c r="F539" s="128">
        <f t="shared" si="50"/>
        <v>51.188000000000002</v>
      </c>
      <c r="G539" s="122">
        <f t="shared" si="51"/>
        <v>0.41061925089586992</v>
      </c>
      <c r="H539" s="128">
        <f t="shared" si="52"/>
        <v>141400.02399999998</v>
      </c>
      <c r="I539" s="122">
        <f t="shared" si="53"/>
        <v>-0.25475891932220196</v>
      </c>
      <c r="J539" s="128">
        <f t="shared" si="54"/>
        <v>95.892690197737295</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7.1984615384615355E-2</v>
      </c>
      <c r="F540" s="128">
        <f t="shared" si="50"/>
        <v>9.357999999999997</v>
      </c>
      <c r="G540" s="122">
        <f t="shared" si="51"/>
        <v>7.2074901701136618E-2</v>
      </c>
      <c r="H540" s="128">
        <f t="shared" si="52"/>
        <v>24819.569000000003</v>
      </c>
      <c r="I540" s="122">
        <f t="shared" si="53"/>
        <v>2.3764892301396983E-2</v>
      </c>
      <c r="J540" s="128">
        <f t="shared" si="54"/>
        <v>99.874732653960962</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6.905384615384616E-2</v>
      </c>
      <c r="F541" s="128">
        <f t="shared" si="50"/>
        <v>8.9770000000000003</v>
      </c>
      <c r="G541" s="122">
        <f t="shared" si="51"/>
        <v>6.6731186730089043E-2</v>
      </c>
      <c r="H541" s="128">
        <f t="shared" si="52"/>
        <v>22979.418000000001</v>
      </c>
      <c r="I541" s="122">
        <f t="shared" si="53"/>
        <v>-0.15244272589388391</v>
      </c>
      <c r="J541" s="128">
        <f t="shared" si="54"/>
        <v>103.48062058771966</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1.013076923076923E-2</v>
      </c>
      <c r="F542" s="128">
        <f t="shared" si="50"/>
        <v>1.3169999999999999</v>
      </c>
      <c r="G542" s="122">
        <f t="shared" si="51"/>
        <v>1.1030781918817043E-2</v>
      </c>
      <c r="H542" s="128">
        <f t="shared" si="52"/>
        <v>3798.5379999999996</v>
      </c>
      <c r="I542" s="122">
        <f t="shared" si="53"/>
        <v>-0.38154832282755646</v>
      </c>
      <c r="J542" s="128">
        <f t="shared" si="54"/>
        <v>91.840898544893605</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3.7200000000000004E-2</v>
      </c>
      <c r="F543" s="128">
        <f t="shared" si="50"/>
        <v>4.8360000000000003</v>
      </c>
      <c r="G543" s="122">
        <f t="shared" si="51"/>
        <v>3.7934556479013122E-2</v>
      </c>
      <c r="H543" s="128">
        <f t="shared" si="52"/>
        <v>13063.068000000001</v>
      </c>
      <c r="I543" s="122">
        <f t="shared" si="53"/>
        <v>-0.26983106628029452</v>
      </c>
      <c r="J543" s="128">
        <f t="shared" si="54"/>
        <v>98.063621807679496</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4.4053846153846166E-2</v>
      </c>
      <c r="F544" s="128">
        <f t="shared" si="50"/>
        <v>5.7270000000000012</v>
      </c>
      <c r="G544" s="122">
        <f t="shared" si="51"/>
        <v>4.4703715319522129E-2</v>
      </c>
      <c r="H544" s="128">
        <f t="shared" si="52"/>
        <v>15394.082000000002</v>
      </c>
      <c r="I544" s="122">
        <f t="shared" si="53"/>
        <v>-0.11426315151966265</v>
      </c>
      <c r="J544" s="128">
        <f t="shared" si="54"/>
        <v>98.546274820714586</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2.460769230769231E-2</v>
      </c>
      <c r="F545" s="128">
        <f t="shared" si="50"/>
        <v>3.1990000000000003</v>
      </c>
      <c r="G545" s="122">
        <f t="shared" si="51"/>
        <v>2.541373222053793E-2</v>
      </c>
      <c r="H545" s="128">
        <f t="shared" si="52"/>
        <v>8751.4220000000005</v>
      </c>
      <c r="I545" s="122">
        <f t="shared" si="53"/>
        <v>-0.25758787873644012</v>
      </c>
      <c r="J545" s="128">
        <f t="shared" si="54"/>
        <v>96.828329244005246</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1.3123076923076923E-2</v>
      </c>
      <c r="F546" s="128">
        <f t="shared" si="50"/>
        <v>1.706</v>
      </c>
      <c r="G546" s="122">
        <f t="shared" si="51"/>
        <v>1.2761358818438949E-2</v>
      </c>
      <c r="H546" s="128">
        <f t="shared" si="52"/>
        <v>4394.4759999999997</v>
      </c>
      <c r="I546" s="122">
        <f t="shared" si="53"/>
        <v>-0.22351735006353662</v>
      </c>
      <c r="J546" s="128">
        <f t="shared" si="54"/>
        <v>102.83447953924252</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7.2946153846153869E-2</v>
      </c>
      <c r="F547" s="128">
        <f t="shared" si="50"/>
        <v>9.4830000000000023</v>
      </c>
      <c r="G547" s="122">
        <f t="shared" si="51"/>
        <v>7.8953798082228382E-2</v>
      </c>
      <c r="H547" s="128">
        <f t="shared" si="52"/>
        <v>27188.371999999999</v>
      </c>
      <c r="I547" s="122">
        <f t="shared" si="53"/>
        <v>-0.431274538373283</v>
      </c>
      <c r="J547" s="128">
        <f t="shared" si="54"/>
        <v>92.390937001133622</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5.166153846153846E-2</v>
      </c>
      <c r="F548" s="128">
        <f t="shared" si="50"/>
        <v>6.7160000000000002</v>
      </c>
      <c r="G548" s="122">
        <f t="shared" si="51"/>
        <v>5.2991209729409523E-2</v>
      </c>
      <c r="H548" s="128">
        <f t="shared" si="52"/>
        <v>18247.947000000004</v>
      </c>
      <c r="I548" s="122">
        <f t="shared" si="53"/>
        <v>-0.28334368518034186</v>
      </c>
      <c r="J548" s="128">
        <f t="shared" si="54"/>
        <v>97.490770120816634</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1.9153846153846157E-2</v>
      </c>
      <c r="F549" s="128">
        <f t="shared" si="50"/>
        <v>2.4900000000000002</v>
      </c>
      <c r="G549" s="122">
        <f t="shared" si="51"/>
        <v>2.0835049570505113E-2</v>
      </c>
      <c r="H549" s="128">
        <f t="shared" si="52"/>
        <v>7174.7159999999994</v>
      </c>
      <c r="I549" s="122">
        <f t="shared" si="53"/>
        <v>-0.28758169934640515</v>
      </c>
      <c r="J549" s="128">
        <f t="shared" si="54"/>
        <v>91.93088832848791</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6.6869230769230778E-2</v>
      </c>
      <c r="F550" s="128">
        <f t="shared" si="50"/>
        <v>8.6930000000000014</v>
      </c>
      <c r="G550" s="122">
        <f t="shared" si="51"/>
        <v>8.4623783969008992E-2</v>
      </c>
      <c r="H550" s="128">
        <f t="shared" si="52"/>
        <v>29140.877</v>
      </c>
      <c r="I550" s="122">
        <f t="shared" si="53"/>
        <v>-0.32031029683383255</v>
      </c>
      <c r="J550" s="128">
        <f t="shared" si="54"/>
        <v>79.019428856690794</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0.11269230769230766</v>
      </c>
      <c r="F551" s="128">
        <f t="shared" si="50"/>
        <v>14.649999999999997</v>
      </c>
      <c r="G551" s="122">
        <f t="shared" si="51"/>
        <v>0.11093982134871268</v>
      </c>
      <c r="H551" s="128">
        <f t="shared" si="52"/>
        <v>38203.014999999999</v>
      </c>
      <c r="I551" s="122">
        <f t="shared" si="53"/>
        <v>-0.27208954712641203</v>
      </c>
      <c r="J551" s="128">
        <f t="shared" si="54"/>
        <v>101.57967294546695</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2.8869230769230772E-2</v>
      </c>
      <c r="F552" s="128">
        <f t="shared" si="50"/>
        <v>3.7530000000000006</v>
      </c>
      <c r="G552" s="122">
        <f t="shared" si="51"/>
        <v>2.9683794190929209E-2</v>
      </c>
      <c r="H552" s="128">
        <f t="shared" si="52"/>
        <v>10221.852000000001</v>
      </c>
      <c r="I552" s="122">
        <f t="shared" si="53"/>
        <v>-0.21502898626006187</v>
      </c>
      <c r="J552" s="128">
        <f t="shared" si="54"/>
        <v>97.255864878798576</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0.10999999999999999</v>
      </c>
      <c r="F553" s="128">
        <f t="shared" si="50"/>
        <v>14.299999999999999</v>
      </c>
      <c r="G553" s="122">
        <f t="shared" si="51"/>
        <v>0.12003350873219151</v>
      </c>
      <c r="H553" s="128">
        <f t="shared" si="52"/>
        <v>41334.499000000003</v>
      </c>
      <c r="I553" s="122">
        <f t="shared" si="53"/>
        <v>-7.3086093652333754E-3</v>
      </c>
      <c r="J553" s="128">
        <f t="shared" si="54"/>
        <v>91.641076864146797</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7.8507692307692306E-2</v>
      </c>
      <c r="F554" s="128">
        <f t="shared" si="50"/>
        <v>10.206</v>
      </c>
      <c r="G554" s="122">
        <f t="shared" si="51"/>
        <v>8.4059865024189939E-2</v>
      </c>
      <c r="H554" s="128">
        <f t="shared" si="52"/>
        <v>28946.686999999998</v>
      </c>
      <c r="I554" s="122">
        <f t="shared" si="53"/>
        <v>-0.34120086621661888</v>
      </c>
      <c r="J554" s="128">
        <f t="shared" si="54"/>
        <v>93.394977835260761</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0.16739230769230767</v>
      </c>
      <c r="F555" s="128">
        <f t="shared" si="50"/>
        <v>21.760999999999999</v>
      </c>
      <c r="G555" s="122">
        <f t="shared" si="51"/>
        <v>0.16799840572892166</v>
      </c>
      <c r="H555" s="128">
        <f t="shared" si="52"/>
        <v>57851.595000000001</v>
      </c>
      <c r="I555" s="122">
        <f t="shared" si="53"/>
        <v>0.30659566793960386</v>
      </c>
      <c r="J555" s="128">
        <f t="shared" si="54"/>
        <v>99.639223935498549</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7.5638461538461543E-2</v>
      </c>
      <c r="F556" s="128">
        <f t="shared" si="50"/>
        <v>9.8330000000000002</v>
      </c>
      <c r="G556" s="122">
        <f t="shared" si="51"/>
        <v>7.6649370713037013E-2</v>
      </c>
      <c r="H556" s="128">
        <f t="shared" si="52"/>
        <v>26394.824000000001</v>
      </c>
      <c r="I556" s="122">
        <f t="shared" si="53"/>
        <v>0.13952608952780982</v>
      </c>
      <c r="J556" s="128">
        <f t="shared" si="54"/>
        <v>98.681125278431637</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3.2800000000000003E-2</v>
      </c>
      <c r="F557" s="128">
        <f t="shared" si="50"/>
        <v>4.2640000000000002</v>
      </c>
      <c r="G557" s="122">
        <f t="shared" si="51"/>
        <v>3.3212955703076447E-2</v>
      </c>
      <c r="H557" s="128">
        <f t="shared" si="52"/>
        <v>11437.146999999999</v>
      </c>
      <c r="I557" s="122">
        <f t="shared" si="53"/>
        <v>-0.35445590486034645</v>
      </c>
      <c r="J557" s="128">
        <f t="shared" si="54"/>
        <v>98.756642718678023</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1.8969230769230766E-2</v>
      </c>
      <c r="F558" s="128">
        <f t="shared" si="50"/>
        <v>2.4659999999999997</v>
      </c>
      <c r="G558" s="122">
        <f t="shared" si="51"/>
        <v>1.9632513256552773E-2</v>
      </c>
      <c r="H558" s="128">
        <f t="shared" si="52"/>
        <v>6760.6130000000003</v>
      </c>
      <c r="I558" s="122">
        <f t="shared" si="53"/>
        <v>-0.18557386726610114</v>
      </c>
      <c r="J558" s="128">
        <f t="shared" si="54"/>
        <v>96.621510049913653</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0.11082307692307691</v>
      </c>
      <c r="F559" s="128">
        <f t="shared" si="50"/>
        <v>14.406999999999998</v>
      </c>
      <c r="G559" s="122">
        <f t="shared" si="51"/>
        <v>0.10660584333745694</v>
      </c>
      <c r="H559" s="128">
        <f t="shared" si="52"/>
        <v>36710.574999999997</v>
      </c>
      <c r="I559" s="122">
        <f t="shared" si="53"/>
        <v>0.39000889625073559</v>
      </c>
      <c r="J559" s="128">
        <f t="shared" si="54"/>
        <v>103.95591222168794</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4.9876923076923083E-2</v>
      </c>
      <c r="F560" s="128">
        <f t="shared" si="50"/>
        <v>6.4840000000000009</v>
      </c>
      <c r="G560" s="122">
        <f t="shared" si="51"/>
        <v>5.4902302255211144E-2</v>
      </c>
      <c r="H560" s="128">
        <f t="shared" si="52"/>
        <v>18906.046999999999</v>
      </c>
      <c r="I560" s="122">
        <f t="shared" si="53"/>
        <v>-0.40038788011200482</v>
      </c>
      <c r="J560" s="128">
        <f t="shared" si="54"/>
        <v>90.846687712788821</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1.4323076923076924E-2</v>
      </c>
      <c r="F561" s="128">
        <f t="shared" si="50"/>
        <v>1.8620000000000001</v>
      </c>
      <c r="G561" s="122">
        <f t="shared" si="51"/>
        <v>1.5025627399392495E-2</v>
      </c>
      <c r="H561" s="128">
        <f t="shared" si="52"/>
        <v>5174.1950000000006</v>
      </c>
      <c r="I561" s="122">
        <f t="shared" si="53"/>
        <v>-0.36944410579153625</v>
      </c>
      <c r="J561" s="128">
        <f t="shared" si="54"/>
        <v>95.324318528329982</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6.5784615384615386E-2</v>
      </c>
      <c r="F562" s="128">
        <f t="shared" si="50"/>
        <v>8.5519999999999996</v>
      </c>
      <c r="G562" s="122">
        <f t="shared" si="51"/>
        <v>6.4170566677701699E-2</v>
      </c>
      <c r="H562" s="128">
        <f t="shared" si="52"/>
        <v>22097.648000000001</v>
      </c>
      <c r="I562" s="122">
        <f t="shared" si="53"/>
        <v>-3.2619056532424036E-2</v>
      </c>
      <c r="J562" s="128">
        <f t="shared" si="54"/>
        <v>102.51524770697489</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4.4307692307692305E-2</v>
      </c>
      <c r="F563" s="128">
        <f t="shared" si="50"/>
        <v>5.76</v>
      </c>
      <c r="G563" s="122">
        <f t="shared" si="51"/>
        <v>4.518618704952404E-2</v>
      </c>
      <c r="H563" s="128">
        <f t="shared" si="52"/>
        <v>15560.225</v>
      </c>
      <c r="I563" s="122">
        <f t="shared" si="53"/>
        <v>1.074187761582291E-2</v>
      </c>
      <c r="J563" s="128">
        <f t="shared" si="54"/>
        <v>98.055833432307736</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5.613846153846154E-2</v>
      </c>
      <c r="F564" s="128">
        <f t="shared" si="50"/>
        <v>7.298</v>
      </c>
      <c r="G564" s="122">
        <f t="shared" si="51"/>
        <v>5.7736227995283981E-2</v>
      </c>
      <c r="H564" s="128">
        <f t="shared" si="52"/>
        <v>19881.932000000001</v>
      </c>
      <c r="I564" s="122">
        <f t="shared" si="53"/>
        <v>-0.38021052017286988</v>
      </c>
      <c r="J564" s="128">
        <f t="shared" si="54"/>
        <v>97.232644888140342</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3.4292307692307691E-2</v>
      </c>
      <c r="F565" s="128">
        <f t="shared" si="50"/>
        <v>4.4580000000000002</v>
      </c>
      <c r="G565" s="122">
        <f t="shared" si="51"/>
        <v>3.5902671057446038E-2</v>
      </c>
      <c r="H565" s="128">
        <f t="shared" si="52"/>
        <v>12363.372000000003</v>
      </c>
      <c r="I565" s="122">
        <f t="shared" si="53"/>
        <v>9.1615973794728391E-3</v>
      </c>
      <c r="J565" s="128">
        <f t="shared" si="54"/>
        <v>95.514641897919844</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1.7399999999999999E-2</v>
      </c>
      <c r="F566" s="128">
        <f t="shared" si="50"/>
        <v>2.262</v>
      </c>
      <c r="G566" s="122">
        <f t="shared" si="51"/>
        <v>1.857578159938204E-2</v>
      </c>
      <c r="H566" s="128">
        <f t="shared" si="52"/>
        <v>6396.719000000001</v>
      </c>
      <c r="I566" s="122">
        <f t="shared" si="53"/>
        <v>-0.38164788259909954</v>
      </c>
      <c r="J566" s="128">
        <f t="shared" si="54"/>
        <v>93.670351941362426</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7.6746153846153853E-2</v>
      </c>
      <c r="F567" s="128">
        <f t="shared" si="50"/>
        <v>9.9770000000000003</v>
      </c>
      <c r="G567" s="122">
        <f t="shared" si="51"/>
        <v>8.1762944377653482E-2</v>
      </c>
      <c r="H567" s="128">
        <f t="shared" si="52"/>
        <v>28155.723999999998</v>
      </c>
      <c r="I567" s="122">
        <f t="shared" si="53"/>
        <v>7.1713294303228314E-2</v>
      </c>
      <c r="J567" s="128">
        <f t="shared" si="54"/>
        <v>93.864224717339368</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6.5123076923076936E-2</v>
      </c>
      <c r="F568" s="128">
        <f t="shared" si="50"/>
        <v>8.4660000000000011</v>
      </c>
      <c r="G568" s="122">
        <f t="shared" si="51"/>
        <v>6.9273093698999297E-2</v>
      </c>
      <c r="H568" s="128">
        <f t="shared" si="52"/>
        <v>23854.743999999999</v>
      </c>
      <c r="I568" s="122">
        <f t="shared" si="53"/>
        <v>-0.26185191655261636</v>
      </c>
      <c r="J568" s="128">
        <f t="shared" si="54"/>
        <v>94.009193823572062</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1.9107692307692312E-2</v>
      </c>
      <c r="F569" s="128">
        <f t="shared" si="50"/>
        <v>2.4840000000000004</v>
      </c>
      <c r="G569" s="122">
        <f t="shared" si="51"/>
        <v>1.9916386435047249E-2</v>
      </c>
      <c r="H569" s="128">
        <f t="shared" si="52"/>
        <v>6858.3670000000011</v>
      </c>
      <c r="I569" s="122">
        <f t="shared" si="53"/>
        <v>-0.34567644462994523</v>
      </c>
      <c r="J569" s="128">
        <f t="shared" si="54"/>
        <v>95.939553944726313</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8.70076923076923E-2</v>
      </c>
      <c r="F570" s="128">
        <f t="shared" si="50"/>
        <v>11.310999999999998</v>
      </c>
      <c r="G570" s="122">
        <f t="shared" si="51"/>
        <v>8.7337512124010502E-2</v>
      </c>
      <c r="H570" s="128">
        <f t="shared" si="52"/>
        <v>30075.371000000006</v>
      </c>
      <c r="I570" s="122">
        <f t="shared" si="53"/>
        <v>-3.7229277076281419E-3</v>
      </c>
      <c r="J570" s="128">
        <f t="shared" si="54"/>
        <v>99.622361791288611</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9.2799999999999994E-2</v>
      </c>
      <c r="F571" s="128">
        <f t="shared" si="50"/>
        <v>12.063999999999998</v>
      </c>
      <c r="G571" s="122">
        <f t="shared" si="51"/>
        <v>9.2911955000319457E-2</v>
      </c>
      <c r="H571" s="128">
        <f t="shared" si="52"/>
        <v>31994.975000000006</v>
      </c>
      <c r="I571" s="122">
        <f t="shared" si="53"/>
        <v>3.6028570685942014E-2</v>
      </c>
      <c r="J571" s="128">
        <f t="shared" si="54"/>
        <v>99.879504203394404</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2.5915384615384614E-2</v>
      </c>
      <c r="F572" s="128">
        <f t="shared" si="50"/>
        <v>3.3689999999999998</v>
      </c>
      <c r="G572" s="122">
        <f t="shared" si="51"/>
        <v>2.8532698528856596E-2</v>
      </c>
      <c r="H572" s="128">
        <f t="shared" si="52"/>
        <v>9825.4629999999997</v>
      </c>
      <c r="I572" s="122">
        <f t="shared" si="53"/>
        <v>-0.44527714932126705</v>
      </c>
      <c r="J572" s="128">
        <f t="shared" si="54"/>
        <v>90.826966784004128</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0.1583846153846154</v>
      </c>
      <c r="F573" s="128">
        <f t="shared" si="50"/>
        <v>20.590000000000003</v>
      </c>
      <c r="G573" s="122">
        <f t="shared" si="51"/>
        <v>0.17573269388252924</v>
      </c>
      <c r="H573" s="128">
        <f t="shared" si="52"/>
        <v>60514.959000000003</v>
      </c>
      <c r="I573" s="122">
        <f t="shared" si="53"/>
        <v>-0.40190394888266046</v>
      </c>
      <c r="J573" s="128">
        <f t="shared" si="54"/>
        <v>90.128143992653762</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0.14625384615384618</v>
      </c>
      <c r="F574" s="128">
        <f t="shared" si="50"/>
        <v>19.013000000000002</v>
      </c>
      <c r="G574" s="122">
        <f t="shared" si="51"/>
        <v>0.14809213086381035</v>
      </c>
      <c r="H574" s="128">
        <f t="shared" si="52"/>
        <v>50996.71</v>
      </c>
      <c r="I574" s="122">
        <f t="shared" si="53"/>
        <v>-0.19329845764906423</v>
      </c>
      <c r="J574" s="128">
        <f t="shared" si="54"/>
        <v>98.758688460189219</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3.2476923076923077E-2</v>
      </c>
      <c r="F575" s="128">
        <f t="shared" si="50"/>
        <v>4.2220000000000004</v>
      </c>
      <c r="G575" s="122">
        <f t="shared" si="51"/>
        <v>3.464457338002893E-2</v>
      </c>
      <c r="H575" s="128">
        <f t="shared" si="52"/>
        <v>11930.136000000002</v>
      </c>
      <c r="I575" s="122">
        <f t="shared" si="53"/>
        <v>-0.33525735353786779</v>
      </c>
      <c r="J575" s="128">
        <f t="shared" si="54"/>
        <v>93.743175072967105</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3.2284615384615391E-2</v>
      </c>
      <c r="F576" s="128">
        <f t="shared" si="50"/>
        <v>4.197000000000001</v>
      </c>
      <c r="G576" s="122">
        <f t="shared" si="51"/>
        <v>3.3296336951660781E-2</v>
      </c>
      <c r="H576" s="128">
        <f t="shared" si="52"/>
        <v>11465.860000000002</v>
      </c>
      <c r="I576" s="122">
        <f t="shared" si="53"/>
        <v>-0.37917665490926794</v>
      </c>
      <c r="J576" s="128">
        <f t="shared" si="54"/>
        <v>96.961462852462731</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2.9984615384615387E-2</v>
      </c>
      <c r="F577" s="128">
        <f t="shared" si="50"/>
        <v>3.8980000000000006</v>
      </c>
      <c r="G577" s="122">
        <f t="shared" si="51"/>
        <v>3.0939469970205424E-2</v>
      </c>
      <c r="H577" s="128">
        <f t="shared" si="52"/>
        <v>10654.253999999999</v>
      </c>
      <c r="I577" s="122">
        <f t="shared" si="53"/>
        <v>-0.23316754626138461</v>
      </c>
      <c r="J577" s="128">
        <f t="shared" si="54"/>
        <v>96.913797855911696</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0.10610769230769232</v>
      </c>
      <c r="F578" s="128">
        <f t="shared" si="50"/>
        <v>13.794000000000002</v>
      </c>
      <c r="G578" s="122">
        <f t="shared" si="51"/>
        <v>0.10829616852229364</v>
      </c>
      <c r="H578" s="128">
        <f t="shared" si="52"/>
        <v>37292.651999999995</v>
      </c>
      <c r="I578" s="122">
        <f t="shared" si="53"/>
        <v>0.179085622302771</v>
      </c>
      <c r="J578" s="128">
        <f t="shared" si="54"/>
        <v>97.979174845737234</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3.4692307692307689E-2</v>
      </c>
      <c r="F579" s="128">
        <f t="shared" si="50"/>
        <v>4.51</v>
      </c>
      <c r="G579" s="122">
        <f t="shared" si="51"/>
        <v>3.4865689195546494E-2</v>
      </c>
      <c r="H579" s="128">
        <f t="shared" si="52"/>
        <v>12006.279</v>
      </c>
      <c r="I579" s="122">
        <f t="shared" si="53"/>
        <v>-0.1780513314856868</v>
      </c>
      <c r="J579" s="128">
        <f t="shared" si="54"/>
        <v>99.50271597309785</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2.8492307692307695E-2</v>
      </c>
      <c r="F580" s="128">
        <f t="shared" si="50"/>
        <v>3.7040000000000002</v>
      </c>
      <c r="G580" s="122">
        <f t="shared" si="51"/>
        <v>2.8176014496541387E-2</v>
      </c>
      <c r="H580" s="128">
        <f t="shared" si="52"/>
        <v>9702.6359999999986</v>
      </c>
      <c r="I580" s="122">
        <f t="shared" si="53"/>
        <v>0.27855361911269666</v>
      </c>
      <c r="J580" s="128">
        <f t="shared" si="54"/>
        <v>101.12256187192526</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2.6846153846153853E-2</v>
      </c>
      <c r="F581" s="128">
        <f t="shared" si="50"/>
        <v>3.4900000000000007</v>
      </c>
      <c r="G581" s="122">
        <f t="shared" si="51"/>
        <v>2.9380197352754982E-2</v>
      </c>
      <c r="H581" s="128">
        <f t="shared" si="52"/>
        <v>10117.306</v>
      </c>
      <c r="I581" s="122">
        <f t="shared" si="53"/>
        <v>-0.39891830490990693</v>
      </c>
      <c r="J581" s="128">
        <f t="shared" si="54"/>
        <v>91.37499494582697</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3.7600000000000001E-2</v>
      </c>
      <c r="F582" s="128">
        <f t="shared" si="50"/>
        <v>4.8879999999999999</v>
      </c>
      <c r="G582" s="122">
        <f t="shared" si="51"/>
        <v>3.5764907450966721E-2</v>
      </c>
      <c r="H582" s="128">
        <f t="shared" si="52"/>
        <v>12315.931999999997</v>
      </c>
      <c r="I582" s="122">
        <f t="shared" si="53"/>
        <v>-0.10957419186442353</v>
      </c>
      <c r="J582" s="128">
        <f t="shared" si="54"/>
        <v>105.13098643285788</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1.213076923076923E-2</v>
      </c>
      <c r="F583" s="128">
        <f t="shared" si="50"/>
        <v>1.577</v>
      </c>
      <c r="G583" s="122">
        <f t="shared" si="51"/>
        <v>1.3802888273250513E-2</v>
      </c>
      <c r="H583" s="128">
        <f t="shared" si="52"/>
        <v>4753.1350000000002</v>
      </c>
      <c r="I583" s="122">
        <f t="shared" si="53"/>
        <v>-0.39905219309054024</v>
      </c>
      <c r="J583" s="128">
        <f t="shared" si="54"/>
        <v>87.885730802285863</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9.6923076923076928E-3</v>
      </c>
      <c r="F584" s="128">
        <f t="shared" si="50"/>
        <v>1.26</v>
      </c>
      <c r="G584" s="122">
        <f t="shared" si="51"/>
        <v>1.1048522177501319E-2</v>
      </c>
      <c r="H584" s="128">
        <f t="shared" si="52"/>
        <v>3804.6469999999995</v>
      </c>
      <c r="I584" s="122">
        <f t="shared" si="53"/>
        <v>-0.64431099761952848</v>
      </c>
      <c r="J584" s="128">
        <f t="shared" si="54"/>
        <v>87.724924081201053</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2.2846153846153849E-2</v>
      </c>
      <c r="F585" s="128">
        <f t="shared" ref="F585:F648" si="56">SUMPRODUCT($K$2:$AI$2,$K585:$AI585)</f>
        <v>2.97</v>
      </c>
      <c r="G585" s="122">
        <f t="shared" ref="G585:G648" si="57">SUMPRODUCT($K$3:$AI$3,$K585:$AI585)/$J$3</f>
        <v>2.3674510248055808E-2</v>
      </c>
      <c r="H585" s="128">
        <f t="shared" ref="H585:H648" si="58">SUMPRODUCT($K$3:$AI$3,$K585:$AI585)</f>
        <v>8152.5070000000014</v>
      </c>
      <c r="I585" s="122">
        <f t="shared" ref="I585:I648" si="59">CORREL($K$4:$AI$4,$K585:$AI585)</f>
        <v>-0.40247094270578526</v>
      </c>
      <c r="J585" s="128">
        <f t="shared" si="54"/>
        <v>96.501062141422821</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0.16917692307692309</v>
      </c>
      <c r="F586" s="128">
        <f t="shared" si="56"/>
        <v>21.993000000000002</v>
      </c>
      <c r="G586" s="122">
        <f t="shared" si="57"/>
        <v>0.18305186462925213</v>
      </c>
      <c r="H586" s="128">
        <f t="shared" si="58"/>
        <v>63035.374000000003</v>
      </c>
      <c r="I586" s="122">
        <f t="shared" si="59"/>
        <v>-0.37800381655028459</v>
      </c>
      <c r="J586" s="128">
        <f t="shared" ref="J586:J649" si="60">$E586/$G586*100</f>
        <v>92.420212937775347</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2.5715384615384619E-2</v>
      </c>
      <c r="F587" s="128">
        <f t="shared" si="56"/>
        <v>3.3430000000000004</v>
      </c>
      <c r="G587" s="122">
        <f t="shared" si="57"/>
        <v>2.5837305943233503E-2</v>
      </c>
      <c r="H587" s="128">
        <f t="shared" si="58"/>
        <v>8897.2830000000031</v>
      </c>
      <c r="I587" s="122">
        <f t="shared" si="59"/>
        <v>-0.23761043640392082</v>
      </c>
      <c r="J587" s="128">
        <f t="shared" si="60"/>
        <v>99.528119037964885</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6.9192307692307706E-2</v>
      </c>
      <c r="F588" s="128">
        <f t="shared" si="56"/>
        <v>8.995000000000001</v>
      </c>
      <c r="G588" s="122">
        <f t="shared" si="57"/>
        <v>6.956192102405058E-2</v>
      </c>
      <c r="H588" s="128">
        <f t="shared" si="58"/>
        <v>23954.204000000009</v>
      </c>
      <c r="I588" s="122">
        <f t="shared" si="59"/>
        <v>-0.19361671408390496</v>
      </c>
      <c r="J588" s="128">
        <f t="shared" si="60"/>
        <v>99.46865565771958</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4.2392307692307694E-2</v>
      </c>
      <c r="F589" s="128">
        <f t="shared" si="56"/>
        <v>5.5110000000000001</v>
      </c>
      <c r="G589" s="122">
        <f t="shared" si="57"/>
        <v>4.4644062284018377E-2</v>
      </c>
      <c r="H589" s="128">
        <f t="shared" si="58"/>
        <v>15373.54</v>
      </c>
      <c r="I589" s="122">
        <f t="shared" si="59"/>
        <v>-0.27507362319820444</v>
      </c>
      <c r="J589" s="128">
        <f t="shared" si="60"/>
        <v>94.956205872607697</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0.40512307692307692</v>
      </c>
      <c r="F590" s="128">
        <f t="shared" si="56"/>
        <v>52.665999999999997</v>
      </c>
      <c r="G590" s="122">
        <f t="shared" si="57"/>
        <v>0.387629722556177</v>
      </c>
      <c r="H590" s="128">
        <f t="shared" si="58"/>
        <v>133483.39600000001</v>
      </c>
      <c r="I590" s="122">
        <f t="shared" si="59"/>
        <v>0.4579471535864495</v>
      </c>
      <c r="J590" s="128">
        <f t="shared" si="60"/>
        <v>104.5129032550812</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0.43618461538461539</v>
      </c>
      <c r="F591" s="128">
        <f t="shared" si="56"/>
        <v>56.704000000000001</v>
      </c>
      <c r="G591" s="122">
        <f t="shared" si="57"/>
        <v>0.41128535129138866</v>
      </c>
      <c r="H591" s="128">
        <f t="shared" si="58"/>
        <v>141629.40100000001</v>
      </c>
      <c r="I591" s="122">
        <f t="shared" si="59"/>
        <v>9.3255809236147486E-2</v>
      </c>
      <c r="J591" s="128">
        <f t="shared" si="60"/>
        <v>106.05401189588832</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0.24768461538461536</v>
      </c>
      <c r="F592" s="128">
        <f t="shared" si="56"/>
        <v>32.198999999999998</v>
      </c>
      <c r="G592" s="122">
        <f t="shared" si="57"/>
        <v>0.24542808356419776</v>
      </c>
      <c r="H592" s="128">
        <f t="shared" si="58"/>
        <v>84515.124000000011</v>
      </c>
      <c r="I592" s="122">
        <f t="shared" si="59"/>
        <v>0.39191478342030689</v>
      </c>
      <c r="J592" s="128">
        <f t="shared" si="60"/>
        <v>100.91942689998936</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0.30882307692307692</v>
      </c>
      <c r="F593" s="128">
        <f t="shared" si="56"/>
        <v>40.146999999999998</v>
      </c>
      <c r="G593" s="122">
        <f t="shared" si="57"/>
        <v>0.30422734770210069</v>
      </c>
      <c r="H593" s="128">
        <f t="shared" si="58"/>
        <v>104763.12099999998</v>
      </c>
      <c r="I593" s="122">
        <f t="shared" si="59"/>
        <v>0.15108266197276021</v>
      </c>
      <c r="J593" s="128">
        <f t="shared" si="60"/>
        <v>101.51062330710529</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0.20561538461538464</v>
      </c>
      <c r="F594" s="128">
        <f t="shared" si="56"/>
        <v>26.730000000000004</v>
      </c>
      <c r="G594" s="122">
        <f t="shared" si="57"/>
        <v>0.23621263917202445</v>
      </c>
      <c r="H594" s="128">
        <f t="shared" si="58"/>
        <v>81341.712</v>
      </c>
      <c r="I594" s="122">
        <f t="shared" si="59"/>
        <v>-6.7548407106705108E-2</v>
      </c>
      <c r="J594" s="128">
        <f t="shared" si="60"/>
        <v>87.046732696484966</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0.35230769230769227</v>
      </c>
      <c r="F595" s="128">
        <f t="shared" si="56"/>
        <v>45.8</v>
      </c>
      <c r="G595" s="122">
        <f t="shared" si="57"/>
        <v>0.33809391679589262</v>
      </c>
      <c r="H595" s="128">
        <f t="shared" si="58"/>
        <v>116425.345</v>
      </c>
      <c r="I595" s="122">
        <f t="shared" si="59"/>
        <v>0.48668992738709244</v>
      </c>
      <c r="J595" s="128">
        <f t="shared" si="60"/>
        <v>104.20409087702708</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0.39950000000000002</v>
      </c>
      <c r="F596" s="128">
        <f t="shared" si="56"/>
        <v>51.935000000000002</v>
      </c>
      <c r="G596" s="122">
        <f t="shared" si="57"/>
        <v>0.44136792233663796</v>
      </c>
      <c r="H596" s="128">
        <f t="shared" si="58"/>
        <v>151988.57499999998</v>
      </c>
      <c r="I596" s="122">
        <f t="shared" si="59"/>
        <v>-0.21300959418748802</v>
      </c>
      <c r="J596" s="128">
        <f t="shared" si="60"/>
        <v>90.514054099132153</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0.59497692307692318</v>
      </c>
      <c r="F597" s="128">
        <f t="shared" si="56"/>
        <v>77.347000000000008</v>
      </c>
      <c r="G597" s="122">
        <f t="shared" si="57"/>
        <v>0.61338915024480345</v>
      </c>
      <c r="H597" s="128">
        <f t="shared" si="58"/>
        <v>211225.46100000001</v>
      </c>
      <c r="I597" s="122">
        <f t="shared" si="59"/>
        <v>-0.13982999499350277</v>
      </c>
      <c r="J597" s="128">
        <f t="shared" si="60"/>
        <v>96.998279614086442</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0.10936923076923079</v>
      </c>
      <c r="F598" s="128">
        <f t="shared" si="56"/>
        <v>14.218000000000002</v>
      </c>
      <c r="G598" s="122">
        <f t="shared" si="57"/>
        <v>0.16665503342451751</v>
      </c>
      <c r="H598" s="128">
        <f t="shared" si="58"/>
        <v>57388.994000000006</v>
      </c>
      <c r="I598" s="122">
        <f t="shared" si="59"/>
        <v>-0.27752498062133746</v>
      </c>
      <c r="J598" s="128">
        <f t="shared" si="60"/>
        <v>65.626119128749266</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0.10941538461538461</v>
      </c>
      <c r="F599" s="128">
        <f t="shared" si="56"/>
        <v>14.223999999999998</v>
      </c>
      <c r="G599" s="122">
        <f t="shared" si="57"/>
        <v>9.3816984068905054E-2</v>
      </c>
      <c r="H599" s="128">
        <f t="shared" si="58"/>
        <v>32306.629000000004</v>
      </c>
      <c r="I599" s="122">
        <f t="shared" si="59"/>
        <v>0.10230668108785212</v>
      </c>
      <c r="J599" s="128">
        <f t="shared" si="60"/>
        <v>116.62641439744334</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4.3284615384615366E-2</v>
      </c>
      <c r="F600" s="128">
        <f t="shared" si="56"/>
        <v>5.626999999999998</v>
      </c>
      <c r="G600" s="122">
        <f t="shared" si="57"/>
        <v>3.6433200332212402E-2</v>
      </c>
      <c r="H600" s="128">
        <f t="shared" si="58"/>
        <v>12546.063999999998</v>
      </c>
      <c r="I600" s="122">
        <f t="shared" si="59"/>
        <v>6.3462908136307575E-2</v>
      </c>
      <c r="J600" s="128">
        <f t="shared" si="60"/>
        <v>118.80541646061569</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9.6999999999999986E-3</v>
      </c>
      <c r="F601" s="128">
        <f t="shared" si="56"/>
        <v>1.2609999999999999</v>
      </c>
      <c r="G601" s="122">
        <f t="shared" si="57"/>
        <v>8.233184650857539E-3</v>
      </c>
      <c r="H601" s="128">
        <f t="shared" si="58"/>
        <v>2835.1630000000005</v>
      </c>
      <c r="I601" s="122">
        <f t="shared" si="59"/>
        <v>6.6315591498603429E-2</v>
      </c>
      <c r="J601" s="128">
        <f t="shared" si="60"/>
        <v>117.81589277230265</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2.1269230769230769E-2</v>
      </c>
      <c r="F602" s="128">
        <f t="shared" si="56"/>
        <v>2.7650000000000001</v>
      </c>
      <c r="G602" s="122">
        <f t="shared" si="57"/>
        <v>1.7824119085370457E-2</v>
      </c>
      <c r="H602" s="128">
        <f t="shared" si="58"/>
        <v>6137.8779999999997</v>
      </c>
      <c r="I602" s="122">
        <f t="shared" si="59"/>
        <v>-7.5721728490906392E-4</v>
      </c>
      <c r="J602" s="128">
        <f t="shared" si="60"/>
        <v>119.32836998765322</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7.942307692307693E-2</v>
      </c>
      <c r="F603" s="128">
        <f t="shared" si="56"/>
        <v>10.325000000000001</v>
      </c>
      <c r="G603" s="122">
        <f t="shared" si="57"/>
        <v>7.941962144047765E-2</v>
      </c>
      <c r="H603" s="128">
        <f t="shared" si="58"/>
        <v>27348.782000000003</v>
      </c>
      <c r="I603" s="122">
        <f t="shared" si="59"/>
        <v>0.39539377224854311</v>
      </c>
      <c r="J603" s="128">
        <f t="shared" si="60"/>
        <v>100.00435091799307</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1.8769230769230771E-2</v>
      </c>
      <c r="F604" s="128">
        <f t="shared" si="56"/>
        <v>2.4400000000000004</v>
      </c>
      <c r="G604" s="122">
        <f t="shared" si="57"/>
        <v>1.7664953333449491E-2</v>
      </c>
      <c r="H604" s="128">
        <f t="shared" si="58"/>
        <v>6083.0680000000002</v>
      </c>
      <c r="I604" s="122">
        <f t="shared" si="59"/>
        <v>0.50990889156533559</v>
      </c>
      <c r="J604" s="128">
        <f t="shared" si="60"/>
        <v>106.25123324662439</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1.808461538461538E-2</v>
      </c>
      <c r="F605" s="128">
        <f t="shared" si="56"/>
        <v>2.3509999999999995</v>
      </c>
      <c r="G605" s="122">
        <f t="shared" si="57"/>
        <v>2.6396654063503677E-2</v>
      </c>
      <c r="H605" s="128">
        <f t="shared" si="58"/>
        <v>9089.8989999999994</v>
      </c>
      <c r="I605" s="122">
        <f t="shared" si="59"/>
        <v>-0.18467721214924826</v>
      </c>
      <c r="J605" s="128">
        <f t="shared" si="60"/>
        <v>68.511014089544702</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1.5415384615384616E-2</v>
      </c>
      <c r="F606" s="128">
        <f t="shared" si="56"/>
        <v>2.004</v>
      </c>
      <c r="G606" s="122">
        <f t="shared" si="57"/>
        <v>1.9460886635420116E-2</v>
      </c>
      <c r="H606" s="128">
        <f t="shared" si="58"/>
        <v>6701.5119999999997</v>
      </c>
      <c r="I606" s="122">
        <f t="shared" si="59"/>
        <v>-0.33035176312586084</v>
      </c>
      <c r="J606" s="128">
        <f t="shared" si="60"/>
        <v>79.212139221486368</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1.9692307692307693E-2</v>
      </c>
      <c r="F607" s="128">
        <f t="shared" si="56"/>
        <v>2.56</v>
      </c>
      <c r="G607" s="122">
        <f t="shared" si="57"/>
        <v>3.0477613413947117E-2</v>
      </c>
      <c r="H607" s="128">
        <f t="shared" si="58"/>
        <v>10495.210000000001</v>
      </c>
      <c r="I607" s="122">
        <f t="shared" si="59"/>
        <v>-0.28211063905321382</v>
      </c>
      <c r="J607" s="128">
        <f t="shared" si="60"/>
        <v>64.612367854551664</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2.0715384615384615E-2</v>
      </c>
      <c r="F608" s="128">
        <f t="shared" si="56"/>
        <v>2.6930000000000001</v>
      </c>
      <c r="G608" s="122">
        <f t="shared" si="57"/>
        <v>2.5510041875025407E-2</v>
      </c>
      <c r="H608" s="128">
        <f t="shared" si="58"/>
        <v>8784.5869999999995</v>
      </c>
      <c r="I608" s="122">
        <f t="shared" si="59"/>
        <v>-0.41379113511686544</v>
      </c>
      <c r="J608" s="128">
        <f t="shared" si="60"/>
        <v>81.204824033100437</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2.1653846153846152E-2</v>
      </c>
      <c r="F609" s="128">
        <f t="shared" si="56"/>
        <v>2.8149999999999999</v>
      </c>
      <c r="G609" s="122">
        <f t="shared" si="57"/>
        <v>2.279926994581221E-2</v>
      </c>
      <c r="H609" s="128">
        <f t="shared" si="58"/>
        <v>7851.1110000000008</v>
      </c>
      <c r="I609" s="122">
        <f t="shared" si="59"/>
        <v>-0.52122057152915202</v>
      </c>
      <c r="J609" s="128">
        <f t="shared" si="60"/>
        <v>94.976050572283995</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1.0976923076923077E-2</v>
      </c>
      <c r="F610" s="128">
        <f t="shared" si="56"/>
        <v>1.427</v>
      </c>
      <c r="G610" s="122">
        <f t="shared" si="57"/>
        <v>1.1911542638765473E-2</v>
      </c>
      <c r="H610" s="128">
        <f t="shared" si="58"/>
        <v>4101.8350000000009</v>
      </c>
      <c r="I610" s="122">
        <f t="shared" si="59"/>
        <v>-0.38335170881502717</v>
      </c>
      <c r="J610" s="128">
        <f t="shared" si="60"/>
        <v>92.153664809117771</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7.4876923076923091E-2</v>
      </c>
      <c r="F611" s="128">
        <f t="shared" si="56"/>
        <v>9.7340000000000018</v>
      </c>
      <c r="G611" s="122">
        <f t="shared" si="57"/>
        <v>7.957349328315301E-2</v>
      </c>
      <c r="H611" s="128">
        <f t="shared" si="58"/>
        <v>27401.769000000004</v>
      </c>
      <c r="I611" s="122">
        <f t="shared" si="59"/>
        <v>-0.40039411843080552</v>
      </c>
      <c r="J611" s="128">
        <f t="shared" si="60"/>
        <v>94.097820753554544</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2.2669230769230775E-2</v>
      </c>
      <c r="F612" s="128">
        <f t="shared" si="56"/>
        <v>2.9470000000000005</v>
      </c>
      <c r="G612" s="122">
        <f t="shared" si="57"/>
        <v>2.3498257627236774E-2</v>
      </c>
      <c r="H612" s="128">
        <f t="shared" si="58"/>
        <v>8091.813000000001</v>
      </c>
      <c r="I612" s="122">
        <f t="shared" si="59"/>
        <v>-0.48518383391320896</v>
      </c>
      <c r="J612" s="128">
        <f t="shared" si="60"/>
        <v>96.471964555171624</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3.8615384615384614E-2</v>
      </c>
      <c r="F613" s="128">
        <f t="shared" si="56"/>
        <v>5.0199999999999996</v>
      </c>
      <c r="G613" s="122">
        <f t="shared" si="57"/>
        <v>4.1766362332224027E-2</v>
      </c>
      <c r="H613" s="128">
        <f t="shared" si="58"/>
        <v>14382.581000000002</v>
      </c>
      <c r="I613" s="122">
        <f t="shared" si="59"/>
        <v>-0.31049095656607723</v>
      </c>
      <c r="J613" s="128">
        <f t="shared" si="60"/>
        <v>92.455704684608506</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2.453846153846154E-2</v>
      </c>
      <c r="F614" s="128">
        <f t="shared" si="56"/>
        <v>3.1900000000000004</v>
      </c>
      <c r="G614" s="122">
        <f t="shared" si="57"/>
        <v>2.7651075334390374E-2</v>
      </c>
      <c r="H614" s="128">
        <f t="shared" si="58"/>
        <v>9521.8690000000006</v>
      </c>
      <c r="I614" s="122">
        <f t="shared" si="59"/>
        <v>-0.44977476911506903</v>
      </c>
      <c r="J614" s="128">
        <f t="shared" si="60"/>
        <v>88.743245033738006</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2.583076923076923E-2</v>
      </c>
      <c r="F615" s="128">
        <f t="shared" si="56"/>
        <v>3.3580000000000001</v>
      </c>
      <c r="G615" s="122">
        <f t="shared" si="57"/>
        <v>2.9886298561380892E-2</v>
      </c>
      <c r="H615" s="128">
        <f t="shared" si="58"/>
        <v>10291.586000000001</v>
      </c>
      <c r="I615" s="122">
        <f t="shared" si="59"/>
        <v>-0.44718619990552377</v>
      </c>
      <c r="J615" s="128">
        <f t="shared" si="60"/>
        <v>86.430138472041435</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2.3130769230769233E-2</v>
      </c>
      <c r="F616" s="128">
        <f t="shared" si="56"/>
        <v>3.0070000000000001</v>
      </c>
      <c r="G616" s="122">
        <f t="shared" si="57"/>
        <v>2.6913104966343169E-2</v>
      </c>
      <c r="H616" s="128">
        <f t="shared" si="58"/>
        <v>9267.7430000000004</v>
      </c>
      <c r="I616" s="122">
        <f t="shared" si="59"/>
        <v>-0.43939426716412083</v>
      </c>
      <c r="J616" s="128">
        <f t="shared" si="60"/>
        <v>85.946119036417286</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1.9799999999999991E-2</v>
      </c>
      <c r="F617" s="128">
        <f t="shared" si="56"/>
        <v>2.573999999999999</v>
      </c>
      <c r="G617" s="122">
        <f t="shared" si="57"/>
        <v>2.1564035103003278E-2</v>
      </c>
      <c r="H617" s="128">
        <f t="shared" si="58"/>
        <v>7425.7480000000032</v>
      </c>
      <c r="I617" s="122">
        <f t="shared" si="59"/>
        <v>-0.48446645633531144</v>
      </c>
      <c r="J617" s="128">
        <f t="shared" si="60"/>
        <v>91.819550030515359</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2.0653846153846151E-2</v>
      </c>
      <c r="F618" s="128">
        <f t="shared" si="56"/>
        <v>2.6849999999999996</v>
      </c>
      <c r="G618" s="122">
        <f t="shared" si="57"/>
        <v>2.2848436801235928E-2</v>
      </c>
      <c r="H618" s="128">
        <f t="shared" si="58"/>
        <v>7868.0420000000013</v>
      </c>
      <c r="I618" s="122">
        <f t="shared" si="59"/>
        <v>-0.47681752436258307</v>
      </c>
      <c r="J618" s="128">
        <f t="shared" si="60"/>
        <v>90.39500747258532</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4.6169230769230768E-2</v>
      </c>
      <c r="F619" s="128">
        <f t="shared" si="56"/>
        <v>6.0019999999999998</v>
      </c>
      <c r="G619" s="122">
        <f t="shared" si="57"/>
        <v>5.4830769141416782E-2</v>
      </c>
      <c r="H619" s="128">
        <f t="shared" si="58"/>
        <v>18881.414000000001</v>
      </c>
      <c r="I619" s="122">
        <f t="shared" si="59"/>
        <v>-0.19744353854906496</v>
      </c>
      <c r="J619" s="128">
        <f t="shared" si="60"/>
        <v>84.203142673693648</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0.15803076923076922</v>
      </c>
      <c r="F620" s="128">
        <f t="shared" si="56"/>
        <v>20.544</v>
      </c>
      <c r="G620" s="122">
        <f t="shared" si="57"/>
        <v>0.14454765970298353</v>
      </c>
      <c r="H620" s="128">
        <f t="shared" si="58"/>
        <v>49776.143000000004</v>
      </c>
      <c r="I620" s="122">
        <f t="shared" si="59"/>
        <v>8.6888655749232699E-2</v>
      </c>
      <c r="J620" s="128">
        <f t="shared" si="60"/>
        <v>109.32779510611988</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9.9407692307692322E-2</v>
      </c>
      <c r="F621" s="128">
        <f t="shared" si="56"/>
        <v>12.923000000000002</v>
      </c>
      <c r="G621" s="122">
        <f t="shared" si="57"/>
        <v>9.439453708059635E-2</v>
      </c>
      <c r="H621" s="128">
        <f t="shared" si="58"/>
        <v>32505.513999999996</v>
      </c>
      <c r="I621" s="122">
        <f t="shared" si="59"/>
        <v>-0.23698984472641371</v>
      </c>
      <c r="J621" s="128">
        <f t="shared" si="60"/>
        <v>105.31085313000223</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2.8992307692307692E-2</v>
      </c>
      <c r="F622" s="128">
        <f t="shared" si="56"/>
        <v>3.7690000000000001</v>
      </c>
      <c r="G622" s="122">
        <f t="shared" si="57"/>
        <v>3.6928748569802362E-2</v>
      </c>
      <c r="H622" s="128">
        <f t="shared" si="58"/>
        <v>12716.710000000001</v>
      </c>
      <c r="I622" s="122">
        <f t="shared" si="59"/>
        <v>-0.48458879846632885</v>
      </c>
      <c r="J622" s="128">
        <f t="shared" si="60"/>
        <v>78.508773828354123</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0.14200769230769228</v>
      </c>
      <c r="F623" s="128">
        <f t="shared" si="56"/>
        <v>18.460999999999995</v>
      </c>
      <c r="G623" s="122">
        <f t="shared" si="57"/>
        <v>0.13815567810243989</v>
      </c>
      <c r="H623" s="128">
        <f t="shared" si="58"/>
        <v>47575.012999999999</v>
      </c>
      <c r="I623" s="122">
        <f t="shared" si="59"/>
        <v>0.49585433258227618</v>
      </c>
      <c r="J623" s="128">
        <f t="shared" si="60"/>
        <v>102.78816930158759</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0.1209076923076923</v>
      </c>
      <c r="F624" s="128">
        <f t="shared" si="56"/>
        <v>15.717999999999998</v>
      </c>
      <c r="G624" s="122">
        <f t="shared" si="57"/>
        <v>0.12578277838760824</v>
      </c>
      <c r="H624" s="128">
        <f t="shared" si="58"/>
        <v>43314.305999999997</v>
      </c>
      <c r="I624" s="122">
        <f t="shared" si="59"/>
        <v>0.10642637014251137</v>
      </c>
      <c r="J624" s="128">
        <f t="shared" si="60"/>
        <v>96.124202261701498</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4.3576923076923062E-2</v>
      </c>
      <c r="F625" s="128">
        <f t="shared" si="56"/>
        <v>5.6649999999999983</v>
      </c>
      <c r="G625" s="122">
        <f t="shared" si="57"/>
        <v>4.2300579629339238E-2</v>
      </c>
      <c r="H625" s="128">
        <f t="shared" si="58"/>
        <v>14566.543000000001</v>
      </c>
      <c r="I625" s="122">
        <f t="shared" si="59"/>
        <v>0.26836891652671474</v>
      </c>
      <c r="J625" s="128">
        <f t="shared" si="60"/>
        <v>103.01731905039561</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6.6600000000000006E-2</v>
      </c>
      <c r="F626" s="128">
        <f t="shared" si="56"/>
        <v>8.6580000000000013</v>
      </c>
      <c r="G626" s="122">
        <f t="shared" si="57"/>
        <v>6.463494096260286E-2</v>
      </c>
      <c r="H626" s="128">
        <f t="shared" si="58"/>
        <v>22257.558999999997</v>
      </c>
      <c r="I626" s="122">
        <f t="shared" si="59"/>
        <v>0.51859578744235324</v>
      </c>
      <c r="J626" s="128">
        <f t="shared" si="60"/>
        <v>103.04024264296012</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0.24252307692307695</v>
      </c>
      <c r="F627" s="128">
        <f t="shared" si="56"/>
        <v>31.528000000000002</v>
      </c>
      <c r="G627" s="122">
        <f t="shared" si="57"/>
        <v>0.24879962132431946</v>
      </c>
      <c r="H627" s="128">
        <f t="shared" si="58"/>
        <v>85676.14</v>
      </c>
      <c r="I627" s="122">
        <f t="shared" si="59"/>
        <v>0.30236445064784212</v>
      </c>
      <c r="J627" s="128">
        <f t="shared" si="60"/>
        <v>97.477269311008797</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3.3299999999999996E-2</v>
      </c>
      <c r="F628" s="128">
        <f t="shared" si="56"/>
        <v>4.3289999999999997</v>
      </c>
      <c r="G628" s="122">
        <f t="shared" si="57"/>
        <v>3.8512791920036711E-2</v>
      </c>
      <c r="H628" s="128">
        <f t="shared" si="58"/>
        <v>13262.188000000002</v>
      </c>
      <c r="I628" s="122">
        <f t="shared" si="59"/>
        <v>-0.20534028270130497</v>
      </c>
      <c r="J628" s="128">
        <f t="shared" si="60"/>
        <v>86.464777908441633</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0.2957153846153846</v>
      </c>
      <c r="F629" s="128">
        <f t="shared" si="56"/>
        <v>38.442999999999998</v>
      </c>
      <c r="G629" s="122">
        <f t="shared" si="57"/>
        <v>0.29666453806794085</v>
      </c>
      <c r="H629" s="128">
        <f t="shared" si="58"/>
        <v>102158.80699999997</v>
      </c>
      <c r="I629" s="122">
        <f t="shared" si="59"/>
        <v>0.42105204819760084</v>
      </c>
      <c r="J629" s="128">
        <f t="shared" si="60"/>
        <v>99.680058338371779</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3.2346153846153844E-2</v>
      </c>
      <c r="F630" s="128">
        <f t="shared" si="56"/>
        <v>4.2050000000000001</v>
      </c>
      <c r="G630" s="122">
        <f t="shared" si="57"/>
        <v>3.0581069700718447E-2</v>
      </c>
      <c r="H630" s="128">
        <f t="shared" si="58"/>
        <v>10530.836000000003</v>
      </c>
      <c r="I630" s="122">
        <f t="shared" si="59"/>
        <v>0.49889649183108831</v>
      </c>
      <c r="J630" s="128">
        <f t="shared" si="60"/>
        <v>105.7718195037302</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9.4476923076923083E-2</v>
      </c>
      <c r="F631" s="128">
        <f t="shared" si="56"/>
        <v>12.282</v>
      </c>
      <c r="G631" s="122">
        <f t="shared" si="57"/>
        <v>9.4037609116094309E-2</v>
      </c>
      <c r="H631" s="128">
        <f t="shared" si="58"/>
        <v>32382.603000000003</v>
      </c>
      <c r="I631" s="122">
        <f t="shared" si="59"/>
        <v>0.23518381145861098</v>
      </c>
      <c r="J631" s="128">
        <f t="shared" si="60"/>
        <v>100.46716836482562</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0.24918461538461542</v>
      </c>
      <c r="F632" s="128">
        <f t="shared" si="56"/>
        <v>32.394000000000005</v>
      </c>
      <c r="G632" s="122">
        <f t="shared" si="57"/>
        <v>0.25842952392568203</v>
      </c>
      <c r="H632" s="128">
        <f t="shared" si="58"/>
        <v>88992.274000000019</v>
      </c>
      <c r="I632" s="122">
        <f t="shared" si="59"/>
        <v>0.15831247722652905</v>
      </c>
      <c r="J632" s="128">
        <f t="shared" si="60"/>
        <v>96.422657751857628</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3.0300000000000004E-2</v>
      </c>
      <c r="F633" s="128">
        <f t="shared" si="56"/>
        <v>3.9390000000000005</v>
      </c>
      <c r="G633" s="122">
        <f t="shared" si="57"/>
        <v>2.8205222471962318E-2</v>
      </c>
      <c r="H633" s="128">
        <f t="shared" si="58"/>
        <v>9712.6939999999995</v>
      </c>
      <c r="I633" s="122">
        <f t="shared" si="59"/>
        <v>0.15040204588067288</v>
      </c>
      <c r="J633" s="128">
        <f t="shared" si="60"/>
        <v>107.42691368635727</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0.16648461538461537</v>
      </c>
      <c r="F634" s="128">
        <f t="shared" si="56"/>
        <v>21.642999999999997</v>
      </c>
      <c r="G634" s="122">
        <f t="shared" si="57"/>
        <v>0.17748885171826995</v>
      </c>
      <c r="H634" s="128">
        <f t="shared" si="58"/>
        <v>61119.706000000006</v>
      </c>
      <c r="I634" s="122">
        <f t="shared" si="59"/>
        <v>-8.404509407075475E-2</v>
      </c>
      <c r="J634" s="128">
        <f t="shared" si="60"/>
        <v>93.80004083235508</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0.27373846153846154</v>
      </c>
      <c r="F635" s="128">
        <f t="shared" si="56"/>
        <v>35.585999999999999</v>
      </c>
      <c r="G635" s="122">
        <f t="shared" si="57"/>
        <v>0.29673344600677209</v>
      </c>
      <c r="H635" s="128">
        <f t="shared" si="58"/>
        <v>102182.53600000002</v>
      </c>
      <c r="I635" s="122">
        <f t="shared" si="59"/>
        <v>-0.39536073814301453</v>
      </c>
      <c r="J635" s="128">
        <f t="shared" si="60"/>
        <v>92.250626015448972</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0.34903076923076926</v>
      </c>
      <c r="F636" s="128">
        <f t="shared" si="56"/>
        <v>45.374000000000002</v>
      </c>
      <c r="G636" s="122">
        <f t="shared" si="57"/>
        <v>0.3638983993402215</v>
      </c>
      <c r="H636" s="128">
        <f t="shared" si="58"/>
        <v>125311.325</v>
      </c>
      <c r="I636" s="122">
        <f t="shared" si="59"/>
        <v>-0.20363047818855273</v>
      </c>
      <c r="J636" s="128">
        <f t="shared" si="60"/>
        <v>95.914345834879043</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0.24344615384615381</v>
      </c>
      <c r="F637" s="128">
        <f t="shared" si="56"/>
        <v>31.647999999999996</v>
      </c>
      <c r="G637" s="122">
        <f t="shared" si="57"/>
        <v>0.24315133959425944</v>
      </c>
      <c r="H637" s="128">
        <f t="shared" si="58"/>
        <v>83731.108999999997</v>
      </c>
      <c r="I637" s="122">
        <f t="shared" si="59"/>
        <v>0.43253542774335774</v>
      </c>
      <c r="J637" s="128">
        <f t="shared" si="60"/>
        <v>100.12124722503538</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0.20010769230769226</v>
      </c>
      <c r="F638" s="128">
        <f t="shared" si="56"/>
        <v>26.013999999999996</v>
      </c>
      <c r="G638" s="122">
        <f t="shared" si="57"/>
        <v>0.20322513488869143</v>
      </c>
      <c r="H638" s="128">
        <f t="shared" si="58"/>
        <v>69982.201000000001</v>
      </c>
      <c r="I638" s="122">
        <f t="shared" si="59"/>
        <v>4.9305227299274751E-2</v>
      </c>
      <c r="J638" s="128">
        <f t="shared" si="60"/>
        <v>98.466015248209033</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0.41748461538461534</v>
      </c>
      <c r="F639" s="128">
        <f t="shared" si="56"/>
        <v>54.272999999999996</v>
      </c>
      <c r="G639" s="122">
        <f t="shared" si="57"/>
        <v>0.44714553168504878</v>
      </c>
      <c r="H639" s="128">
        <f t="shared" si="58"/>
        <v>153978.14100000003</v>
      </c>
      <c r="I639" s="122">
        <f t="shared" si="59"/>
        <v>-0.19372997208314502</v>
      </c>
      <c r="J639" s="128">
        <f t="shared" si="60"/>
        <v>93.366607916519357</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0.31236153846153847</v>
      </c>
      <c r="F640" s="128">
        <f t="shared" si="56"/>
        <v>40.606999999999999</v>
      </c>
      <c r="G640" s="122">
        <f t="shared" si="57"/>
        <v>0.34093259630965445</v>
      </c>
      <c r="H640" s="128">
        <f t="shared" si="58"/>
        <v>117402.86699999998</v>
      </c>
      <c r="I640" s="122">
        <f t="shared" si="59"/>
        <v>-0.18558830822326253</v>
      </c>
      <c r="J640" s="128">
        <f t="shared" si="60"/>
        <v>91.619734176967313</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0.35228461538461536</v>
      </c>
      <c r="F641" s="128">
        <f t="shared" si="56"/>
        <v>45.796999999999997</v>
      </c>
      <c r="G641" s="122">
        <f t="shared" si="57"/>
        <v>0.37776583962039506</v>
      </c>
      <c r="H641" s="128">
        <f t="shared" si="58"/>
        <v>130086.689</v>
      </c>
      <c r="I641" s="122">
        <f t="shared" si="59"/>
        <v>-0.19752832711871154</v>
      </c>
      <c r="J641" s="128">
        <f t="shared" si="60"/>
        <v>93.254756898774914</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7.2284615384615392E-2</v>
      </c>
      <c r="F642" s="128">
        <f t="shared" si="56"/>
        <v>9.3970000000000002</v>
      </c>
      <c r="G642" s="122">
        <f t="shared" si="57"/>
        <v>6.8019883377183052E-2</v>
      </c>
      <c r="H642" s="128">
        <f t="shared" si="58"/>
        <v>23423.191000000003</v>
      </c>
      <c r="I642" s="122">
        <f t="shared" si="59"/>
        <v>-0.21811634854840933</v>
      </c>
      <c r="J642" s="128">
        <f t="shared" si="60"/>
        <v>106.2698314017735</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0.35176923076923078</v>
      </c>
      <c r="F643" s="128">
        <f t="shared" si="56"/>
        <v>45.730000000000004</v>
      </c>
      <c r="G643" s="122">
        <f t="shared" si="57"/>
        <v>0.344440849348643</v>
      </c>
      <c r="H643" s="128">
        <f t="shared" si="58"/>
        <v>118610.962</v>
      </c>
      <c r="I643" s="122">
        <f t="shared" si="59"/>
        <v>0.45608003046045587</v>
      </c>
      <c r="J643" s="128">
        <f t="shared" si="60"/>
        <v>102.12761681271144</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2.5676923076923076E-2</v>
      </c>
      <c r="F644" s="128">
        <f t="shared" si="56"/>
        <v>3.3380000000000001</v>
      </c>
      <c r="G644" s="122">
        <f t="shared" si="57"/>
        <v>3.0921291214375739E-2</v>
      </c>
      <c r="H644" s="128">
        <f t="shared" si="58"/>
        <v>10647.994000000001</v>
      </c>
      <c r="I644" s="122">
        <f t="shared" si="59"/>
        <v>5.2336997322096165E-2</v>
      </c>
      <c r="J644" s="128">
        <f t="shared" si="60"/>
        <v>83.039621142940874</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0.36065384615384616</v>
      </c>
      <c r="F645" s="128">
        <f t="shared" si="56"/>
        <v>46.884999999999998</v>
      </c>
      <c r="G645" s="122">
        <f t="shared" si="57"/>
        <v>0.37632926489293123</v>
      </c>
      <c r="H645" s="128">
        <f t="shared" si="58"/>
        <v>129591.993</v>
      </c>
      <c r="I645" s="122">
        <f t="shared" si="59"/>
        <v>-0.10968362202910542</v>
      </c>
      <c r="J645" s="128">
        <f t="shared" si="60"/>
        <v>95.834653267386784</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0.18390000000000004</v>
      </c>
      <c r="F646" s="128">
        <f t="shared" si="56"/>
        <v>23.907000000000004</v>
      </c>
      <c r="G646" s="122">
        <f t="shared" si="57"/>
        <v>0.19701554196504795</v>
      </c>
      <c r="H646" s="128">
        <f t="shared" si="58"/>
        <v>67843.877999999982</v>
      </c>
      <c r="I646" s="122">
        <f t="shared" si="59"/>
        <v>0.10717264447637037</v>
      </c>
      <c r="J646" s="128">
        <f t="shared" si="60"/>
        <v>93.342889685639776</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4.4238461538461532E-2</v>
      </c>
      <c r="F647" s="128">
        <f t="shared" si="56"/>
        <v>5.7509999999999994</v>
      </c>
      <c r="G647" s="122">
        <f t="shared" si="57"/>
        <v>5.1711184290767175E-2</v>
      </c>
      <c r="H647" s="128">
        <f t="shared" si="58"/>
        <v>17807.160000000003</v>
      </c>
      <c r="I647" s="122">
        <f t="shared" si="59"/>
        <v>-0.38673077782908299</v>
      </c>
      <c r="J647" s="128">
        <f t="shared" si="60"/>
        <v>85.549116975764434</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0.48256923076923069</v>
      </c>
      <c r="F648" s="128">
        <f t="shared" si="56"/>
        <v>62.733999999999988</v>
      </c>
      <c r="G648" s="122">
        <f t="shared" si="57"/>
        <v>0.47670287607664114</v>
      </c>
      <c r="H648" s="128">
        <f t="shared" si="58"/>
        <v>164156.44899999999</v>
      </c>
      <c r="I648" s="122">
        <f t="shared" si="59"/>
        <v>0.27843380539924167</v>
      </c>
      <c r="J648" s="128">
        <f t="shared" si="60"/>
        <v>101.23061029983096</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0.34649230769230771</v>
      </c>
      <c r="F649" s="128">
        <f t="shared" ref="F649:F712" si="62">SUMPRODUCT($K$2:$AI$2,$K649:$AI649)</f>
        <v>45.044000000000004</v>
      </c>
      <c r="G649" s="122">
        <f t="shared" ref="G649:G712" si="63">SUMPRODUCT($K$3:$AI$3,$K649:$AI649)/$J$3</f>
        <v>0.362868195308371</v>
      </c>
      <c r="H649" s="128">
        <f t="shared" ref="H649:H712" si="64">SUMPRODUCT($K$3:$AI$3,$K649:$AI649)</f>
        <v>124956.56600000002</v>
      </c>
      <c r="I649" s="122">
        <f t="shared" ref="I649:I712" si="65">CORREL($K$4:$AI$4,$K649:$AI649)</f>
        <v>-0.15608992771363034</v>
      </c>
      <c r="J649" s="128">
        <f t="shared" si="60"/>
        <v>95.487097566611808</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0.41473076923076929</v>
      </c>
      <c r="F650" s="128">
        <f t="shared" si="62"/>
        <v>53.915000000000006</v>
      </c>
      <c r="G650" s="122">
        <f t="shared" si="63"/>
        <v>0.42127719117894752</v>
      </c>
      <c r="H650" s="128">
        <f t="shared" si="64"/>
        <v>145070.171</v>
      </c>
      <c r="I650" s="122">
        <f t="shared" si="65"/>
        <v>-0.28057058121982409</v>
      </c>
      <c r="J650" s="128">
        <f t="shared" ref="J650:J713" si="66">$E650/$G650*100</f>
        <v>98.44605355209049</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0.51915384615384608</v>
      </c>
      <c r="F651" s="128">
        <f t="shared" si="62"/>
        <v>67.489999999999995</v>
      </c>
      <c r="G651" s="122">
        <f t="shared" si="63"/>
        <v>0.51115419418163666</v>
      </c>
      <c r="H651" s="128">
        <f t="shared" si="64"/>
        <v>176020.03600000005</v>
      </c>
      <c r="I651" s="122">
        <f t="shared" si="65"/>
        <v>2.9835563212973631E-2</v>
      </c>
      <c r="J651" s="128">
        <f t="shared" si="66"/>
        <v>101.56501737895684</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0.15642307692307691</v>
      </c>
      <c r="F652" s="128">
        <f t="shared" si="62"/>
        <v>20.334999999999997</v>
      </c>
      <c r="G652" s="122">
        <f t="shared" si="63"/>
        <v>0.17487472339832386</v>
      </c>
      <c r="H652" s="128">
        <f t="shared" si="64"/>
        <v>60219.51</v>
      </c>
      <c r="I652" s="122">
        <f t="shared" si="65"/>
        <v>-0.40245598745681155</v>
      </c>
      <c r="J652" s="128">
        <f t="shared" si="66"/>
        <v>89.448648657348613</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0.58200769230769245</v>
      </c>
      <c r="F653" s="128">
        <f t="shared" si="62"/>
        <v>75.661000000000016</v>
      </c>
      <c r="G653" s="122">
        <f t="shared" si="63"/>
        <v>0.58007843581389129</v>
      </c>
      <c r="H653" s="128">
        <f t="shared" si="64"/>
        <v>199754.65</v>
      </c>
      <c r="I653" s="122">
        <f t="shared" si="65"/>
        <v>0.4678771699943311</v>
      </c>
      <c r="J653" s="128">
        <f t="shared" si="66"/>
        <v>100.33258545305073</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3.8053846153846153E-2</v>
      </c>
      <c r="F654" s="128">
        <f t="shared" si="62"/>
        <v>4.9470000000000001</v>
      </c>
      <c r="G654" s="122">
        <f t="shared" si="63"/>
        <v>4.3213400008131071E-2</v>
      </c>
      <c r="H654" s="128">
        <f t="shared" si="64"/>
        <v>14880.88</v>
      </c>
      <c r="I654" s="122">
        <f t="shared" si="65"/>
        <v>-0.39544667304046655</v>
      </c>
      <c r="J654" s="128">
        <f t="shared" si="66"/>
        <v>88.060291823105587</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8.4338461538461529E-2</v>
      </c>
      <c r="F655" s="128">
        <f t="shared" si="62"/>
        <v>10.963999999999999</v>
      </c>
      <c r="G655" s="122">
        <f t="shared" si="63"/>
        <v>0.10324389733939679</v>
      </c>
      <c r="H655" s="128">
        <f t="shared" si="64"/>
        <v>35552.862000000001</v>
      </c>
      <c r="I655" s="122">
        <f t="shared" si="65"/>
        <v>-0.403474769234765</v>
      </c>
      <c r="J655" s="128">
        <f t="shared" si="66"/>
        <v>81.688568246521299</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8.8307692307692323E-3</v>
      </c>
      <c r="F656" s="128">
        <f t="shared" si="62"/>
        <v>1.1480000000000001</v>
      </c>
      <c r="G656" s="122">
        <f t="shared" si="63"/>
        <v>1.116989005627864E-2</v>
      </c>
      <c r="H656" s="128">
        <f t="shared" si="64"/>
        <v>3846.4409999999998</v>
      </c>
      <c r="I656" s="122">
        <f t="shared" si="65"/>
        <v>-0.25163233590670953</v>
      </c>
      <c r="J656" s="128">
        <f t="shared" si="66"/>
        <v>79.058694277885238</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1.5800000000000002E-2</v>
      </c>
      <c r="F657" s="128">
        <f t="shared" si="62"/>
        <v>2.0540000000000003</v>
      </c>
      <c r="G657" s="122">
        <f t="shared" si="63"/>
        <v>1.8625680251366312E-2</v>
      </c>
      <c r="H657" s="128">
        <f t="shared" si="64"/>
        <v>6413.902000000001</v>
      </c>
      <c r="I657" s="122">
        <f t="shared" si="65"/>
        <v>-0.30881210020884831</v>
      </c>
      <c r="J657" s="128">
        <f t="shared" si="66"/>
        <v>84.829116503495072</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0.33752307692307693</v>
      </c>
      <c r="F658" s="128">
        <f t="shared" si="62"/>
        <v>43.878</v>
      </c>
      <c r="G658" s="122">
        <f t="shared" si="63"/>
        <v>0.3605021024631343</v>
      </c>
      <c r="H658" s="128">
        <f t="shared" si="64"/>
        <v>124141.783</v>
      </c>
      <c r="I658" s="122">
        <f t="shared" si="65"/>
        <v>-9.5466692385351146E-2</v>
      </c>
      <c r="J658" s="128">
        <f t="shared" si="66"/>
        <v>93.62582759350002</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0.20533846153846153</v>
      </c>
      <c r="F659" s="128">
        <f t="shared" si="62"/>
        <v>26.693999999999999</v>
      </c>
      <c r="G659" s="122">
        <f t="shared" si="63"/>
        <v>0.22225113689822798</v>
      </c>
      <c r="H659" s="128">
        <f t="shared" si="64"/>
        <v>76533.956999999995</v>
      </c>
      <c r="I659" s="122">
        <f t="shared" si="65"/>
        <v>-0.32498942407575848</v>
      </c>
      <c r="J659" s="128">
        <f t="shared" si="66"/>
        <v>92.390286233941282</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6.2207692307692318E-2</v>
      </c>
      <c r="F660" s="128">
        <f t="shared" si="62"/>
        <v>8.0870000000000015</v>
      </c>
      <c r="G660" s="122">
        <f t="shared" si="63"/>
        <v>7.474026449218546E-2</v>
      </c>
      <c r="H660" s="128">
        <f t="shared" si="64"/>
        <v>25737.407999999999</v>
      </c>
      <c r="I660" s="122">
        <f t="shared" si="65"/>
        <v>-0.23466512599389899</v>
      </c>
      <c r="J660" s="128">
        <f t="shared" si="66"/>
        <v>83.23183324323999</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0.21151538461538461</v>
      </c>
      <c r="F661" s="128">
        <f t="shared" si="62"/>
        <v>27.497</v>
      </c>
      <c r="G661" s="122">
        <f t="shared" si="63"/>
        <v>0.22761341975502242</v>
      </c>
      <c r="H661" s="128">
        <f t="shared" si="64"/>
        <v>78380.502000000008</v>
      </c>
      <c r="I661" s="122">
        <f t="shared" si="65"/>
        <v>-5.0990008089964331E-2</v>
      </c>
      <c r="J661" s="128">
        <f t="shared" si="66"/>
        <v>92.927466597987092</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2.9453846153846157E-2</v>
      </c>
      <c r="F662" s="128">
        <f t="shared" si="62"/>
        <v>3.8290000000000002</v>
      </c>
      <c r="G662" s="122">
        <f t="shared" si="63"/>
        <v>3.0729604074829105E-2</v>
      </c>
      <c r="H662" s="128">
        <f t="shared" si="64"/>
        <v>10581.985000000001</v>
      </c>
      <c r="I662" s="122">
        <f t="shared" si="65"/>
        <v>0.30135035216091322</v>
      </c>
      <c r="J662" s="128">
        <f t="shared" si="66"/>
        <v>95.848440097450094</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0.20343076923076922</v>
      </c>
      <c r="F663" s="128">
        <f t="shared" si="62"/>
        <v>26.445999999999998</v>
      </c>
      <c r="G663" s="122">
        <f t="shared" si="63"/>
        <v>0.20155373767997256</v>
      </c>
      <c r="H663" s="128">
        <f t="shared" si="64"/>
        <v>69406.641999999993</v>
      </c>
      <c r="I663" s="122">
        <f t="shared" si="65"/>
        <v>0.43140142040447721</v>
      </c>
      <c r="J663" s="128">
        <f t="shared" si="66"/>
        <v>100.93128094393219</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0.13042307692307692</v>
      </c>
      <c r="F664" s="128">
        <f t="shared" si="62"/>
        <v>16.954999999999998</v>
      </c>
      <c r="G664" s="122">
        <f t="shared" si="63"/>
        <v>0.14710246023034168</v>
      </c>
      <c r="H664" s="128">
        <f t="shared" si="64"/>
        <v>50655.909</v>
      </c>
      <c r="I664" s="122">
        <f t="shared" si="65"/>
        <v>5.9949510318687234E-2</v>
      </c>
      <c r="J664" s="128">
        <f t="shared" si="66"/>
        <v>88.661383853711754</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0.13504615384615384</v>
      </c>
      <c r="F665" s="128">
        <f t="shared" si="62"/>
        <v>17.556000000000001</v>
      </c>
      <c r="G665" s="122">
        <f t="shared" si="63"/>
        <v>0.14447637632928526</v>
      </c>
      <c r="H665" s="128">
        <f t="shared" si="64"/>
        <v>49751.596000000012</v>
      </c>
      <c r="I665" s="122">
        <f t="shared" si="65"/>
        <v>-0.47746641995548561</v>
      </c>
      <c r="J665" s="128">
        <f t="shared" si="66"/>
        <v>93.472827376540508</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0.47139230769230767</v>
      </c>
      <c r="F666" s="128">
        <f t="shared" si="62"/>
        <v>61.280999999999999</v>
      </c>
      <c r="G666" s="122">
        <f t="shared" si="63"/>
        <v>0.46453834672056404</v>
      </c>
      <c r="H666" s="128">
        <f t="shared" si="64"/>
        <v>159967.49599999998</v>
      </c>
      <c r="I666" s="122">
        <f t="shared" si="65"/>
        <v>0.45867958560503791</v>
      </c>
      <c r="J666" s="128">
        <f t="shared" si="66"/>
        <v>101.47543491729576</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0.32423846153846159</v>
      </c>
      <c r="F667" s="128">
        <f t="shared" si="62"/>
        <v>42.151000000000003</v>
      </c>
      <c r="G667" s="122">
        <f t="shared" si="63"/>
        <v>0.3262824531446924</v>
      </c>
      <c r="H667" s="128">
        <f t="shared" si="64"/>
        <v>112357.97299999998</v>
      </c>
      <c r="I667" s="122">
        <f t="shared" si="65"/>
        <v>-0.11297339763967756</v>
      </c>
      <c r="J667" s="128">
        <f t="shared" si="66"/>
        <v>99.373551477705618</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0.52100769230769228</v>
      </c>
      <c r="F668" s="128">
        <f t="shared" si="62"/>
        <v>67.730999999999995</v>
      </c>
      <c r="G668" s="122">
        <f t="shared" si="63"/>
        <v>0.5211222797205235</v>
      </c>
      <c r="H668" s="128">
        <f t="shared" si="64"/>
        <v>179452.62600000002</v>
      </c>
      <c r="I668" s="122">
        <f t="shared" si="65"/>
        <v>0.15140488069012248</v>
      </c>
      <c r="J668" s="128">
        <f t="shared" si="66"/>
        <v>99.978011415498742</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0.11456923076923078</v>
      </c>
      <c r="F669" s="128">
        <f t="shared" si="62"/>
        <v>14.894000000000002</v>
      </c>
      <c r="G669" s="122">
        <f t="shared" si="63"/>
        <v>0.11974645862735873</v>
      </c>
      <c r="H669" s="128">
        <f t="shared" si="64"/>
        <v>41235.650999999998</v>
      </c>
      <c r="I669" s="122">
        <f t="shared" si="65"/>
        <v>-0.34907403797302616</v>
      </c>
      <c r="J669" s="128">
        <f t="shared" si="66"/>
        <v>95.676508585327724</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9.0446153846153871E-2</v>
      </c>
      <c r="F670" s="128">
        <f t="shared" si="62"/>
        <v>11.758000000000003</v>
      </c>
      <c r="G670" s="122">
        <f t="shared" si="63"/>
        <v>9.0213469703041602E-2</v>
      </c>
      <c r="H670" s="128">
        <f t="shared" si="64"/>
        <v>31065.73</v>
      </c>
      <c r="I670" s="122">
        <f t="shared" si="65"/>
        <v>-0.27134155606201682</v>
      </c>
      <c r="J670" s="128">
        <f t="shared" si="66"/>
        <v>100.2579261654365</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0.23496923076923076</v>
      </c>
      <c r="F671" s="128">
        <f t="shared" si="62"/>
        <v>30.545999999999999</v>
      </c>
      <c r="G671" s="122">
        <f t="shared" si="63"/>
        <v>0.23795315340430598</v>
      </c>
      <c r="H671" s="128">
        <f t="shared" si="64"/>
        <v>81941.072</v>
      </c>
      <c r="I671" s="122">
        <f t="shared" si="65"/>
        <v>-0.54074408341536384</v>
      </c>
      <c r="J671" s="128">
        <f t="shared" si="66"/>
        <v>98.746004164103169</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0.15956153846153848</v>
      </c>
      <c r="F672" s="128">
        <f t="shared" si="62"/>
        <v>20.743000000000002</v>
      </c>
      <c r="G672" s="122">
        <f t="shared" si="63"/>
        <v>0.1668264800004646</v>
      </c>
      <c r="H672" s="128">
        <f t="shared" si="64"/>
        <v>57448.032999999989</v>
      </c>
      <c r="I672" s="122">
        <f t="shared" si="65"/>
        <v>-0.46792767988321499</v>
      </c>
      <c r="J672" s="128">
        <f t="shared" si="66"/>
        <v>95.6452107969275</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0.42669999999999991</v>
      </c>
      <c r="F673" s="128">
        <f t="shared" si="62"/>
        <v>55.470999999999989</v>
      </c>
      <c r="G673" s="122">
        <f t="shared" si="63"/>
        <v>0.42451987756927384</v>
      </c>
      <c r="H673" s="128">
        <f t="shared" si="64"/>
        <v>146186.81599999999</v>
      </c>
      <c r="I673" s="122">
        <f t="shared" si="65"/>
        <v>0.30466277992509933</v>
      </c>
      <c r="J673" s="128">
        <f t="shared" si="66"/>
        <v>100.51355014121106</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0.29864615384615378</v>
      </c>
      <c r="F674" s="128">
        <f t="shared" si="62"/>
        <v>38.823999999999991</v>
      </c>
      <c r="G674" s="122">
        <f t="shared" si="63"/>
        <v>0.29969067946729855</v>
      </c>
      <c r="H674" s="128">
        <f t="shared" si="64"/>
        <v>103200.88299999999</v>
      </c>
      <c r="I674" s="122">
        <f t="shared" si="65"/>
        <v>-0.11495795543483357</v>
      </c>
      <c r="J674" s="128">
        <f t="shared" si="66"/>
        <v>99.651465429955508</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0.49783076923076913</v>
      </c>
      <c r="F675" s="128">
        <f t="shared" si="62"/>
        <v>64.717999999999989</v>
      </c>
      <c r="G675" s="122">
        <f t="shared" si="63"/>
        <v>0.49694785949506043</v>
      </c>
      <c r="H675" s="128">
        <f t="shared" si="64"/>
        <v>171127.97100000002</v>
      </c>
      <c r="I675" s="122">
        <f t="shared" si="65"/>
        <v>-5.6819107048774915E-2</v>
      </c>
      <c r="J675" s="128">
        <f t="shared" si="66"/>
        <v>100.17766647322031</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8.7707692307692334E-2</v>
      </c>
      <c r="F676" s="128">
        <f t="shared" si="62"/>
        <v>11.402000000000003</v>
      </c>
      <c r="G676" s="122">
        <f t="shared" si="63"/>
        <v>8.8270308806532749E-2</v>
      </c>
      <c r="H676" s="128">
        <f t="shared" si="64"/>
        <v>30396.587000000003</v>
      </c>
      <c r="I676" s="122">
        <f t="shared" si="65"/>
        <v>-0.12620201589762933</v>
      </c>
      <c r="J676" s="128">
        <f t="shared" si="66"/>
        <v>99.362620901130484</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9.9623076923076911E-2</v>
      </c>
      <c r="F677" s="128">
        <f t="shared" si="62"/>
        <v>12.950999999999999</v>
      </c>
      <c r="G677" s="122">
        <f t="shared" si="63"/>
        <v>0.10484807090295564</v>
      </c>
      <c r="H677" s="128">
        <f t="shared" si="64"/>
        <v>36105.271999999997</v>
      </c>
      <c r="I677" s="122">
        <f t="shared" si="65"/>
        <v>-0.50058772223711001</v>
      </c>
      <c r="J677" s="128">
        <f t="shared" si="66"/>
        <v>95.016604564222419</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0.3112923076923077</v>
      </c>
      <c r="F678" s="128">
        <f t="shared" si="62"/>
        <v>40.468000000000004</v>
      </c>
      <c r="G678" s="122">
        <f t="shared" si="63"/>
        <v>0.30810866017342414</v>
      </c>
      <c r="H678" s="128">
        <f t="shared" si="64"/>
        <v>106099.68199999999</v>
      </c>
      <c r="I678" s="122">
        <f t="shared" si="65"/>
        <v>0.13400277298341354</v>
      </c>
      <c r="J678" s="128">
        <f t="shared" si="66"/>
        <v>101.03328725557132</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0.13455384615384614</v>
      </c>
      <c r="F679" s="128">
        <f t="shared" si="62"/>
        <v>17.491999999999997</v>
      </c>
      <c r="G679" s="122">
        <f t="shared" si="63"/>
        <v>0.13878995986734738</v>
      </c>
      <c r="H679" s="128">
        <f t="shared" si="64"/>
        <v>47793.433000000005</v>
      </c>
      <c r="I679" s="122">
        <f t="shared" si="65"/>
        <v>-0.29167640166920333</v>
      </c>
      <c r="J679" s="128">
        <f t="shared" si="66"/>
        <v>96.947824095093011</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0.22444615384615385</v>
      </c>
      <c r="F680" s="128">
        <f t="shared" si="62"/>
        <v>29.178000000000001</v>
      </c>
      <c r="G680" s="122">
        <f t="shared" si="63"/>
        <v>0.23123159618768843</v>
      </c>
      <c r="H680" s="128">
        <f t="shared" si="64"/>
        <v>79626.450000000012</v>
      </c>
      <c r="I680" s="122">
        <f t="shared" si="65"/>
        <v>-0.29204141984861615</v>
      </c>
      <c r="J680" s="128">
        <f t="shared" si="66"/>
        <v>97.065521125397197</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0.24802307692307687</v>
      </c>
      <c r="F681" s="128">
        <f t="shared" si="62"/>
        <v>32.242999999999995</v>
      </c>
      <c r="G681" s="122">
        <f t="shared" si="63"/>
        <v>0.2437573745927204</v>
      </c>
      <c r="H681" s="128">
        <f t="shared" si="64"/>
        <v>83939.802000000011</v>
      </c>
      <c r="I681" s="122">
        <f t="shared" si="65"/>
        <v>0.18891088414980545</v>
      </c>
      <c r="J681" s="128">
        <f t="shared" si="66"/>
        <v>101.74997878012255</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0.50237692307692305</v>
      </c>
      <c r="F682" s="128">
        <f t="shared" si="62"/>
        <v>65.308999999999997</v>
      </c>
      <c r="G682" s="122">
        <f t="shared" si="63"/>
        <v>0.4896248729519862</v>
      </c>
      <c r="H682" s="128">
        <f t="shared" si="64"/>
        <v>168606.24200000006</v>
      </c>
      <c r="I682" s="122">
        <f t="shared" si="65"/>
        <v>0.37600172623695166</v>
      </c>
      <c r="J682" s="128">
        <f t="shared" si="66"/>
        <v>102.60445308835186</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0.1562076923076923</v>
      </c>
      <c r="F683" s="128">
        <f t="shared" si="62"/>
        <v>20.306999999999999</v>
      </c>
      <c r="G683" s="122">
        <f t="shared" si="63"/>
        <v>0.15259199437794388</v>
      </c>
      <c r="H683" s="128">
        <f t="shared" si="64"/>
        <v>52546.273999999998</v>
      </c>
      <c r="I683" s="122">
        <f t="shared" si="65"/>
        <v>0.15135585169891044</v>
      </c>
      <c r="J683" s="128">
        <f t="shared" si="66"/>
        <v>102.36952006852533</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9.9415384615384628E-2</v>
      </c>
      <c r="F684" s="128">
        <f t="shared" si="62"/>
        <v>12.924000000000001</v>
      </c>
      <c r="G684" s="122">
        <f t="shared" si="63"/>
        <v>0.10023453789370364</v>
      </c>
      <c r="H684" s="128">
        <f t="shared" si="64"/>
        <v>34516.564999999995</v>
      </c>
      <c r="I684" s="122">
        <f t="shared" si="65"/>
        <v>-0.17359318057977771</v>
      </c>
      <c r="J684" s="128">
        <f t="shared" si="66"/>
        <v>99.182763451069434</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0.31037692307692299</v>
      </c>
      <c r="F685" s="128">
        <f t="shared" si="62"/>
        <v>40.34899999999999</v>
      </c>
      <c r="G685" s="122">
        <f t="shared" si="63"/>
        <v>0.3094652309515098</v>
      </c>
      <c r="H685" s="128">
        <f t="shared" si="64"/>
        <v>106566.82800000001</v>
      </c>
      <c r="I685" s="122">
        <f t="shared" si="65"/>
        <v>0.26404048908756461</v>
      </c>
      <c r="J685" s="128">
        <f t="shared" si="66"/>
        <v>100.29460244131789</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0.13071538461538459</v>
      </c>
      <c r="F686" s="128">
        <f t="shared" si="62"/>
        <v>16.992999999999999</v>
      </c>
      <c r="G686" s="122">
        <f t="shared" si="63"/>
        <v>0.12876834282926489</v>
      </c>
      <c r="H686" s="128">
        <f t="shared" si="64"/>
        <v>44342.409</v>
      </c>
      <c r="I686" s="122">
        <f t="shared" si="65"/>
        <v>-0.24172716471334163</v>
      </c>
      <c r="J686" s="128">
        <f t="shared" si="66"/>
        <v>101.5120500453293</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0.21487692307692305</v>
      </c>
      <c r="F687" s="128">
        <f t="shared" si="62"/>
        <v>27.933999999999997</v>
      </c>
      <c r="G687" s="122">
        <f t="shared" si="63"/>
        <v>0.21698081647587686</v>
      </c>
      <c r="H687" s="128">
        <f t="shared" si="64"/>
        <v>74719.08</v>
      </c>
      <c r="I687" s="122">
        <f t="shared" si="65"/>
        <v>-0.26888739303332637</v>
      </c>
      <c r="J687" s="128">
        <f t="shared" si="66"/>
        <v>99.030378153643042</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0.17948461538461544</v>
      </c>
      <c r="F688" s="128">
        <f t="shared" si="62"/>
        <v>23.333000000000006</v>
      </c>
      <c r="G688" s="122">
        <f t="shared" si="63"/>
        <v>0.1764788475946544</v>
      </c>
      <c r="H688" s="128">
        <f t="shared" si="64"/>
        <v>60771.903000000006</v>
      </c>
      <c r="I688" s="122">
        <f t="shared" si="65"/>
        <v>-0.10766445817718379</v>
      </c>
      <c r="J688" s="128">
        <f t="shared" si="66"/>
        <v>101.70318869990858</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0.68449230769230784</v>
      </c>
      <c r="F689" s="128">
        <f t="shared" si="62"/>
        <v>88.984000000000023</v>
      </c>
      <c r="G689" s="122">
        <f t="shared" si="63"/>
        <v>0.67503632556815862</v>
      </c>
      <c r="H689" s="128">
        <f t="shared" si="64"/>
        <v>232454.15899999999</v>
      </c>
      <c r="I689" s="122">
        <f t="shared" si="65"/>
        <v>0.36305307193066877</v>
      </c>
      <c r="J689" s="128">
        <f t="shared" si="66"/>
        <v>101.40081085505885</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8.660000000000001E-2</v>
      </c>
      <c r="F690" s="128">
        <f t="shared" si="62"/>
        <v>11.258000000000001</v>
      </c>
      <c r="G690" s="122">
        <f t="shared" si="63"/>
        <v>8.4239198740845303E-2</v>
      </c>
      <c r="H690" s="128">
        <f t="shared" si="64"/>
        <v>29008.442000000006</v>
      </c>
      <c r="I690" s="122">
        <f t="shared" si="65"/>
        <v>-0.20739143043440292</v>
      </c>
      <c r="J690" s="128">
        <f t="shared" si="66"/>
        <v>102.80249728682429</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7.1330769230769239E-2</v>
      </c>
      <c r="F691" s="128">
        <f t="shared" si="62"/>
        <v>9.2730000000000015</v>
      </c>
      <c r="G691" s="122">
        <f t="shared" si="63"/>
        <v>6.3149452023765984E-2</v>
      </c>
      <c r="H691" s="128">
        <f t="shared" si="64"/>
        <v>21746.019000000008</v>
      </c>
      <c r="I691" s="122">
        <f t="shared" si="65"/>
        <v>-0.12873477752770282</v>
      </c>
      <c r="J691" s="128">
        <f t="shared" si="66"/>
        <v>112.95548408547434</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0.38779230769230771</v>
      </c>
      <c r="F692" s="128">
        <f t="shared" si="62"/>
        <v>50.413000000000004</v>
      </c>
      <c r="G692" s="122">
        <f t="shared" si="63"/>
        <v>0.38446753088355723</v>
      </c>
      <c r="H692" s="128">
        <f t="shared" si="64"/>
        <v>132394.47</v>
      </c>
      <c r="I692" s="122">
        <f t="shared" si="65"/>
        <v>0.29235158846957404</v>
      </c>
      <c r="J692" s="128">
        <f t="shared" si="66"/>
        <v>100.86477440659544</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0.12263076923076924</v>
      </c>
      <c r="F693" s="128">
        <f t="shared" si="62"/>
        <v>15.942</v>
      </c>
      <c r="G693" s="122">
        <f t="shared" si="63"/>
        <v>0.12276038308969156</v>
      </c>
      <c r="H693" s="128">
        <f t="shared" si="64"/>
        <v>42273.520000000004</v>
      </c>
      <c r="I693" s="122">
        <f t="shared" si="65"/>
        <v>-0.27170026384341622</v>
      </c>
      <c r="J693" s="128">
        <f t="shared" si="66"/>
        <v>99.894417192533822</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0.40273076923076923</v>
      </c>
      <c r="F694" s="128">
        <f t="shared" si="62"/>
        <v>52.354999999999997</v>
      </c>
      <c r="G694" s="122">
        <f t="shared" si="63"/>
        <v>0.39870904407622304</v>
      </c>
      <c r="H694" s="128">
        <f t="shared" si="64"/>
        <v>137298.649</v>
      </c>
      <c r="I694" s="122">
        <f t="shared" si="65"/>
        <v>0.20260918406485179</v>
      </c>
      <c r="J694" s="128">
        <f t="shared" si="66"/>
        <v>101.00868671385777</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0.31129230769230765</v>
      </c>
      <c r="F695" s="128">
        <f t="shared" si="62"/>
        <v>40.467999999999996</v>
      </c>
      <c r="G695" s="122">
        <f t="shared" si="63"/>
        <v>0.31337709592923646</v>
      </c>
      <c r="H695" s="128">
        <f t="shared" si="64"/>
        <v>107913.91</v>
      </c>
      <c r="I695" s="122">
        <f t="shared" si="65"/>
        <v>-0.1507289813889382</v>
      </c>
      <c r="J695" s="128">
        <f t="shared" si="66"/>
        <v>99.334734968186837</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0.34266923076923078</v>
      </c>
      <c r="F696" s="128">
        <f t="shared" si="62"/>
        <v>44.547000000000004</v>
      </c>
      <c r="G696" s="122">
        <f t="shared" si="63"/>
        <v>0.33114991084859363</v>
      </c>
      <c r="H696" s="128">
        <f t="shared" si="64"/>
        <v>114034.12100000001</v>
      </c>
      <c r="I696" s="122">
        <f t="shared" si="65"/>
        <v>0.25775605349894376</v>
      </c>
      <c r="J696" s="128">
        <f t="shared" si="66"/>
        <v>103.47858161613819</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0.12209230769230768</v>
      </c>
      <c r="F697" s="128">
        <f t="shared" si="62"/>
        <v>15.871999999999998</v>
      </c>
      <c r="G697" s="122">
        <f t="shared" si="63"/>
        <v>0.12527643034284089</v>
      </c>
      <c r="H697" s="128">
        <f t="shared" si="64"/>
        <v>43139.941000000006</v>
      </c>
      <c r="I697" s="122">
        <f t="shared" si="65"/>
        <v>-0.3742921946303665</v>
      </c>
      <c r="J697" s="128">
        <f t="shared" si="66"/>
        <v>97.458322653495713</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8.5946153846153867E-2</v>
      </c>
      <c r="F698" s="128">
        <f t="shared" si="62"/>
        <v>11.173000000000002</v>
      </c>
      <c r="G698" s="122">
        <f t="shared" si="63"/>
        <v>8.9382799296081422E-2</v>
      </c>
      <c r="H698" s="128">
        <f t="shared" si="64"/>
        <v>30779.682000000004</v>
      </c>
      <c r="I698" s="122">
        <f t="shared" si="65"/>
        <v>-0.30081119341835122</v>
      </c>
      <c r="J698" s="128">
        <f t="shared" si="66"/>
        <v>96.155137815114031</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0.21863846153846156</v>
      </c>
      <c r="F699" s="128">
        <f t="shared" si="62"/>
        <v>28.423000000000002</v>
      </c>
      <c r="G699" s="122">
        <f t="shared" si="63"/>
        <v>0.22186827661909983</v>
      </c>
      <c r="H699" s="128">
        <f t="shared" si="64"/>
        <v>76402.11599999998</v>
      </c>
      <c r="I699" s="122">
        <f t="shared" si="65"/>
        <v>-0.1247576510668718</v>
      </c>
      <c r="J699" s="128">
        <f t="shared" si="66"/>
        <v>98.544264583537938</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0.16301538461538462</v>
      </c>
      <c r="F700" s="128">
        <f t="shared" si="62"/>
        <v>21.192</v>
      </c>
      <c r="G700" s="122">
        <f t="shared" si="63"/>
        <v>0.16510659255774518</v>
      </c>
      <c r="H700" s="128">
        <f t="shared" si="64"/>
        <v>56855.776000000013</v>
      </c>
      <c r="I700" s="122">
        <f t="shared" si="65"/>
        <v>-0.18423712348564189</v>
      </c>
      <c r="J700" s="128">
        <f t="shared" si="66"/>
        <v>98.733419477705482</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0.38250769230769233</v>
      </c>
      <c r="F701" s="128">
        <f t="shared" si="62"/>
        <v>49.725999999999999</v>
      </c>
      <c r="G701" s="122">
        <f t="shared" si="63"/>
        <v>0.38221396337532448</v>
      </c>
      <c r="H701" s="128">
        <f t="shared" si="64"/>
        <v>131618.43599999999</v>
      </c>
      <c r="I701" s="122">
        <f t="shared" si="65"/>
        <v>1.6691694467794237E-2</v>
      </c>
      <c r="J701" s="128">
        <f t="shared" si="66"/>
        <v>100.07684934631217</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0.27385384615384617</v>
      </c>
      <c r="F702" s="128">
        <f t="shared" si="62"/>
        <v>35.600999999999999</v>
      </c>
      <c r="G702" s="122">
        <f t="shared" si="63"/>
        <v>0.27676442829845682</v>
      </c>
      <c r="H702" s="128">
        <f t="shared" si="64"/>
        <v>95306.044999999998</v>
      </c>
      <c r="I702" s="122">
        <f t="shared" si="65"/>
        <v>-9.7377677354948136E-2</v>
      </c>
      <c r="J702" s="128">
        <f t="shared" si="66"/>
        <v>98.948353962066278</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0.41417692307692305</v>
      </c>
      <c r="F703" s="128">
        <f t="shared" si="62"/>
        <v>53.842999999999996</v>
      </c>
      <c r="G703" s="122">
        <f t="shared" si="63"/>
        <v>0.4029699411658797</v>
      </c>
      <c r="H703" s="128">
        <f t="shared" si="64"/>
        <v>138765.92300000001</v>
      </c>
      <c r="I703" s="122">
        <f t="shared" si="65"/>
        <v>0.17629453820181185</v>
      </c>
      <c r="J703" s="128">
        <f t="shared" si="66"/>
        <v>102.78109624718388</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0.11963846153846154</v>
      </c>
      <c r="F704" s="128">
        <f t="shared" si="62"/>
        <v>15.553000000000001</v>
      </c>
      <c r="G704" s="122">
        <f t="shared" si="63"/>
        <v>0.11949797594364003</v>
      </c>
      <c r="H704" s="128">
        <f t="shared" si="64"/>
        <v>41150.083999999995</v>
      </c>
      <c r="I704" s="122">
        <f t="shared" si="65"/>
        <v>-0.14507537804467299</v>
      </c>
      <c r="J704" s="128">
        <f t="shared" si="66"/>
        <v>100.11756315846534</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0.10843076923076922</v>
      </c>
      <c r="F705" s="128">
        <f t="shared" si="62"/>
        <v>14.095999999999998</v>
      </c>
      <c r="G705" s="122">
        <f t="shared" si="63"/>
        <v>0.1051040312697832</v>
      </c>
      <c r="H705" s="128">
        <f t="shared" si="64"/>
        <v>36193.414000000004</v>
      </c>
      <c r="I705" s="122">
        <f t="shared" si="65"/>
        <v>-0.10794700092505</v>
      </c>
      <c r="J705" s="128">
        <f t="shared" si="66"/>
        <v>103.16518588373351</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0.26214615384615386</v>
      </c>
      <c r="F706" s="128">
        <f t="shared" si="62"/>
        <v>34.079000000000001</v>
      </c>
      <c r="G706" s="122">
        <f t="shared" si="63"/>
        <v>0.26789842837976757</v>
      </c>
      <c r="H706" s="128">
        <f t="shared" si="64"/>
        <v>92252.967000000004</v>
      </c>
      <c r="I706" s="122">
        <f t="shared" si="65"/>
        <v>4.2045837683347832E-2</v>
      </c>
      <c r="J706" s="128">
        <f t="shared" si="66"/>
        <v>97.85281512534317</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0.13120769230769233</v>
      </c>
      <c r="F707" s="128">
        <f t="shared" si="62"/>
        <v>17.057000000000002</v>
      </c>
      <c r="G707" s="122">
        <f t="shared" si="63"/>
        <v>0.13624762892106471</v>
      </c>
      <c r="H707" s="128">
        <f t="shared" si="64"/>
        <v>46917.961000000003</v>
      </c>
      <c r="I707" s="122">
        <f t="shared" si="65"/>
        <v>-0.36713582431765757</v>
      </c>
      <c r="J707" s="128">
        <f t="shared" si="66"/>
        <v>96.300899580210469</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0.26663076923076928</v>
      </c>
      <c r="F708" s="128">
        <f t="shared" si="62"/>
        <v>34.662000000000006</v>
      </c>
      <c r="G708" s="122">
        <f t="shared" si="63"/>
        <v>0.25901523704981438</v>
      </c>
      <c r="H708" s="128">
        <f t="shared" si="64"/>
        <v>89193.968999999983</v>
      </c>
      <c r="I708" s="122">
        <f t="shared" si="65"/>
        <v>-5.2189832219169473E-2</v>
      </c>
      <c r="J708" s="128">
        <f t="shared" si="66"/>
        <v>102.94018694332267</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v>
      </c>
      <c r="F709" s="128">
        <f t="shared" si="62"/>
        <v>42.639999999999986</v>
      </c>
      <c r="G709" s="122">
        <f t="shared" si="63"/>
        <v>0.32799999999999996</v>
      </c>
      <c r="H709" s="128">
        <f t="shared" si="64"/>
        <v>112949.42399999998</v>
      </c>
      <c r="I709" s="122">
        <f t="shared" si="65"/>
        <v>0.15609493458912407</v>
      </c>
      <c r="J709" s="128">
        <f t="shared" si="66"/>
        <v>99.999999999999972</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0.27355384615384615</v>
      </c>
      <c r="F710" s="128">
        <f t="shared" si="62"/>
        <v>35.561999999999998</v>
      </c>
      <c r="G710" s="122">
        <f t="shared" si="63"/>
        <v>0.26271369621150081</v>
      </c>
      <c r="H710" s="128">
        <f t="shared" si="64"/>
        <v>90467.562999999995</v>
      </c>
      <c r="I710" s="122">
        <f t="shared" si="65"/>
        <v>2.1885417114079528E-2</v>
      </c>
      <c r="J710" s="128">
        <f t="shared" si="66"/>
        <v>104.1262218524071</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0.18791538461538462</v>
      </c>
      <c r="F711" s="128">
        <f t="shared" si="62"/>
        <v>24.429000000000002</v>
      </c>
      <c r="G711" s="122">
        <f t="shared" si="63"/>
        <v>0.17909578403870388</v>
      </c>
      <c r="H711" s="128">
        <f t="shared" si="64"/>
        <v>61673.065999999992</v>
      </c>
      <c r="I711" s="122">
        <f t="shared" si="65"/>
        <v>0.12624350136469234</v>
      </c>
      <c r="J711" s="128">
        <f t="shared" si="66"/>
        <v>104.92451602030719</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0.13564615384615386</v>
      </c>
      <c r="F712" s="128">
        <f t="shared" si="62"/>
        <v>17.634</v>
      </c>
      <c r="G712" s="122">
        <f t="shared" si="63"/>
        <v>0.13890601350919685</v>
      </c>
      <c r="H712" s="128">
        <f t="shared" si="64"/>
        <v>47833.397000000012</v>
      </c>
      <c r="I712" s="122">
        <f t="shared" si="65"/>
        <v>-0.28806865186930802</v>
      </c>
      <c r="J712" s="128">
        <f t="shared" si="66"/>
        <v>97.65319039781734</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0.25356153846153845</v>
      </c>
      <c r="F713" s="128">
        <f t="shared" ref="F713:F776" si="68">SUMPRODUCT($K$2:$AI$2,$K713:$AI713)</f>
        <v>32.963000000000001</v>
      </c>
      <c r="G713" s="122">
        <f t="shared" ref="G713:G776" si="69">SUMPRODUCT($K$3:$AI$3,$K713:$AI713)/$J$3</f>
        <v>0.26167490518588216</v>
      </c>
      <c r="H713" s="128">
        <f t="shared" ref="H713:H776" si="70">SUMPRODUCT($K$3:$AI$3,$K713:$AI713)</f>
        <v>90109.847000000009</v>
      </c>
      <c r="I713" s="122">
        <f t="shared" ref="I713:I776" si="71">CORREL($K$4:$AI$4,$K713:$AI713)</f>
        <v>-0.21219971199061993</v>
      </c>
      <c r="J713" s="128">
        <f t="shared" si="66"/>
        <v>96.899447916650487</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0.13503076923076926</v>
      </c>
      <c r="F714" s="128">
        <f t="shared" si="68"/>
        <v>17.554000000000002</v>
      </c>
      <c r="G714" s="122">
        <f t="shared" si="69"/>
        <v>0.13033759343473947</v>
      </c>
      <c r="H714" s="128">
        <f t="shared" si="70"/>
        <v>44882.793000000012</v>
      </c>
      <c r="I714" s="122">
        <f t="shared" si="71"/>
        <v>-0.26347882109127607</v>
      </c>
      <c r="J714" s="128">
        <f t="shared" ref="J714:J777" si="72">$E714/$G714*100</f>
        <v>103.60078444933056</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0.32404615384615387</v>
      </c>
      <c r="F715" s="128">
        <f t="shared" si="68"/>
        <v>42.126000000000005</v>
      </c>
      <c r="G715" s="122">
        <f t="shared" si="69"/>
        <v>0.32266527857636534</v>
      </c>
      <c r="H715" s="128">
        <f t="shared" si="70"/>
        <v>111112.37000000001</v>
      </c>
      <c r="I715" s="122">
        <f t="shared" si="71"/>
        <v>1.688951989675937E-2</v>
      </c>
      <c r="J715" s="128">
        <f t="shared" si="72"/>
        <v>100.42795905276239</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0.2078153846153846</v>
      </c>
      <c r="F716" s="128">
        <f t="shared" si="68"/>
        <v>27.015999999999998</v>
      </c>
      <c r="G716" s="122">
        <f t="shared" si="69"/>
        <v>0.20440495356576585</v>
      </c>
      <c r="H716" s="128">
        <f t="shared" si="70"/>
        <v>70388.481</v>
      </c>
      <c r="I716" s="122">
        <f t="shared" si="71"/>
        <v>-0.1867442080931791</v>
      </c>
      <c r="J716" s="128">
        <f t="shared" si="72"/>
        <v>101.66846790653803</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0.31280000000000008</v>
      </c>
      <c r="F717" s="128">
        <f t="shared" si="68"/>
        <v>40.664000000000009</v>
      </c>
      <c r="G717" s="122">
        <f t="shared" si="69"/>
        <v>0.29489868392777285</v>
      </c>
      <c r="H717" s="128">
        <f t="shared" si="70"/>
        <v>101550.72100000001</v>
      </c>
      <c r="I717" s="122">
        <f t="shared" si="71"/>
        <v>0.29479228974783339</v>
      </c>
      <c r="J717" s="128">
        <f t="shared" si="72"/>
        <v>106.07032755582308</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8.5146153846153858E-2</v>
      </c>
      <c r="F718" s="128">
        <f t="shared" si="68"/>
        <v>11.069000000000001</v>
      </c>
      <c r="G718" s="122">
        <f t="shared" si="69"/>
        <v>7.6902177385163098E-2</v>
      </c>
      <c r="H718" s="128">
        <f t="shared" si="70"/>
        <v>26481.879999999994</v>
      </c>
      <c r="I718" s="122">
        <f t="shared" si="71"/>
        <v>-1.3413337456856472E-2</v>
      </c>
      <c r="J718" s="128">
        <f t="shared" si="72"/>
        <v>110.72008198116545</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8.4684615384615386E-2</v>
      </c>
      <c r="F719" s="128">
        <f t="shared" si="68"/>
        <v>11.009</v>
      </c>
      <c r="G719" s="122">
        <f t="shared" si="69"/>
        <v>8.5989235040277848E-2</v>
      </c>
      <c r="H719" s="128">
        <f t="shared" si="70"/>
        <v>29611.080999999998</v>
      </c>
      <c r="I719" s="122">
        <f t="shared" si="71"/>
        <v>-0.26456403050692395</v>
      </c>
      <c r="J719" s="128">
        <f t="shared" si="72"/>
        <v>98.482810487787958</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0.32193846153846156</v>
      </c>
      <c r="F720" s="128">
        <f t="shared" si="68"/>
        <v>41.852000000000004</v>
      </c>
      <c r="G720" s="122">
        <f t="shared" si="69"/>
        <v>0.33239118301302711</v>
      </c>
      <c r="H720" s="128">
        <f t="shared" si="70"/>
        <v>114461.56299999999</v>
      </c>
      <c r="I720" s="122">
        <f t="shared" si="71"/>
        <v>-0.2265811474843295</v>
      </c>
      <c r="J720" s="128">
        <f t="shared" si="72"/>
        <v>96.855295203737128</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0.10937692307692308</v>
      </c>
      <c r="F721" s="128">
        <f t="shared" si="68"/>
        <v>14.219000000000001</v>
      </c>
      <c r="G721" s="122">
        <f t="shared" si="69"/>
        <v>0.10871947508116554</v>
      </c>
      <c r="H721" s="128">
        <f t="shared" si="70"/>
        <v>37438.421000000002</v>
      </c>
      <c r="I721" s="122">
        <f t="shared" si="71"/>
        <v>-0.30904521398287016</v>
      </c>
      <c r="J721" s="128">
        <f t="shared" si="72"/>
        <v>100.60471961924642</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0.34964615384615377</v>
      </c>
      <c r="F722" s="128">
        <f t="shared" si="68"/>
        <v>45.453999999999994</v>
      </c>
      <c r="G722" s="122">
        <f t="shared" si="69"/>
        <v>0.34678180556281551</v>
      </c>
      <c r="H722" s="128">
        <f t="shared" si="70"/>
        <v>119417.08900000002</v>
      </c>
      <c r="I722" s="122">
        <f t="shared" si="71"/>
        <v>-7.285270143459785E-2</v>
      </c>
      <c r="J722" s="128">
        <f t="shared" si="72"/>
        <v>100.825979978589</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0.39408461538461548</v>
      </c>
      <c r="F723" s="128">
        <f t="shared" si="68"/>
        <v>51.231000000000009</v>
      </c>
      <c r="G723" s="122">
        <f t="shared" si="69"/>
        <v>0.40003551246086921</v>
      </c>
      <c r="H723" s="128">
        <f t="shared" si="70"/>
        <v>137755.429</v>
      </c>
      <c r="I723" s="122">
        <f t="shared" si="71"/>
        <v>-0.10757234554205895</v>
      </c>
      <c r="J723" s="128">
        <f t="shared" si="72"/>
        <v>98.512407801085942</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0.19843846153846151</v>
      </c>
      <c r="F724" s="128">
        <f t="shared" si="68"/>
        <v>25.796999999999997</v>
      </c>
      <c r="G724" s="122">
        <f t="shared" si="69"/>
        <v>0.19531317117650818</v>
      </c>
      <c r="H724" s="128">
        <f t="shared" si="70"/>
        <v>67257.653000000006</v>
      </c>
      <c r="I724" s="122">
        <f t="shared" si="71"/>
        <v>-0.18243307385512908</v>
      </c>
      <c r="J724" s="128">
        <f t="shared" si="72"/>
        <v>101.60014316655017</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0.11740000000000002</v>
      </c>
      <c r="F725" s="128">
        <f t="shared" si="68"/>
        <v>15.262000000000002</v>
      </c>
      <c r="G725" s="122">
        <f t="shared" si="69"/>
        <v>0.11846041329081942</v>
      </c>
      <c r="H725" s="128">
        <f t="shared" si="70"/>
        <v>40792.790999999997</v>
      </c>
      <c r="I725" s="122">
        <f t="shared" si="71"/>
        <v>-0.16562681214141939</v>
      </c>
      <c r="J725" s="128">
        <f t="shared" si="72"/>
        <v>99.104837420906094</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6.577692307692308E-2</v>
      </c>
      <c r="F726" s="128">
        <f t="shared" si="68"/>
        <v>8.5510000000000002</v>
      </c>
      <c r="G726" s="122">
        <f t="shared" si="69"/>
        <v>6.4378611793540458E-2</v>
      </c>
      <c r="H726" s="128">
        <f t="shared" si="70"/>
        <v>22169.290000000005</v>
      </c>
      <c r="I726" s="122">
        <f t="shared" si="71"/>
        <v>-0.15314775795276664</v>
      </c>
      <c r="J726" s="128">
        <f t="shared" si="72"/>
        <v>102.17201217054345</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0.24830769230769231</v>
      </c>
      <c r="F727" s="128">
        <f t="shared" si="68"/>
        <v>32.28</v>
      </c>
      <c r="G727" s="122">
        <f t="shared" si="69"/>
        <v>0.249816336487028</v>
      </c>
      <c r="H727" s="128">
        <f t="shared" si="70"/>
        <v>86026.253999999986</v>
      </c>
      <c r="I727" s="122">
        <f t="shared" si="71"/>
        <v>4.9084356564939799E-2</v>
      </c>
      <c r="J727" s="128">
        <f t="shared" si="72"/>
        <v>99.396098669706475</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0.14730769230769233</v>
      </c>
      <c r="F728" s="128">
        <f t="shared" si="68"/>
        <v>19.150000000000002</v>
      </c>
      <c r="G728" s="122">
        <f t="shared" si="69"/>
        <v>0.14509936461473236</v>
      </c>
      <c r="H728" s="128">
        <f t="shared" si="70"/>
        <v>49966.127000000008</v>
      </c>
      <c r="I728" s="122">
        <f t="shared" si="71"/>
        <v>-0.31684062364811916</v>
      </c>
      <c r="J728" s="128">
        <f t="shared" si="72"/>
        <v>101.52194166998838</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0.19146923076923075</v>
      </c>
      <c r="F729" s="128">
        <f t="shared" si="68"/>
        <v>24.890999999999998</v>
      </c>
      <c r="G729" s="122">
        <f t="shared" si="69"/>
        <v>0.18565456879178069</v>
      </c>
      <c r="H729" s="128">
        <f t="shared" si="70"/>
        <v>63931.636000000013</v>
      </c>
      <c r="I729" s="122">
        <f t="shared" si="71"/>
        <v>-0.20948140908652496</v>
      </c>
      <c r="J729" s="128">
        <f t="shared" si="72"/>
        <v>103.1319789301665</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0.33113076923076928</v>
      </c>
      <c r="F730" s="128">
        <f t="shared" si="68"/>
        <v>43.047000000000004</v>
      </c>
      <c r="G730" s="122">
        <f t="shared" si="69"/>
        <v>0.33010140609481986</v>
      </c>
      <c r="H730" s="128">
        <f t="shared" si="70"/>
        <v>113673.05999999998</v>
      </c>
      <c r="I730" s="122">
        <f t="shared" si="71"/>
        <v>0.2564286148760731</v>
      </c>
      <c r="J730" s="128">
        <f t="shared" si="72"/>
        <v>100.31183239966379</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0.15239230769230769</v>
      </c>
      <c r="F731" s="128">
        <f t="shared" si="68"/>
        <v>19.811</v>
      </c>
      <c r="G731" s="122">
        <f t="shared" si="69"/>
        <v>0.15976067929306126</v>
      </c>
      <c r="H731" s="128">
        <f t="shared" si="70"/>
        <v>55014.867999999988</v>
      </c>
      <c r="I731" s="122">
        <f t="shared" si="71"/>
        <v>-0.38591621893459399</v>
      </c>
      <c r="J731" s="128">
        <f t="shared" si="72"/>
        <v>95.387869134408717</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0.12683076923076922</v>
      </c>
      <c r="F732" s="128">
        <f t="shared" si="68"/>
        <v>16.488</v>
      </c>
      <c r="G732" s="122">
        <f t="shared" si="69"/>
        <v>0.12491124353144115</v>
      </c>
      <c r="H732" s="128">
        <f t="shared" si="70"/>
        <v>43014.186000000009</v>
      </c>
      <c r="I732" s="122">
        <f t="shared" si="71"/>
        <v>-0.17149803428385774</v>
      </c>
      <c r="J732" s="128">
        <f t="shared" si="72"/>
        <v>101.53671170429499</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8.733076923076924E-2</v>
      </c>
      <c r="F733" s="128">
        <f t="shared" si="68"/>
        <v>11.353000000000002</v>
      </c>
      <c r="G733" s="122">
        <f t="shared" si="69"/>
        <v>8.393962678375412E-2</v>
      </c>
      <c r="H733" s="128">
        <f t="shared" si="70"/>
        <v>28905.281999999999</v>
      </c>
      <c r="I733" s="122">
        <f t="shared" si="71"/>
        <v>-0.22467318567290664</v>
      </c>
      <c r="J733" s="128">
        <f t="shared" si="72"/>
        <v>104.03997799007543</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0.28138461538461534</v>
      </c>
      <c r="F734" s="128">
        <f t="shared" si="68"/>
        <v>36.58</v>
      </c>
      <c r="G734" s="122">
        <f t="shared" si="69"/>
        <v>0.28311022830891108</v>
      </c>
      <c r="H734" s="128">
        <f t="shared" si="70"/>
        <v>97491.272000000012</v>
      </c>
      <c r="I734" s="122">
        <f t="shared" si="71"/>
        <v>-9.7351666934575753E-2</v>
      </c>
      <c r="J734" s="128">
        <f t="shared" si="72"/>
        <v>99.390480190488603</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0.13551538461538459</v>
      </c>
      <c r="F735" s="128">
        <f t="shared" si="68"/>
        <v>17.616999999999997</v>
      </c>
      <c r="G735" s="122">
        <f t="shared" si="69"/>
        <v>0.13266585936728637</v>
      </c>
      <c r="H735" s="128">
        <f t="shared" si="70"/>
        <v>45684.549999999996</v>
      </c>
      <c r="I735" s="122">
        <f t="shared" si="71"/>
        <v>-0.29225221283027153</v>
      </c>
      <c r="J735" s="128">
        <f t="shared" si="72"/>
        <v>102.14789642315534</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0.16066153846153849</v>
      </c>
      <c r="F736" s="128">
        <f t="shared" si="68"/>
        <v>20.886000000000003</v>
      </c>
      <c r="G736" s="122">
        <f t="shared" si="69"/>
        <v>0.15792262122558501</v>
      </c>
      <c r="H736" s="128">
        <f t="shared" si="70"/>
        <v>54381.918000000005</v>
      </c>
      <c r="I736" s="122">
        <f t="shared" si="71"/>
        <v>-0.11976412360096494</v>
      </c>
      <c r="J736" s="128">
        <f t="shared" si="72"/>
        <v>101.7343412961979</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0.33936923076923076</v>
      </c>
      <c r="F737" s="128">
        <f t="shared" si="68"/>
        <v>44.117999999999995</v>
      </c>
      <c r="G737" s="122">
        <f t="shared" si="69"/>
        <v>0.34068084377305013</v>
      </c>
      <c r="H737" s="128">
        <f t="shared" si="70"/>
        <v>117316.174</v>
      </c>
      <c r="I737" s="122">
        <f t="shared" si="71"/>
        <v>-0.37542982911844969</v>
      </c>
      <c r="J737" s="128">
        <f t="shared" si="72"/>
        <v>99.61500242006764</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0.14361538461538462</v>
      </c>
      <c r="F738" s="128">
        <f t="shared" si="68"/>
        <v>18.670000000000002</v>
      </c>
      <c r="G738" s="122">
        <f t="shared" si="69"/>
        <v>0.13522699051568426</v>
      </c>
      <c r="H738" s="128">
        <f t="shared" si="70"/>
        <v>46566.495999999999</v>
      </c>
      <c r="I738" s="122">
        <f t="shared" si="71"/>
        <v>0.10449995999421788</v>
      </c>
      <c r="J738" s="128">
        <f t="shared" si="72"/>
        <v>106.20319513708871</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0.15605384615384618</v>
      </c>
      <c r="F739" s="128">
        <f t="shared" si="68"/>
        <v>20.287000000000003</v>
      </c>
      <c r="G739" s="122">
        <f t="shared" si="69"/>
        <v>0.15750277908455737</v>
      </c>
      <c r="H739" s="128">
        <f t="shared" si="70"/>
        <v>54237.342000000004</v>
      </c>
      <c r="I739" s="122">
        <f t="shared" si="71"/>
        <v>-0.13779733652599238</v>
      </c>
      <c r="J739" s="128">
        <f t="shared" si="72"/>
        <v>99.08005881602044</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0.11093846153846154</v>
      </c>
      <c r="F740" s="128">
        <f t="shared" si="68"/>
        <v>14.422000000000001</v>
      </c>
      <c r="G740" s="122">
        <f t="shared" si="69"/>
        <v>0.10502448614523258</v>
      </c>
      <c r="H740" s="128">
        <f t="shared" si="70"/>
        <v>36166.021999999997</v>
      </c>
      <c r="I740" s="122">
        <f t="shared" si="71"/>
        <v>-0.13193611263336141</v>
      </c>
      <c r="J740" s="128">
        <f t="shared" si="72"/>
        <v>105.63104435002981</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0.24507692307692308</v>
      </c>
      <c r="F741" s="128">
        <f t="shared" si="68"/>
        <v>31.86</v>
      </c>
      <c r="G741" s="122">
        <f t="shared" si="69"/>
        <v>0.24550224766086448</v>
      </c>
      <c r="H741" s="128">
        <f t="shared" si="70"/>
        <v>84540.662999999971</v>
      </c>
      <c r="I741" s="122">
        <f t="shared" si="71"/>
        <v>-2.5162967232736717E-2</v>
      </c>
      <c r="J741" s="128">
        <f t="shared" si="72"/>
        <v>99.826753283119047</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0.12396923076923076</v>
      </c>
      <c r="F742" s="128">
        <f t="shared" si="68"/>
        <v>16.116</v>
      </c>
      <c r="G742" s="122">
        <f t="shared" si="69"/>
        <v>0.12313273105314818</v>
      </c>
      <c r="H742" s="128">
        <f t="shared" si="70"/>
        <v>42401.741000000002</v>
      </c>
      <c r="I742" s="122">
        <f t="shared" si="71"/>
        <v>-0.31883726155203168</v>
      </c>
      <c r="J742" s="128">
        <f t="shared" si="72"/>
        <v>100.67934797590215</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0.16086923076923076</v>
      </c>
      <c r="F743" s="128">
        <f t="shared" si="68"/>
        <v>20.913</v>
      </c>
      <c r="G743" s="122">
        <f t="shared" si="69"/>
        <v>0.16365345948112139</v>
      </c>
      <c r="H743" s="128">
        <f t="shared" si="70"/>
        <v>56355.377999999997</v>
      </c>
      <c r="I743" s="122">
        <f t="shared" si="71"/>
        <v>-0.28575802308066017</v>
      </c>
      <c r="J743" s="128">
        <f t="shared" si="72"/>
        <v>98.298704640452897</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0.24945384615384616</v>
      </c>
      <c r="F744" s="128">
        <f t="shared" si="68"/>
        <v>32.429000000000002</v>
      </c>
      <c r="G744" s="122">
        <f t="shared" si="69"/>
        <v>0.25539419150999837</v>
      </c>
      <c r="H744" s="128">
        <f t="shared" si="70"/>
        <v>87947.033000000025</v>
      </c>
      <c r="I744" s="122">
        <f t="shared" si="71"/>
        <v>-0.48753184370839975</v>
      </c>
      <c r="J744" s="128">
        <f t="shared" si="72"/>
        <v>97.674048371644488</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0.11466153846153847</v>
      </c>
      <c r="F745" s="128">
        <f t="shared" si="68"/>
        <v>14.906000000000001</v>
      </c>
      <c r="G745" s="122">
        <f t="shared" si="69"/>
        <v>0.11397156738045872</v>
      </c>
      <c r="H745" s="128">
        <f t="shared" si="70"/>
        <v>39247.021000000001</v>
      </c>
      <c r="I745" s="122">
        <f t="shared" si="71"/>
        <v>-0.20686813553104086</v>
      </c>
      <c r="J745" s="128">
        <f t="shared" si="72"/>
        <v>100.60538877979673</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7.7261538461538479E-2</v>
      </c>
      <c r="F746" s="128">
        <f t="shared" si="68"/>
        <v>10.044000000000002</v>
      </c>
      <c r="G746" s="122">
        <f t="shared" si="69"/>
        <v>7.5809506385796185E-2</v>
      </c>
      <c r="H746" s="128">
        <f t="shared" si="70"/>
        <v>26105.61</v>
      </c>
      <c r="I746" s="122">
        <f t="shared" si="71"/>
        <v>-0.29699781502981293</v>
      </c>
      <c r="J746" s="128">
        <f t="shared" si="72"/>
        <v>101.9153693843525</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7.2823076923076921E-2</v>
      </c>
      <c r="F747" s="128">
        <f t="shared" si="68"/>
        <v>9.4670000000000005</v>
      </c>
      <c r="G747" s="122">
        <f t="shared" si="69"/>
        <v>6.6339382270776348E-2</v>
      </c>
      <c r="H747" s="128">
        <f t="shared" si="70"/>
        <v>22844.496999999999</v>
      </c>
      <c r="I747" s="122">
        <f t="shared" si="71"/>
        <v>-0.18303095953229587</v>
      </c>
      <c r="J747" s="128">
        <f t="shared" si="72"/>
        <v>109.77352280103571</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0.30537692307692305</v>
      </c>
      <c r="F748" s="128">
        <f t="shared" si="68"/>
        <v>39.698999999999998</v>
      </c>
      <c r="G748" s="122">
        <f t="shared" si="69"/>
        <v>0.31187081757937957</v>
      </c>
      <c r="H748" s="128">
        <f t="shared" si="70"/>
        <v>107395.211</v>
      </c>
      <c r="I748" s="122">
        <f t="shared" si="71"/>
        <v>-0.36315607221201007</v>
      </c>
      <c r="J748" s="128">
        <f t="shared" si="72"/>
        <v>97.917761413889366</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0.14034615384615381</v>
      </c>
      <c r="F749" s="128">
        <f t="shared" si="68"/>
        <v>18.244999999999997</v>
      </c>
      <c r="G749" s="122">
        <f t="shared" si="69"/>
        <v>0.14079967069154778</v>
      </c>
      <c r="H749" s="128">
        <f t="shared" si="70"/>
        <v>48485.493000000009</v>
      </c>
      <c r="I749" s="122">
        <f t="shared" si="71"/>
        <v>-0.24454507529004568</v>
      </c>
      <c r="J749" s="128">
        <f t="shared" si="72"/>
        <v>99.677899214418275</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0.35958461538461539</v>
      </c>
      <c r="F750" s="128">
        <f t="shared" si="68"/>
        <v>46.746000000000002</v>
      </c>
      <c r="G750" s="122">
        <f t="shared" si="69"/>
        <v>0.3586770279766987</v>
      </c>
      <c r="H750" s="128">
        <f t="shared" si="70"/>
        <v>123513.304</v>
      </c>
      <c r="I750" s="122">
        <f t="shared" si="71"/>
        <v>0.17416869346398586</v>
      </c>
      <c r="J750" s="128">
        <f t="shared" si="72"/>
        <v>100.2530375064822</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0.36999999999999988</v>
      </c>
      <c r="F751" s="128">
        <f t="shared" si="68"/>
        <v>48.099999999999987</v>
      </c>
      <c r="G751" s="122">
        <f t="shared" si="69"/>
        <v>0.36997343171931535</v>
      </c>
      <c r="H751" s="128">
        <f t="shared" si="70"/>
        <v>127403.31099999999</v>
      </c>
      <c r="I751" s="122">
        <f t="shared" si="71"/>
        <v>0.19513121565728794</v>
      </c>
      <c r="J751" s="128">
        <f t="shared" si="72"/>
        <v>100.00718113205079</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0.20030000000000001</v>
      </c>
      <c r="F752" s="128">
        <f t="shared" si="68"/>
        <v>26.039000000000001</v>
      </c>
      <c r="G752" s="122">
        <f t="shared" si="69"/>
        <v>0.20203560538741661</v>
      </c>
      <c r="H752" s="128">
        <f t="shared" si="70"/>
        <v>69572.577000000005</v>
      </c>
      <c r="I752" s="122">
        <f t="shared" si="71"/>
        <v>-0.13622876608498588</v>
      </c>
      <c r="J752" s="128">
        <f t="shared" si="72"/>
        <v>99.140940833627582</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0.13086153846153847</v>
      </c>
      <c r="F753" s="128">
        <f t="shared" si="68"/>
        <v>17.012</v>
      </c>
      <c r="G753" s="122">
        <f t="shared" si="69"/>
        <v>0.13717821279017764</v>
      </c>
      <c r="H753" s="128">
        <f t="shared" si="70"/>
        <v>47238.414999999994</v>
      </c>
      <c r="I753" s="122">
        <f t="shared" si="71"/>
        <v>-1.3532848731532246E-2</v>
      </c>
      <c r="J753" s="128">
        <f t="shared" si="72"/>
        <v>95.395278739852884</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7.8492307692307695E-2</v>
      </c>
      <c r="F754" s="128">
        <f t="shared" si="68"/>
        <v>10.204000000000001</v>
      </c>
      <c r="G754" s="122">
        <f t="shared" si="69"/>
        <v>7.4226403916853992E-2</v>
      </c>
      <c r="H754" s="128">
        <f t="shared" si="70"/>
        <v>25560.456000000006</v>
      </c>
      <c r="I754" s="122">
        <f t="shared" si="71"/>
        <v>-3.5870352941145871E-2</v>
      </c>
      <c r="J754" s="128">
        <f t="shared" si="72"/>
        <v>105.74715135092929</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0.29449999999999998</v>
      </c>
      <c r="F755" s="128">
        <f t="shared" si="68"/>
        <v>38.284999999999997</v>
      </c>
      <c r="G755" s="122">
        <f t="shared" si="69"/>
        <v>0.2921212168731378</v>
      </c>
      <c r="H755" s="128">
        <f t="shared" si="70"/>
        <v>100594.27799999999</v>
      </c>
      <c r="I755" s="122">
        <f t="shared" si="71"/>
        <v>0.4970776424010388</v>
      </c>
      <c r="J755" s="128">
        <f t="shared" si="72"/>
        <v>100.81431371275413</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0.19634615384615386</v>
      </c>
      <c r="F756" s="128">
        <f t="shared" si="68"/>
        <v>25.525000000000002</v>
      </c>
      <c r="G756" s="122">
        <f t="shared" si="69"/>
        <v>0.19378257511078587</v>
      </c>
      <c r="H756" s="128">
        <f t="shared" si="70"/>
        <v>66730.58</v>
      </c>
      <c r="I756" s="122">
        <f t="shared" si="71"/>
        <v>-3.1205328804630433E-2</v>
      </c>
      <c r="J756" s="128">
        <f t="shared" si="72"/>
        <v>101.32291499062927</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0.26714615384615392</v>
      </c>
      <c r="F757" s="128">
        <f t="shared" si="68"/>
        <v>34.729000000000006</v>
      </c>
      <c r="G757" s="122">
        <f t="shared" si="69"/>
        <v>0.26261995655683912</v>
      </c>
      <c r="H757" s="128">
        <f t="shared" si="70"/>
        <v>90435.28300000001</v>
      </c>
      <c r="I757" s="122">
        <f t="shared" si="71"/>
        <v>-5.5956387748808414E-2</v>
      </c>
      <c r="J757" s="128">
        <f t="shared" si="72"/>
        <v>101.72347804357938</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0.28278461538461541</v>
      </c>
      <c r="F758" s="128">
        <f t="shared" si="68"/>
        <v>36.762</v>
      </c>
      <c r="G758" s="122">
        <f t="shared" si="69"/>
        <v>0.28706151737436036</v>
      </c>
      <c r="H758" s="128">
        <f t="shared" si="70"/>
        <v>98851.93</v>
      </c>
      <c r="I758" s="122">
        <f t="shared" si="71"/>
        <v>-0.39946675469177539</v>
      </c>
      <c r="J758" s="128">
        <f t="shared" si="72"/>
        <v>98.510109599898968</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0.19229230769230771</v>
      </c>
      <c r="F759" s="128">
        <f t="shared" si="68"/>
        <v>24.998000000000001</v>
      </c>
      <c r="G759" s="122">
        <f t="shared" si="69"/>
        <v>0.19035216838290381</v>
      </c>
      <c r="H759" s="128">
        <f t="shared" si="70"/>
        <v>65549.291999999987</v>
      </c>
      <c r="I759" s="122">
        <f t="shared" si="71"/>
        <v>-9.9791009490532046E-2</v>
      </c>
      <c r="J759" s="128">
        <f t="shared" si="72"/>
        <v>101.01923677880107</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0.12421538461538462</v>
      </c>
      <c r="F760" s="128">
        <f t="shared" si="68"/>
        <v>16.148</v>
      </c>
      <c r="G760" s="122">
        <f t="shared" si="69"/>
        <v>0.12405006708135138</v>
      </c>
      <c r="H760" s="128">
        <f t="shared" si="70"/>
        <v>42717.633000000002</v>
      </c>
      <c r="I760" s="122">
        <f t="shared" si="71"/>
        <v>-0.17396511426466754</v>
      </c>
      <c r="J760" s="128">
        <f t="shared" si="72"/>
        <v>100.13326678326165</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8.2261538461538469E-2</v>
      </c>
      <c r="F761" s="128">
        <f t="shared" si="68"/>
        <v>10.694000000000001</v>
      </c>
      <c r="G761" s="122">
        <f t="shared" si="69"/>
        <v>8.3479776860128127E-2</v>
      </c>
      <c r="H761" s="128">
        <f t="shared" si="70"/>
        <v>28746.929000000004</v>
      </c>
      <c r="I761" s="122">
        <f t="shared" si="71"/>
        <v>-0.41999214952124714</v>
      </c>
      <c r="J761" s="128">
        <f t="shared" si="72"/>
        <v>98.540678420079104</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0.32799999999999996</v>
      </c>
      <c r="F762" s="128">
        <f t="shared" si="68"/>
        <v>42.639999999999993</v>
      </c>
      <c r="G762" s="122">
        <f t="shared" si="69"/>
        <v>0.33017960959234283</v>
      </c>
      <c r="H762" s="128">
        <f t="shared" si="70"/>
        <v>113699.98999999999</v>
      </c>
      <c r="I762" s="122">
        <f t="shared" si="71"/>
        <v>-0.20231739845483468</v>
      </c>
      <c r="J762" s="128">
        <f t="shared" si="72"/>
        <v>99.339871533849731</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0.15874615384615387</v>
      </c>
      <c r="F763" s="128">
        <f t="shared" si="68"/>
        <v>20.637000000000004</v>
      </c>
      <c r="G763" s="122">
        <f t="shared" si="69"/>
        <v>0.15290134395019137</v>
      </c>
      <c r="H763" s="128">
        <f t="shared" si="70"/>
        <v>52652.800999999999</v>
      </c>
      <c r="I763" s="122">
        <f t="shared" si="71"/>
        <v>-6.0101189583022768E-2</v>
      </c>
      <c r="J763" s="128">
        <f t="shared" si="72"/>
        <v>103.82260204191958</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0.22460769230769229</v>
      </c>
      <c r="F764" s="128">
        <f t="shared" si="68"/>
        <v>29.198999999999998</v>
      </c>
      <c r="G764" s="122">
        <f t="shared" si="69"/>
        <v>0.21602269440524099</v>
      </c>
      <c r="H764" s="128">
        <f t="shared" si="70"/>
        <v>74389.142999999982</v>
      </c>
      <c r="I764" s="122">
        <f t="shared" si="71"/>
        <v>-0.12152211120217189</v>
      </c>
      <c r="J764" s="128">
        <f t="shared" si="72"/>
        <v>103.97411851846756</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0.33708461538461543</v>
      </c>
      <c r="F765" s="128">
        <f t="shared" si="68"/>
        <v>43.821000000000005</v>
      </c>
      <c r="G765" s="122">
        <f t="shared" si="69"/>
        <v>0.32671957962353132</v>
      </c>
      <c r="H765" s="128">
        <f t="shared" si="70"/>
        <v>112508.50099999999</v>
      </c>
      <c r="I765" s="122">
        <f t="shared" si="71"/>
        <v>0.24699024046991447</v>
      </c>
      <c r="J765" s="128">
        <f t="shared" si="72"/>
        <v>103.17245626142989</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0.16899999999999998</v>
      </c>
      <c r="F766" s="128">
        <f t="shared" si="68"/>
        <v>21.97</v>
      </c>
      <c r="G766" s="122">
        <f t="shared" si="69"/>
        <v>0.16646938941450468</v>
      </c>
      <c r="H766" s="128">
        <f t="shared" si="70"/>
        <v>57325.065999999999</v>
      </c>
      <c r="I766" s="122">
        <f t="shared" si="71"/>
        <v>-4.501119848896426E-2</v>
      </c>
      <c r="J766" s="128">
        <f t="shared" si="72"/>
        <v>101.52016571598888</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0.1958692307692308</v>
      </c>
      <c r="F767" s="128">
        <f t="shared" si="68"/>
        <v>25.463000000000005</v>
      </c>
      <c r="G767" s="122">
        <f t="shared" si="69"/>
        <v>0.19341597407349329</v>
      </c>
      <c r="H767" s="128">
        <f t="shared" si="70"/>
        <v>66604.338000000003</v>
      </c>
      <c r="I767" s="122">
        <f t="shared" si="71"/>
        <v>5.1774572745368695E-2</v>
      </c>
      <c r="J767" s="128">
        <f t="shared" si="72"/>
        <v>101.26838370382238</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8.9184615384615362E-2</v>
      </c>
      <c r="F768" s="128">
        <f t="shared" si="68"/>
        <v>11.593999999999998</v>
      </c>
      <c r="G768" s="122">
        <f t="shared" si="69"/>
        <v>8.8614203822765844E-2</v>
      </c>
      <c r="H768" s="128">
        <f t="shared" si="70"/>
        <v>30515.01</v>
      </c>
      <c r="I768" s="122">
        <f t="shared" si="71"/>
        <v>-8.6786461680661717E-2</v>
      </c>
      <c r="J768" s="128">
        <f t="shared" si="72"/>
        <v>100.64370218005951</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0.31069230769230777</v>
      </c>
      <c r="F769" s="128">
        <f t="shared" si="68"/>
        <v>40.390000000000008</v>
      </c>
      <c r="G769" s="122">
        <f t="shared" si="69"/>
        <v>0.31057015954326606</v>
      </c>
      <c r="H769" s="128">
        <f t="shared" si="70"/>
        <v>106947.319</v>
      </c>
      <c r="I769" s="122">
        <f t="shared" si="71"/>
        <v>-0.10886812204791149</v>
      </c>
      <c r="J769" s="128">
        <f t="shared" si="72"/>
        <v>100.03933029149398</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0.1496769230769231</v>
      </c>
      <c r="F770" s="128">
        <f t="shared" si="68"/>
        <v>19.458000000000002</v>
      </c>
      <c r="G770" s="122">
        <f t="shared" si="69"/>
        <v>0.14265029417060157</v>
      </c>
      <c r="H770" s="128">
        <f t="shared" si="70"/>
        <v>49122.770000000011</v>
      </c>
      <c r="I770" s="122">
        <f t="shared" si="71"/>
        <v>-0.13391626282035016</v>
      </c>
      <c r="J770" s="128">
        <f t="shared" si="72"/>
        <v>104.92577246137191</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0.23828461538461543</v>
      </c>
      <c r="F771" s="128">
        <f t="shared" si="68"/>
        <v>30.977000000000004</v>
      </c>
      <c r="G771" s="122">
        <f t="shared" si="69"/>
        <v>0.22431416432898318</v>
      </c>
      <c r="H771" s="128">
        <f t="shared" si="70"/>
        <v>77244.376999999993</v>
      </c>
      <c r="I771" s="122">
        <f t="shared" si="71"/>
        <v>7.3520093080647955E-2</v>
      </c>
      <c r="J771" s="128">
        <f t="shared" si="72"/>
        <v>106.22807351351335</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0.23121538461538463</v>
      </c>
      <c r="F772" s="128">
        <f t="shared" si="68"/>
        <v>30.058000000000003</v>
      </c>
      <c r="G772" s="122">
        <f t="shared" si="69"/>
        <v>0.23077428432038752</v>
      </c>
      <c r="H772" s="128">
        <f t="shared" si="70"/>
        <v>79468.971000000005</v>
      </c>
      <c r="I772" s="122">
        <f t="shared" si="71"/>
        <v>-0.14220451048605309</v>
      </c>
      <c r="J772" s="128">
        <f t="shared" si="72"/>
        <v>100.19113927545962</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0.13149230769230769</v>
      </c>
      <c r="F773" s="128">
        <f t="shared" si="68"/>
        <v>17.093999999999998</v>
      </c>
      <c r="G773" s="122">
        <f t="shared" si="69"/>
        <v>0.13210848012823864</v>
      </c>
      <c r="H773" s="128">
        <f t="shared" si="70"/>
        <v>45492.612000000001</v>
      </c>
      <c r="I773" s="122">
        <f t="shared" si="71"/>
        <v>-0.35202692005020664</v>
      </c>
      <c r="J773" s="128">
        <f t="shared" si="72"/>
        <v>99.533586008004306</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8.0615384615384603E-2</v>
      </c>
      <c r="F774" s="128">
        <f t="shared" si="68"/>
        <v>10.479999999999999</v>
      </c>
      <c r="G774" s="122">
        <f t="shared" si="69"/>
        <v>8.2399049826053117E-2</v>
      </c>
      <c r="H774" s="128">
        <f t="shared" si="70"/>
        <v>28374.772000000001</v>
      </c>
      <c r="I774" s="122">
        <f t="shared" si="71"/>
        <v>-0.29205858473319773</v>
      </c>
      <c r="J774" s="128">
        <f t="shared" si="72"/>
        <v>97.835332792751998</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6.6138461538461535E-2</v>
      </c>
      <c r="F775" s="128">
        <f t="shared" si="68"/>
        <v>8.597999999999999</v>
      </c>
      <c r="G775" s="122">
        <f t="shared" si="69"/>
        <v>6.7763051823973894E-2</v>
      </c>
      <c r="H775" s="128">
        <f t="shared" si="70"/>
        <v>23334.749</v>
      </c>
      <c r="I775" s="122">
        <f t="shared" si="71"/>
        <v>-0.33862180843786249</v>
      </c>
      <c r="J775" s="128">
        <f t="shared" si="72"/>
        <v>97.602542621999206</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0.41735384615384613</v>
      </c>
      <c r="F776" s="128">
        <f t="shared" si="68"/>
        <v>54.256</v>
      </c>
      <c r="G776" s="122">
        <f t="shared" si="69"/>
        <v>0.41912293311030968</v>
      </c>
      <c r="H776" s="128">
        <f t="shared" si="70"/>
        <v>144328.33500000002</v>
      </c>
      <c r="I776" s="122">
        <f t="shared" si="71"/>
        <v>0.20952094829962228</v>
      </c>
      <c r="J776" s="128">
        <f t="shared" si="72"/>
        <v>99.577907383083257</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0.19828461538461539</v>
      </c>
      <c r="F777" s="128">
        <f t="shared" ref="F777:F803" si="74">SUMPRODUCT($K$2:$AI$2,$K777:$AI777)</f>
        <v>25.777000000000001</v>
      </c>
      <c r="G777" s="122">
        <f t="shared" ref="G777:G803" si="75">SUMPRODUCT($K$3:$AI$3,$K777:$AI777)/$J$3</f>
        <v>0.19465673223796168</v>
      </c>
      <c r="H777" s="128">
        <f t="shared" ref="H777:H803" si="76">SUMPRODUCT($K$3:$AI$3,$K777:$AI777)</f>
        <v>67031.603000000003</v>
      </c>
      <c r="I777" s="122">
        <f t="shared" ref="I777:I803" si="77">CORREL($K$4:$AI$4,$K777:$AI777)</f>
        <v>-0.32543075643892927</v>
      </c>
      <c r="J777" s="128">
        <f t="shared" si="72"/>
        <v>101.86373371470079</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0.40203846153846173</v>
      </c>
      <c r="F778" s="128">
        <f t="shared" si="74"/>
        <v>52.265000000000022</v>
      </c>
      <c r="G778" s="122">
        <f t="shared" si="75"/>
        <v>0.39943902276119625</v>
      </c>
      <c r="H778" s="128">
        <f t="shared" si="76"/>
        <v>137550.02300000002</v>
      </c>
      <c r="I778" s="122">
        <f t="shared" si="77"/>
        <v>7.2756935018281024E-2</v>
      </c>
      <c r="J778" s="128">
        <f t="shared" ref="J778:J803" si="78">$E778/$G778*100</f>
        <v>100.65077236552813</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0.46056153846153858</v>
      </c>
      <c r="F779" s="128">
        <f t="shared" si="74"/>
        <v>59.873000000000012</v>
      </c>
      <c r="G779" s="122">
        <f t="shared" si="75"/>
        <v>0.46212393787860301</v>
      </c>
      <c r="H779" s="128">
        <f t="shared" si="76"/>
        <v>159136.07499999998</v>
      </c>
      <c r="I779" s="122">
        <f t="shared" si="77"/>
        <v>-0.24744297110038049</v>
      </c>
      <c r="J779" s="128">
        <f t="shared" si="78"/>
        <v>99.661909005571829</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0.3967846153846154</v>
      </c>
      <c r="F780" s="128">
        <f t="shared" si="74"/>
        <v>51.582000000000001</v>
      </c>
      <c r="G780" s="122">
        <f t="shared" si="75"/>
        <v>0.38344459254612928</v>
      </c>
      <c r="H780" s="128">
        <f t="shared" si="76"/>
        <v>132042.21299999999</v>
      </c>
      <c r="I780" s="122">
        <f t="shared" si="77"/>
        <v>0.21097148658112855</v>
      </c>
      <c r="J780" s="128">
        <f t="shared" si="78"/>
        <v>103.47899620904974</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0.16484615384615384</v>
      </c>
      <c r="F781" s="128">
        <f t="shared" si="74"/>
        <v>21.43</v>
      </c>
      <c r="G781" s="122">
        <f t="shared" si="75"/>
        <v>0.16460955459144261</v>
      </c>
      <c r="H781" s="128">
        <f t="shared" si="76"/>
        <v>56684.616999999991</v>
      </c>
      <c r="I781" s="122">
        <f t="shared" si="77"/>
        <v>-0.24354890282045416</v>
      </c>
      <c r="J781" s="128">
        <f t="shared" si="78"/>
        <v>100.1437336096914</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0.11430769230769233</v>
      </c>
      <c r="F782" s="128">
        <f t="shared" si="74"/>
        <v>14.860000000000003</v>
      </c>
      <c r="G782" s="122">
        <f t="shared" si="75"/>
        <v>0.11289886687691299</v>
      </c>
      <c r="H782" s="128">
        <f t="shared" si="76"/>
        <v>38877.628000000004</v>
      </c>
      <c r="I782" s="122">
        <f t="shared" si="77"/>
        <v>-0.29639824365607043</v>
      </c>
      <c r="J782" s="128">
        <f t="shared" si="78"/>
        <v>101.24786498726803</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0.38356923076923083</v>
      </c>
      <c r="F783" s="128">
        <f t="shared" si="74"/>
        <v>49.864000000000004</v>
      </c>
      <c r="G783" s="122">
        <f t="shared" si="75"/>
        <v>0.38827859669297654</v>
      </c>
      <c r="H783" s="128">
        <f t="shared" si="76"/>
        <v>133706.84100000001</v>
      </c>
      <c r="I783" s="122">
        <f t="shared" si="77"/>
        <v>-0.12538097194026651</v>
      </c>
      <c r="J783" s="128">
        <f t="shared" si="78"/>
        <v>98.787116785767736</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0.25706153846153851</v>
      </c>
      <c r="F784" s="128">
        <f t="shared" si="74"/>
        <v>33.418000000000006</v>
      </c>
      <c r="G784" s="122">
        <f t="shared" si="75"/>
        <v>0.25858963055889511</v>
      </c>
      <c r="H784" s="128">
        <f t="shared" si="76"/>
        <v>89047.40800000001</v>
      </c>
      <c r="I784" s="122">
        <f t="shared" si="77"/>
        <v>-0.34485222978562974</v>
      </c>
      <c r="J784" s="128">
        <f t="shared" si="78"/>
        <v>99.40906675412549</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0.38547692307692305</v>
      </c>
      <c r="F785" s="128">
        <f t="shared" si="74"/>
        <v>50.111999999999995</v>
      </c>
      <c r="G785" s="122">
        <f t="shared" si="75"/>
        <v>0.37364267419371699</v>
      </c>
      <c r="H785" s="128">
        <f t="shared" si="76"/>
        <v>128666.844</v>
      </c>
      <c r="I785" s="122">
        <f t="shared" si="77"/>
        <v>0.24830935572586446</v>
      </c>
      <c r="J785" s="128">
        <f t="shared" si="78"/>
        <v>103.16726372562854</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0.3721692307692307</v>
      </c>
      <c r="F786" s="128">
        <f t="shared" si="74"/>
        <v>48.381999999999991</v>
      </c>
      <c r="G786" s="122">
        <f t="shared" si="75"/>
        <v>0.3685558517589253</v>
      </c>
      <c r="H786" s="128">
        <f t="shared" si="76"/>
        <v>126915.156</v>
      </c>
      <c r="I786" s="122">
        <f t="shared" si="77"/>
        <v>0.22985092805045937</v>
      </c>
      <c r="J786" s="128">
        <f t="shared" si="78"/>
        <v>100.98041558506279</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0.4001230769230768</v>
      </c>
      <c r="F787" s="128">
        <f t="shared" si="74"/>
        <v>52.015999999999984</v>
      </c>
      <c r="G787" s="122">
        <f t="shared" si="75"/>
        <v>0.39290110292195912</v>
      </c>
      <c r="H787" s="128">
        <f t="shared" si="76"/>
        <v>135298.63800000001</v>
      </c>
      <c r="I787" s="122">
        <f t="shared" si="77"/>
        <v>4.5582047609164199E-2</v>
      </c>
      <c r="J787" s="128">
        <f t="shared" si="78"/>
        <v>101.83811497280327</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0.12791538461538463</v>
      </c>
      <c r="F788" s="128">
        <f t="shared" si="74"/>
        <v>16.629000000000001</v>
      </c>
      <c r="G788" s="122">
        <f t="shared" si="75"/>
        <v>0.12711017894168281</v>
      </c>
      <c r="H788" s="128">
        <f t="shared" si="76"/>
        <v>43771.407000000007</v>
      </c>
      <c r="I788" s="122">
        <f t="shared" si="77"/>
        <v>-0.24747570309892594</v>
      </c>
      <c r="J788" s="128">
        <f t="shared" si="78"/>
        <v>100.6334706475956</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0.1212615384615385</v>
      </c>
      <c r="F789" s="128">
        <f t="shared" si="74"/>
        <v>15.764000000000005</v>
      </c>
      <c r="G789" s="122">
        <f t="shared" si="75"/>
        <v>0.11673594921564188</v>
      </c>
      <c r="H789" s="128">
        <f t="shared" si="76"/>
        <v>40198.958000000006</v>
      </c>
      <c r="I789" s="122">
        <f t="shared" si="77"/>
        <v>-0.1816350398737098</v>
      </c>
      <c r="J789" s="128">
        <f t="shared" si="78"/>
        <v>103.8767742724537</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0.43513076923076921</v>
      </c>
      <c r="F790" s="128">
        <f t="shared" si="74"/>
        <v>56.567</v>
      </c>
      <c r="G790" s="122">
        <f t="shared" si="75"/>
        <v>0.43871547343171929</v>
      </c>
      <c r="H790" s="128">
        <f t="shared" si="76"/>
        <v>151075.18299999999</v>
      </c>
      <c r="I790" s="122">
        <f t="shared" si="77"/>
        <v>1.4553132549497116E-2</v>
      </c>
      <c r="J790" s="128">
        <f t="shared" si="78"/>
        <v>99.182909102131759</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0.20759230769230763</v>
      </c>
      <c r="F791" s="128">
        <f t="shared" si="74"/>
        <v>26.986999999999991</v>
      </c>
      <c r="G791" s="122">
        <f t="shared" si="75"/>
        <v>0.2178966424476852</v>
      </c>
      <c r="H791" s="128">
        <f t="shared" si="76"/>
        <v>75034.451999999976</v>
      </c>
      <c r="I791" s="122">
        <f t="shared" si="77"/>
        <v>-0.33819971283714922</v>
      </c>
      <c r="J791" s="128">
        <f t="shared" si="78"/>
        <v>95.270998837051138</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0.22587692307692306</v>
      </c>
      <c r="F792" s="128">
        <f t="shared" si="74"/>
        <v>29.363999999999997</v>
      </c>
      <c r="G792" s="122">
        <f t="shared" si="75"/>
        <v>0.21916697158190021</v>
      </c>
      <c r="H792" s="128">
        <f t="shared" si="76"/>
        <v>75471.899999999994</v>
      </c>
      <c r="I792" s="122">
        <f t="shared" si="77"/>
        <v>-6.3630479089102687E-2</v>
      </c>
      <c r="J792" s="128">
        <f t="shared" si="78"/>
        <v>103.06157056722181</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0.38938461538461533</v>
      </c>
      <c r="F793" s="128">
        <f t="shared" si="74"/>
        <v>50.61999999999999</v>
      </c>
      <c r="G793" s="122">
        <f t="shared" si="75"/>
        <v>0.38223842628892019</v>
      </c>
      <c r="H793" s="128">
        <f t="shared" si="76"/>
        <v>131626.85999999999</v>
      </c>
      <c r="I793" s="122">
        <f t="shared" si="77"/>
        <v>0.29209112507898022</v>
      </c>
      <c r="J793" s="128">
        <f t="shared" si="78"/>
        <v>101.86956323702883</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0.31332307692307693</v>
      </c>
      <c r="F794" s="128">
        <f t="shared" si="74"/>
        <v>40.731999999999999</v>
      </c>
      <c r="G794" s="122">
        <f t="shared" si="75"/>
        <v>0.3048715958392138</v>
      </c>
      <c r="H794" s="128">
        <f t="shared" si="76"/>
        <v>104984.97299999998</v>
      </c>
      <c r="I794" s="122">
        <f t="shared" si="77"/>
        <v>-4.7916321874119733E-2</v>
      </c>
      <c r="J794" s="128">
        <f t="shared" si="78"/>
        <v>102.77214446973943</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0.20338461538461541</v>
      </c>
      <c r="F795" s="128">
        <f t="shared" si="74"/>
        <v>26.440000000000005</v>
      </c>
      <c r="G795" s="122">
        <f t="shared" si="75"/>
        <v>0.20333243891531488</v>
      </c>
      <c r="H795" s="128">
        <f t="shared" si="76"/>
        <v>70019.152000000002</v>
      </c>
      <c r="I795" s="122">
        <f t="shared" si="77"/>
        <v>-2.0705766679266033E-2</v>
      </c>
      <c r="J795" s="128">
        <f t="shared" si="78"/>
        <v>100.02566067154797</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0.12344615384615386</v>
      </c>
      <c r="F796" s="128">
        <f t="shared" si="74"/>
        <v>16.048000000000002</v>
      </c>
      <c r="G796" s="122">
        <f t="shared" si="75"/>
        <v>0.1228028389060222</v>
      </c>
      <c r="H796" s="128">
        <f t="shared" si="76"/>
        <v>42288.139999999992</v>
      </c>
      <c r="I796" s="122">
        <f t="shared" si="77"/>
        <v>-0.23803800046419918</v>
      </c>
      <c r="J796" s="128">
        <f t="shared" si="78"/>
        <v>100.52385999042251</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0.37501538461538464</v>
      </c>
      <c r="F797" s="128">
        <f t="shared" si="74"/>
        <v>48.752000000000002</v>
      </c>
      <c r="G797" s="122">
        <f t="shared" si="75"/>
        <v>0.37634847745660038</v>
      </c>
      <c r="H797" s="128">
        <f t="shared" si="76"/>
        <v>129598.609</v>
      </c>
      <c r="I797" s="122">
        <f t="shared" si="77"/>
        <v>-0.12664297818782733</v>
      </c>
      <c r="J797" s="128">
        <f t="shared" si="78"/>
        <v>99.645782321154869</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0.23225384615384617</v>
      </c>
      <c r="F798" s="128">
        <f t="shared" si="74"/>
        <v>30.193000000000001</v>
      </c>
      <c r="G798" s="122">
        <f t="shared" si="75"/>
        <v>0.23345694596902064</v>
      </c>
      <c r="H798" s="128">
        <f t="shared" si="76"/>
        <v>80392.767000000007</v>
      </c>
      <c r="I798" s="122">
        <f t="shared" si="77"/>
        <v>-0.34495239281220474</v>
      </c>
      <c r="J798" s="128">
        <f t="shared" si="78"/>
        <v>99.484658804996911</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0.22949230769230772</v>
      </c>
      <c r="F799" s="128">
        <f t="shared" si="74"/>
        <v>29.834000000000003</v>
      </c>
      <c r="G799" s="122">
        <f t="shared" si="75"/>
        <v>0.22566008049762165</v>
      </c>
      <c r="H799" s="128">
        <f t="shared" si="76"/>
        <v>77707.853999999992</v>
      </c>
      <c r="I799" s="122">
        <f t="shared" si="77"/>
        <v>-0.16136395428191219</v>
      </c>
      <c r="J799" s="128">
        <f t="shared" si="78"/>
        <v>101.69823000427691</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0.25981538461538461</v>
      </c>
      <c r="F800" s="128">
        <f t="shared" si="74"/>
        <v>33.776000000000003</v>
      </c>
      <c r="G800" s="122">
        <f t="shared" si="75"/>
        <v>0.2558706143025572</v>
      </c>
      <c r="H800" s="128">
        <f t="shared" si="76"/>
        <v>88111.092999999993</v>
      </c>
      <c r="I800" s="122">
        <f t="shared" si="77"/>
        <v>0.14324290198601355</v>
      </c>
      <c r="J800" s="128">
        <f t="shared" si="78"/>
        <v>101.54170510106444</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0.38946923076923079</v>
      </c>
      <c r="F801" s="128">
        <f t="shared" si="74"/>
        <v>50.631</v>
      </c>
      <c r="G801" s="122">
        <f t="shared" si="75"/>
        <v>0.38206877726087385</v>
      </c>
      <c r="H801" s="128">
        <f t="shared" si="76"/>
        <v>131568.44</v>
      </c>
      <c r="I801" s="122">
        <f t="shared" si="77"/>
        <v>2.4453109290239104E-2</v>
      </c>
      <c r="J801" s="128">
        <f t="shared" si="78"/>
        <v>101.9369427571162</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0.10013846153846152</v>
      </c>
      <c r="F802" s="128">
        <f t="shared" si="74"/>
        <v>13.017999999999999</v>
      </c>
      <c r="G802" s="122">
        <f t="shared" si="75"/>
        <v>0.10107587742988401</v>
      </c>
      <c r="H802" s="128">
        <f t="shared" si="76"/>
        <v>34806.286999999997</v>
      </c>
      <c r="I802" s="122">
        <f t="shared" si="77"/>
        <v>-0.29152860347189774</v>
      </c>
      <c r="J802" s="128">
        <f t="shared" si="78"/>
        <v>99.072562202516849</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9.1030769230769248E-2</v>
      </c>
      <c r="F803" s="128">
        <f t="shared" si="74"/>
        <v>11.834000000000003</v>
      </c>
      <c r="G803" s="122">
        <f t="shared" si="75"/>
        <v>8.448585483711718E-2</v>
      </c>
      <c r="H803" s="128">
        <f t="shared" si="76"/>
        <v>29093.379999999997</v>
      </c>
      <c r="I803" s="122">
        <f t="shared" si="77"/>
        <v>-0.21740465736297146</v>
      </c>
      <c r="J803" s="128">
        <f t="shared" si="78"/>
        <v>107.74675761554428</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0.50382307692307693</v>
      </c>
      <c r="F804" s="128">
        <f>SUMPRODUCT($K$2:$AI$2,$K804:$AI804)</f>
        <v>65.497</v>
      </c>
      <c r="G804" s="122">
        <f>SUMPRODUCT($K$3:$AI$3,$K804:$AI804)/$J$3</f>
        <v>0.51269301134284673</v>
      </c>
      <c r="H804" s="128">
        <f>SUMPRODUCT($K$3:$AI$3,$K804:$AI804)</f>
        <v>176549.94</v>
      </c>
      <c r="I804" s="122">
        <f>CORREL($K$4:$AI$4,$K804:$AI804)</f>
        <v>0.10640837277915643</v>
      </c>
      <c r="J804" s="128">
        <f>$E804/$G804*100</f>
        <v>98.269932645163692</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11299-7243-4D23-8E1A-FA6DACEB7C07}">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D938D-329F-49A6-9C67-E30537EFB9CA}">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210.67311433046356</v>
      </c>
    </row>
    <row r="17" spans="13:16" ht="21" customHeight="1">
      <c r="M17" s="139" t="s">
        <v>1706</v>
      </c>
      <c r="N17" s="3"/>
      <c r="O17" s="3"/>
      <c r="P17" s="140">
        <f t="shared" si="0"/>
        <v>191.04863121874175</v>
      </c>
    </row>
    <row r="18" spans="13:16" ht="21" customHeight="1">
      <c r="M18" s="139" t="s">
        <v>1707</v>
      </c>
      <c r="N18" s="3"/>
      <c r="O18" s="3"/>
      <c r="P18" s="140">
        <f t="shared" si="0"/>
        <v>77.764692279223496</v>
      </c>
    </row>
    <row r="19" spans="13:16" ht="21" customHeight="1">
      <c r="M19" s="139" t="s">
        <v>1708</v>
      </c>
      <c r="N19" s="3"/>
      <c r="O19" s="3"/>
      <c r="P19" s="140">
        <f t="shared" si="0"/>
        <v>430.44426299079782</v>
      </c>
    </row>
    <row r="20" spans="13:16" ht="21" customHeight="1" thickBot="1">
      <c r="M20" s="141" t="s">
        <v>1709</v>
      </c>
      <c r="N20" s="142"/>
      <c r="O20" s="142"/>
      <c r="P20" s="143">
        <f t="shared" si="0"/>
        <v>21.982120570051954</v>
      </c>
    </row>
    <row r="21" spans="13:16" ht="21" customHeight="1" thickTop="1">
      <c r="M21" s="144" t="s">
        <v>1710</v>
      </c>
      <c r="N21" s="13"/>
      <c r="O21" s="13"/>
      <c r="P21" s="145">
        <f t="shared" si="0"/>
        <v>158.29743729552891</v>
      </c>
    </row>
    <row r="22" spans="13:16" ht="21" customHeight="1">
      <c r="M22" s="144" t="s">
        <v>1711</v>
      </c>
      <c r="N22" s="13"/>
      <c r="O22" s="13"/>
      <c r="P22" s="145">
        <f t="shared" si="0"/>
        <v>37.57802665769232</v>
      </c>
    </row>
    <row r="23" spans="13:16" ht="21" customHeight="1">
      <c r="M23" s="144" t="s">
        <v>1712</v>
      </c>
      <c r="N23" s="13"/>
      <c r="O23" s="13"/>
      <c r="P23" s="145">
        <f t="shared" si="0"/>
        <v>0</v>
      </c>
    </row>
    <row r="24" spans="13:16" ht="21" customHeight="1">
      <c r="M24" s="144" t="s">
        <v>1713</v>
      </c>
      <c r="N24" s="13"/>
      <c r="O24" s="13"/>
      <c r="P24" s="145">
        <f t="shared" si="0"/>
        <v>32.556735588723576</v>
      </c>
    </row>
    <row r="25" spans="13:16" ht="21" customHeight="1">
      <c r="M25" s="144" t="s">
        <v>1714</v>
      </c>
      <c r="N25" s="13"/>
      <c r="O25" s="13"/>
      <c r="P25" s="145">
        <f t="shared" si="0"/>
        <v>198.66013047048449</v>
      </c>
    </row>
    <row r="26" spans="13:16" ht="21" customHeight="1">
      <c r="M26" s="144" t="s">
        <v>1715</v>
      </c>
      <c r="N26" s="13"/>
      <c r="O26" s="13"/>
      <c r="P26" s="145">
        <f t="shared" si="0"/>
        <v>38.397299257361901</v>
      </c>
    </row>
    <row r="27" spans="13:16" ht="21" customHeight="1">
      <c r="M27" s="144" t="s">
        <v>1716</v>
      </c>
      <c r="N27" s="13"/>
      <c r="O27" s="13"/>
      <c r="P27" s="145">
        <f t="shared" si="0"/>
        <v>84.667206194361214</v>
      </c>
    </row>
    <row r="28" spans="13:16" ht="21" customHeight="1" thickBot="1">
      <c r="M28" s="146" t="s">
        <v>1717</v>
      </c>
      <c r="N28" s="147"/>
      <c r="O28" s="147"/>
      <c r="P28" s="148">
        <f t="shared" si="0"/>
        <v>0</v>
      </c>
    </row>
    <row r="29" spans="13:16" ht="21" customHeight="1" thickTop="1">
      <c r="M29" s="149" t="s">
        <v>1718</v>
      </c>
      <c r="N29" s="22"/>
      <c r="O29" s="22"/>
      <c r="P29" s="150">
        <f t="shared" si="0"/>
        <v>182.6369516908353</v>
      </c>
    </row>
    <row r="30" spans="13:16" ht="21" customHeight="1">
      <c r="M30" s="149" t="s">
        <v>1719</v>
      </c>
      <c r="N30" s="22"/>
      <c r="O30" s="22"/>
      <c r="P30" s="150">
        <f t="shared" si="0"/>
        <v>123.14466247240985</v>
      </c>
    </row>
    <row r="31" spans="13:16" ht="21" customHeight="1">
      <c r="M31" s="149" t="s">
        <v>1720</v>
      </c>
      <c r="N31" s="22"/>
      <c r="O31" s="22"/>
      <c r="P31" s="150">
        <f t="shared" si="0"/>
        <v>260.99269672314529</v>
      </c>
    </row>
    <row r="32" spans="13:16" ht="21" customHeight="1">
      <c r="M32" s="149" t="s">
        <v>1721</v>
      </c>
      <c r="N32" s="22"/>
      <c r="O32" s="22"/>
      <c r="P32" s="150">
        <f t="shared" si="0"/>
        <v>201.06581080141274</v>
      </c>
    </row>
    <row r="33" spans="1:16" ht="21" customHeight="1" thickBot="1">
      <c r="M33" s="151" t="s">
        <v>1722</v>
      </c>
      <c r="N33" s="152"/>
      <c r="O33" s="152"/>
      <c r="P33" s="153">
        <f t="shared" si="0"/>
        <v>0</v>
      </c>
    </row>
    <row r="34" spans="1:16" ht="21" customHeight="1" thickTop="1">
      <c r="M34" s="154" t="s">
        <v>1723</v>
      </c>
      <c r="N34" s="29"/>
      <c r="O34" s="29"/>
      <c r="P34" s="155">
        <f t="shared" si="0"/>
        <v>16.331015167327813</v>
      </c>
    </row>
    <row r="35" spans="1:16" ht="21" customHeight="1">
      <c r="M35" s="154" t="s">
        <v>1724</v>
      </c>
      <c r="N35" s="29"/>
      <c r="O35" s="29"/>
      <c r="P35" s="155">
        <f t="shared" si="0"/>
        <v>95.417686649194593</v>
      </c>
    </row>
    <row r="36" spans="1:16" ht="21" customHeight="1">
      <c r="M36" s="154" t="s">
        <v>1725</v>
      </c>
      <c r="N36" s="29"/>
      <c r="O36" s="29"/>
      <c r="P36" s="155">
        <f t="shared" si="0"/>
        <v>101.25250129696879</v>
      </c>
    </row>
    <row r="37" spans="1:16" ht="21" customHeight="1">
      <c r="M37" s="154" t="s">
        <v>1726</v>
      </c>
      <c r="N37" s="29"/>
      <c r="O37" s="29"/>
      <c r="P37" s="155">
        <f t="shared" si="0"/>
        <v>0</v>
      </c>
    </row>
    <row r="38" spans="1:16" ht="21" customHeight="1">
      <c r="M38" s="154" t="s">
        <v>1727</v>
      </c>
      <c r="N38" s="29"/>
      <c r="O38" s="29"/>
      <c r="P38" s="155">
        <f t="shared" si="0"/>
        <v>0</v>
      </c>
    </row>
    <row r="39" spans="1:16" ht="21" customHeight="1">
      <c r="M39" s="154" t="s">
        <v>1728</v>
      </c>
      <c r="N39" s="29"/>
      <c r="O39" s="29"/>
      <c r="P39" s="155">
        <f t="shared" si="0"/>
        <v>0</v>
      </c>
    </row>
    <row r="40" spans="1:16" ht="21" customHeight="1">
      <c r="M40" s="154" t="s">
        <v>1729</v>
      </c>
      <c r="N40" s="29"/>
      <c r="O40" s="29"/>
      <c r="P40" s="155">
        <f t="shared" si="0"/>
        <v>11.440726808194817</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3</v>
      </c>
      <c r="C49" s="158">
        <f>'Wellbeing Acorn Type'!F14</f>
        <v>2.2900763358778626E-2</v>
      </c>
      <c r="D49" s="159">
        <f>'Wellbeing Acorn Type'!K14</f>
        <v>210.67311433046356</v>
      </c>
      <c r="E49" s="158">
        <f>IF(C49&gt;0.1,0.1,C49)</f>
        <v>2.2900763358778626E-2</v>
      </c>
      <c r="F49" s="159">
        <f>IF(D49&gt;200,200,D49)</f>
        <v>200</v>
      </c>
      <c r="G49" s="156">
        <v>1.1000000000000001</v>
      </c>
    </row>
    <row r="50" spans="1:9" ht="14.5">
      <c r="A50" s="156">
        <v>1.2</v>
      </c>
      <c r="B50" s="157">
        <f>'Wellbeing Acorn Type'!E15</f>
        <v>8</v>
      </c>
      <c r="C50" s="158">
        <f>'Wellbeing Acorn Type'!F15</f>
        <v>6.1068702290076333E-2</v>
      </c>
      <c r="D50" s="159">
        <f>'Wellbeing Acorn Type'!K15</f>
        <v>191.04863121874175</v>
      </c>
      <c r="E50" s="158">
        <f t="shared" ref="E50:E73" si="1">IF(C50&gt;0.1,0.1,C50)</f>
        <v>6.1068702290076333E-2</v>
      </c>
      <c r="F50" s="159">
        <f t="shared" ref="F50:F73" si="2">IF(D50&gt;200,200,D50)</f>
        <v>191.04863121874175</v>
      </c>
      <c r="G50" s="156">
        <v>1.2</v>
      </c>
    </row>
    <row r="51" spans="1:9" ht="14.5">
      <c r="A51" s="156">
        <v>1.3</v>
      </c>
      <c r="B51" s="157">
        <f>'Wellbeing Acorn Type'!E16</f>
        <v>5</v>
      </c>
      <c r="C51" s="158">
        <f>'Wellbeing Acorn Type'!F16</f>
        <v>3.8167938931297711E-2</v>
      </c>
      <c r="D51" s="159">
        <f>'Wellbeing Acorn Type'!K16</f>
        <v>77.764692279223496</v>
      </c>
      <c r="E51" s="158">
        <f t="shared" si="1"/>
        <v>3.8167938931297711E-2</v>
      </c>
      <c r="F51" s="159">
        <f t="shared" si="2"/>
        <v>77.764692279223496</v>
      </c>
      <c r="G51" s="156">
        <v>1.3</v>
      </c>
      <c r="H51" s="38"/>
    </row>
    <row r="52" spans="1:9" ht="14.5">
      <c r="A52" s="156">
        <v>1.4</v>
      </c>
      <c r="B52" s="157">
        <f>'Wellbeing Acorn Type'!E17</f>
        <v>23</v>
      </c>
      <c r="C52" s="158">
        <f>'Wellbeing Acorn Type'!F17</f>
        <v>0.17557251908396945</v>
      </c>
      <c r="D52" s="159">
        <f>'Wellbeing Acorn Type'!K17</f>
        <v>430.44426299079782</v>
      </c>
      <c r="E52" s="158">
        <f t="shared" si="1"/>
        <v>0.1</v>
      </c>
      <c r="F52" s="159">
        <f t="shared" si="2"/>
        <v>200</v>
      </c>
      <c r="G52" s="156">
        <v>1.4</v>
      </c>
      <c r="H52" s="38"/>
    </row>
    <row r="53" spans="1:9" ht="14.5">
      <c r="A53" s="156">
        <v>1.5</v>
      </c>
      <c r="B53" s="157">
        <f>'Wellbeing Acorn Type'!E18</f>
        <v>1</v>
      </c>
      <c r="C53" s="158">
        <f>'Wellbeing Acorn Type'!F18</f>
        <v>7.6335877862595417E-3</v>
      </c>
      <c r="D53" s="159">
        <f>'Wellbeing Acorn Type'!K18</f>
        <v>21.982120570051954</v>
      </c>
      <c r="E53" s="158">
        <f t="shared" si="1"/>
        <v>7.6335877862595417E-3</v>
      </c>
      <c r="F53" s="159">
        <f t="shared" si="2"/>
        <v>21.982120570051954</v>
      </c>
      <c r="G53" s="156">
        <v>1.5</v>
      </c>
      <c r="H53" s="38"/>
    </row>
    <row r="54" spans="1:9" ht="14.5">
      <c r="A54" s="156">
        <v>2.6</v>
      </c>
      <c r="B54" s="157">
        <f>'Wellbeing Acorn Type'!E21</f>
        <v>2</v>
      </c>
      <c r="C54" s="158">
        <f>'Wellbeing Acorn Type'!F21</f>
        <v>1.5267175572519083E-2</v>
      </c>
      <c r="D54" s="159">
        <f>'Wellbeing Acorn Type'!K21</f>
        <v>158.29743729552891</v>
      </c>
      <c r="E54" s="158">
        <f t="shared" si="1"/>
        <v>1.5267175572519083E-2</v>
      </c>
      <c r="F54" s="159">
        <f t="shared" si="2"/>
        <v>158.29743729552891</v>
      </c>
      <c r="G54" s="156">
        <v>2.6</v>
      </c>
      <c r="H54" s="38"/>
    </row>
    <row r="55" spans="1:9" ht="14.5">
      <c r="A55" s="156">
        <v>2.7</v>
      </c>
      <c r="B55" s="157">
        <f>'Wellbeing Acorn Type'!E22</f>
        <v>1</v>
      </c>
      <c r="C55" s="158">
        <f>'Wellbeing Acorn Type'!F22</f>
        <v>7.6335877862595417E-3</v>
      </c>
      <c r="D55" s="159">
        <f>'Wellbeing Acorn Type'!K22</f>
        <v>37.57802665769232</v>
      </c>
      <c r="E55" s="158">
        <f t="shared" si="1"/>
        <v>7.6335877862595417E-3</v>
      </c>
      <c r="F55" s="159">
        <f t="shared" si="2"/>
        <v>37.57802665769232</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2</v>
      </c>
      <c r="C57" s="158">
        <f>'Wellbeing Acorn Type'!F24</f>
        <v>1.5267175572519083E-2</v>
      </c>
      <c r="D57" s="159">
        <f>'Wellbeing Acorn Type'!K24</f>
        <v>32.556735588723576</v>
      </c>
      <c r="E57" s="158">
        <f t="shared" si="1"/>
        <v>1.5267175572519083E-2</v>
      </c>
      <c r="F57" s="159">
        <f t="shared" si="2"/>
        <v>32.556735588723576</v>
      </c>
      <c r="G57" s="156">
        <v>2.9</v>
      </c>
      <c r="H57" s="38"/>
      <c r="I57" s="48"/>
    </row>
    <row r="58" spans="1:9" ht="14.5">
      <c r="A58" s="160">
        <v>2.1</v>
      </c>
      <c r="B58" s="157">
        <f>'Wellbeing Acorn Type'!E25</f>
        <v>9</v>
      </c>
      <c r="C58" s="158">
        <f>'Wellbeing Acorn Type'!F25</f>
        <v>6.8702290076335881E-2</v>
      </c>
      <c r="D58" s="159">
        <f>'Wellbeing Acorn Type'!K25</f>
        <v>198.66013047048449</v>
      </c>
      <c r="E58" s="158">
        <f t="shared" si="1"/>
        <v>6.8702290076335881E-2</v>
      </c>
      <c r="F58" s="159">
        <f t="shared" si="2"/>
        <v>198.66013047048449</v>
      </c>
      <c r="G58" s="160">
        <v>2.1</v>
      </c>
      <c r="H58" s="38"/>
      <c r="I58" s="48"/>
    </row>
    <row r="59" spans="1:9" ht="14.5">
      <c r="A59" s="156">
        <v>2.11</v>
      </c>
      <c r="B59" s="157">
        <f>'Wellbeing Acorn Type'!E26</f>
        <v>1</v>
      </c>
      <c r="C59" s="158">
        <f>'Wellbeing Acorn Type'!F26</f>
        <v>7.6335877862595417E-3</v>
      </c>
      <c r="D59" s="159">
        <f>'Wellbeing Acorn Type'!K26</f>
        <v>38.397299257361901</v>
      </c>
      <c r="E59" s="158">
        <f t="shared" si="1"/>
        <v>7.6335877862595417E-3</v>
      </c>
      <c r="F59" s="159">
        <f t="shared" si="2"/>
        <v>38.397299257361901</v>
      </c>
      <c r="G59" s="156">
        <v>2.11</v>
      </c>
      <c r="H59" s="38"/>
      <c r="I59" s="48"/>
    </row>
    <row r="60" spans="1:9" ht="14.5">
      <c r="A60" s="156">
        <v>2.12</v>
      </c>
      <c r="B60" s="157">
        <f>'Wellbeing Acorn Type'!E27</f>
        <v>2</v>
      </c>
      <c r="C60" s="158">
        <f>'Wellbeing Acorn Type'!F27</f>
        <v>1.5267175572519083E-2</v>
      </c>
      <c r="D60" s="159">
        <f>'Wellbeing Acorn Type'!K27</f>
        <v>84.667206194361214</v>
      </c>
      <c r="E60" s="158">
        <f t="shared" si="1"/>
        <v>1.5267175572519083E-2</v>
      </c>
      <c r="F60" s="159">
        <f t="shared" si="2"/>
        <v>84.667206194361214</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9</v>
      </c>
      <c r="C62" s="158">
        <f>'Wellbeing Acorn Type'!F31</f>
        <v>6.8702290076335881E-2</v>
      </c>
      <c r="D62" s="159">
        <f>'Wellbeing Acorn Type'!K31</f>
        <v>182.6369516908353</v>
      </c>
      <c r="E62" s="158">
        <f t="shared" si="1"/>
        <v>6.8702290076335881E-2</v>
      </c>
      <c r="F62" s="159">
        <f t="shared" si="2"/>
        <v>182.6369516908353</v>
      </c>
      <c r="G62" s="156">
        <v>3.14</v>
      </c>
      <c r="H62" s="38"/>
      <c r="I62" s="48"/>
    </row>
    <row r="63" spans="1:9" ht="14.5">
      <c r="A63" s="156">
        <v>3.15</v>
      </c>
      <c r="B63" s="157">
        <f>'Wellbeing Acorn Type'!E32</f>
        <v>7</v>
      </c>
      <c r="C63" s="158">
        <f>'Wellbeing Acorn Type'!F32</f>
        <v>5.3435114503816793E-2</v>
      </c>
      <c r="D63" s="159">
        <f>'Wellbeing Acorn Type'!K32</f>
        <v>123.14466247240985</v>
      </c>
      <c r="E63" s="158">
        <f t="shared" si="1"/>
        <v>5.3435114503816793E-2</v>
      </c>
      <c r="F63" s="159">
        <f t="shared" si="2"/>
        <v>123.14466247240985</v>
      </c>
      <c r="G63" s="156">
        <v>3.15</v>
      </c>
      <c r="H63" s="38"/>
      <c r="I63" s="48"/>
    </row>
    <row r="64" spans="1:9" ht="14.5">
      <c r="A64" s="156">
        <v>3.16</v>
      </c>
      <c r="B64" s="157">
        <f>'Wellbeing Acorn Type'!E33</f>
        <v>22</v>
      </c>
      <c r="C64" s="158">
        <f>'Wellbeing Acorn Type'!F33</f>
        <v>0.16793893129770993</v>
      </c>
      <c r="D64" s="159">
        <f>'Wellbeing Acorn Type'!K33</f>
        <v>260.99269672314529</v>
      </c>
      <c r="E64" s="158">
        <f t="shared" si="1"/>
        <v>0.1</v>
      </c>
      <c r="F64" s="159">
        <f t="shared" si="2"/>
        <v>200</v>
      </c>
      <c r="G64" s="156">
        <v>3.16</v>
      </c>
      <c r="H64" s="38"/>
      <c r="I64" s="48"/>
    </row>
    <row r="65" spans="1:9" ht="15" customHeight="1">
      <c r="A65" s="156">
        <v>3.17</v>
      </c>
      <c r="B65" s="157">
        <f>'Wellbeing Acorn Type'!E34</f>
        <v>20</v>
      </c>
      <c r="C65" s="158">
        <f>'Wellbeing Acorn Type'!F34</f>
        <v>0.15267175572519084</v>
      </c>
      <c r="D65" s="159">
        <f>'Wellbeing Acorn Type'!K34</f>
        <v>201.06581080141274</v>
      </c>
      <c r="E65" s="158">
        <f t="shared" si="1"/>
        <v>0.1</v>
      </c>
      <c r="F65" s="159">
        <f t="shared" si="2"/>
        <v>200</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3</v>
      </c>
      <c r="C67" s="158">
        <f>'Wellbeing Acorn Type'!F38</f>
        <v>2.2900763358778626E-2</v>
      </c>
      <c r="D67" s="159">
        <f>'Wellbeing Acorn Type'!K38</f>
        <v>16.331015167327813</v>
      </c>
      <c r="E67" s="158">
        <f t="shared" si="1"/>
        <v>2.2900763358778626E-2</v>
      </c>
      <c r="F67" s="159">
        <f t="shared" si="2"/>
        <v>16.331015167327813</v>
      </c>
      <c r="G67" s="156">
        <v>4.1900000000000004</v>
      </c>
      <c r="H67" s="38"/>
      <c r="I67" s="48"/>
    </row>
    <row r="68" spans="1:9" ht="15" customHeight="1">
      <c r="A68" s="160">
        <v>4.2</v>
      </c>
      <c r="B68" s="157">
        <f>'Wellbeing Acorn Type'!E39</f>
        <v>9</v>
      </c>
      <c r="C68" s="158">
        <f>'Wellbeing Acorn Type'!F39</f>
        <v>6.8702290076335881E-2</v>
      </c>
      <c r="D68" s="159">
        <f>'Wellbeing Acorn Type'!K39</f>
        <v>95.417686649194593</v>
      </c>
      <c r="E68" s="158">
        <f t="shared" si="1"/>
        <v>6.8702290076335881E-2</v>
      </c>
      <c r="F68" s="159">
        <f t="shared" si="2"/>
        <v>95.417686649194593</v>
      </c>
      <c r="G68" s="160">
        <v>4.2</v>
      </c>
      <c r="H68" s="38"/>
      <c r="I68" s="48"/>
    </row>
    <row r="69" spans="1:9" ht="15" customHeight="1">
      <c r="A69" s="156">
        <v>4.21</v>
      </c>
      <c r="B69" s="157">
        <f>'Wellbeing Acorn Type'!E40</f>
        <v>2</v>
      </c>
      <c r="C69" s="158">
        <f>'Wellbeing Acorn Type'!F40</f>
        <v>1.5267175572519083E-2</v>
      </c>
      <c r="D69" s="159">
        <f>'Wellbeing Acorn Type'!K40</f>
        <v>101.25250129696879</v>
      </c>
      <c r="E69" s="158">
        <f t="shared" si="1"/>
        <v>1.5267175572519083E-2</v>
      </c>
      <c r="F69" s="159">
        <f t="shared" si="2"/>
        <v>101.25250129696879</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0</v>
      </c>
      <c r="C71" s="158">
        <f>'Wellbeing Acorn Type'!F42</f>
        <v>0</v>
      </c>
      <c r="D71" s="159">
        <f>'Wellbeing Acorn Type'!K42</f>
        <v>0</v>
      </c>
      <c r="E71" s="158">
        <f t="shared" si="1"/>
        <v>0</v>
      </c>
      <c r="F71" s="159">
        <f t="shared" si="2"/>
        <v>0</v>
      </c>
      <c r="G71" s="156">
        <v>4.2300000000000004</v>
      </c>
      <c r="H71" s="38"/>
      <c r="I71" s="48"/>
    </row>
    <row r="72" spans="1:9" ht="15" customHeight="1">
      <c r="A72" s="156">
        <v>4.24</v>
      </c>
      <c r="B72" s="157">
        <f>'Wellbeing Acorn Type'!E43</f>
        <v>0</v>
      </c>
      <c r="C72" s="158">
        <f>'Wellbeing Acorn Type'!F43</f>
        <v>0</v>
      </c>
      <c r="D72" s="159">
        <f>'Wellbeing Acorn Type'!K43</f>
        <v>0</v>
      </c>
      <c r="E72" s="158">
        <f t="shared" si="1"/>
        <v>0</v>
      </c>
      <c r="F72" s="159">
        <f t="shared" si="2"/>
        <v>0</v>
      </c>
      <c r="G72" s="156">
        <v>4.24</v>
      </c>
      <c r="H72" s="38"/>
      <c r="I72" s="48"/>
    </row>
    <row r="73" spans="1:9" ht="15" customHeight="1">
      <c r="A73" s="156">
        <v>4.25</v>
      </c>
      <c r="B73" s="157">
        <f>'Wellbeing Acorn Type'!E44</f>
        <v>1</v>
      </c>
      <c r="C73" s="158">
        <f>'Wellbeing Acorn Type'!F44</f>
        <v>7.6335877862595417E-3</v>
      </c>
      <c r="D73" s="159">
        <f>'Wellbeing Acorn Type'!K44</f>
        <v>11.440726808194817</v>
      </c>
      <c r="E73" s="158">
        <f t="shared" si="1"/>
        <v>7.6335877862595417E-3</v>
      </c>
      <c r="F73" s="159">
        <f t="shared" si="2"/>
        <v>11.440726808194817</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E1AC0-2027-4977-BB0C-63C20E23B88D}">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101.6568344713416</v>
      </c>
      <c r="B19" s="40" t="str">
        <f>'Features Data'!AD18</f>
        <v>Asthma</v>
      </c>
      <c r="C19" s="173"/>
      <c r="D19" s="173"/>
      <c r="E19" s="173"/>
      <c r="F19" s="173"/>
      <c r="G19" s="173"/>
      <c r="H19" s="173"/>
      <c r="K19" s="174">
        <f>'Features Data'!AE18</f>
        <v>101.6568344713416</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107.83509759654788</v>
      </c>
      <c r="B20" s="40" t="str">
        <f>'Features Data'!AD19</f>
        <v>Congestive heart failure</v>
      </c>
      <c r="C20" s="173"/>
      <c r="D20" s="173"/>
      <c r="E20" s="173"/>
      <c r="F20" s="173"/>
      <c r="G20" s="173"/>
      <c r="H20" s="173"/>
      <c r="K20" s="174">
        <f>'Features Data'!AE19</f>
        <v>107.83509759654788</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107.32423780371643</v>
      </c>
      <c r="B21" s="40" t="str">
        <f>'Features Data'!AD20</f>
        <v>Coronary heart disease</v>
      </c>
      <c r="C21" s="173"/>
      <c r="D21" s="173"/>
      <c r="E21" s="173"/>
      <c r="F21" s="173"/>
      <c r="G21" s="173"/>
      <c r="H21" s="173"/>
      <c r="K21" s="174">
        <f>'Features Data'!AE20</f>
        <v>107.32423780371643</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114.47481442028472</v>
      </c>
      <c r="B22" s="40" t="str">
        <f>'Features Data'!AD21</f>
        <v>Angina</v>
      </c>
      <c r="C22" s="173"/>
      <c r="D22" s="173"/>
      <c r="E22" s="173"/>
      <c r="F22" s="173"/>
      <c r="G22" s="173"/>
      <c r="H22" s="173"/>
      <c r="K22" s="174">
        <f>'Features Data'!AE21</f>
        <v>114.47481442028472</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111.86279089473952</v>
      </c>
      <c r="B23" s="40" t="str">
        <f>'Features Data'!AD22</f>
        <v>Heart attack or myocardial infarction</v>
      </c>
      <c r="C23" s="173"/>
      <c r="D23" s="173"/>
      <c r="E23" s="173"/>
      <c r="F23" s="173"/>
      <c r="G23" s="173"/>
      <c r="H23" s="173"/>
      <c r="K23" s="174">
        <f>'Features Data'!AE22</f>
        <v>111.86279089473952</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117.21768371478419</v>
      </c>
      <c r="B24" s="40" t="str">
        <f>'Features Data'!AD23</f>
        <v>Stroke</v>
      </c>
      <c r="C24" s="173"/>
      <c r="D24" s="173"/>
      <c r="E24" s="173"/>
      <c r="F24" s="173"/>
      <c r="G24" s="173"/>
      <c r="H24" s="173"/>
      <c r="K24" s="174">
        <f>'Features Data'!AE23</f>
        <v>117.21768371478419</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107.93345370548879</v>
      </c>
      <c r="B25" s="40" t="str">
        <f>'Features Data'!AD24</f>
        <v>Emphysema</v>
      </c>
      <c r="C25" s="173"/>
      <c r="D25" s="173"/>
      <c r="E25" s="173"/>
      <c r="F25" s="173"/>
      <c r="G25" s="173"/>
      <c r="H25" s="173"/>
      <c r="K25" s="174">
        <f>'Features Data'!AE24</f>
        <v>107.93345370548879</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104.65154119511962</v>
      </c>
      <c r="B26" s="40" t="str">
        <f>'Features Data'!AD25</f>
        <v>Hypothyroidism or an under-active thyroid</v>
      </c>
      <c r="C26" s="173"/>
      <c r="D26" s="173"/>
      <c r="E26" s="173"/>
      <c r="F26" s="173"/>
      <c r="G26" s="173"/>
      <c r="H26" s="173"/>
      <c r="K26" s="174">
        <f>'Features Data'!AE25</f>
        <v>104.65154119511962</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113.13610860856727</v>
      </c>
      <c r="B27" s="40" t="str">
        <f>'Features Data'!AD26</f>
        <v>Chronic bronchitis</v>
      </c>
      <c r="C27" s="173"/>
      <c r="D27" s="173"/>
      <c r="E27" s="173"/>
      <c r="F27" s="173"/>
      <c r="G27" s="173"/>
      <c r="H27" s="173"/>
      <c r="K27" s="174">
        <f>'Features Data'!AE26</f>
        <v>113.13610860856727</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107.10345704808783</v>
      </c>
      <c r="B28" s="40" t="str">
        <f>'Features Data'!AD27</f>
        <v>Any kind of liver condition</v>
      </c>
      <c r="C28" s="173"/>
      <c r="D28" s="173"/>
      <c r="E28" s="173"/>
      <c r="F28" s="173"/>
      <c r="G28" s="173"/>
      <c r="H28" s="173"/>
      <c r="K28" s="174">
        <f>'Features Data'!AE27</f>
        <v>107.10345704808783</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104.49705440046102</v>
      </c>
      <c r="B29" s="40" t="str">
        <f>'Features Data'!AD28</f>
        <v>Epilepsy</v>
      </c>
      <c r="C29" s="173"/>
      <c r="D29" s="173"/>
      <c r="E29" s="173"/>
      <c r="F29" s="173"/>
      <c r="G29" s="173"/>
      <c r="H29" s="173"/>
      <c r="K29" s="174">
        <f>'Features Data'!AE28</f>
        <v>104.49705440046102</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105.90898521386643</v>
      </c>
      <c r="B30" s="40" t="str">
        <f>'Features Data'!AD29</f>
        <v>High blood pressure/hypertension</v>
      </c>
      <c r="C30" s="173"/>
      <c r="D30" s="173"/>
      <c r="E30" s="173"/>
      <c r="F30" s="173"/>
      <c r="G30" s="173"/>
      <c r="H30" s="173"/>
      <c r="K30" s="174">
        <f>'Features Data'!AE29</f>
        <v>105.90898521386643</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99.495750622210295</v>
      </c>
      <c r="B31" s="40" t="str">
        <f>'Features Data'!AD30</f>
        <v>Multiple Sclerosis</v>
      </c>
      <c r="C31" s="173"/>
      <c r="D31" s="173"/>
      <c r="E31" s="173"/>
      <c r="F31" s="173"/>
      <c r="G31" s="173"/>
      <c r="H31" s="173"/>
      <c r="K31" s="174">
        <f>'Features Data'!AE30</f>
        <v>99.495750622210295</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116.37439195536503</v>
      </c>
      <c r="B32" s="40" t="str">
        <f>'Features Data'!AD31</f>
        <v>COPD (Chronic Obstructive Pulmonary Disease)</v>
      </c>
      <c r="C32" s="173"/>
      <c r="D32" s="173"/>
      <c r="E32" s="173"/>
      <c r="F32" s="173"/>
      <c r="G32" s="173"/>
      <c r="H32" s="173"/>
      <c r="K32" s="174">
        <f>'Features Data'!AE31</f>
        <v>116.37439195536503</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105.0985760239875</v>
      </c>
      <c r="B33" s="40" t="str">
        <f>'Features Data'!AD32</f>
        <v>Osteoarthritis</v>
      </c>
      <c r="C33" s="173"/>
      <c r="D33" s="173"/>
      <c r="E33" s="173"/>
      <c r="F33" s="173"/>
      <c r="G33" s="173"/>
      <c r="H33" s="173"/>
      <c r="K33" s="174">
        <f>'Features Data'!AE32</f>
        <v>105.0985760239875</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112.91429786210863</v>
      </c>
      <c r="B34" s="40" t="str">
        <f>'Features Data'!AD33</f>
        <v>Rheumatoid arthritis</v>
      </c>
      <c r="C34" s="173"/>
      <c r="D34" s="173"/>
      <c r="E34" s="173"/>
      <c r="F34" s="173"/>
      <c r="G34" s="173"/>
      <c r="H34" s="173"/>
      <c r="K34" s="174">
        <f>'Features Data'!AE33</f>
        <v>112.91429786210863</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104.44854805673545</v>
      </c>
      <c r="B35" s="40" t="str">
        <f>'Features Data'!AD34</f>
        <v>Other arthritis</v>
      </c>
      <c r="C35" s="173"/>
      <c r="D35" s="173"/>
      <c r="E35" s="173"/>
      <c r="F35" s="173"/>
      <c r="G35" s="173"/>
      <c r="H35" s="173"/>
      <c r="K35" s="174">
        <f>'Features Data'!AE34</f>
        <v>104.44854805673545</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104.26600762952991</v>
      </c>
      <c r="B36" s="40" t="str">
        <f>'Features Data'!AD35</f>
        <v>Bowel/colorectal cancer</v>
      </c>
      <c r="C36" s="173"/>
      <c r="D36" s="173"/>
      <c r="E36" s="173"/>
      <c r="F36" s="173"/>
      <c r="G36" s="173"/>
      <c r="H36" s="173"/>
      <c r="K36" s="174">
        <f>'Features Data'!AE35</f>
        <v>104.26600762952991</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102.36393569037374</v>
      </c>
      <c r="B37" s="40" t="str">
        <f>'Features Data'!AD36</f>
        <v>Lung cancer</v>
      </c>
      <c r="C37" s="173"/>
      <c r="D37" s="173"/>
      <c r="E37" s="173"/>
      <c r="F37" s="173"/>
      <c r="G37" s="173"/>
      <c r="H37" s="173"/>
      <c r="K37" s="174">
        <f>'Features Data'!AE36</f>
        <v>102.36393569037374</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92.616890222975712</v>
      </c>
      <c r="B38" s="40" t="str">
        <f>'Features Data'!AD37</f>
        <v>Breast cancer</v>
      </c>
      <c r="C38" s="173"/>
      <c r="D38" s="173"/>
      <c r="E38" s="173"/>
      <c r="F38" s="173"/>
      <c r="G38" s="173"/>
      <c r="H38" s="173"/>
      <c r="K38" s="174">
        <f>'Features Data'!AE37</f>
        <v>92.616890222975712</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93.547317324719046</v>
      </c>
      <c r="B39" s="40" t="str">
        <f>'Features Data'!AD38</f>
        <v>Prostate cancer</v>
      </c>
      <c r="C39" s="173"/>
      <c r="D39" s="173"/>
      <c r="E39" s="173"/>
      <c r="F39" s="173"/>
      <c r="G39" s="173"/>
      <c r="H39" s="173"/>
      <c r="K39" s="174">
        <f>'Features Data'!AE38</f>
        <v>93.547317324719046</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209.84217261481589</v>
      </c>
      <c r="B40" s="40" t="str">
        <f>'Features Data'!AD39</f>
        <v>Liver cancer</v>
      </c>
      <c r="C40" s="173"/>
      <c r="D40" s="173"/>
      <c r="E40" s="173"/>
      <c r="F40" s="173"/>
      <c r="G40" s="173"/>
      <c r="H40" s="173"/>
      <c r="K40" s="174">
        <f>'Features Data'!AE39</f>
        <v>209.84217261481589</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109.44735645937207</v>
      </c>
      <c r="B41" s="40" t="str">
        <f>'Features Data'!AD40</f>
        <v>Skin cancer or melanoma</v>
      </c>
      <c r="C41" s="173"/>
      <c r="D41" s="173"/>
      <c r="E41" s="173"/>
      <c r="F41" s="173"/>
      <c r="G41" s="173"/>
      <c r="H41" s="173"/>
      <c r="K41" s="174">
        <f>'Features Data'!AE40</f>
        <v>109.44735645937207</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93.382536992987966</v>
      </c>
      <c r="B42" s="40" t="str">
        <f>'Features Data'!AD41</f>
        <v>Other cancer</v>
      </c>
      <c r="C42" s="173"/>
      <c r="D42" s="173"/>
      <c r="E42" s="173"/>
      <c r="F42" s="173"/>
      <c r="G42" s="173"/>
      <c r="H42" s="173"/>
      <c r="K42" s="174">
        <f>'Features Data'!AE41</f>
        <v>93.382536992987966</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101.12306765235139</v>
      </c>
      <c r="B43" s="40" t="str">
        <f>'Features Data'!AD42</f>
        <v>Type 1 diabetes</v>
      </c>
      <c r="C43" s="173"/>
      <c r="D43" s="173"/>
      <c r="E43" s="173"/>
      <c r="F43" s="173"/>
      <c r="G43" s="173"/>
      <c r="H43" s="173"/>
      <c r="K43" s="174">
        <f>'Features Data'!AE42</f>
        <v>101.12306765235139</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112.02196424594224</v>
      </c>
      <c r="B44" s="40" t="str">
        <f>'Features Data'!AD43</f>
        <v>Type 2 diabetes</v>
      </c>
      <c r="C44" s="173"/>
      <c r="D44" s="173"/>
      <c r="E44" s="173"/>
      <c r="F44" s="173"/>
      <c r="G44" s="173"/>
      <c r="H44" s="173"/>
      <c r="K44" s="174">
        <f>'Features Data'!AE43</f>
        <v>112.02196424594224</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100.95287679147475</v>
      </c>
      <c r="B45" s="40" t="str">
        <f>'Features Data'!AD44</f>
        <v>Gestational diabetes/during pregnancy</v>
      </c>
      <c r="C45" s="173"/>
      <c r="D45" s="173"/>
      <c r="E45" s="173"/>
      <c r="F45" s="173"/>
      <c r="G45" s="173"/>
      <c r="H45" s="173"/>
      <c r="K45" s="174">
        <f>'Features Data'!AE44</f>
        <v>100.95287679147475</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v>
      </c>
      <c r="B46" s="40" t="str">
        <f>'Features Data'!AD45</f>
        <v>Other diabetes</v>
      </c>
      <c r="C46" s="173"/>
      <c r="D46" s="173"/>
      <c r="E46" s="173"/>
      <c r="F46" s="173"/>
      <c r="G46" s="173"/>
      <c r="H46" s="173"/>
      <c r="K46" s="174">
        <f>'Features Data'!AE45</f>
        <v>100</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104.79155013289609</v>
      </c>
      <c r="B47" s="40" t="str">
        <f>'Features Data'!AD46</f>
        <v>Anxiety</v>
      </c>
      <c r="C47" s="173"/>
      <c r="D47" s="173"/>
      <c r="E47" s="173"/>
      <c r="F47" s="173"/>
      <c r="G47" s="173"/>
      <c r="H47" s="173"/>
      <c r="K47" s="174">
        <f>'Features Data'!AE46</f>
        <v>104.79155013289609</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102.32669994165346</v>
      </c>
      <c r="B48" s="40" t="str">
        <f>'Features Data'!AD47</f>
        <v>Depression</v>
      </c>
      <c r="C48" s="173"/>
      <c r="D48" s="173"/>
      <c r="E48" s="173"/>
      <c r="F48" s="173"/>
      <c r="G48" s="173"/>
      <c r="H48" s="173"/>
      <c r="K48" s="174">
        <f>'Features Data'!AE47</f>
        <v>102.32669994165346</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103.94295341404167</v>
      </c>
      <c r="B49" s="40" t="str">
        <f>'Features Data'!AD48</f>
        <v>Psychosis or schizophrenia</v>
      </c>
      <c r="C49" s="173"/>
      <c r="D49" s="173"/>
      <c r="E49" s="173"/>
      <c r="F49" s="173"/>
      <c r="G49" s="173"/>
      <c r="H49" s="173"/>
      <c r="K49" s="174">
        <f>'Features Data'!AE48</f>
        <v>103.94295341404167</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112.99193910028546</v>
      </c>
      <c r="B50" s="40" t="str">
        <f>'Features Data'!AD49</f>
        <v>Bipolar disorder or manic depression</v>
      </c>
      <c r="C50" s="173"/>
      <c r="D50" s="173"/>
      <c r="E50" s="173"/>
      <c r="F50" s="173"/>
      <c r="G50" s="173"/>
      <c r="H50" s="173"/>
      <c r="K50" s="174">
        <f>'Features Data'!AE49</f>
        <v>112.99193910028546</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93.749736331844943</v>
      </c>
      <c r="B51" s="40" t="str">
        <f>'Features Data'!AD50</f>
        <v>An eating disorder</v>
      </c>
      <c r="C51" s="173"/>
      <c r="D51" s="173"/>
      <c r="E51" s="173"/>
      <c r="F51" s="173"/>
      <c r="G51" s="173"/>
      <c r="H51" s="173"/>
      <c r="K51" s="174">
        <f>'Features Data'!AE50</f>
        <v>93.749736331844943</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108.03692177550668</v>
      </c>
      <c r="B52" s="40" t="str">
        <f>'Features Data'!AD51</f>
        <v>Post-traumatic stress disorder</v>
      </c>
      <c r="C52" s="173"/>
      <c r="D52" s="173"/>
      <c r="E52" s="173"/>
      <c r="F52" s="173"/>
      <c r="G52" s="173"/>
      <c r="H52" s="173"/>
      <c r="K52" s="174">
        <f>'Features Data'!AE51</f>
        <v>108.03692177550668</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103.60242835376754</v>
      </c>
      <c r="B53" s="40" t="str">
        <f>'Features Data'!AD52</f>
        <v>Other emotional, nervous or psychiatric problem</v>
      </c>
      <c r="C53" s="173"/>
      <c r="D53" s="173"/>
      <c r="E53" s="173"/>
      <c r="F53" s="173"/>
      <c r="G53" s="173"/>
      <c r="H53" s="173"/>
      <c r="K53" s="174">
        <f>'Features Data'!AE52</f>
        <v>103.60242835376754</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B4EF3EF6-323C-41EE-941C-C1D9017BBE72}">
          <x14:formula1>
            <xm:f>'Features Data'!$R$2:$R$17</xm:f>
          </x14:formula1>
          <xm:sqref>B14:O14</xm:sqref>
        </x14:dataValidation>
        <x14:dataValidation type="list" allowBlank="1" showInputMessage="1" showErrorMessage="1" xr:uid="{8DC9A2CC-D8CA-4D5B-A636-E98CBFA87DEE}">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9D03A-C855-47D3-A615-8D463F60DA01}">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40</v>
      </c>
      <c r="F13" s="189">
        <f>IF($E$19&lt;&gt;0,E13/$E$19,0)</f>
        <v>0.30534351145038169</v>
      </c>
      <c r="G13" s="188">
        <f>SUM('Wellbeing Acorn Type'!$G$14:$G$18)</f>
        <v>58330</v>
      </c>
      <c r="H13" s="189">
        <f>IF($G$19=0,0,G13/$G$19)</f>
        <v>0.16743163375729445</v>
      </c>
      <c r="I13" s="189">
        <f>IF(G13&gt;0,E13/G13,0)</f>
        <v>6.8575347162695016E-4</v>
      </c>
      <c r="J13" s="190">
        <f>IF(AND((SQRT((H13*(1-H13))/$E$19))&gt;0, $E$19&gt;0),(F13-H13)/(SQRT((H13*(1-H13))/$E$19)),0)</f>
        <v>4.2277432906212304</v>
      </c>
      <c r="K13" s="191">
        <f>IF(AND(I13&gt;0,$I$19&gt;0),F13/H13*100,0)</f>
        <v>182.36906885409812</v>
      </c>
      <c r="L13" s="161"/>
      <c r="M13" s="161"/>
      <c r="N13" s="161"/>
    </row>
    <row r="14" spans="1:17" ht="18.75" customHeight="1">
      <c r="B14" s="186" t="s">
        <v>1746</v>
      </c>
      <c r="C14" s="192"/>
      <c r="D14" s="176"/>
      <c r="E14" s="188">
        <f>SUM('Wellbeing Acorn Type'!$E$21:$E$28)</f>
        <v>17</v>
      </c>
      <c r="F14" s="189">
        <f>IF($E$19&lt;&gt;0,E14/$E$19,0)</f>
        <v>0.12977099236641221</v>
      </c>
      <c r="G14" s="188">
        <f>SUM('Wellbeing Acorn Type'!$G$21:$G$28)</f>
        <v>59442</v>
      </c>
      <c r="H14" s="189">
        <f>IF($G$19=0,0,G14/$G$19)</f>
        <v>0.17062354146753123</v>
      </c>
      <c r="I14" s="189">
        <f t="shared" ref="I14:I19" si="0">IF(G14&gt;0,E14/G14,0)</f>
        <v>2.8599306887386024E-4</v>
      </c>
      <c r="J14" s="190">
        <f>IF(AND((SQRT((H14*(1-H14))/$E$19))&gt;0, $E$19&gt;0),(F14-H14)/(SQRT((H14*(1-H14))/$E$19)),0)</f>
        <v>-1.2429666622239715</v>
      </c>
      <c r="K14" s="191">
        <f>IF(AND(I14&gt;0,$I$19&gt;0),F14/H14*100,0)</f>
        <v>76.056909410186492</v>
      </c>
      <c r="L14" s="161"/>
      <c r="M14" s="161"/>
      <c r="N14" s="161"/>
      <c r="Q14" s="176"/>
    </row>
    <row r="15" spans="1:17" ht="18.75" customHeight="1">
      <c r="B15" s="186" t="s">
        <v>1747</v>
      </c>
      <c r="C15" s="192"/>
      <c r="D15" s="176"/>
      <c r="E15" s="188">
        <f>SUM('Wellbeing Acorn Type'!$E$31:$E$35)</f>
        <v>58</v>
      </c>
      <c r="F15" s="189">
        <f>IF($E$19&lt;&gt;0,E15/$E$19,0)</f>
        <v>0.44274809160305345</v>
      </c>
      <c r="G15" s="188">
        <f>SUM('Wellbeing Acorn Type'!$G$31:$G$35)</f>
        <v>77198</v>
      </c>
      <c r="H15" s="189">
        <f>IF($G$19=0,0,G15/$G$19)</f>
        <v>0.22159072968962143</v>
      </c>
      <c r="I15" s="189">
        <f t="shared" si="0"/>
        <v>7.513148009015778E-4</v>
      </c>
      <c r="J15" s="190">
        <f>IF(AND((SQRT((H15*(1-H15))/$E$19))&gt;0, $E$19&gt;0),(F15-H15)/(SQRT((H15*(1-H15))/$E$19)),0)</f>
        <v>6.0947690727661783</v>
      </c>
      <c r="K15" s="191">
        <f>IF(AND(I15&gt;0,$I$19&gt;0),F15/H15*100,0)</f>
        <v>199.80442874266609</v>
      </c>
      <c r="L15" s="161"/>
      <c r="M15" s="161"/>
      <c r="N15" s="161"/>
      <c r="Q15" s="176"/>
    </row>
    <row r="16" spans="1:17" ht="18.75" customHeight="1">
      <c r="B16" s="186" t="s">
        <v>1748</v>
      </c>
      <c r="C16" s="192"/>
      <c r="D16" s="176"/>
      <c r="E16" s="188">
        <f>SUM('Wellbeing Acorn Type'!$E$38:$E$44)</f>
        <v>15</v>
      </c>
      <c r="F16" s="189">
        <f>IF($E$19&lt;&gt;0,E16/$E$19,0)</f>
        <v>0.11450381679389313</v>
      </c>
      <c r="G16" s="188">
        <f>SUM('Wellbeing Acorn Type'!$G$38:$G$44)</f>
        <v>149388</v>
      </c>
      <c r="H16" s="189">
        <f>IF($G$19=0,0,G16/$G$19)</f>
        <v>0.42880639300076639</v>
      </c>
      <c r="I16" s="189">
        <f t="shared" si="0"/>
        <v>1.0040967145955498E-4</v>
      </c>
      <c r="J16" s="190">
        <f>IF(AND((SQRT((H16*(1-H16))/$E$19))&gt;0, $E$19&gt;0),(F16-H16)/(SQRT((H16*(1-H16))/$E$19)),0)</f>
        <v>-7.2687761386161656</v>
      </c>
      <c r="K16" s="191">
        <f>IF(AND(I16&gt;0,$I$19&gt;0),F16/H16*100,0)</f>
        <v>26.702917368512384</v>
      </c>
      <c r="L16" s="161"/>
      <c r="M16" s="161"/>
      <c r="N16" s="161"/>
      <c r="Q16" s="176"/>
    </row>
    <row r="17" spans="1:17" ht="18.75" customHeight="1">
      <c r="B17" s="193" t="s">
        <v>1749</v>
      </c>
      <c r="C17" s="192"/>
      <c r="D17" s="176"/>
      <c r="E17" s="188">
        <f>SUM('Wellbeing Acorn Type'!$E$47:$E$48)</f>
        <v>1</v>
      </c>
      <c r="F17" s="189">
        <f>IF($E$19&lt;&gt;0,E17/$E$19,0)</f>
        <v>7.6335877862595417E-3</v>
      </c>
      <c r="G17" s="188">
        <f>SUM('Wellbeing Acorn Type'!$G$47:$G$48)</f>
        <v>4023</v>
      </c>
      <c r="H17" s="189">
        <f>IF($G$19=0,0,G17/$G$19)</f>
        <v>1.1547702084786483E-2</v>
      </c>
      <c r="I17" s="189">
        <f t="shared" si="0"/>
        <v>2.4857071836937607E-4</v>
      </c>
      <c r="J17" s="190">
        <f>IF(AND((SQRT((H17*(1-H17))/$E$19))&gt;0, $E$19&gt;0),(F17-H17)/(SQRT((H17*(1-H17))/$E$19)),0)</f>
        <v>-0.4193180024021757</v>
      </c>
      <c r="K17" s="191">
        <f>IF(AND(I17&gt;0,$I$19&gt;0),F17/H17*100,0)</f>
        <v>66.104820943695884</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131</v>
      </c>
      <c r="F19" s="198"/>
      <c r="G19" s="197">
        <f>SUM(G13:G18)</f>
        <v>348381</v>
      </c>
      <c r="H19" s="199"/>
      <c r="I19" s="200">
        <f t="shared" si="0"/>
        <v>3.760250989577503E-4</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0.30534351145038169</v>
      </c>
      <c r="C24" s="38">
        <f>IF($A$23,D24,"")</f>
        <v>0.16743163375729445</v>
      </c>
      <c r="D24" s="39">
        <f>H13</f>
        <v>0.16743163375729445</v>
      </c>
    </row>
    <row r="25" spans="1:17" ht="15" customHeight="1">
      <c r="A25" s="38" t="s">
        <v>1752</v>
      </c>
      <c r="B25" s="39">
        <f>F14</f>
        <v>0.12977099236641221</v>
      </c>
      <c r="C25" s="38">
        <f>IF($A$23,D25,"")</f>
        <v>0.17062354146753123</v>
      </c>
      <c r="D25" s="39">
        <f>H14</f>
        <v>0.17062354146753123</v>
      </c>
    </row>
    <row r="26" spans="1:17" ht="15" customHeight="1">
      <c r="A26" s="38" t="s">
        <v>1753</v>
      </c>
      <c r="B26" s="39">
        <f>F15</f>
        <v>0.44274809160305345</v>
      </c>
      <c r="C26" s="38">
        <f>IF($A$23,D26,"")</f>
        <v>0.22159072968962143</v>
      </c>
      <c r="D26" s="39">
        <f>H15</f>
        <v>0.22159072968962143</v>
      </c>
    </row>
    <row r="27" spans="1:17" ht="15" customHeight="1">
      <c r="A27" s="38" t="s">
        <v>1754</v>
      </c>
      <c r="B27" s="39">
        <f>F16</f>
        <v>0.11450381679389313</v>
      </c>
      <c r="C27" s="38">
        <f>IF($A$23,D27,"")</f>
        <v>0.42880639300076639</v>
      </c>
      <c r="D27" s="39">
        <f>H16</f>
        <v>0.42880639300076639</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C910B-02E9-4AE3-9A97-C93623DB210B}">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3</v>
      </c>
      <c r="F14" s="207">
        <f>IF($E$51=0,0,E14/$E$51)</f>
        <v>2.2900763358778626E-2</v>
      </c>
      <c r="G14" s="206">
        <f>'Input Sheet'!C8</f>
        <v>3787</v>
      </c>
      <c r="H14" s="207">
        <f>IF($G$51=0,0,G14/$G$51)</f>
        <v>1.0870282822541988E-2</v>
      </c>
      <c r="I14" s="207">
        <f>IF(G14&gt;0,E14/G14,0)</f>
        <v>7.9218378663850012E-4</v>
      </c>
      <c r="J14" s="190">
        <f>IF(AND((SQRT((H14*(1-H14))/$E$51))&gt;0, $E$51&gt;0),(F14-H14)/(SQRT((H14*(1-H14))/$E$51)),0)</f>
        <v>1.3279189723823739</v>
      </c>
      <c r="K14" s="208">
        <f>IF(AND(I14&gt;0,$I$51&gt;0),F14/H14*100,0)</f>
        <v>210.67311433046356</v>
      </c>
      <c r="P14" s="1">
        <f ca="1">IF(K14="",0,IF($P$11=2,K14+RAND()/1000,F14+RAND()/1000))</f>
        <v>210.67341735193625</v>
      </c>
      <c r="Q14" s="176">
        <f ca="1">RANK(P14,$P$14:$P$48)+COUNTIF($P14:P$14,P14)-1</f>
        <v>3</v>
      </c>
      <c r="R14" s="40">
        <v>1</v>
      </c>
    </row>
    <row r="15" spans="1:18" ht="14.5">
      <c r="C15" s="205" t="s">
        <v>1757</v>
      </c>
      <c r="D15" s="40" t="s">
        <v>2</v>
      </c>
      <c r="E15" s="206">
        <f>'Input Sheet'!B9</f>
        <v>8</v>
      </c>
      <c r="F15" s="207">
        <f>IF($E$51=0,0,E15/$E$51)</f>
        <v>6.1068702290076333E-2</v>
      </c>
      <c r="G15" s="206">
        <f>'Input Sheet'!C9</f>
        <v>11136</v>
      </c>
      <c r="H15" s="207">
        <f>IF($G$51=0,0,G15/$G$51)</f>
        <v>3.1965003832011507E-2</v>
      </c>
      <c r="I15" s="207">
        <f>IF(G15&gt;0,E15/G15,0)</f>
        <v>7.1839080459770114E-4</v>
      </c>
      <c r="J15" s="190">
        <f>IF(AND((SQRT((H15*(1-H15))/$E$51))&gt;0, $E$51&gt;0),(F15-H15)/(SQRT((H15*(1-H15))/$E$51)),0)</f>
        <v>1.8936552681143413</v>
      </c>
      <c r="K15" s="208">
        <f>IF(AND(I15&gt;0,$I$51&gt;0),F15/H15*100,0)</f>
        <v>191.04863121874175</v>
      </c>
      <c r="P15" s="1">
        <f t="shared" ref="P15:P48" ca="1" si="0">IF(K15="",0,IF($P$11=2,K15+RAND()/1000,F15+RAND()/1000))</f>
        <v>191.04934388588364</v>
      </c>
      <c r="Q15" s="176">
        <f ca="1">RANK(P15,$P$14:$P$48)+COUNTIF($P$14:P15,P15)-1</f>
        <v>6</v>
      </c>
      <c r="R15" s="40">
        <v>2</v>
      </c>
    </row>
    <row r="16" spans="1:18" ht="14.5">
      <c r="C16" s="205" t="s">
        <v>1758</v>
      </c>
      <c r="D16" s="40" t="s">
        <v>3</v>
      </c>
      <c r="E16" s="206">
        <f>'Input Sheet'!B10</f>
        <v>5</v>
      </c>
      <c r="F16" s="207">
        <f>IF($E$51=0,0,E16/$E$51)</f>
        <v>3.8167938931297711E-2</v>
      </c>
      <c r="G16" s="206">
        <f>'Input Sheet'!C10</f>
        <v>17099</v>
      </c>
      <c r="H16" s="207">
        <f>IF($G$51=0,0,G16/$G$51)</f>
        <v>4.9081321886095972E-2</v>
      </c>
      <c r="I16" s="207">
        <f>IF(G16&gt;0,E16/G16,0)</f>
        <v>2.9241476109714018E-4</v>
      </c>
      <c r="J16" s="190">
        <f>IF(AND((SQRT((H16*(1-H16))/$E$51))&gt;0, $E$51&gt;0),(F16-H16)/(SQRT((H16*(1-H16))/$E$51)),0)</f>
        <v>-0.57818288049481037</v>
      </c>
      <c r="K16" s="208">
        <f>IF(AND(I16&gt;0,$I$51&gt;0),F16/H16*100,0)</f>
        <v>77.764692279223496</v>
      </c>
      <c r="P16" s="1">
        <f t="shared" ca="1" si="0"/>
        <v>77.765539854331678</v>
      </c>
      <c r="Q16" s="176">
        <f ca="1">RANK(P16,$P$14:$P$48)+COUNTIF($P$14:P16,P16)-1</f>
        <v>13</v>
      </c>
      <c r="R16" s="40">
        <v>3</v>
      </c>
    </row>
    <row r="17" spans="1:18" ht="14.5">
      <c r="C17" s="205" t="s">
        <v>1759</v>
      </c>
      <c r="D17" s="40" t="s">
        <v>4</v>
      </c>
      <c r="E17" s="206">
        <f>'Input Sheet'!B11</f>
        <v>23</v>
      </c>
      <c r="F17" s="207">
        <f>IF($E$51=0,0,E17/$E$51)</f>
        <v>0.17557251908396945</v>
      </c>
      <c r="G17" s="206">
        <f>'Input Sheet'!C11</f>
        <v>14210</v>
      </c>
      <c r="H17" s="207">
        <f>IF($G$51=0,0,G17/$G$51)</f>
        <v>4.0788676764806346E-2</v>
      </c>
      <c r="I17" s="207">
        <f>IF(G17&gt;0,E17/G17,0)</f>
        <v>1.6185784658691062E-3</v>
      </c>
      <c r="J17" s="190">
        <f>IF(AND((SQRT((H17*(1-H17))/$E$51))&gt;0, $E$51&gt;0),(F17-H17)/(SQRT((H17*(1-H17))/$E$51)),0)</f>
        <v>7.7991365451326029</v>
      </c>
      <c r="K17" s="208">
        <f>IF(AND(I17&gt;0,$I$51&gt;0),F17/H17*100,0)</f>
        <v>430.44426299079782</v>
      </c>
      <c r="P17" s="1">
        <f t="shared" ca="1" si="0"/>
        <v>430.44453373407453</v>
      </c>
      <c r="Q17" s="176">
        <f ca="1">RANK(P17,$P$14:$P$48)+COUNTIF($P$14:P17,P17)-1</f>
        <v>1</v>
      </c>
      <c r="R17" s="40">
        <v>4</v>
      </c>
    </row>
    <row r="18" spans="1:18" ht="14.5">
      <c r="C18" s="205" t="s">
        <v>1760</v>
      </c>
      <c r="D18" s="40" t="s">
        <v>5</v>
      </c>
      <c r="E18" s="206">
        <f>'Input Sheet'!B12</f>
        <v>1</v>
      </c>
      <c r="F18" s="207">
        <f>IF($E$51=0,0,E18/$E$51)</f>
        <v>7.6335877862595417E-3</v>
      </c>
      <c r="G18" s="206">
        <f>'Input Sheet'!C12</f>
        <v>12098</v>
      </c>
      <c r="H18" s="207">
        <f>IF($G$51=0,0,G18/$G$51)</f>
        <v>3.4726348451838647E-2</v>
      </c>
      <c r="I18" s="207">
        <f>IF(G18&gt;0,E18/G18,0)</f>
        <v>8.2658290626549838E-5</v>
      </c>
      <c r="J18" s="190">
        <f>IF(AND((SQRT((H18*(1-H18))/$E$51))&gt;0, $E$51&gt;0),(F18-H18)/(SQRT((H18*(1-H18))/$E$51)),0)</f>
        <v>-1.6936907790827218</v>
      </c>
      <c r="K18" s="208">
        <f>IF(AND(I18&gt;0,$I$51&gt;0),F18/H18*100,0)</f>
        <v>21.982120570051954</v>
      </c>
      <c r="P18" s="1">
        <f t="shared" ca="1" si="0"/>
        <v>21.982454251753801</v>
      </c>
      <c r="Q18" s="176">
        <f ca="1">RANK(P18,$P$14:$P$48)+COUNTIF($P$14:P18,P18)-1</f>
        <v>18</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2</v>
      </c>
      <c r="F21" s="207">
        <f t="shared" ref="F21:F28" si="1">IF($E$51=0,0,E21/$E$51)</f>
        <v>1.5267175572519083E-2</v>
      </c>
      <c r="G21" s="206">
        <f>'Input Sheet'!C13</f>
        <v>3360</v>
      </c>
      <c r="H21" s="207">
        <f t="shared" ref="H21:H28" si="2">IF($G$51=0,0,G21/$G$51)</f>
        <v>9.6446132251758847E-3</v>
      </c>
      <c r="I21" s="207">
        <f t="shared" ref="I21:I28" si="3">IF(G21&gt;0,E21/G21,0)</f>
        <v>5.9523809523809529E-4</v>
      </c>
      <c r="J21" s="190">
        <f t="shared" ref="J21:J28" si="4">IF(AND((SQRT((H21*(1-H21))/$E$51))&gt;0, $E$51&gt;0),(F21-H21)/(SQRT((H21*(1-H21))/$E$51)),0)</f>
        <v>0.65846392389497466</v>
      </c>
      <c r="K21" s="208">
        <f t="shared" ref="K21:K28" si="5">IF(AND(I21&gt;0,$I$51&gt;0),F21/H21*100,0)</f>
        <v>158.29743729552891</v>
      </c>
      <c r="P21" s="1">
        <f t="shared" ca="1" si="0"/>
        <v>158.29779106045572</v>
      </c>
      <c r="Q21" s="176">
        <f ca="1">RANK(P21,$P$14:$P$48)+COUNTIF($P$14:P21,P21)-1</f>
        <v>8</v>
      </c>
      <c r="R21" s="40">
        <v>6</v>
      </c>
    </row>
    <row r="22" spans="1:18" ht="14.5">
      <c r="C22" s="205" t="s">
        <v>1762</v>
      </c>
      <c r="D22" s="40" t="s">
        <v>8</v>
      </c>
      <c r="E22" s="206">
        <f>'Input Sheet'!B14</f>
        <v>1</v>
      </c>
      <c r="F22" s="207">
        <f t="shared" si="1"/>
        <v>7.6335877862595417E-3</v>
      </c>
      <c r="G22" s="206">
        <f>'Input Sheet'!C14</f>
        <v>7077</v>
      </c>
      <c r="H22" s="207">
        <f t="shared" si="2"/>
        <v>2.0313966605526708E-2</v>
      </c>
      <c r="I22" s="207">
        <f t="shared" si="3"/>
        <v>1.4130281192595732E-4</v>
      </c>
      <c r="J22" s="190">
        <f t="shared" si="4"/>
        <v>-1.028790749148669</v>
      </c>
      <c r="K22" s="208">
        <f t="shared" si="5"/>
        <v>37.57802665769232</v>
      </c>
      <c r="P22" s="1">
        <f t="shared" ca="1" si="0"/>
        <v>37.578582751753522</v>
      </c>
      <c r="Q22" s="176">
        <f ca="1">RANK(P22,$P$14:$P$48)+COUNTIF($P$14:P22,P22)-1</f>
        <v>16</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3.27922201014625E-4</v>
      </c>
      <c r="Q23" s="176">
        <f ca="1">RANK(P23,$P$14:$P$48)+COUNTIF($P$14:P23,P23)-1</f>
        <v>26</v>
      </c>
      <c r="R23" s="40">
        <v>8</v>
      </c>
    </row>
    <row r="24" spans="1:18" ht="14.5">
      <c r="C24" s="205" t="s">
        <v>1764</v>
      </c>
      <c r="D24" s="40" t="s">
        <v>10</v>
      </c>
      <c r="E24" s="206">
        <f>'Input Sheet'!B16</f>
        <v>2</v>
      </c>
      <c r="F24" s="207">
        <f t="shared" si="1"/>
        <v>1.5267175572519083E-2</v>
      </c>
      <c r="G24" s="206">
        <f>'Input Sheet'!C16</f>
        <v>16337</v>
      </c>
      <c r="H24" s="207">
        <f t="shared" si="2"/>
        <v>4.6894061386815011E-2</v>
      </c>
      <c r="I24" s="207">
        <f t="shared" si="3"/>
        <v>1.2242149721491093E-4</v>
      </c>
      <c r="J24" s="190">
        <f t="shared" si="4"/>
        <v>-1.7122318324527259</v>
      </c>
      <c r="K24" s="208">
        <f t="shared" si="5"/>
        <v>32.556735588723576</v>
      </c>
      <c r="P24" s="1">
        <f t="shared" ca="1" si="0"/>
        <v>32.557625887084718</v>
      </c>
      <c r="Q24" s="176">
        <f ca="1">RANK(P24,$P$14:$P$48)+COUNTIF($P$14:P24,P24)-1</f>
        <v>17</v>
      </c>
      <c r="R24" s="40">
        <v>9</v>
      </c>
    </row>
    <row r="25" spans="1:18" ht="14.5">
      <c r="C25" s="213" t="s">
        <v>1765</v>
      </c>
      <c r="D25" s="40" t="s">
        <v>11</v>
      </c>
      <c r="E25" s="206">
        <f>'Input Sheet'!B17</f>
        <v>9</v>
      </c>
      <c r="F25" s="207">
        <f t="shared" si="1"/>
        <v>6.8702290076335881E-2</v>
      </c>
      <c r="G25" s="206">
        <f>'Input Sheet'!C17</f>
        <v>12048</v>
      </c>
      <c r="H25" s="207">
        <f t="shared" si="2"/>
        <v>3.45828274217021E-2</v>
      </c>
      <c r="I25" s="207">
        <f t="shared" si="3"/>
        <v>7.4701195219123505E-4</v>
      </c>
      <c r="J25" s="190">
        <f t="shared" si="4"/>
        <v>2.1372241461524801</v>
      </c>
      <c r="K25" s="208">
        <f t="shared" si="5"/>
        <v>198.66013047048449</v>
      </c>
      <c r="P25" s="1">
        <f t="shared" ca="1" si="0"/>
        <v>198.66104940043672</v>
      </c>
      <c r="Q25" s="176">
        <f ca="1">RANK(P25,$P$14:$P$48)+COUNTIF($P$14:P25,P25)-1</f>
        <v>5</v>
      </c>
      <c r="R25" s="40">
        <v>10</v>
      </c>
    </row>
    <row r="26" spans="1:18" ht="14.5">
      <c r="C26" s="213" t="s">
        <v>1766</v>
      </c>
      <c r="D26" s="40" t="s">
        <v>12</v>
      </c>
      <c r="E26" s="206">
        <f>'Input Sheet'!B18</f>
        <v>1</v>
      </c>
      <c r="F26" s="207">
        <f t="shared" si="1"/>
        <v>7.6335877862595417E-3</v>
      </c>
      <c r="G26" s="206">
        <f>'Input Sheet'!C18</f>
        <v>6926</v>
      </c>
      <c r="H26" s="207">
        <f t="shared" si="2"/>
        <v>1.988053309451434E-2</v>
      </c>
      <c r="I26" s="207">
        <f t="shared" si="3"/>
        <v>1.4438348252959862E-4</v>
      </c>
      <c r="J26" s="190">
        <f t="shared" si="4"/>
        <v>-1.0041761579852164</v>
      </c>
      <c r="K26" s="208">
        <f t="shared" si="5"/>
        <v>38.397299257361901</v>
      </c>
      <c r="P26" s="1">
        <f t="shared" ca="1" si="0"/>
        <v>38.397748814309821</v>
      </c>
      <c r="Q26" s="176">
        <f ca="1">RANK(P26,$P$14:$P$48)+COUNTIF($P$14:P26,P26)-1</f>
        <v>15</v>
      </c>
      <c r="R26" s="40">
        <v>11</v>
      </c>
    </row>
    <row r="27" spans="1:18" ht="14.5">
      <c r="C27" s="213" t="s">
        <v>1767</v>
      </c>
      <c r="D27" s="40" t="s">
        <v>13</v>
      </c>
      <c r="E27" s="206">
        <f>'Input Sheet'!B19</f>
        <v>2</v>
      </c>
      <c r="F27" s="207">
        <f t="shared" si="1"/>
        <v>1.5267175572519083E-2</v>
      </c>
      <c r="G27" s="206">
        <f>'Input Sheet'!C19</f>
        <v>6282</v>
      </c>
      <c r="H27" s="207">
        <f t="shared" si="2"/>
        <v>1.8031982226355627E-2</v>
      </c>
      <c r="I27" s="207">
        <f t="shared" si="3"/>
        <v>3.1836994587710921E-4</v>
      </c>
      <c r="J27" s="190">
        <f t="shared" si="4"/>
        <v>-0.23780994193159147</v>
      </c>
      <c r="K27" s="208">
        <f t="shared" si="5"/>
        <v>84.667206194361214</v>
      </c>
      <c r="P27" s="1">
        <f t="shared" ca="1" si="0"/>
        <v>84.667493895168633</v>
      </c>
      <c r="Q27" s="176">
        <f ca="1">RANK(P27,$P$14:$P$48)+COUNTIF($P$14:P27,P27)-1</f>
        <v>12</v>
      </c>
      <c r="R27" s="40">
        <v>12</v>
      </c>
    </row>
    <row r="28" spans="1:18" ht="14.5">
      <c r="C28" s="213" t="s">
        <v>1768</v>
      </c>
      <c r="D28" s="40" t="s">
        <v>14</v>
      </c>
      <c r="E28" s="206">
        <f>'Input Sheet'!B20</f>
        <v>0</v>
      </c>
      <c r="F28" s="207">
        <f t="shared" si="1"/>
        <v>0</v>
      </c>
      <c r="G28" s="206">
        <f>'Input Sheet'!C20</f>
        <v>7412</v>
      </c>
      <c r="H28" s="207">
        <f t="shared" si="2"/>
        <v>2.1275557507441565E-2</v>
      </c>
      <c r="I28" s="207">
        <f t="shared" si="3"/>
        <v>0</v>
      </c>
      <c r="J28" s="190">
        <f t="shared" si="4"/>
        <v>-1.687508251924744</v>
      </c>
      <c r="K28" s="208">
        <f t="shared" si="5"/>
        <v>0</v>
      </c>
      <c r="P28" s="1">
        <f t="shared" ca="1" si="0"/>
        <v>8.1068805802126938E-4</v>
      </c>
      <c r="Q28" s="176">
        <f ca="1">RANK(P28,$P$14:$P$48)+COUNTIF($P$14:P28,P28)-1</f>
        <v>23</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9</v>
      </c>
      <c r="F31" s="207">
        <f>IF($E$51=0,0,E31/$E$51)</f>
        <v>6.8702290076335881E-2</v>
      </c>
      <c r="G31" s="206">
        <f>'Input Sheet'!C21</f>
        <v>13105</v>
      </c>
      <c r="H31" s="207">
        <f>IF($G$51=0,0,G31/$G$51)</f>
        <v>3.7616861998788685E-2</v>
      </c>
      <c r="I31" s="207">
        <f>IF(G31&gt;0,E31/G31,0)</f>
        <v>6.8676077832888216E-4</v>
      </c>
      <c r="J31" s="190">
        <f>IF(AND((SQRT((H31*(1-H31))/$E$51))&gt;0, $E$51&gt;0),(F31-H31)/(SQRT((H31*(1-H31))/$E$51)),0)</f>
        <v>1.8699380367978811</v>
      </c>
      <c r="K31" s="208">
        <f>IF(AND(I31&gt;0,$I$51&gt;0),F31/H31*100,0)</f>
        <v>182.6369516908353</v>
      </c>
      <c r="P31" s="1">
        <f t="shared" ca="1" si="0"/>
        <v>182.63742572991279</v>
      </c>
      <c r="Q31" s="176">
        <f ca="1">RANK(P31,$P$14:$P$48)+COUNTIF($P$14:P31,P31)-1</f>
        <v>7</v>
      </c>
      <c r="R31" s="40">
        <v>14</v>
      </c>
    </row>
    <row r="32" spans="1:18" ht="14.5">
      <c r="C32" s="213" t="s">
        <v>1771</v>
      </c>
      <c r="D32" s="40" t="s">
        <v>17</v>
      </c>
      <c r="E32" s="206">
        <f>'Input Sheet'!B22</f>
        <v>7</v>
      </c>
      <c r="F32" s="207">
        <f>IF($E$51=0,0,E32/$E$51)</f>
        <v>5.3435114503816793E-2</v>
      </c>
      <c r="G32" s="206">
        <f>'Input Sheet'!C22</f>
        <v>15117</v>
      </c>
      <c r="H32" s="207">
        <f>IF($G$51=0,0,G32/$G$51)</f>
        <v>4.3392148251483291E-2</v>
      </c>
      <c r="I32" s="207">
        <f>IF(G32&gt;0,E32/G32,0)</f>
        <v>4.6305483892306677E-4</v>
      </c>
      <c r="J32" s="190">
        <f>IF(AND((SQRT((H32*(1-H32))/$E$51))&gt;0, $E$51&gt;0),(F32-H32)/(SQRT((H32*(1-H32))/$E$51)),0)</f>
        <v>0.56418963691030388</v>
      </c>
      <c r="K32" s="208">
        <f>IF(AND(I32&gt;0,$I$51&gt;0),F32/H32*100,0)</f>
        <v>123.14466247240985</v>
      </c>
      <c r="P32" s="1">
        <f t="shared" ca="1" si="0"/>
        <v>123.14544942747604</v>
      </c>
      <c r="Q32" s="176">
        <f ca="1">RANK(P32,$P$14:$P$48)+COUNTIF($P$14:P32,P32)-1</f>
        <v>9</v>
      </c>
      <c r="R32" s="40">
        <v>15</v>
      </c>
    </row>
    <row r="33" spans="1:18" ht="14.5">
      <c r="C33" s="213" t="s">
        <v>1772</v>
      </c>
      <c r="D33" s="40" t="s">
        <v>18</v>
      </c>
      <c r="E33" s="206">
        <f>'Input Sheet'!B23</f>
        <v>22</v>
      </c>
      <c r="F33" s="207">
        <f>IF($E$51=0,0,E33/$E$51)</f>
        <v>0.16793893129770993</v>
      </c>
      <c r="G33" s="206">
        <f>'Input Sheet'!C23</f>
        <v>22417</v>
      </c>
      <c r="H33" s="207">
        <f>IF($G$51=0,0,G33/$G$51)</f>
        <v>6.4346218651418999E-2</v>
      </c>
      <c r="I33" s="207">
        <f>IF(G33&gt;0,E33/G33,0)</f>
        <v>9.8139804612570815E-4</v>
      </c>
      <c r="J33" s="190">
        <f>IF(AND((SQRT((H33*(1-H33))/$E$51))&gt;0, $E$51&gt;0),(F33-H33)/(SQRT((H33*(1-H33))/$E$51)),0)</f>
        <v>4.8322094420359454</v>
      </c>
      <c r="K33" s="208">
        <f>IF(AND(I33&gt;0,$I$51&gt;0),F33/H33*100,0)</f>
        <v>260.99269672314529</v>
      </c>
      <c r="P33" s="1">
        <f t="shared" ca="1" si="0"/>
        <v>260.99297701640097</v>
      </c>
      <c r="Q33" s="176">
        <f ca="1">RANK(P33,$P$14:$P$48)+COUNTIF($P$14:P33,P33)-1</f>
        <v>2</v>
      </c>
      <c r="R33" s="40">
        <v>16</v>
      </c>
    </row>
    <row r="34" spans="1:18" ht="14.5">
      <c r="C34" s="213" t="s">
        <v>1773</v>
      </c>
      <c r="D34" s="40" t="s">
        <v>19</v>
      </c>
      <c r="E34" s="206">
        <f>'Input Sheet'!B24</f>
        <v>20</v>
      </c>
      <c r="F34" s="207">
        <f>IF($E$51=0,0,E34/$E$51)</f>
        <v>0.15267175572519084</v>
      </c>
      <c r="G34" s="206">
        <f>'Input Sheet'!C24</f>
        <v>26453</v>
      </c>
      <c r="H34" s="207">
        <f>IF($G$51=0,0,G34/$G$51)</f>
        <v>7.5931236204040978E-2</v>
      </c>
      <c r="I34" s="207">
        <f>IF(G34&gt;0,E34/G34,0)</f>
        <v>7.5605791403621518E-4</v>
      </c>
      <c r="J34" s="190">
        <f>IF(AND((SQRT((H34*(1-H34))/$E$51))&gt;0, $E$51&gt;0),(F34-H34)/(SQRT((H34*(1-H34))/$E$51)),0)</f>
        <v>3.3158738709198614</v>
      </c>
      <c r="K34" s="208">
        <f>IF(AND(I34&gt;0,$I$51&gt;0),F34/H34*100,0)</f>
        <v>201.06581080141274</v>
      </c>
      <c r="P34" s="1">
        <f t="shared" ca="1" si="0"/>
        <v>201.06609871435742</v>
      </c>
      <c r="Q34" s="176">
        <f ca="1">RANK(P34,$P$14:$P$48)+COUNTIF($P$14:P34,P34)-1</f>
        <v>4</v>
      </c>
      <c r="R34" s="40">
        <v>17</v>
      </c>
    </row>
    <row r="35" spans="1:18" ht="14.5">
      <c r="C35" s="213" t="s">
        <v>1774</v>
      </c>
      <c r="D35" s="40" t="s">
        <v>20</v>
      </c>
      <c r="E35" s="206">
        <f>'Input Sheet'!B25</f>
        <v>0</v>
      </c>
      <c r="F35" s="207">
        <f>IF($E$51=0,0,E35/$E$51)</f>
        <v>0</v>
      </c>
      <c r="G35" s="206">
        <f>'Input Sheet'!C25</f>
        <v>106</v>
      </c>
      <c r="H35" s="207">
        <f>IF($G$51=0,0,G35/$G$51)</f>
        <v>3.0426458388947735E-4</v>
      </c>
      <c r="I35" s="207">
        <f>IF(G35&gt;0,E35/G35,0)</f>
        <v>0</v>
      </c>
      <c r="J35" s="190">
        <f>IF(AND((SQRT((H35*(1-H35))/$E$51))&gt;0, $E$51&gt;0),(F35-H35)/(SQRT((H35*(1-H35))/$E$51)),0)</f>
        <v>-0.19967671812052989</v>
      </c>
      <c r="K35" s="208">
        <f>IF(AND(I35&gt;0,$I$51&gt;0),F35/H35*100,0)</f>
        <v>0</v>
      </c>
      <c r="P35" s="1">
        <f t="shared" ca="1" si="0"/>
        <v>4.3040449677320212E-4</v>
      </c>
      <c r="Q35" s="176">
        <f ca="1">RANK(P35,$P$14:$P$48)+COUNTIF($P$14:P35,P35)-1</f>
        <v>24</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3</v>
      </c>
      <c r="F38" s="207">
        <f t="shared" ref="F38:F44" si="6">IF($E$51=0,0,E38/$E$51)</f>
        <v>2.2900763358778626E-2</v>
      </c>
      <c r="G38" s="206">
        <f>'Input Sheet'!C26</f>
        <v>48853</v>
      </c>
      <c r="H38" s="207">
        <f t="shared" ref="H38:H44" si="7">IF($G$51=0,0,G38/$G$51)</f>
        <v>0.14022865770521353</v>
      </c>
      <c r="I38" s="207">
        <f t="shared" ref="I38:I44" si="8">IF(G38&gt;0,E38/G38,0)</f>
        <v>6.1408715943749617E-5</v>
      </c>
      <c r="J38" s="190">
        <f t="shared" ref="J38:J44" si="9">IF(AND((SQRT((H38*(1-H38))/$E$51))&gt;0, $E$51&gt;0),(F38-H38)/(SQRT((H38*(1-H38))/$E$51)),0)</f>
        <v>-3.8674708885424773</v>
      </c>
      <c r="K38" s="208">
        <f t="shared" ref="K38:K44" si="10">IF(AND(I38&gt;0,$I$51&gt;0),F38/H38*100,0)</f>
        <v>16.331015167327813</v>
      </c>
      <c r="P38" s="1">
        <f t="shared" ca="1" si="0"/>
        <v>16.331951784644787</v>
      </c>
      <c r="Q38" s="176">
        <f ca="1">RANK(P38,$P$14:$P$48)+COUNTIF($P$14:P38,P38)-1</f>
        <v>19</v>
      </c>
      <c r="R38" s="40">
        <v>19</v>
      </c>
    </row>
    <row r="39" spans="1:18" ht="14.5">
      <c r="C39" s="213" t="s">
        <v>1777</v>
      </c>
      <c r="D39" s="40" t="s">
        <v>23</v>
      </c>
      <c r="E39" s="206">
        <f>'Input Sheet'!B27</f>
        <v>9</v>
      </c>
      <c r="F39" s="207">
        <f t="shared" si="6"/>
        <v>6.8702290076335881E-2</v>
      </c>
      <c r="G39" s="206">
        <f>'Input Sheet'!C27</f>
        <v>25084</v>
      </c>
      <c r="H39" s="207">
        <f t="shared" si="7"/>
        <v>7.2001630398902353E-2</v>
      </c>
      <c r="I39" s="207">
        <f t="shared" si="8"/>
        <v>3.5879445064583001E-4</v>
      </c>
      <c r="J39" s="190">
        <f t="shared" si="9"/>
        <v>-0.14608915956650706</v>
      </c>
      <c r="K39" s="208">
        <f t="shared" si="10"/>
        <v>95.417686649194593</v>
      </c>
      <c r="P39" s="1">
        <f t="shared" ca="1" si="0"/>
        <v>95.417923373935395</v>
      </c>
      <c r="Q39" s="176">
        <f ca="1">RANK(P39,$P$14:$P$48)+COUNTIF($P$14:P39,P39)-1</f>
        <v>11</v>
      </c>
      <c r="R39" s="40">
        <v>20</v>
      </c>
    </row>
    <row r="40" spans="1:18" ht="14.5">
      <c r="C40" s="213" t="s">
        <v>1778</v>
      </c>
      <c r="D40" s="40" t="s">
        <v>24</v>
      </c>
      <c r="E40" s="206">
        <f>'Input Sheet'!B28</f>
        <v>2</v>
      </c>
      <c r="F40" s="207">
        <f t="shared" si="6"/>
        <v>1.5267175572519083E-2</v>
      </c>
      <c r="G40" s="206">
        <f>'Input Sheet'!C28</f>
        <v>5253</v>
      </c>
      <c r="H40" s="207">
        <f t="shared" si="7"/>
        <v>1.5078319426145513E-2</v>
      </c>
      <c r="I40" s="207">
        <f t="shared" si="8"/>
        <v>3.8073481819912432E-4</v>
      </c>
      <c r="J40" s="190">
        <f t="shared" si="9"/>
        <v>1.7737379294546156E-2</v>
      </c>
      <c r="K40" s="208">
        <f t="shared" si="10"/>
        <v>101.25250129696879</v>
      </c>
      <c r="P40" s="1">
        <f t="shared" ca="1" si="0"/>
        <v>101.25316891190086</v>
      </c>
      <c r="Q40" s="176">
        <f ca="1">RANK(P40,$P$14:$P$48)+COUNTIF($P$14:P40,P40)-1</f>
        <v>10</v>
      </c>
      <c r="R40" s="40">
        <v>21</v>
      </c>
    </row>
    <row r="41" spans="1:18" ht="14.5">
      <c r="C41" s="213" t="s">
        <v>1779</v>
      </c>
      <c r="D41" s="40" t="s">
        <v>25</v>
      </c>
      <c r="E41" s="206">
        <f>'Input Sheet'!B29</f>
        <v>0</v>
      </c>
      <c r="F41" s="207">
        <f t="shared" si="6"/>
        <v>0</v>
      </c>
      <c r="G41" s="206">
        <f>'Input Sheet'!C29</f>
        <v>1307</v>
      </c>
      <c r="H41" s="207">
        <f t="shared" si="7"/>
        <v>3.7516397277693098E-3</v>
      </c>
      <c r="I41" s="207">
        <f t="shared" si="8"/>
        <v>0</v>
      </c>
      <c r="J41" s="190">
        <f t="shared" si="9"/>
        <v>-0.70236425488524623</v>
      </c>
      <c r="K41" s="208">
        <f t="shared" si="10"/>
        <v>0</v>
      </c>
      <c r="P41" s="1">
        <f t="shared" ca="1" si="0"/>
        <v>9.6491317889160126E-4</v>
      </c>
      <c r="Q41" s="176">
        <f ca="1">RANK(P41,$P$14:$P$48)+COUNTIF($P$14:P41,P41)-1</f>
        <v>21</v>
      </c>
      <c r="R41" s="40">
        <v>22</v>
      </c>
    </row>
    <row r="42" spans="1:18" ht="14.5">
      <c r="C42" s="213" t="s">
        <v>1780</v>
      </c>
      <c r="D42" s="40" t="s">
        <v>26</v>
      </c>
      <c r="E42" s="206">
        <f>'Input Sheet'!B30</f>
        <v>0</v>
      </c>
      <c r="F42" s="207">
        <f t="shared" si="6"/>
        <v>0</v>
      </c>
      <c r="G42" s="206">
        <f>'Input Sheet'!C30</f>
        <v>15264</v>
      </c>
      <c r="H42" s="207">
        <f t="shared" si="7"/>
        <v>4.3814100080084732E-2</v>
      </c>
      <c r="I42" s="207">
        <f t="shared" si="8"/>
        <v>0</v>
      </c>
      <c r="J42" s="190">
        <f t="shared" si="9"/>
        <v>-2.4500301464204925</v>
      </c>
      <c r="K42" s="208">
        <f t="shared" si="10"/>
        <v>0</v>
      </c>
      <c r="P42" s="1">
        <f t="shared" ca="1" si="0"/>
        <v>2.3867566245018624E-5</v>
      </c>
      <c r="Q42" s="176">
        <f ca="1">RANK(P42,$P$14:$P$48)+COUNTIF($P$14:P42,P42)-1</f>
        <v>27</v>
      </c>
      <c r="R42" s="40">
        <v>23</v>
      </c>
    </row>
    <row r="43" spans="1:18" ht="14.5">
      <c r="C43" s="213" t="s">
        <v>1781</v>
      </c>
      <c r="D43" s="40" t="s">
        <v>27</v>
      </c>
      <c r="E43" s="206">
        <f>'Input Sheet'!B31</f>
        <v>0</v>
      </c>
      <c r="F43" s="207">
        <f t="shared" si="6"/>
        <v>0</v>
      </c>
      <c r="G43" s="206">
        <f>'Input Sheet'!C31</f>
        <v>30382</v>
      </c>
      <c r="H43" s="207">
        <f t="shared" si="7"/>
        <v>8.7209118752170758E-2</v>
      </c>
      <c r="I43" s="207">
        <f t="shared" si="8"/>
        <v>0</v>
      </c>
      <c r="J43" s="190">
        <f t="shared" si="9"/>
        <v>-3.5377810424150611</v>
      </c>
      <c r="K43" s="208">
        <f t="shared" si="10"/>
        <v>0</v>
      </c>
      <c r="P43" s="1">
        <f t="shared" ca="1" si="0"/>
        <v>3.6460507262540265E-4</v>
      </c>
      <c r="Q43" s="176">
        <f ca="1">RANK(P43,$P$14:$P$48)+COUNTIF($P$14:P43,P43)-1</f>
        <v>25</v>
      </c>
      <c r="R43" s="40">
        <v>24</v>
      </c>
    </row>
    <row r="44" spans="1:18" ht="14.5">
      <c r="C44" s="213" t="s">
        <v>1782</v>
      </c>
      <c r="D44" s="40" t="s">
        <v>28</v>
      </c>
      <c r="E44" s="206">
        <f>'Input Sheet'!B32</f>
        <v>1</v>
      </c>
      <c r="F44" s="207">
        <f t="shared" si="6"/>
        <v>7.6335877862595417E-3</v>
      </c>
      <c r="G44" s="206">
        <f>'Input Sheet'!C32</f>
        <v>23245</v>
      </c>
      <c r="H44" s="207">
        <f t="shared" si="7"/>
        <v>6.6722926910480193E-2</v>
      </c>
      <c r="I44" s="207">
        <f t="shared" si="8"/>
        <v>4.3020004302000431E-5</v>
      </c>
      <c r="J44" s="190">
        <f t="shared" si="9"/>
        <v>-2.710203722509025</v>
      </c>
      <c r="K44" s="208">
        <f t="shared" si="10"/>
        <v>11.440726808194817</v>
      </c>
      <c r="P44" s="1">
        <f t="shared" ca="1" si="0"/>
        <v>11.44097021856901</v>
      </c>
      <c r="Q44" s="176">
        <f ca="1">RANK(P44,$P$14:$P$48)+COUNTIF($P$14:P44,P44)-1</f>
        <v>20</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237</v>
      </c>
      <c r="H47" s="207">
        <f>IF($G$51=0,0,G47/$G$51)</f>
        <v>6.8028968284722759E-4</v>
      </c>
      <c r="I47" s="207">
        <f>IF(G47&gt;0,E47/G47,0)</f>
        <v>0</v>
      </c>
      <c r="J47" s="190">
        <f>IF(AND((SQRT((H47*(1-H47))/$E$51))&gt;0, $E$51&gt;0),(F47-H47)/(SQRT((H47*(1-H47))/$E$51)),0)</f>
        <v>-0.298627888425058</v>
      </c>
      <c r="K47" s="208">
        <f>IF(AND(I47&gt;0,$I$51&gt;0),F47/H47*100,0)</f>
        <v>0</v>
      </c>
      <c r="P47" s="1">
        <f t="shared" ca="1" si="0"/>
        <v>8.654484170653432E-4</v>
      </c>
      <c r="Q47" s="176">
        <f ca="1">RANK(P47,$P$14:$P$48)+COUNTIF($P$14:P47,P47)-1</f>
        <v>22</v>
      </c>
      <c r="R47" s="40">
        <v>60</v>
      </c>
    </row>
    <row r="48" spans="1:18" ht="14.5">
      <c r="C48" s="205" t="s">
        <v>1785</v>
      </c>
      <c r="D48" s="40" t="s">
        <v>1786</v>
      </c>
      <c r="E48" s="206">
        <f>'Input Sheet'!B34</f>
        <v>1</v>
      </c>
      <c r="F48" s="207">
        <f>IF($E$51=0,0,E48/$E$51)</f>
        <v>7.6335877862595417E-3</v>
      </c>
      <c r="G48" s="206">
        <f>'Input Sheet'!C34</f>
        <v>3786</v>
      </c>
      <c r="H48" s="207">
        <f>IF($G$51=0,0,G48/$G$51)</f>
        <v>1.0867412401939256E-2</v>
      </c>
      <c r="I48" s="207">
        <f>IF(G48&gt;0,E48/G48,0)</f>
        <v>2.6413100898045432E-4</v>
      </c>
      <c r="J48" s="190">
        <f>IF(AND((SQRT((H48*(1-H48))/$E$51))&gt;0, $E$51&gt;0),(F48-H48)/(SQRT((H48*(1-H48))/$E$51)),0)</f>
        <v>-0.3569947103659305</v>
      </c>
      <c r="K48" s="208">
        <f>IF(AND(I48&gt;0,$I$51&gt;0),F48/H48*100,0)</f>
        <v>70.242919877572248</v>
      </c>
      <c r="P48" s="1">
        <f t="shared" ca="1" si="0"/>
        <v>70.243075720131586</v>
      </c>
      <c r="Q48" s="176">
        <f ca="1">RANK(P48,$P$14:$P$48)+COUNTIF($P$14:P48,P48)-1</f>
        <v>14</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131</v>
      </c>
      <c r="F51" s="42"/>
      <c r="G51" s="220">
        <f>SUM(G14:G48)</f>
        <v>348381</v>
      </c>
      <c r="H51" s="17"/>
      <c r="I51" s="221">
        <f>IF(G51&gt;0,E51/G51,0)</f>
        <v>3.760250989577503E-4</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CE033-AA23-482A-A473-EFA5D8F614E1}">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4</v>
      </c>
      <c r="C13" s="226" t="str">
        <f ca="1">INDEX('Wellbeing Acorn Type'!$C$14:$C$48,'Type Sorted'!B13)</f>
        <v>1.4</v>
      </c>
      <c r="D13" s="40" t="str">
        <f ca="1">INDEX('Wellbeing Acorn Type'!D$14:D$48,'Type Sorted'!$B13)</f>
        <v>Elderly Ailments</v>
      </c>
      <c r="E13" s="40"/>
      <c r="F13" s="40"/>
      <c r="G13" s="40"/>
      <c r="H13" s="40"/>
      <c r="I13" s="40"/>
      <c r="J13" s="40"/>
      <c r="K13" s="40"/>
      <c r="L13" s="40"/>
      <c r="M13" s="40"/>
      <c r="N13" s="40"/>
      <c r="O13" s="40"/>
      <c r="P13" s="206">
        <f ca="1">INDEX('Wellbeing Acorn Type'!E$14:E$48,'Type Sorted'!$B13)</f>
        <v>23</v>
      </c>
      <c r="Q13" s="207">
        <f ca="1">INDEX('Wellbeing Acorn Type'!F$14:F$48,'Type Sorted'!$B13)</f>
        <v>0.17557251908396945</v>
      </c>
      <c r="R13" s="206">
        <f ca="1">INDEX('Wellbeing Acorn Type'!G$14:G$48,'Type Sorted'!$B13)</f>
        <v>14210</v>
      </c>
      <c r="S13" s="207">
        <f ca="1">INDEX('Wellbeing Acorn Type'!H$14:H$48,'Type Sorted'!$B13)</f>
        <v>4.0788676764806346E-2</v>
      </c>
      <c r="T13" s="207">
        <f ca="1">INDEX('Wellbeing Acorn Type'!I$14:I$48,'Type Sorted'!$B13)</f>
        <v>1.6185784658691062E-3</v>
      </c>
      <c r="U13" s="227">
        <f ca="1">INDEX('Wellbeing Acorn Type'!J$14:J$48,'Type Sorted'!$B13)</f>
        <v>7.7991365451326029</v>
      </c>
      <c r="V13" s="208">
        <f ca="1">INDEX('Wellbeing Acorn Type'!K$14:K$48,'Type Sorted'!$B13)</f>
        <v>430.44426299079782</v>
      </c>
      <c r="W13" s="208"/>
    </row>
    <row r="14" spans="1:28" ht="20.149999999999999" customHeight="1">
      <c r="A14" s="225">
        <v>2</v>
      </c>
      <c r="B14" s="225">
        <f ca="1">MATCH(A14,'Wellbeing Acorn Type'!$Q$14:$Q$48,0)</f>
        <v>20</v>
      </c>
      <c r="C14" s="226" t="str">
        <f ca="1">INDEX('Wellbeing Acorn Type'!$C$14:$C$48,'Type Sorted'!B14)</f>
        <v>3.16</v>
      </c>
      <c r="D14" s="40" t="str">
        <f ca="1">INDEX('Wellbeing Acorn Type'!D$14:D$48,'Type Sorted'!$B14)</f>
        <v>Countryside Concerns</v>
      </c>
      <c r="E14" s="40"/>
      <c r="F14" s="40"/>
      <c r="G14" s="40"/>
      <c r="H14" s="40"/>
      <c r="I14" s="40"/>
      <c r="J14" s="40"/>
      <c r="K14" s="40"/>
      <c r="L14" s="40"/>
      <c r="M14" s="40"/>
      <c r="N14" s="40"/>
      <c r="O14" s="40"/>
      <c r="P14" s="206">
        <f ca="1">INDEX('Wellbeing Acorn Type'!E$14:E$48,'Type Sorted'!$B14)</f>
        <v>22</v>
      </c>
      <c r="Q14" s="207">
        <f ca="1">INDEX('Wellbeing Acorn Type'!F$14:F$48,'Type Sorted'!$B14)</f>
        <v>0.16793893129770993</v>
      </c>
      <c r="R14" s="206">
        <f ca="1">INDEX('Wellbeing Acorn Type'!G$14:G$48,'Type Sorted'!$B14)</f>
        <v>22417</v>
      </c>
      <c r="S14" s="207">
        <f ca="1">INDEX('Wellbeing Acorn Type'!H$14:H$48,'Type Sorted'!$B14)</f>
        <v>6.4346218651418999E-2</v>
      </c>
      <c r="T14" s="207">
        <f ca="1">INDEX('Wellbeing Acorn Type'!I$14:I$48,'Type Sorted'!$B14)</f>
        <v>9.8139804612570815E-4</v>
      </c>
      <c r="U14" s="227">
        <f ca="1">INDEX('Wellbeing Acorn Type'!J$14:J$48,'Type Sorted'!$B14)</f>
        <v>4.8322094420359454</v>
      </c>
      <c r="V14" s="208">
        <f ca="1">INDEX('Wellbeing Acorn Type'!K$14:K$48,'Type Sorted'!$B14)</f>
        <v>260.99269672314529</v>
      </c>
      <c r="W14" s="208"/>
    </row>
    <row r="15" spans="1:28" ht="20.149999999999999" customHeight="1">
      <c r="A15" s="225">
        <v>3</v>
      </c>
      <c r="B15" s="225">
        <f ca="1">MATCH(A15,'Wellbeing Acorn Type'!$Q$14:$Q$48,0)</f>
        <v>1</v>
      </c>
      <c r="C15" s="226" t="str">
        <f ca="1">INDEX('Wellbeing Acorn Type'!$C$14:$C$48,'Type Sorted'!B15)</f>
        <v>1.1</v>
      </c>
      <c r="D15" s="40" t="str">
        <f ca="1">INDEX('Wellbeing Acorn Type'!D$14:D$48,'Type Sorted'!$B15)</f>
        <v>Limited Living</v>
      </c>
      <c r="E15" s="40"/>
      <c r="F15" s="40"/>
      <c r="G15" s="40"/>
      <c r="H15" s="40"/>
      <c r="I15" s="40"/>
      <c r="J15" s="40"/>
      <c r="K15" s="40"/>
      <c r="L15" s="40"/>
      <c r="M15" s="40"/>
      <c r="N15" s="40"/>
      <c r="O15" s="40"/>
      <c r="P15" s="206">
        <f ca="1">INDEX('Wellbeing Acorn Type'!E$14:E$48,'Type Sorted'!$B15)</f>
        <v>3</v>
      </c>
      <c r="Q15" s="207">
        <f ca="1">INDEX('Wellbeing Acorn Type'!F$14:F$48,'Type Sorted'!$B15)</f>
        <v>2.2900763358778626E-2</v>
      </c>
      <c r="R15" s="206">
        <f ca="1">INDEX('Wellbeing Acorn Type'!G$14:G$48,'Type Sorted'!$B15)</f>
        <v>3787</v>
      </c>
      <c r="S15" s="207">
        <f ca="1">INDEX('Wellbeing Acorn Type'!H$14:H$48,'Type Sorted'!$B15)</f>
        <v>1.0870282822541988E-2</v>
      </c>
      <c r="T15" s="207">
        <f ca="1">INDEX('Wellbeing Acorn Type'!I$14:I$48,'Type Sorted'!$B15)</f>
        <v>7.9218378663850012E-4</v>
      </c>
      <c r="U15" s="227">
        <f ca="1">INDEX('Wellbeing Acorn Type'!J$14:J$48,'Type Sorted'!$B15)</f>
        <v>1.3279189723823739</v>
      </c>
      <c r="V15" s="208">
        <f ca="1">INDEX('Wellbeing Acorn Type'!K$14:K$48,'Type Sorted'!$B15)</f>
        <v>210.67311433046356</v>
      </c>
      <c r="W15" s="208"/>
    </row>
    <row r="16" spans="1:28" ht="20.149999999999999" customHeight="1">
      <c r="A16" s="225">
        <v>4</v>
      </c>
      <c r="B16" s="225">
        <f ca="1">MATCH(A16,'Wellbeing Acorn Type'!$Q$14:$Q$48,0)</f>
        <v>21</v>
      </c>
      <c r="C16" s="226" t="str">
        <f ca="1">INDEX('Wellbeing Acorn Type'!$C$14:$C$48,'Type Sorted'!B16)</f>
        <v>3.17</v>
      </c>
      <c r="D16" s="40" t="str">
        <f ca="1">INDEX('Wellbeing Acorn Type'!D$14:D$48,'Type Sorted'!$B16)</f>
        <v>Everthing in Moderation</v>
      </c>
      <c r="E16" s="40"/>
      <c r="F16" s="40"/>
      <c r="G16" s="40"/>
      <c r="H16" s="40"/>
      <c r="I16" s="40"/>
      <c r="J16" s="40"/>
      <c r="K16" s="40"/>
      <c r="L16" s="40"/>
      <c r="M16" s="40"/>
      <c r="N16" s="40"/>
      <c r="O16" s="40"/>
      <c r="P16" s="206">
        <f ca="1">INDEX('Wellbeing Acorn Type'!E$14:E$48,'Type Sorted'!$B16)</f>
        <v>20</v>
      </c>
      <c r="Q16" s="207">
        <f ca="1">INDEX('Wellbeing Acorn Type'!F$14:F$48,'Type Sorted'!$B16)</f>
        <v>0.15267175572519084</v>
      </c>
      <c r="R16" s="206">
        <f ca="1">INDEX('Wellbeing Acorn Type'!G$14:G$48,'Type Sorted'!$B16)</f>
        <v>26453</v>
      </c>
      <c r="S16" s="207">
        <f ca="1">INDEX('Wellbeing Acorn Type'!H$14:H$48,'Type Sorted'!$B16)</f>
        <v>7.5931236204040978E-2</v>
      </c>
      <c r="T16" s="207">
        <f ca="1">INDEX('Wellbeing Acorn Type'!I$14:I$48,'Type Sorted'!$B16)</f>
        <v>7.5605791403621518E-4</v>
      </c>
      <c r="U16" s="227">
        <f ca="1">INDEX('Wellbeing Acorn Type'!J$14:J$48,'Type Sorted'!$B16)</f>
        <v>3.3158738709198614</v>
      </c>
      <c r="V16" s="208">
        <f ca="1">INDEX('Wellbeing Acorn Type'!K$14:K$48,'Type Sorted'!$B16)</f>
        <v>201.06581080141274</v>
      </c>
      <c r="W16" s="208"/>
    </row>
    <row r="17" spans="1:23" ht="20.149999999999999" customHeight="1">
      <c r="A17" s="225">
        <v>5</v>
      </c>
      <c r="B17" s="225">
        <f ca="1">MATCH(A17,'Wellbeing Acorn Type'!$Q$14:$Q$48,0)</f>
        <v>12</v>
      </c>
      <c r="C17" s="226" t="str">
        <f ca="1">INDEX('Wellbeing Acorn Type'!$C$14:$C$48,'Type Sorted'!B17)</f>
        <v>2.10</v>
      </c>
      <c r="D17" s="40" t="str">
        <f ca="1">INDEX('Wellbeing Acorn Type'!D$14:D$48,'Type Sorted'!$B17)</f>
        <v>Respiratory Risks</v>
      </c>
      <c r="E17" s="40"/>
      <c r="F17" s="40"/>
      <c r="G17" s="40"/>
      <c r="H17" s="40"/>
      <c r="I17" s="40"/>
      <c r="J17" s="40"/>
      <c r="K17" s="40"/>
      <c r="L17" s="40"/>
      <c r="M17" s="40"/>
      <c r="N17" s="40"/>
      <c r="O17" s="40"/>
      <c r="P17" s="206">
        <f ca="1">INDEX('Wellbeing Acorn Type'!E$14:E$48,'Type Sorted'!$B17)</f>
        <v>9</v>
      </c>
      <c r="Q17" s="207">
        <f ca="1">INDEX('Wellbeing Acorn Type'!F$14:F$48,'Type Sorted'!$B17)</f>
        <v>6.8702290076335881E-2</v>
      </c>
      <c r="R17" s="206">
        <f ca="1">INDEX('Wellbeing Acorn Type'!G$14:G$48,'Type Sorted'!$B17)</f>
        <v>12048</v>
      </c>
      <c r="S17" s="207">
        <f ca="1">INDEX('Wellbeing Acorn Type'!H$14:H$48,'Type Sorted'!$B17)</f>
        <v>3.45828274217021E-2</v>
      </c>
      <c r="T17" s="207">
        <f ca="1">INDEX('Wellbeing Acorn Type'!I$14:I$48,'Type Sorted'!$B17)</f>
        <v>7.4701195219123505E-4</v>
      </c>
      <c r="U17" s="227">
        <f ca="1">INDEX('Wellbeing Acorn Type'!J$14:J$48,'Type Sorted'!$B17)</f>
        <v>2.1372241461524801</v>
      </c>
      <c r="V17" s="208">
        <f ca="1">INDEX('Wellbeing Acorn Type'!K$14:K$48,'Type Sorted'!$B17)</f>
        <v>198.66013047048449</v>
      </c>
      <c r="W17" s="208"/>
    </row>
    <row r="18" spans="1:23" ht="20.149999999999999" customHeight="1">
      <c r="A18" s="225">
        <v>6</v>
      </c>
      <c r="B18" s="225">
        <f ca="1">MATCH(A18,'Wellbeing Acorn Type'!$Q$14:$Q$48,0)</f>
        <v>2</v>
      </c>
      <c r="C18" s="226" t="str">
        <f ca="1">INDEX('Wellbeing Acorn Type'!$C$14:$C$48,'Type Sorted'!B18)</f>
        <v>1.2</v>
      </c>
      <c r="D18" s="40" t="str">
        <f ca="1">INDEX('Wellbeing Acorn Type'!D$14:D$48,'Type Sorted'!$B18)</f>
        <v>Poorly Pensioners</v>
      </c>
      <c r="E18" s="40"/>
      <c r="F18" s="40"/>
      <c r="G18" s="40"/>
      <c r="H18" s="40"/>
      <c r="I18" s="40"/>
      <c r="J18" s="40"/>
      <c r="K18" s="40"/>
      <c r="L18" s="40"/>
      <c r="M18" s="40"/>
      <c r="N18" s="40"/>
      <c r="O18" s="40"/>
      <c r="P18" s="206">
        <f ca="1">INDEX('Wellbeing Acorn Type'!E$14:E$48,'Type Sorted'!$B18)</f>
        <v>8</v>
      </c>
      <c r="Q18" s="207">
        <f ca="1">INDEX('Wellbeing Acorn Type'!F$14:F$48,'Type Sorted'!$B18)</f>
        <v>6.1068702290076333E-2</v>
      </c>
      <c r="R18" s="206">
        <f ca="1">INDEX('Wellbeing Acorn Type'!G$14:G$48,'Type Sorted'!$B18)</f>
        <v>11136</v>
      </c>
      <c r="S18" s="207">
        <f ca="1">INDEX('Wellbeing Acorn Type'!H$14:H$48,'Type Sorted'!$B18)</f>
        <v>3.1965003832011507E-2</v>
      </c>
      <c r="T18" s="207">
        <f ca="1">INDEX('Wellbeing Acorn Type'!I$14:I$48,'Type Sorted'!$B18)</f>
        <v>7.1839080459770114E-4</v>
      </c>
      <c r="U18" s="227">
        <f ca="1">INDEX('Wellbeing Acorn Type'!J$14:J$48,'Type Sorted'!$B18)</f>
        <v>1.8936552681143413</v>
      </c>
      <c r="V18" s="208">
        <f ca="1">INDEX('Wellbeing Acorn Type'!K$14:K$48,'Type Sorted'!$B18)</f>
        <v>191.04863121874175</v>
      </c>
      <c r="W18" s="208"/>
    </row>
    <row r="19" spans="1:23" ht="20.149999999999999" customHeight="1">
      <c r="A19" s="225">
        <v>7</v>
      </c>
      <c r="B19" s="225">
        <f ca="1">MATCH(A19,'Wellbeing Acorn Type'!$Q$14:$Q$48,0)</f>
        <v>18</v>
      </c>
      <c r="C19" s="226" t="str">
        <f ca="1">INDEX('Wellbeing Acorn Type'!$C$14:$C$48,'Type Sorted'!B19)</f>
        <v>3.14</v>
      </c>
      <c r="D19" s="40" t="str">
        <f ca="1">INDEX('Wellbeing Acorn Type'!D$14:D$48,'Type Sorted'!$B19)</f>
        <v>Rooted Routines</v>
      </c>
      <c r="E19" s="40"/>
      <c r="F19" s="40"/>
      <c r="G19" s="40"/>
      <c r="H19" s="40"/>
      <c r="I19" s="40"/>
      <c r="J19" s="40"/>
      <c r="K19" s="40"/>
      <c r="L19" s="40"/>
      <c r="M19" s="40"/>
      <c r="N19" s="40"/>
      <c r="O19" s="40"/>
      <c r="P19" s="206">
        <f ca="1">INDEX('Wellbeing Acorn Type'!E$14:E$48,'Type Sorted'!$B19)</f>
        <v>9</v>
      </c>
      <c r="Q19" s="207">
        <f ca="1">INDEX('Wellbeing Acorn Type'!F$14:F$48,'Type Sorted'!$B19)</f>
        <v>6.8702290076335881E-2</v>
      </c>
      <c r="R19" s="206">
        <f ca="1">INDEX('Wellbeing Acorn Type'!G$14:G$48,'Type Sorted'!$B19)</f>
        <v>13105</v>
      </c>
      <c r="S19" s="207">
        <f ca="1">INDEX('Wellbeing Acorn Type'!H$14:H$48,'Type Sorted'!$B19)</f>
        <v>3.7616861998788685E-2</v>
      </c>
      <c r="T19" s="207">
        <f ca="1">INDEX('Wellbeing Acorn Type'!I$14:I$48,'Type Sorted'!$B19)</f>
        <v>6.8676077832888216E-4</v>
      </c>
      <c r="U19" s="227">
        <f ca="1">INDEX('Wellbeing Acorn Type'!J$14:J$48,'Type Sorted'!$B19)</f>
        <v>1.8699380367978811</v>
      </c>
      <c r="V19" s="208">
        <f ca="1">INDEX('Wellbeing Acorn Type'!K$14:K$48,'Type Sorted'!$B19)</f>
        <v>182.6369516908353</v>
      </c>
      <c r="W19" s="208"/>
    </row>
    <row r="20" spans="1:23" ht="20.149999999999999" customHeight="1">
      <c r="A20" s="225">
        <v>8</v>
      </c>
      <c r="B20" s="225">
        <f ca="1">MATCH(A20,'Wellbeing Acorn Type'!$Q$14:$Q$48,0)</f>
        <v>8</v>
      </c>
      <c r="C20" s="226" t="str">
        <f ca="1">INDEX('Wellbeing Acorn Type'!$C$14:$C$48,'Type Sorted'!B20)</f>
        <v>2.6</v>
      </c>
      <c r="D20" s="40" t="str">
        <f ca="1">INDEX('Wellbeing Acorn Type'!D$14:D$48,'Type Sorted'!$B20)</f>
        <v>Dangerous Dependencies</v>
      </c>
      <c r="E20" s="40"/>
      <c r="F20" s="40"/>
      <c r="G20" s="40"/>
      <c r="H20" s="40"/>
      <c r="I20" s="40"/>
      <c r="J20" s="40"/>
      <c r="K20" s="40"/>
      <c r="L20" s="40"/>
      <c r="M20" s="40"/>
      <c r="N20" s="40"/>
      <c r="O20" s="40"/>
      <c r="P20" s="206">
        <f ca="1">INDEX('Wellbeing Acorn Type'!E$14:E$48,'Type Sorted'!$B20)</f>
        <v>2</v>
      </c>
      <c r="Q20" s="207">
        <f ca="1">INDEX('Wellbeing Acorn Type'!F$14:F$48,'Type Sorted'!$B20)</f>
        <v>1.5267175572519083E-2</v>
      </c>
      <c r="R20" s="206">
        <f ca="1">INDEX('Wellbeing Acorn Type'!G$14:G$48,'Type Sorted'!$B20)</f>
        <v>3360</v>
      </c>
      <c r="S20" s="207">
        <f ca="1">INDEX('Wellbeing Acorn Type'!H$14:H$48,'Type Sorted'!$B20)</f>
        <v>9.6446132251758847E-3</v>
      </c>
      <c r="T20" s="207">
        <f ca="1">INDEX('Wellbeing Acorn Type'!I$14:I$48,'Type Sorted'!$B20)</f>
        <v>5.9523809523809529E-4</v>
      </c>
      <c r="U20" s="227">
        <f ca="1">INDEX('Wellbeing Acorn Type'!J$14:J$48,'Type Sorted'!$B20)</f>
        <v>0.65846392389497466</v>
      </c>
      <c r="V20" s="208">
        <f ca="1">INDEX('Wellbeing Acorn Type'!K$14:K$48,'Type Sorted'!$B20)</f>
        <v>158.29743729552891</v>
      </c>
      <c r="W20" s="208"/>
    </row>
    <row r="21" spans="1:23" ht="20.149999999999999" customHeight="1">
      <c r="A21" s="225">
        <v>9</v>
      </c>
      <c r="B21" s="225">
        <f ca="1">MATCH(A21,'Wellbeing Acorn Type'!$Q$14:$Q$48,0)</f>
        <v>19</v>
      </c>
      <c r="C21" s="226" t="str">
        <f ca="1">INDEX('Wellbeing Acorn Type'!$C$14:$C$48,'Type Sorted'!B21)</f>
        <v>3.15</v>
      </c>
      <c r="D21" s="40" t="str">
        <f ca="1">INDEX('Wellbeing Acorn Type'!D$14:D$48,'Type Sorted'!$B21)</f>
        <v>Borderline Behaviours</v>
      </c>
      <c r="E21" s="40"/>
      <c r="F21" s="40"/>
      <c r="G21" s="40"/>
      <c r="H21" s="40"/>
      <c r="I21" s="40"/>
      <c r="J21" s="40"/>
      <c r="K21" s="40"/>
      <c r="L21" s="40"/>
      <c r="M21" s="40"/>
      <c r="N21" s="40"/>
      <c r="O21" s="40"/>
      <c r="P21" s="206">
        <f ca="1">INDEX('Wellbeing Acorn Type'!E$14:E$48,'Type Sorted'!$B21)</f>
        <v>7</v>
      </c>
      <c r="Q21" s="207">
        <f ca="1">INDEX('Wellbeing Acorn Type'!F$14:F$48,'Type Sorted'!$B21)</f>
        <v>5.3435114503816793E-2</v>
      </c>
      <c r="R21" s="206">
        <f ca="1">INDEX('Wellbeing Acorn Type'!G$14:G$48,'Type Sorted'!$B21)</f>
        <v>15117</v>
      </c>
      <c r="S21" s="207">
        <f ca="1">INDEX('Wellbeing Acorn Type'!H$14:H$48,'Type Sorted'!$B21)</f>
        <v>4.3392148251483291E-2</v>
      </c>
      <c r="T21" s="207">
        <f ca="1">INDEX('Wellbeing Acorn Type'!I$14:I$48,'Type Sorted'!$B21)</f>
        <v>4.6305483892306677E-4</v>
      </c>
      <c r="U21" s="227">
        <f ca="1">INDEX('Wellbeing Acorn Type'!J$14:J$48,'Type Sorted'!$B21)</f>
        <v>0.56418963691030388</v>
      </c>
      <c r="V21" s="208">
        <f ca="1">INDEX('Wellbeing Acorn Type'!K$14:K$48,'Type Sorted'!$B21)</f>
        <v>123.14466247240985</v>
      </c>
      <c r="W21" s="208"/>
    </row>
    <row r="22" spans="1:23" ht="20.149999999999999" customHeight="1">
      <c r="A22" s="225">
        <v>10</v>
      </c>
      <c r="B22" s="225">
        <f ca="1">MATCH(A22,'Wellbeing Acorn Type'!$Q$14:$Q$48,0)</f>
        <v>27</v>
      </c>
      <c r="C22" s="226" t="str">
        <f ca="1">INDEX('Wellbeing Acorn Type'!$C$14:$C$48,'Type Sorted'!B22)</f>
        <v>4.21</v>
      </c>
      <c r="D22" s="40" t="str">
        <f ca="1">INDEX('Wellbeing Acorn Type'!D$14:D$48,'Type Sorted'!$B22)</f>
        <v>Sensible Seniors</v>
      </c>
      <c r="E22" s="40"/>
      <c r="F22" s="40"/>
      <c r="G22" s="40"/>
      <c r="H22" s="40"/>
      <c r="I22" s="40"/>
      <c r="J22" s="40"/>
      <c r="K22" s="40"/>
      <c r="L22" s="40"/>
      <c r="M22" s="40"/>
      <c r="N22" s="40"/>
      <c r="O22" s="40"/>
      <c r="P22" s="206">
        <f ca="1">INDEX('Wellbeing Acorn Type'!E$14:E$48,'Type Sorted'!$B22)</f>
        <v>2</v>
      </c>
      <c r="Q22" s="207">
        <f ca="1">INDEX('Wellbeing Acorn Type'!F$14:F$48,'Type Sorted'!$B22)</f>
        <v>1.5267175572519083E-2</v>
      </c>
      <c r="R22" s="206">
        <f ca="1">INDEX('Wellbeing Acorn Type'!G$14:G$48,'Type Sorted'!$B22)</f>
        <v>5253</v>
      </c>
      <c r="S22" s="207">
        <f ca="1">INDEX('Wellbeing Acorn Type'!H$14:H$48,'Type Sorted'!$B22)</f>
        <v>1.5078319426145513E-2</v>
      </c>
      <c r="T22" s="207">
        <f ca="1">INDEX('Wellbeing Acorn Type'!I$14:I$48,'Type Sorted'!$B22)</f>
        <v>3.8073481819912432E-4</v>
      </c>
      <c r="U22" s="227">
        <f ca="1">INDEX('Wellbeing Acorn Type'!J$14:J$48,'Type Sorted'!$B22)</f>
        <v>1.7737379294546156E-2</v>
      </c>
      <c r="V22" s="208">
        <f ca="1">INDEX('Wellbeing Acorn Type'!K$14:K$48,'Type Sorted'!$B22)</f>
        <v>101.25250129696879</v>
      </c>
      <c r="W22" s="208"/>
    </row>
    <row r="23" spans="1:23" ht="20.149999999999999" customHeight="1">
      <c r="A23" s="225">
        <v>11</v>
      </c>
      <c r="B23" s="225">
        <f ca="1">MATCH(A23,'Wellbeing Acorn Type'!$Q$14:$Q$48,0)</f>
        <v>26</v>
      </c>
      <c r="C23" s="226" t="str">
        <f ca="1">INDEX('Wellbeing Acorn Type'!$C$14:$C$48,'Type Sorted'!B23)</f>
        <v>4.20</v>
      </c>
      <c r="D23" s="40" t="str">
        <f ca="1">INDEX('Wellbeing Acorn Type'!D$14:D$48,'Type Sorted'!$B23)</f>
        <v>Perky Pensioners</v>
      </c>
      <c r="E23" s="40"/>
      <c r="F23" s="40"/>
      <c r="G23" s="40"/>
      <c r="H23" s="40"/>
      <c r="I23" s="40"/>
      <c r="J23" s="40"/>
      <c r="K23" s="40"/>
      <c r="L23" s="40"/>
      <c r="M23" s="40"/>
      <c r="N23" s="40"/>
      <c r="O23" s="40"/>
      <c r="P23" s="206">
        <f ca="1">INDEX('Wellbeing Acorn Type'!E$14:E$48,'Type Sorted'!$B23)</f>
        <v>9</v>
      </c>
      <c r="Q23" s="207">
        <f ca="1">INDEX('Wellbeing Acorn Type'!F$14:F$48,'Type Sorted'!$B23)</f>
        <v>6.8702290076335881E-2</v>
      </c>
      <c r="R23" s="206">
        <f ca="1">INDEX('Wellbeing Acorn Type'!G$14:G$48,'Type Sorted'!$B23)</f>
        <v>25084</v>
      </c>
      <c r="S23" s="207">
        <f ca="1">INDEX('Wellbeing Acorn Type'!H$14:H$48,'Type Sorted'!$B23)</f>
        <v>7.2001630398902353E-2</v>
      </c>
      <c r="T23" s="207">
        <f ca="1">INDEX('Wellbeing Acorn Type'!I$14:I$48,'Type Sorted'!$B23)</f>
        <v>3.5879445064583001E-4</v>
      </c>
      <c r="U23" s="227">
        <f ca="1">INDEX('Wellbeing Acorn Type'!J$14:J$48,'Type Sorted'!$B23)</f>
        <v>-0.14608915956650706</v>
      </c>
      <c r="V23" s="208">
        <f ca="1">INDEX('Wellbeing Acorn Type'!K$14:K$48,'Type Sorted'!$B23)</f>
        <v>95.417686649194593</v>
      </c>
      <c r="W23" s="208"/>
    </row>
    <row r="24" spans="1:23" ht="20.149999999999999" customHeight="1">
      <c r="A24" s="225">
        <v>12</v>
      </c>
      <c r="B24" s="225">
        <f ca="1">MATCH(A24,'Wellbeing Acorn Type'!$Q$14:$Q$48,0)</f>
        <v>14</v>
      </c>
      <c r="C24" s="226" t="str">
        <f ca="1">INDEX('Wellbeing Acorn Type'!$C$14:$C$48,'Type Sorted'!B24)</f>
        <v>2.12</v>
      </c>
      <c r="D24" s="40" t="str">
        <f ca="1">INDEX('Wellbeing Acorn Type'!D$14:D$48,'Type Sorted'!$B24)</f>
        <v>Perilous Futures</v>
      </c>
      <c r="E24" s="40"/>
      <c r="F24" s="40"/>
      <c r="G24" s="40"/>
      <c r="H24" s="40"/>
      <c r="I24" s="40"/>
      <c r="J24" s="40"/>
      <c r="K24" s="40"/>
      <c r="L24" s="40"/>
      <c r="M24" s="40"/>
      <c r="N24" s="40"/>
      <c r="O24" s="40"/>
      <c r="P24" s="206">
        <f ca="1">INDEX('Wellbeing Acorn Type'!E$14:E$48,'Type Sorted'!$B24)</f>
        <v>2</v>
      </c>
      <c r="Q24" s="207">
        <f ca="1">INDEX('Wellbeing Acorn Type'!F$14:F$48,'Type Sorted'!$B24)</f>
        <v>1.5267175572519083E-2</v>
      </c>
      <c r="R24" s="206">
        <f ca="1">INDEX('Wellbeing Acorn Type'!G$14:G$48,'Type Sorted'!$B24)</f>
        <v>6282</v>
      </c>
      <c r="S24" s="207">
        <f ca="1">INDEX('Wellbeing Acorn Type'!H$14:H$48,'Type Sorted'!$B24)</f>
        <v>1.8031982226355627E-2</v>
      </c>
      <c r="T24" s="207">
        <f ca="1">INDEX('Wellbeing Acorn Type'!I$14:I$48,'Type Sorted'!$B24)</f>
        <v>3.1836994587710921E-4</v>
      </c>
      <c r="U24" s="227">
        <f ca="1">INDEX('Wellbeing Acorn Type'!J$14:J$48,'Type Sorted'!$B24)</f>
        <v>-0.23780994193159147</v>
      </c>
      <c r="V24" s="208">
        <f ca="1">INDEX('Wellbeing Acorn Type'!K$14:K$48,'Type Sorted'!$B24)</f>
        <v>84.667206194361214</v>
      </c>
      <c r="W24" s="208"/>
    </row>
    <row r="25" spans="1:23" ht="20.149999999999999" customHeight="1">
      <c r="A25" s="225">
        <v>13</v>
      </c>
      <c r="B25" s="225">
        <f ca="1">MATCH(A25,'Wellbeing Acorn Type'!$Q$14:$Q$48,0)</f>
        <v>3</v>
      </c>
      <c r="C25" s="226" t="str">
        <f ca="1">INDEX('Wellbeing Acorn Type'!$C$14:$C$48,'Type Sorted'!B25)</f>
        <v>1.3</v>
      </c>
      <c r="D25" s="40" t="str">
        <f ca="1">INDEX('Wellbeing Acorn Type'!D$14:D$48,'Type Sorted'!$B25)</f>
        <v>Hardship Heartlands</v>
      </c>
      <c r="E25" s="40"/>
      <c r="F25" s="40"/>
      <c r="G25" s="40"/>
      <c r="H25" s="40"/>
      <c r="I25" s="40"/>
      <c r="J25" s="40"/>
      <c r="K25" s="40"/>
      <c r="L25" s="40"/>
      <c r="M25" s="40"/>
      <c r="N25" s="40"/>
      <c r="O25" s="40"/>
      <c r="P25" s="206">
        <f ca="1">INDEX('Wellbeing Acorn Type'!E$14:E$48,'Type Sorted'!$B25)</f>
        <v>5</v>
      </c>
      <c r="Q25" s="207">
        <f ca="1">INDEX('Wellbeing Acorn Type'!F$14:F$48,'Type Sorted'!$B25)</f>
        <v>3.8167938931297711E-2</v>
      </c>
      <c r="R25" s="206">
        <f ca="1">INDEX('Wellbeing Acorn Type'!G$14:G$48,'Type Sorted'!$B25)</f>
        <v>17099</v>
      </c>
      <c r="S25" s="207">
        <f ca="1">INDEX('Wellbeing Acorn Type'!H$14:H$48,'Type Sorted'!$B25)</f>
        <v>4.9081321886095972E-2</v>
      </c>
      <c r="T25" s="207">
        <f ca="1">INDEX('Wellbeing Acorn Type'!I$14:I$48,'Type Sorted'!$B25)</f>
        <v>2.9241476109714018E-4</v>
      </c>
      <c r="U25" s="227">
        <f ca="1">INDEX('Wellbeing Acorn Type'!J$14:J$48,'Type Sorted'!$B25)</f>
        <v>-0.57818288049481037</v>
      </c>
      <c r="V25" s="208">
        <f ca="1">INDEX('Wellbeing Acorn Type'!K$14:K$48,'Type Sorted'!$B25)</f>
        <v>77.764692279223496</v>
      </c>
      <c r="W25" s="208"/>
    </row>
    <row r="26" spans="1:23" ht="20.149999999999999" customHeight="1">
      <c r="A26" s="225">
        <v>14</v>
      </c>
      <c r="B26" s="225">
        <f ca="1">MATCH(A26,'Wellbeing Acorn Type'!$Q$14:$Q$48,0)</f>
        <v>35</v>
      </c>
      <c r="C26" s="226" t="str">
        <f ca="1">INDEX('Wellbeing Acorn Type'!$C$14:$C$48,'Type Sorted'!B26)</f>
        <v>61</v>
      </c>
      <c r="D26" s="40" t="str">
        <f ca="1">INDEX('Wellbeing Acorn Type'!D$14:D$48,'Type Sorted'!$B26)</f>
        <v>Inactive Communal Population</v>
      </c>
      <c r="E26" s="40"/>
      <c r="F26" s="40"/>
      <c r="G26" s="40"/>
      <c r="H26" s="40"/>
      <c r="I26" s="40"/>
      <c r="J26" s="40"/>
      <c r="K26" s="40"/>
      <c r="L26" s="40"/>
      <c r="M26" s="40"/>
      <c r="N26" s="40"/>
      <c r="O26" s="40"/>
      <c r="P26" s="206">
        <f ca="1">INDEX('Wellbeing Acorn Type'!E$14:E$48,'Type Sorted'!$B26)</f>
        <v>1</v>
      </c>
      <c r="Q26" s="207">
        <f ca="1">INDEX('Wellbeing Acorn Type'!F$14:F$48,'Type Sorted'!$B26)</f>
        <v>7.6335877862595417E-3</v>
      </c>
      <c r="R26" s="206">
        <f ca="1">INDEX('Wellbeing Acorn Type'!G$14:G$48,'Type Sorted'!$B26)</f>
        <v>3786</v>
      </c>
      <c r="S26" s="207">
        <f ca="1">INDEX('Wellbeing Acorn Type'!H$14:H$48,'Type Sorted'!$B26)</f>
        <v>1.0867412401939256E-2</v>
      </c>
      <c r="T26" s="207">
        <f ca="1">INDEX('Wellbeing Acorn Type'!I$14:I$48,'Type Sorted'!$B26)</f>
        <v>2.6413100898045432E-4</v>
      </c>
      <c r="U26" s="227">
        <f ca="1">INDEX('Wellbeing Acorn Type'!J$14:J$48,'Type Sorted'!$B26)</f>
        <v>-0.3569947103659305</v>
      </c>
      <c r="V26" s="208">
        <f ca="1">INDEX('Wellbeing Acorn Type'!K$14:K$48,'Type Sorted'!$B26)</f>
        <v>70.242919877572248</v>
      </c>
      <c r="W26" s="208"/>
    </row>
    <row r="27" spans="1:23" ht="20.149999999999999" customHeight="1">
      <c r="A27" s="225">
        <v>15</v>
      </c>
      <c r="B27" s="225">
        <f ca="1">MATCH(A27,'Wellbeing Acorn Type'!$Q$14:$Q$48,0)</f>
        <v>13</v>
      </c>
      <c r="C27" s="226" t="str">
        <f ca="1">INDEX('Wellbeing Acorn Type'!$C$14:$C$48,'Type Sorted'!B27)</f>
        <v>2.11</v>
      </c>
      <c r="D27" s="40" t="str">
        <f ca="1">INDEX('Wellbeing Acorn Type'!D$14:D$48,'Type Sorted'!$B27)</f>
        <v>Anxious Adversity</v>
      </c>
      <c r="E27" s="40"/>
      <c r="F27" s="40"/>
      <c r="G27" s="40"/>
      <c r="H27" s="40"/>
      <c r="I27" s="40"/>
      <c r="J27" s="40"/>
      <c r="K27" s="40"/>
      <c r="L27" s="40"/>
      <c r="M27" s="40"/>
      <c r="N27" s="40"/>
      <c r="O27" s="40"/>
      <c r="P27" s="206">
        <f ca="1">INDEX('Wellbeing Acorn Type'!E$14:E$48,'Type Sorted'!$B27)</f>
        <v>1</v>
      </c>
      <c r="Q27" s="207">
        <f ca="1">INDEX('Wellbeing Acorn Type'!F$14:F$48,'Type Sorted'!$B27)</f>
        <v>7.6335877862595417E-3</v>
      </c>
      <c r="R27" s="206">
        <f ca="1">INDEX('Wellbeing Acorn Type'!G$14:G$48,'Type Sorted'!$B27)</f>
        <v>6926</v>
      </c>
      <c r="S27" s="207">
        <f ca="1">INDEX('Wellbeing Acorn Type'!H$14:H$48,'Type Sorted'!$B27)</f>
        <v>1.988053309451434E-2</v>
      </c>
      <c r="T27" s="207">
        <f ca="1">INDEX('Wellbeing Acorn Type'!I$14:I$48,'Type Sorted'!$B27)</f>
        <v>1.4438348252959862E-4</v>
      </c>
      <c r="U27" s="227">
        <f ca="1">INDEX('Wellbeing Acorn Type'!J$14:J$48,'Type Sorted'!$B27)</f>
        <v>-1.0041761579852164</v>
      </c>
      <c r="V27" s="208">
        <f ca="1">INDEX('Wellbeing Acorn Type'!K$14:K$48,'Type Sorted'!$B27)</f>
        <v>38.397299257361901</v>
      </c>
      <c r="W27" s="208"/>
    </row>
    <row r="28" spans="1:23" ht="20.149999999999999" customHeight="1">
      <c r="A28" s="225">
        <v>16</v>
      </c>
      <c r="B28" s="225">
        <f ca="1">MATCH(A28,'Wellbeing Acorn Type'!$Q$14:$Q$48,0)</f>
        <v>9</v>
      </c>
      <c r="C28" s="226" t="str">
        <f ca="1">INDEX('Wellbeing Acorn Type'!$C$14:$C$48,'Type Sorted'!B28)</f>
        <v>2.7</v>
      </c>
      <c r="D28" s="40" t="str">
        <f ca="1">INDEX('Wellbeing Acorn Type'!D$14:D$48,'Type Sorted'!$B28)</f>
        <v>Struggling Smokers</v>
      </c>
      <c r="E28" s="40"/>
      <c r="F28" s="40"/>
      <c r="G28" s="40"/>
      <c r="H28" s="40"/>
      <c r="I28" s="40"/>
      <c r="J28" s="40"/>
      <c r="K28" s="40"/>
      <c r="L28" s="40"/>
      <c r="M28" s="40"/>
      <c r="N28" s="40"/>
      <c r="O28" s="40"/>
      <c r="P28" s="206">
        <f ca="1">INDEX('Wellbeing Acorn Type'!E$14:E$48,'Type Sorted'!$B28)</f>
        <v>1</v>
      </c>
      <c r="Q28" s="207">
        <f ca="1">INDEX('Wellbeing Acorn Type'!F$14:F$48,'Type Sorted'!$B28)</f>
        <v>7.6335877862595417E-3</v>
      </c>
      <c r="R28" s="206">
        <f ca="1">INDEX('Wellbeing Acorn Type'!G$14:G$48,'Type Sorted'!$B28)</f>
        <v>7077</v>
      </c>
      <c r="S28" s="207">
        <f ca="1">INDEX('Wellbeing Acorn Type'!H$14:H$48,'Type Sorted'!$B28)</f>
        <v>2.0313966605526708E-2</v>
      </c>
      <c r="T28" s="207">
        <f ca="1">INDEX('Wellbeing Acorn Type'!I$14:I$48,'Type Sorted'!$B28)</f>
        <v>1.4130281192595732E-4</v>
      </c>
      <c r="U28" s="227">
        <f ca="1">INDEX('Wellbeing Acorn Type'!J$14:J$48,'Type Sorted'!$B28)</f>
        <v>-1.028790749148669</v>
      </c>
      <c r="V28" s="208">
        <f ca="1">INDEX('Wellbeing Acorn Type'!K$14:K$48,'Type Sorted'!$B28)</f>
        <v>37.57802665769232</v>
      </c>
      <c r="W28" s="208"/>
    </row>
    <row r="29" spans="1:23" ht="20.149999999999999" customHeight="1">
      <c r="A29" s="225">
        <v>17</v>
      </c>
      <c r="B29" s="225">
        <f ca="1">MATCH(A29,'Wellbeing Acorn Type'!$Q$14:$Q$48,0)</f>
        <v>11</v>
      </c>
      <c r="C29" s="226" t="str">
        <f ca="1">INDEX('Wellbeing Acorn Type'!$C$14:$C$48,'Type Sorted'!B29)</f>
        <v>2.9</v>
      </c>
      <c r="D29" s="40" t="str">
        <f ca="1">INDEX('Wellbeing Acorn Type'!D$14:D$48,'Type Sorted'!$B29)</f>
        <v>Everyday Excesses</v>
      </c>
      <c r="E29" s="40"/>
      <c r="F29" s="40"/>
      <c r="G29" s="40"/>
      <c r="H29" s="40"/>
      <c r="I29" s="40"/>
      <c r="J29" s="40"/>
      <c r="K29" s="40"/>
      <c r="L29" s="40"/>
      <c r="M29" s="40"/>
      <c r="N29" s="40"/>
      <c r="O29" s="40"/>
      <c r="P29" s="206">
        <f ca="1">INDEX('Wellbeing Acorn Type'!E$14:E$48,'Type Sorted'!$B29)</f>
        <v>2</v>
      </c>
      <c r="Q29" s="207">
        <f ca="1">INDEX('Wellbeing Acorn Type'!F$14:F$48,'Type Sorted'!$B29)</f>
        <v>1.5267175572519083E-2</v>
      </c>
      <c r="R29" s="206">
        <f ca="1">INDEX('Wellbeing Acorn Type'!G$14:G$48,'Type Sorted'!$B29)</f>
        <v>16337</v>
      </c>
      <c r="S29" s="207">
        <f ca="1">INDEX('Wellbeing Acorn Type'!H$14:H$48,'Type Sorted'!$B29)</f>
        <v>4.6894061386815011E-2</v>
      </c>
      <c r="T29" s="207">
        <f ca="1">INDEX('Wellbeing Acorn Type'!I$14:I$48,'Type Sorted'!$B29)</f>
        <v>1.2242149721491093E-4</v>
      </c>
      <c r="U29" s="227">
        <f ca="1">INDEX('Wellbeing Acorn Type'!J$14:J$48,'Type Sorted'!$B29)</f>
        <v>-1.7122318324527259</v>
      </c>
      <c r="V29" s="208">
        <f ca="1">INDEX('Wellbeing Acorn Type'!K$14:K$48,'Type Sorted'!$B29)</f>
        <v>32.556735588723576</v>
      </c>
      <c r="W29" s="208"/>
    </row>
    <row r="30" spans="1:23" ht="20.149999999999999" customHeight="1">
      <c r="A30" s="225">
        <v>18</v>
      </c>
      <c r="B30" s="225">
        <f ca="1">MATCH(A30,'Wellbeing Acorn Type'!$Q$14:$Q$48,0)</f>
        <v>5</v>
      </c>
      <c r="C30" s="226" t="str">
        <f ca="1">INDEX('Wellbeing Acorn Type'!$C$14:$C$48,'Type Sorted'!B30)</f>
        <v>1.5</v>
      </c>
      <c r="D30" s="40" t="str">
        <f ca="1">INDEX('Wellbeing Acorn Type'!D$14:D$48,'Type Sorted'!$B30)</f>
        <v>Countryside Complacency</v>
      </c>
      <c r="E30" s="40"/>
      <c r="F30" s="40"/>
      <c r="G30" s="40"/>
      <c r="H30" s="40"/>
      <c r="I30" s="40"/>
      <c r="J30" s="40"/>
      <c r="K30" s="40"/>
      <c r="L30" s="40"/>
      <c r="M30" s="40"/>
      <c r="N30" s="40"/>
      <c r="O30" s="40"/>
      <c r="P30" s="206">
        <f ca="1">INDEX('Wellbeing Acorn Type'!E$14:E$48,'Type Sorted'!$B30)</f>
        <v>1</v>
      </c>
      <c r="Q30" s="207">
        <f ca="1">INDEX('Wellbeing Acorn Type'!F$14:F$48,'Type Sorted'!$B30)</f>
        <v>7.6335877862595417E-3</v>
      </c>
      <c r="R30" s="206">
        <f ca="1">INDEX('Wellbeing Acorn Type'!G$14:G$48,'Type Sorted'!$B30)</f>
        <v>12098</v>
      </c>
      <c r="S30" s="207">
        <f ca="1">INDEX('Wellbeing Acorn Type'!H$14:H$48,'Type Sorted'!$B30)</f>
        <v>3.4726348451838647E-2</v>
      </c>
      <c r="T30" s="207">
        <f ca="1">INDEX('Wellbeing Acorn Type'!I$14:I$48,'Type Sorted'!$B30)</f>
        <v>8.2658290626549838E-5</v>
      </c>
      <c r="U30" s="227">
        <f ca="1">INDEX('Wellbeing Acorn Type'!J$14:J$48,'Type Sorted'!$B30)</f>
        <v>-1.6936907790827218</v>
      </c>
      <c r="V30" s="208">
        <f ca="1">INDEX('Wellbeing Acorn Type'!K$14:K$48,'Type Sorted'!$B30)</f>
        <v>21.982120570051954</v>
      </c>
      <c r="W30" s="208"/>
    </row>
    <row r="31" spans="1:23" ht="20.149999999999999" customHeight="1">
      <c r="A31" s="225">
        <v>19</v>
      </c>
      <c r="B31" s="225">
        <f ca="1">MATCH(A31,'Wellbeing Acorn Type'!$Q$14:$Q$48,0)</f>
        <v>25</v>
      </c>
      <c r="C31" s="226" t="str">
        <f ca="1">INDEX('Wellbeing Acorn Type'!$C$14:$C$48,'Type Sorted'!B31)</f>
        <v>4.19</v>
      </c>
      <c r="D31" s="40" t="str">
        <f ca="1">INDEX('Wellbeing Acorn Type'!D$14:D$48,'Type Sorted'!$B31)</f>
        <v>Relishing Retirement</v>
      </c>
      <c r="E31" s="40"/>
      <c r="F31" s="40"/>
      <c r="G31" s="40"/>
      <c r="H31" s="40"/>
      <c r="I31" s="40"/>
      <c r="J31" s="40"/>
      <c r="K31" s="40"/>
      <c r="L31" s="40"/>
      <c r="M31" s="40"/>
      <c r="N31" s="40"/>
      <c r="O31" s="40"/>
      <c r="P31" s="206">
        <f ca="1">INDEX('Wellbeing Acorn Type'!E$14:E$48,'Type Sorted'!$B31)</f>
        <v>3</v>
      </c>
      <c r="Q31" s="207">
        <f ca="1">INDEX('Wellbeing Acorn Type'!F$14:F$48,'Type Sorted'!$B31)</f>
        <v>2.2900763358778626E-2</v>
      </c>
      <c r="R31" s="206">
        <f ca="1">INDEX('Wellbeing Acorn Type'!G$14:G$48,'Type Sorted'!$B31)</f>
        <v>48853</v>
      </c>
      <c r="S31" s="207">
        <f ca="1">INDEX('Wellbeing Acorn Type'!H$14:H$48,'Type Sorted'!$B31)</f>
        <v>0.14022865770521353</v>
      </c>
      <c r="T31" s="207">
        <f ca="1">INDEX('Wellbeing Acorn Type'!I$14:I$48,'Type Sorted'!$B31)</f>
        <v>6.1408715943749617E-5</v>
      </c>
      <c r="U31" s="227">
        <f ca="1">INDEX('Wellbeing Acorn Type'!J$14:J$48,'Type Sorted'!$B31)</f>
        <v>-3.8674708885424773</v>
      </c>
      <c r="V31" s="208">
        <f ca="1">INDEX('Wellbeing Acorn Type'!K$14:K$48,'Type Sorted'!$B31)</f>
        <v>16.331015167327813</v>
      </c>
      <c r="W31" s="208"/>
    </row>
    <row r="32" spans="1:23" ht="20.149999999999999" customHeight="1">
      <c r="A32" s="225">
        <v>20</v>
      </c>
      <c r="B32" s="225">
        <f ca="1">MATCH(A32,'Wellbeing Acorn Type'!$Q$14:$Q$48,0)</f>
        <v>31</v>
      </c>
      <c r="C32" s="226" t="str">
        <f ca="1">INDEX('Wellbeing Acorn Type'!$C$14:$C$48,'Type Sorted'!B32)</f>
        <v>4.25</v>
      </c>
      <c r="D32" s="40" t="str">
        <f ca="1">INDEX('Wellbeing Acorn Type'!D$14:D$48,'Type Sorted'!$B32)</f>
        <v>Healthy, Wealthy &amp; Wine</v>
      </c>
      <c r="E32" s="40"/>
      <c r="F32" s="40"/>
      <c r="G32" s="40"/>
      <c r="H32" s="40"/>
      <c r="I32" s="40"/>
      <c r="J32" s="40"/>
      <c r="K32" s="40"/>
      <c r="L32" s="40"/>
      <c r="M32" s="40"/>
      <c r="N32" s="40"/>
      <c r="O32" s="40"/>
      <c r="P32" s="206">
        <f ca="1">INDEX('Wellbeing Acorn Type'!E$14:E$48,'Type Sorted'!$B32)</f>
        <v>1</v>
      </c>
      <c r="Q32" s="207">
        <f ca="1">INDEX('Wellbeing Acorn Type'!F$14:F$48,'Type Sorted'!$B32)</f>
        <v>7.6335877862595417E-3</v>
      </c>
      <c r="R32" s="206">
        <f ca="1">INDEX('Wellbeing Acorn Type'!G$14:G$48,'Type Sorted'!$B32)</f>
        <v>23245</v>
      </c>
      <c r="S32" s="207">
        <f ca="1">INDEX('Wellbeing Acorn Type'!H$14:H$48,'Type Sorted'!$B32)</f>
        <v>6.6722926910480193E-2</v>
      </c>
      <c r="T32" s="207">
        <f ca="1">INDEX('Wellbeing Acorn Type'!I$14:I$48,'Type Sorted'!$B32)</f>
        <v>4.3020004302000431E-5</v>
      </c>
      <c r="U32" s="227">
        <f ca="1">INDEX('Wellbeing Acorn Type'!J$14:J$48,'Type Sorted'!$B32)</f>
        <v>-2.710203722509025</v>
      </c>
      <c r="V32" s="208">
        <f ca="1">INDEX('Wellbeing Acorn Type'!K$14:K$48,'Type Sorted'!$B32)</f>
        <v>11.440726808194817</v>
      </c>
      <c r="W32" s="208"/>
    </row>
    <row r="33" spans="1:28" ht="20.149999999999999" customHeight="1">
      <c r="A33" s="225">
        <v>21</v>
      </c>
      <c r="B33" s="225">
        <f ca="1">MATCH(A33,'Wellbeing Acorn Type'!$Q$14:$Q$48,0)</f>
        <v>28</v>
      </c>
      <c r="C33" s="226" t="str">
        <f ca="1">INDEX('Wellbeing Acorn Type'!$C$14:$C$48,'Type Sorted'!B33)</f>
        <v>4.22</v>
      </c>
      <c r="D33" s="40" t="str">
        <f ca="1">INDEX('Wellbeing Acorn Type'!D$14:D$48,'Type Sorted'!$B33)</f>
        <v>Gym &amp; Juices</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1307</v>
      </c>
      <c r="S33" s="207">
        <f ca="1">INDEX('Wellbeing Acorn Type'!H$14:H$48,'Type Sorted'!$B33)</f>
        <v>3.7516397277693098E-3</v>
      </c>
      <c r="T33" s="207">
        <f ca="1">INDEX('Wellbeing Acorn Type'!I$14:I$48,'Type Sorted'!$B33)</f>
        <v>0</v>
      </c>
      <c r="U33" s="227">
        <f ca="1">INDEX('Wellbeing Acorn Type'!J$14:J$48,'Type Sorted'!$B33)</f>
        <v>-0.70236425488524623</v>
      </c>
      <c r="V33" s="208">
        <f ca="1">INDEX('Wellbeing Acorn Type'!K$14:K$48,'Type Sorted'!$B33)</f>
        <v>0</v>
      </c>
      <c r="W33" s="208"/>
    </row>
    <row r="34" spans="1:28" ht="20.149999999999999" customHeight="1">
      <c r="A34" s="225">
        <v>22</v>
      </c>
      <c r="B34" s="225">
        <f ca="1">MATCH(A34,'Wellbeing Acorn Type'!$Q$14:$Q$48,0)</f>
        <v>34</v>
      </c>
      <c r="C34" s="226" t="str">
        <f ca="1">INDEX('Wellbeing Acorn Type'!$C$14:$C$48,'Type Sorted'!B34)</f>
        <v>60</v>
      </c>
      <c r="D34" s="40" t="str">
        <f ca="1">INDEX('Wellbeing Acorn Type'!D$14:D$48,'Type Sorted'!$B34)</f>
        <v>Active Communal Population</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237</v>
      </c>
      <c r="S34" s="207">
        <f ca="1">INDEX('Wellbeing Acorn Type'!H$14:H$48,'Type Sorted'!$B34)</f>
        <v>6.8028968284722759E-4</v>
      </c>
      <c r="T34" s="207">
        <f ca="1">INDEX('Wellbeing Acorn Type'!I$14:I$48,'Type Sorted'!$B34)</f>
        <v>0</v>
      </c>
      <c r="U34" s="227">
        <f ca="1">INDEX('Wellbeing Acorn Type'!J$14:J$48,'Type Sorted'!$B34)</f>
        <v>-0.298627888425058</v>
      </c>
      <c r="V34" s="208">
        <f ca="1">INDEX('Wellbeing Acorn Type'!K$14:K$48,'Type Sorted'!$B34)</f>
        <v>0</v>
      </c>
      <c r="W34" s="208"/>
    </row>
    <row r="35" spans="1:28" ht="20.149999999999999" customHeight="1">
      <c r="A35" s="225">
        <v>23</v>
      </c>
      <c r="B35" s="225">
        <f ca="1">MATCH(A35,'Wellbeing Acorn Type'!$Q$14:$Q$48,0)</f>
        <v>15</v>
      </c>
      <c r="C35" s="226" t="str">
        <f ca="1">INDEX('Wellbeing Acorn Type'!$C$14:$C$48,'Type Sorted'!B35)</f>
        <v>2.13</v>
      </c>
      <c r="D35" s="40" t="str">
        <f ca="1">INDEX('Wellbeing Acorn Type'!D$14:D$48,'Type Sorted'!$B35)</f>
        <v>Regular Revellers</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7412</v>
      </c>
      <c r="S35" s="207">
        <f ca="1">INDEX('Wellbeing Acorn Type'!H$14:H$48,'Type Sorted'!$B35)</f>
        <v>2.1275557507441565E-2</v>
      </c>
      <c r="T35" s="207">
        <f ca="1">INDEX('Wellbeing Acorn Type'!I$14:I$48,'Type Sorted'!$B35)</f>
        <v>0</v>
      </c>
      <c r="U35" s="227">
        <f ca="1">INDEX('Wellbeing Acorn Type'!J$14:J$48,'Type Sorted'!$B35)</f>
        <v>-1.687508251924744</v>
      </c>
      <c r="V35" s="208">
        <f ca="1">INDEX('Wellbeing Acorn Type'!K$14:K$48,'Type Sorted'!$B35)</f>
        <v>0</v>
      </c>
      <c r="W35" s="208"/>
    </row>
    <row r="36" spans="1:28" ht="20.149999999999999" customHeight="1">
      <c r="A36" s="225">
        <v>24</v>
      </c>
      <c r="B36" s="225">
        <f ca="1">MATCH(A36,'Wellbeing Acorn Type'!$Q$14:$Q$48,0)</f>
        <v>22</v>
      </c>
      <c r="C36" s="226" t="str">
        <f ca="1">INDEX('Wellbeing Acorn Type'!$C$14:$C$48,'Type Sorted'!B36)</f>
        <v>3.18</v>
      </c>
      <c r="D36" s="40" t="str">
        <f ca="1">INDEX('Wellbeing Acorn Type'!D$14:D$48,'Type Sorted'!$B36)</f>
        <v>Cultural Concerns</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106</v>
      </c>
      <c r="S36" s="207">
        <f ca="1">INDEX('Wellbeing Acorn Type'!H$14:H$48,'Type Sorted'!$B36)</f>
        <v>3.0426458388947735E-4</v>
      </c>
      <c r="T36" s="207">
        <f ca="1">INDEX('Wellbeing Acorn Type'!I$14:I$48,'Type Sorted'!$B36)</f>
        <v>0</v>
      </c>
      <c r="U36" s="227">
        <f ca="1">INDEX('Wellbeing Acorn Type'!J$14:J$48,'Type Sorted'!$B36)</f>
        <v>-0.19967671812052989</v>
      </c>
      <c r="V36" s="208">
        <f ca="1">INDEX('Wellbeing Acorn Type'!K$14:K$48,'Type Sorted'!$B36)</f>
        <v>0</v>
      </c>
      <c r="W36" s="208"/>
    </row>
    <row r="37" spans="1:28" ht="20.149999999999999" customHeight="1">
      <c r="A37" s="225">
        <v>25</v>
      </c>
      <c r="B37" s="225">
        <f ca="1">MATCH(A37,'Wellbeing Acorn Type'!$Q$14:$Q$48,0)</f>
        <v>30</v>
      </c>
      <c r="C37" s="226" t="str">
        <f ca="1">INDEX('Wellbeing Acorn Type'!$C$14:$C$48,'Type Sorted'!B37)</f>
        <v>4.24</v>
      </c>
      <c r="D37" s="40" t="str">
        <f ca="1">INDEX('Wellbeing Acorn Type'!D$14:D$48,'Type Sorted'!$B37)</f>
        <v>Five-A-Day Greys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30382</v>
      </c>
      <c r="S37" s="207">
        <f ca="1">INDEX('Wellbeing Acorn Type'!H$14:H$48,'Type Sorted'!$B37)</f>
        <v>8.7209118752170758E-2</v>
      </c>
      <c r="T37" s="207">
        <f ca="1">INDEX('Wellbeing Acorn Type'!I$14:I$48,'Type Sorted'!$B37)</f>
        <v>0</v>
      </c>
      <c r="U37" s="227">
        <f ca="1">INDEX('Wellbeing Acorn Type'!J$14:J$48,'Type Sorted'!$B37)</f>
        <v>-3.5377810424150611</v>
      </c>
      <c r="V37" s="208">
        <f ca="1">INDEX('Wellbeing Acorn Type'!K$14:K$48,'Type Sorted'!$B37)</f>
        <v>0</v>
      </c>
      <c r="W37" s="208"/>
    </row>
    <row r="38" spans="1:28" ht="20.149999999999999" customHeight="1">
      <c r="A38" s="225">
        <v>26</v>
      </c>
      <c r="B38" s="225">
        <f ca="1">MATCH(A38,'Wellbeing Acorn Type'!$Q$14:$Q$48,0)</f>
        <v>10</v>
      </c>
      <c r="C38" s="226" t="str">
        <f ca="1">INDEX('Wellbeing Acorn Type'!$C$14:$C$48,'Type Sorted'!B38)</f>
        <v>2.8</v>
      </c>
      <c r="D38" s="40" t="str">
        <f ca="1">INDEX('Wellbeing Acorn Type'!D$14:D$48,'Type Sorted'!$B38)</f>
        <v>Despondent Diversity</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0</v>
      </c>
      <c r="S38" s="207">
        <f ca="1">INDEX('Wellbeing Acorn Type'!H$14:H$48,'Type Sorted'!$B38)</f>
        <v>0</v>
      </c>
      <c r="T38" s="207">
        <f ca="1">INDEX('Wellbeing Acorn Type'!I$14:I$48,'Type Sorted'!$B38)</f>
        <v>0</v>
      </c>
      <c r="U38" s="227">
        <f ca="1">INDEX('Wellbeing Acorn Type'!J$14:J$48,'Type Sorted'!$B38)</f>
        <v>0</v>
      </c>
      <c r="V38" s="208">
        <f ca="1">INDEX('Wellbeing Acorn Type'!K$14:K$48,'Type Sorted'!$B38)</f>
        <v>0</v>
      </c>
      <c r="W38" s="208"/>
    </row>
    <row r="39" spans="1:28" ht="20.149999999999999" customHeight="1">
      <c r="A39" s="225">
        <v>27</v>
      </c>
      <c r="B39" s="225">
        <f ca="1">MATCH(A39,'Wellbeing Acorn Type'!$Q$14:$Q$48,0)</f>
        <v>29</v>
      </c>
      <c r="C39" s="226" t="str">
        <f ca="1">INDEX('Wellbeing Acorn Type'!$C$14:$C$48,'Type Sorted'!B39)</f>
        <v>4.23</v>
      </c>
      <c r="D39" s="40" t="str">
        <f ca="1">INDEX('Wellbeing Acorn Type'!D$14:D$48,'Type Sorted'!$B39)</f>
        <v>Happy Families</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15264</v>
      </c>
      <c r="S39" s="207">
        <f ca="1">INDEX('Wellbeing Acorn Type'!H$14:H$48,'Type Sorted'!$B39)</f>
        <v>4.3814100080084732E-2</v>
      </c>
      <c r="T39" s="207">
        <f ca="1">INDEX('Wellbeing Acorn Type'!I$14:I$48,'Type Sorted'!$B39)</f>
        <v>0</v>
      </c>
      <c r="U39" s="227">
        <f ca="1">INDEX('Wellbeing Acorn Type'!J$14:J$48,'Type Sorted'!$B39)</f>
        <v>-2.4500301464204925</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131</v>
      </c>
      <c r="Q41" s="230"/>
      <c r="R41" s="229">
        <f ca="1">SUM(R13:R40)</f>
        <v>348381</v>
      </c>
      <c r="S41" s="17"/>
      <c r="T41" s="221">
        <f ca="1">IF(R41&gt;0,P41/R41,0)</f>
        <v>3.760250989577503E-4</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4</v>
      </c>
      <c r="B53" s="231">
        <f ca="1">IF($A53=B$52,$V13,100)</f>
        <v>100</v>
      </c>
      <c r="C53" s="231">
        <f t="shared" ref="C53:AB53" ca="1" si="0">IF($A53=C$52,$V13,100)</f>
        <v>100</v>
      </c>
      <c r="D53" s="231">
        <f t="shared" ca="1" si="0"/>
        <v>100</v>
      </c>
      <c r="E53" s="231">
        <f t="shared" ca="1" si="0"/>
        <v>430.44426299079782</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100</v>
      </c>
      <c r="Z53" s="231">
        <f t="shared" ca="1" si="0"/>
        <v>100</v>
      </c>
      <c r="AA53" s="231">
        <f t="shared" ca="1" si="0"/>
        <v>100</v>
      </c>
      <c r="AB53" s="231">
        <f t="shared" ca="1" si="0"/>
        <v>100</v>
      </c>
    </row>
    <row r="54" spans="1:28" ht="15" hidden="1" customHeight="1">
      <c r="A54" s="231">
        <f ca="1">INDEX('Wellbeing Acorn Type'!$R$14:$R$48,'Type Sorted'!B14)</f>
        <v>16</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260.99269672314529</v>
      </c>
      <c r="R54" s="231">
        <f t="shared" ca="1" si="1"/>
        <v>100</v>
      </c>
      <c r="S54" s="231">
        <f t="shared" ca="1" si="1"/>
        <v>100</v>
      </c>
      <c r="T54" s="231">
        <f t="shared" ca="1" si="1"/>
        <v>100</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1</v>
      </c>
      <c r="B55" s="231">
        <f t="shared" ca="1" si="1"/>
        <v>210.67311433046356</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100</v>
      </c>
    </row>
    <row r="56" spans="1:28" ht="15" hidden="1" customHeight="1">
      <c r="A56" s="231">
        <f ca="1">INDEX('Wellbeing Acorn Type'!$R$14:$R$48,'Type Sorted'!B16)</f>
        <v>17</v>
      </c>
      <c r="B56" s="231">
        <f t="shared" ca="1" si="1"/>
        <v>100</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201.06581080141274</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10</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198.66013047048449</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2</v>
      </c>
      <c r="B58" s="231">
        <f t="shared" ca="1" si="1"/>
        <v>100</v>
      </c>
      <c r="C58" s="231">
        <f t="shared" ca="1" si="1"/>
        <v>191.04863121874175</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14</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182.6369516908353</v>
      </c>
      <c r="P59" s="231">
        <f t="shared" ca="1" si="1"/>
        <v>100</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6</v>
      </c>
      <c r="B60" s="231">
        <f t="shared" ca="1" si="1"/>
        <v>100</v>
      </c>
      <c r="C60" s="231">
        <f t="shared" ca="1" si="1"/>
        <v>100</v>
      </c>
      <c r="D60" s="231">
        <f t="shared" ca="1" si="1"/>
        <v>100</v>
      </c>
      <c r="E60" s="231">
        <f t="shared" ca="1" si="1"/>
        <v>100</v>
      </c>
      <c r="F60" s="231">
        <f t="shared" ca="1" si="1"/>
        <v>100</v>
      </c>
      <c r="G60" s="231">
        <f t="shared" ca="1" si="1"/>
        <v>158.29743729552891</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100</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15</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123.14466247240985</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21</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100</v>
      </c>
      <c r="Q62" s="231">
        <f t="shared" ca="1" si="1"/>
        <v>100</v>
      </c>
      <c r="R62" s="231">
        <f t="shared" ca="1" si="1"/>
        <v>100</v>
      </c>
      <c r="S62" s="231">
        <f t="shared" ca="1" si="1"/>
        <v>100</v>
      </c>
      <c r="T62" s="231">
        <f t="shared" ca="1" si="1"/>
        <v>100</v>
      </c>
      <c r="U62" s="231">
        <f t="shared" ca="1" si="1"/>
        <v>100</v>
      </c>
      <c r="V62" s="231">
        <f t="shared" ca="1" si="1"/>
        <v>101.25250129696879</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20</v>
      </c>
      <c r="B63" s="231">
        <f t="shared" ca="1" si="1"/>
        <v>100</v>
      </c>
      <c r="C63" s="231">
        <f t="shared" ca="1" si="1"/>
        <v>100</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95.417686649194593</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12</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84.667206194361214</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3</v>
      </c>
      <c r="B65" s="231">
        <f t="shared" ca="1" si="3"/>
        <v>100</v>
      </c>
      <c r="C65" s="231">
        <f t="shared" ca="1" si="3"/>
        <v>100</v>
      </c>
      <c r="D65" s="231">
        <f t="shared" ca="1" si="3"/>
        <v>77.764692279223496</v>
      </c>
      <c r="E65" s="231">
        <f t="shared" ca="1" si="3"/>
        <v>100</v>
      </c>
      <c r="F65" s="231">
        <f t="shared" ca="1" si="3"/>
        <v>100</v>
      </c>
      <c r="G65" s="231">
        <f t="shared" ca="1" si="3"/>
        <v>100</v>
      </c>
      <c r="H65" s="231">
        <f t="shared" ca="1" si="3"/>
        <v>100</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61</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70.242919877572248</v>
      </c>
    </row>
    <row r="67" spans="1:28" ht="15" hidden="1" customHeight="1">
      <c r="A67" s="231">
        <f ca="1">INDEX('Wellbeing Acorn Type'!$R$14:$R$48,'Type Sorted'!B27)</f>
        <v>11</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100</v>
      </c>
      <c r="L67" s="231">
        <f t="shared" ca="1" si="3"/>
        <v>38.397299257361901</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7</v>
      </c>
      <c r="B68" s="231">
        <f t="shared" ca="1" si="3"/>
        <v>100</v>
      </c>
      <c r="C68" s="231">
        <f t="shared" ca="1" si="3"/>
        <v>100</v>
      </c>
      <c r="D68" s="231">
        <f t="shared" ca="1" si="3"/>
        <v>100</v>
      </c>
      <c r="E68" s="231">
        <f t="shared" ca="1" si="3"/>
        <v>100</v>
      </c>
      <c r="F68" s="231">
        <f t="shared" ca="1" si="3"/>
        <v>100</v>
      </c>
      <c r="G68" s="231">
        <f t="shared" ca="1" si="3"/>
        <v>100</v>
      </c>
      <c r="H68" s="231">
        <f t="shared" ca="1" si="3"/>
        <v>37.57802665769232</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9</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32.556735588723576</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5</v>
      </c>
      <c r="B70" s="231">
        <f t="shared" ca="1" si="3"/>
        <v>100</v>
      </c>
      <c r="C70" s="231">
        <f t="shared" ca="1" si="3"/>
        <v>100</v>
      </c>
      <c r="D70" s="231">
        <f t="shared" ca="1" si="3"/>
        <v>100</v>
      </c>
      <c r="E70" s="231">
        <f t="shared" ca="1" si="3"/>
        <v>100</v>
      </c>
      <c r="F70" s="231">
        <f t="shared" ca="1" si="3"/>
        <v>21.982120570051954</v>
      </c>
      <c r="G70" s="231">
        <f t="shared" ca="1" si="3"/>
        <v>100</v>
      </c>
      <c r="H70" s="231">
        <f t="shared" ca="1" si="3"/>
        <v>100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19</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16.331015167327813</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25</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11.440726808194817</v>
      </c>
      <c r="AA72" s="231">
        <f t="shared" ca="1" si="3"/>
        <v>100</v>
      </c>
      <c r="AB72" s="231">
        <f t="shared" ca="1" si="3"/>
        <v>100</v>
      </c>
    </row>
    <row r="73" spans="1:28" ht="15" hidden="1" customHeight="1">
      <c r="A73" s="231">
        <f ca="1">INDEX('Wellbeing Acorn Type'!$R$14:$R$48,'Type Sorted'!B33)</f>
        <v>22</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60</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0</v>
      </c>
      <c r="AB74" s="231">
        <f t="shared" ca="1" si="5"/>
        <v>100</v>
      </c>
    </row>
    <row r="75" spans="1:28" ht="15" hidden="1" customHeight="1">
      <c r="A75" s="231">
        <f ca="1">INDEX('Wellbeing Acorn Type'!$R$14:$R$48,'Type Sorted'!B35)</f>
        <v>13</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18</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24</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0</v>
      </c>
      <c r="Z77" s="231">
        <f t="shared" ca="1" si="5"/>
        <v>100</v>
      </c>
      <c r="AA77" s="231">
        <f t="shared" ca="1" si="5"/>
        <v>100</v>
      </c>
      <c r="AB77" s="231">
        <f t="shared" ca="1" si="5"/>
        <v>100</v>
      </c>
    </row>
    <row r="78" spans="1:28" ht="15" hidden="1" customHeight="1">
      <c r="A78" s="231">
        <f ca="1">INDEX('Wellbeing Acorn Type'!$R$14:$R$48,'Type Sorted'!B38)</f>
        <v>8</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23</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7B56D-6646-4213-B704-AB7C3E183B87}">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F743B-6DF2-4A35-B2A3-45A1EC1C6388}">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0.13197692307692308</v>
      </c>
      <c r="H2" s="245" cm="1">
        <f t="array" ref="H2:H797">INDEX('Data - Knowledge'!J:J,MATCH(_xlfn.ANCHORARRAY('Features Data'!A2),'Data - Knowledge'!A:A,0))</f>
        <v>101.6568344713416</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7.6230769230769251E-3</v>
      </c>
      <c r="H3" s="245">
        <v>107.83509759654788</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1.9915384615384613E-2</v>
      </c>
      <c r="H4" s="245">
        <v>107.32423780371643</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2.3176923076923081E-2</v>
      </c>
      <c r="H5" s="245">
        <v>114.47481442028472</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2.1538461538461538E-2</v>
      </c>
      <c r="H6" s="245">
        <v>111.86279089473952</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2.2546153846153844E-2</v>
      </c>
      <c r="H7" s="245">
        <v>117.21768371478419</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5.4538461538461537E-3</v>
      </c>
      <c r="H8" s="245">
        <v>107.93345370548879</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4.0753846153846154E-2</v>
      </c>
      <c r="H9" s="245">
        <v>104.65154119511962</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9.9615384615384609E-3</v>
      </c>
      <c r="H10" s="245">
        <v>113.13610860856727</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1.5361538461538461E-2</v>
      </c>
      <c r="H11" s="245">
        <v>107.10345704808783</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1.1453846153846155E-2</v>
      </c>
      <c r="H12" s="245">
        <v>104.49705440046102</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0.18505384615384615</v>
      </c>
      <c r="H13" s="245">
        <v>105.90898521386643</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3.0307692307692314E-3</v>
      </c>
      <c r="H14" s="245">
        <v>99.495750622210295</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3.1099999999999996E-2</v>
      </c>
      <c r="H15" s="245">
        <v>116.37439195536503</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9.4E-2</v>
      </c>
      <c r="H16" s="245">
        <v>105.0985760239875</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2.8138461538461539E-2</v>
      </c>
      <c r="H17" s="245">
        <v>112.91429786210863</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1.1376923076923076E-2</v>
      </c>
      <c r="H18" s="245">
        <v>104.44854805673545</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101.6568344713416</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5.2538461538461532E-3</v>
      </c>
      <c r="H19" s="245">
        <v>104.26600762952991</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107.83509759654788</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1.0461538461538462E-3</v>
      </c>
      <c r="H20" s="245">
        <v>102.36393569037374</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107.32423780371643</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1.0692307692307694E-2</v>
      </c>
      <c r="H21" s="245">
        <v>92.616890222975712</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114.47481442028472</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7.0461538461538452E-3</v>
      </c>
      <c r="H22" s="245">
        <v>93.547317324719046</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111.86279089473952</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2.3076923076923079E-5</v>
      </c>
      <c r="H23" s="245">
        <v>209.84217261481589</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117.21768371478419</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1.0461538461538461E-2</v>
      </c>
      <c r="H24" s="245">
        <v>109.44735645937207</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107.93345370548879</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1.5100000000000001E-2</v>
      </c>
      <c r="H25" s="245">
        <v>93.382536992987966</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104.65154119511962</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8.0846153846153863E-3</v>
      </c>
      <c r="H26" s="245">
        <v>101.12306765235139</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113.13610860856727</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6.5376923076923082E-2</v>
      </c>
      <c r="H27" s="245">
        <v>112.02196424594224</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107.10345704808783</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1.0538461538461539E-3</v>
      </c>
      <c r="H28" s="245">
        <v>100.95287679147475</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104.49705440046102</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1E-3</v>
      </c>
      <c r="H29" s="245">
        <v>100</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105.90898521386643</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4.6476923076923075E-2</v>
      </c>
      <c r="H30" s="245">
        <v>104.79155013289609</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99.495750622210295</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4.8884615384615394E-2</v>
      </c>
      <c r="H31" s="245">
        <v>102.32669994165346</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116.37439195536503</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2.7000000000000006E-3</v>
      </c>
      <c r="H32" s="245">
        <v>103.94295341404167</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105.0985760239875</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3.2538461538461545E-3</v>
      </c>
      <c r="H33" s="245">
        <v>112.99193910028546</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112.91429786210863</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2.8384615384615388E-3</v>
      </c>
      <c r="H34" s="245">
        <v>93.749736331844943</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104.44854805673545</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6.8538461538461557E-3</v>
      </c>
      <c r="H35" s="245">
        <v>108.03692177550668</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104.26600762952991</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5.9461538461538475E-3</v>
      </c>
      <c r="H36" s="245">
        <v>103.60242835376754</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102.36393569037374</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0.20002307692307691</v>
      </c>
      <c r="H37" s="245">
        <v>107.22932927500591</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92.616890222975712</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0.23841538461538464</v>
      </c>
      <c r="H38" s="245">
        <v>110.79025143615262</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93.547317324719046</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0.28563076923076924</v>
      </c>
      <c r="H39" s="245">
        <v>102.23466096997062</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209.84217261481589</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0.28353076923076931</v>
      </c>
      <c r="H40" s="245">
        <v>93.847369891561129</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109.44735645937207</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0.40643076923076926</v>
      </c>
      <c r="H41" s="245">
        <v>96.686464206522345</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93.382536992987966</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4.7384615384615386E-2</v>
      </c>
      <c r="H42" s="245">
        <v>122.1604467314249</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101.12306765235139</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1.9907692307692307E-2</v>
      </c>
      <c r="H43" s="245">
        <v>140.08161905701712</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112.02196424594224</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0.23804615384615377</v>
      </c>
      <c r="H44" s="245">
        <v>118.83799798630163</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100.95287679147475</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0.16614615384615383</v>
      </c>
      <c r="H45" s="245">
        <v>102.49925767920705</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8.6400000000000005E-2</v>
      </c>
      <c r="H46" s="245">
        <v>125.53824934737267</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104.79155013289609</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3.4438461538461543E-2</v>
      </c>
      <c r="H47" s="245">
        <v>103.13015894702333</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102.32669994165346</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0.18726923076923074</v>
      </c>
      <c r="H48" s="245">
        <v>109.61453812720569</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103.94295341404167</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0.23856153846153846</v>
      </c>
      <c r="H49" s="245">
        <v>112.46634403020903</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112.99193910028546</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0.28752307692307699</v>
      </c>
      <c r="H50" s="245">
        <v>111.50798658991931</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93.749736331844943</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0.33474615384615392</v>
      </c>
      <c r="H51" s="245">
        <v>112.40461788125447</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108.03692177550668</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0.12787692307692305</v>
      </c>
      <c r="H52" s="245">
        <v>111.46327186446672</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103.60242835376754</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0.11256153846153846</v>
      </c>
      <c r="H53" s="245">
        <v>113.61893048865213</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9.2976923076923068E-2</v>
      </c>
      <c r="H54" s="245">
        <v>109.83292375359173</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6.6830769230769249E-2</v>
      </c>
      <c r="H55" s="245">
        <v>114.9763218972363</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0.11366923076923074</v>
      </c>
      <c r="H56" s="245">
        <v>113.2289977098165</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0.1678</v>
      </c>
      <c r="H57" s="245">
        <v>103.90827343181392</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0.2532076923076923</v>
      </c>
      <c r="H58" s="245">
        <v>107.96833736369243</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9.1615384615384626E-2</v>
      </c>
      <c r="H59" s="245">
        <v>107.13800662149524</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9.2846153846153842E-2</v>
      </c>
      <c r="H60" s="245">
        <v>111.51083709922429</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0.15013076923076926</v>
      </c>
      <c r="H61" s="245">
        <v>116.18665813344819</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0.15214615384615385</v>
      </c>
      <c r="H62" s="245">
        <v>115.16931232147678</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6.5000000000000002E-2</v>
      </c>
      <c r="H63" s="245">
        <v>114.82756757946377</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4.9938461538461529E-2</v>
      </c>
      <c r="H64" s="245">
        <v>110.84160892160533</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3.7576923076923077E-2</v>
      </c>
      <c r="H65" s="245">
        <v>115.32945474049161</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3.5176923076923064E-2</v>
      </c>
      <c r="H66" s="245">
        <v>111.74939846360328</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1.795384615384615E-2</v>
      </c>
      <c r="H67" s="245">
        <v>117.96792965917808</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6.2753846153846146E-2</v>
      </c>
      <c r="H68" s="245">
        <v>115.48937056580696</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1.1246153846153848E-2</v>
      </c>
      <c r="H69" s="245">
        <v>114.74046744560215</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6.2861538461538455E-2</v>
      </c>
      <c r="H70" s="245">
        <v>121.81004275862142</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4.2623076923076923E-2</v>
      </c>
      <c r="H71" s="245">
        <v>116.538277760912</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9.4269230769230772E-2</v>
      </c>
      <c r="H72" s="245">
        <v>112.24905085134418</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8.7792307692307697E-2</v>
      </c>
      <c r="H73" s="245">
        <v>113.97364509686744</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0.39079230769230777</v>
      </c>
      <c r="H74" s="245">
        <v>106.55483869878475</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0.2556846153846154</v>
      </c>
      <c r="H75" s="245">
        <v>111.40680352202503</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0.14477692307692308</v>
      </c>
      <c r="H76" s="245">
        <v>108.70396220018392</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3.3230769230769223E-2</v>
      </c>
      <c r="H77" s="245">
        <v>110.20930518866902</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0.13533846153846155</v>
      </c>
      <c r="H78" s="245">
        <v>102.01707104966111</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0.3233692307692308</v>
      </c>
      <c r="H79" s="245">
        <v>108.81209002870433</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0.41649230769230777</v>
      </c>
      <c r="H80" s="245">
        <v>108.98534008337921</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0.43546153846153846</v>
      </c>
      <c r="H81" s="245">
        <v>107.5184942452281</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4.2538461538461541E-3</v>
      </c>
      <c r="H82" s="245">
        <v>106.28943762593022</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2.3176923076923078E-2</v>
      </c>
      <c r="H83" s="245">
        <v>97.144983621312733</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2.3100000000000002E-2</v>
      </c>
      <c r="H84" s="245">
        <v>92.398465204174244</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1.1961538461538461E-2</v>
      </c>
      <c r="H85" s="245">
        <v>91.180231592204336</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0.93819230769230788</v>
      </c>
      <c r="H86" s="245">
        <v>100.39915514491393</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0.95482307692307689</v>
      </c>
      <c r="H87" s="245">
        <v>100.24651671834177</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1.4553846153846157E-2</v>
      </c>
      <c r="H88" s="245">
        <v>93.70232213225917</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1.3538461538461541E-2</v>
      </c>
      <c r="H89" s="245">
        <v>93.891335143222975</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1.17E-2</v>
      </c>
      <c r="H90" s="245">
        <v>96.82648087978005</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4.0076923076923076E-3</v>
      </c>
      <c r="H91" s="245">
        <v>99.831302779437664</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1.9615384615384616E-3</v>
      </c>
      <c r="H92" s="245">
        <v>108.33092149139918</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0.96801538461538461</v>
      </c>
      <c r="H93" s="245">
        <v>100.17434950617795</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2.327692307692308E-2</v>
      </c>
      <c r="H94" s="245">
        <v>94.960103448757607</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5.6000000000000008E-3</v>
      </c>
      <c r="H95" s="245">
        <v>94.073161653330232</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1.6923076923076926E-3</v>
      </c>
      <c r="H96" s="245">
        <v>92.444897619504928</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1E-3</v>
      </c>
      <c r="H97" s="245">
        <v>99.969227553532448</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0.17431538461538457</v>
      </c>
      <c r="H100" s="245">
        <v>101.79494679804533</v>
      </c>
    </row>
    <row r="101" spans="1:35">
      <c r="A101" s="86" t="str">
        <v>scghqb_sleeploss</v>
      </c>
      <c r="B101" s="239">
        <v>100</v>
      </c>
      <c r="C101" s="86" t="s">
        <v>373</v>
      </c>
      <c r="D101" s="241">
        <f>COUNTIF($C$1:$C101,C101)</f>
        <v>2</v>
      </c>
      <c r="E101" s="241" t="str">
        <f t="shared" si="13"/>
        <v>Wellbeing (GHQ)2</v>
      </c>
      <c r="F101" s="86" t="s">
        <v>376</v>
      </c>
      <c r="G101" s="242">
        <v>0.14813846153846155</v>
      </c>
      <c r="H101" s="245">
        <v>100.4866925189438</v>
      </c>
    </row>
    <row r="102" spans="1:35">
      <c r="A102" s="86" t="str">
        <v>scghqc_usefulrole</v>
      </c>
      <c r="B102" s="239">
        <v>101</v>
      </c>
      <c r="C102" s="86" t="s">
        <v>373</v>
      </c>
      <c r="D102" s="241">
        <f>COUNTIF($C$1:$C102,C102)</f>
        <v>3</v>
      </c>
      <c r="E102" s="241" t="str">
        <f t="shared" si="13"/>
        <v>Wellbeing (GHQ)3</v>
      </c>
      <c r="F102" s="86" t="s">
        <v>378</v>
      </c>
      <c r="G102" s="242">
        <v>0.15463076923076921</v>
      </c>
      <c r="H102" s="245">
        <v>104.34623419035623</v>
      </c>
    </row>
    <row r="103" spans="1:35">
      <c r="A103" s="86" t="str">
        <v>scghqd_decisions</v>
      </c>
      <c r="B103" s="239">
        <v>102</v>
      </c>
      <c r="C103" s="86" t="s">
        <v>373</v>
      </c>
      <c r="D103" s="241">
        <f>COUNTIF($C$1:$C103,C103)</f>
        <v>4</v>
      </c>
      <c r="E103" s="241" t="str">
        <f t="shared" si="13"/>
        <v>Wellbeing (GHQ)4</v>
      </c>
      <c r="F103" s="86" t="s">
        <v>380</v>
      </c>
      <c r="G103" s="242">
        <v>0.10093846153846153</v>
      </c>
      <c r="H103" s="245">
        <v>101.15776918970316</v>
      </c>
    </row>
    <row r="104" spans="1:35">
      <c r="A104" s="86" t="str">
        <v>scghqe_strain</v>
      </c>
      <c r="B104" s="239">
        <v>103</v>
      </c>
      <c r="C104" s="86" t="s">
        <v>373</v>
      </c>
      <c r="D104" s="241">
        <f>COUNTIF($C$1:$C104,C104)</f>
        <v>5</v>
      </c>
      <c r="E104" s="241" t="str">
        <f t="shared" si="13"/>
        <v>Wellbeing (GHQ)5</v>
      </c>
      <c r="F104" s="86" t="s">
        <v>382</v>
      </c>
      <c r="G104" s="242">
        <v>0.21490000000000004</v>
      </c>
      <c r="H104" s="245">
        <v>100.02410390223788</v>
      </c>
    </row>
    <row r="105" spans="1:35">
      <c r="A105" s="86" t="str">
        <v>scghqf_difficulties</v>
      </c>
      <c r="B105" s="239">
        <v>104</v>
      </c>
      <c r="C105" s="86" t="s">
        <v>373</v>
      </c>
      <c r="D105" s="241">
        <f>COUNTIF($C$1:$C105,C105)</f>
        <v>6</v>
      </c>
      <c r="E105" s="241" t="str">
        <f t="shared" si="13"/>
        <v>Wellbeing (GHQ)6</v>
      </c>
      <c r="F105" s="86" t="s">
        <v>384</v>
      </c>
      <c r="G105" s="242">
        <v>0.14413846153846155</v>
      </c>
      <c r="H105" s="245">
        <v>102.57261990418944</v>
      </c>
    </row>
    <row r="106" spans="1:35">
      <c r="A106" s="86" t="str">
        <v>scghqg_enjoyactivs</v>
      </c>
      <c r="B106" s="239">
        <v>105</v>
      </c>
      <c r="C106" s="86" t="s">
        <v>373</v>
      </c>
      <c r="D106" s="241">
        <f>COUNTIF($C$1:$C106,C106)</f>
        <v>7</v>
      </c>
      <c r="E106" s="241" t="str">
        <f t="shared" si="13"/>
        <v>Wellbeing (GHQ)7</v>
      </c>
      <c r="F106" s="86" t="s">
        <v>386</v>
      </c>
      <c r="G106" s="242">
        <v>0.17718461538461538</v>
      </c>
      <c r="H106" s="245">
        <v>102.77504134859747</v>
      </c>
    </row>
    <row r="107" spans="1:35">
      <c r="A107" s="86" t="str">
        <v>scghqh_faceproblems</v>
      </c>
      <c r="B107" s="239">
        <v>106</v>
      </c>
      <c r="C107" s="86" t="s">
        <v>373</v>
      </c>
      <c r="D107" s="241">
        <f>COUNTIF($C$1:$C107,C107)</f>
        <v>8</v>
      </c>
      <c r="E107" s="241" t="str">
        <f t="shared" si="13"/>
        <v>Wellbeing (GHQ)8</v>
      </c>
      <c r="F107" s="86" t="s">
        <v>388</v>
      </c>
      <c r="G107" s="242">
        <v>0.11348461538461538</v>
      </c>
      <c r="H107" s="245">
        <v>103.7672898340483</v>
      </c>
    </row>
    <row r="108" spans="1:35">
      <c r="A108" s="86" t="str">
        <v>scghqi_depressed</v>
      </c>
      <c r="B108" s="239">
        <v>107</v>
      </c>
      <c r="C108" s="86" t="s">
        <v>373</v>
      </c>
      <c r="D108" s="241">
        <f>COUNTIF($C$1:$C108,C108)</f>
        <v>9</v>
      </c>
      <c r="E108" s="241" t="str">
        <f t="shared" si="13"/>
        <v>Wellbeing (GHQ)9</v>
      </c>
      <c r="F108" s="86" t="s">
        <v>390</v>
      </c>
      <c r="G108" s="242">
        <v>0.20112307692307693</v>
      </c>
      <c r="H108" s="245">
        <v>100.36553366017922</v>
      </c>
    </row>
    <row r="109" spans="1:35">
      <c r="A109" s="86" t="str">
        <v>scghqj_confidence</v>
      </c>
      <c r="B109" s="239">
        <v>108</v>
      </c>
      <c r="C109" s="86" t="s">
        <v>373</v>
      </c>
      <c r="D109" s="241">
        <f>COUNTIF($C$1:$C109,C109)</f>
        <v>10</v>
      </c>
      <c r="E109" s="241" t="str">
        <f t="shared" si="13"/>
        <v>Wellbeing (GHQ)10</v>
      </c>
      <c r="F109" s="86" t="s">
        <v>392</v>
      </c>
      <c r="G109" s="242">
        <v>0.17348461538461538</v>
      </c>
      <c r="H109" s="245">
        <v>102.35135965281088</v>
      </c>
    </row>
    <row r="110" spans="1:35">
      <c r="A110" s="86" t="str">
        <v>scghqk_selfworth</v>
      </c>
      <c r="B110" s="239">
        <v>109</v>
      </c>
      <c r="C110" s="86" t="s">
        <v>373</v>
      </c>
      <c r="D110" s="241">
        <f>COUNTIF($C$1:$C110,C110)</f>
        <v>11</v>
      </c>
      <c r="E110" s="241" t="str">
        <f t="shared" si="13"/>
        <v>Wellbeing (GHQ)11</v>
      </c>
      <c r="F110" s="86" t="s">
        <v>111</v>
      </c>
      <c r="G110" s="242">
        <v>9.9446153846153837E-2</v>
      </c>
      <c r="H110" s="245">
        <v>104.09763349538272</v>
      </c>
    </row>
    <row r="111" spans="1:35">
      <c r="A111" s="86" t="str">
        <v>scghql_happiness</v>
      </c>
      <c r="B111" s="239">
        <v>110</v>
      </c>
      <c r="C111" s="86" t="s">
        <v>373</v>
      </c>
      <c r="D111" s="241">
        <f>COUNTIF($C$1:$C111,C111)</f>
        <v>12</v>
      </c>
      <c r="E111" s="241" t="str">
        <f t="shared" si="13"/>
        <v>Wellbeing (GHQ)12</v>
      </c>
      <c r="F111" s="86" t="s">
        <v>109</v>
      </c>
      <c r="G111" s="242">
        <v>0.15072307692307693</v>
      </c>
      <c r="H111" s="245">
        <v>101.20317560830902</v>
      </c>
    </row>
    <row r="112" spans="1:35">
      <c r="A112" s="86" t="str">
        <v>SCOPNGBHA</v>
      </c>
      <c r="B112" s="239">
        <v>111</v>
      </c>
      <c r="C112" s="86" t="s">
        <v>395</v>
      </c>
      <c r="D112" s="241">
        <f>COUNTIF($C$1:$C112,C112)</f>
        <v>1</v>
      </c>
      <c r="E112" s="241" t="str">
        <f t="shared" si="13"/>
        <v>Isolation1</v>
      </c>
      <c r="F112" s="86" t="s">
        <v>396</v>
      </c>
      <c r="G112" s="242">
        <v>8.3015384615384602E-2</v>
      </c>
      <c r="H112" s="245">
        <v>103.73241618117837</v>
      </c>
    </row>
    <row r="113" spans="1:8">
      <c r="A113" s="86" t="str">
        <v>SCOPNGBHD</v>
      </c>
      <c r="B113" s="239">
        <v>112</v>
      </c>
      <c r="C113" s="86" t="s">
        <v>395</v>
      </c>
      <c r="D113" s="241">
        <f>COUNTIF($C$1:$C113,C113)</f>
        <v>2</v>
      </c>
      <c r="E113" s="241" t="str">
        <f t="shared" si="13"/>
        <v>Isolation2</v>
      </c>
      <c r="F113" s="86" t="s">
        <v>398</v>
      </c>
      <c r="G113" s="242">
        <v>0.38652307692307686</v>
      </c>
      <c r="H113" s="245">
        <v>105.96398632761688</v>
      </c>
    </row>
    <row r="114" spans="1:8">
      <c r="A114" s="86" t="str">
        <v>SCOPNGBHH</v>
      </c>
      <c r="B114" s="239">
        <v>113</v>
      </c>
      <c r="C114" s="86" t="s">
        <v>395</v>
      </c>
      <c r="D114" s="241">
        <f>COUNTIF($C$1:$C114,C114)</f>
        <v>3</v>
      </c>
      <c r="E114" s="241" t="str">
        <f t="shared" si="13"/>
        <v>Isolation3</v>
      </c>
      <c r="F114" s="86" t="s">
        <v>400</v>
      </c>
      <c r="G114" s="242">
        <v>0.1506076923076923</v>
      </c>
      <c r="H114" s="245">
        <v>101.55280304513393</v>
      </c>
    </row>
    <row r="115" spans="1:8">
      <c r="A115" s="86" t="str">
        <v>SCOPNGBHC</v>
      </c>
      <c r="B115" s="239">
        <v>114</v>
      </c>
      <c r="C115" s="86" t="s">
        <v>395</v>
      </c>
      <c r="D115" s="241">
        <f>COUNTIF($C$1:$C115,C115)</f>
        <v>4</v>
      </c>
      <c r="E115" s="241" t="str">
        <f t="shared" si="13"/>
        <v>Isolation4</v>
      </c>
      <c r="F115" s="86" t="s">
        <v>402</v>
      </c>
      <c r="G115" s="242">
        <v>0.27139230769230771</v>
      </c>
      <c r="H115" s="245">
        <v>102.65472954527961</v>
      </c>
    </row>
    <row r="116" spans="1:8">
      <c r="A116" s="86" t="str">
        <v>SCOPNGBHA_x</v>
      </c>
      <c r="B116" s="239">
        <v>115</v>
      </c>
      <c r="C116" s="86" t="s">
        <v>395</v>
      </c>
      <c r="D116" s="241">
        <f>COUNTIF($C$1:$C116,C116)</f>
        <v>5</v>
      </c>
      <c r="E116" s="241" t="str">
        <f t="shared" si="13"/>
        <v>Isolation5</v>
      </c>
      <c r="F116" s="86" t="s">
        <v>404</v>
      </c>
      <c r="G116" s="242">
        <v>0.62425384615384616</v>
      </c>
      <c r="H116" s="245">
        <v>97.599485511287611</v>
      </c>
    </row>
    <row r="117" spans="1:8">
      <c r="A117" s="86" t="str">
        <v>SCOPNGBHD_x</v>
      </c>
      <c r="B117" s="239">
        <v>116</v>
      </c>
      <c r="C117" s="86" t="s">
        <v>395</v>
      </c>
      <c r="D117" s="241">
        <f>COUNTIF($C$1:$C117,C117)</f>
        <v>6</v>
      </c>
      <c r="E117" s="241" t="str">
        <f t="shared" si="13"/>
        <v>Isolation6</v>
      </c>
      <c r="F117" s="86" t="s">
        <v>406</v>
      </c>
      <c r="G117" s="242">
        <v>0.37163076923076915</v>
      </c>
      <c r="H117" s="245">
        <v>93.634283312098191</v>
      </c>
    </row>
    <row r="118" spans="1:8">
      <c r="A118" s="86" t="str">
        <v>SCOPNGBHH_x</v>
      </c>
      <c r="B118" s="239">
        <v>117</v>
      </c>
      <c r="C118" s="86" t="s">
        <v>395</v>
      </c>
      <c r="D118" s="241">
        <f>COUNTIF($C$1:$C118,C118)</f>
        <v>7</v>
      </c>
      <c r="E118" s="241" t="str">
        <f t="shared" si="13"/>
        <v>Isolation7</v>
      </c>
      <c r="F118" s="86" t="s">
        <v>408</v>
      </c>
      <c r="G118" s="242">
        <v>0.64189230769230765</v>
      </c>
      <c r="H118" s="245">
        <v>99.495334449120548</v>
      </c>
    </row>
    <row r="119" spans="1:8">
      <c r="A119" s="86" t="str">
        <v>SCOPNGBHC_x</v>
      </c>
      <c r="B119" s="239">
        <v>118</v>
      </c>
      <c r="C119" s="86" t="s">
        <v>395</v>
      </c>
      <c r="D119" s="241">
        <f>COUNTIF($C$1:$C119,C119)</f>
        <v>8</v>
      </c>
      <c r="E119" s="241" t="str">
        <f t="shared" si="13"/>
        <v>Isolation8</v>
      </c>
      <c r="F119" s="86" t="s">
        <v>410</v>
      </c>
      <c r="G119" s="242">
        <v>0.4768615384615385</v>
      </c>
      <c r="H119" s="245">
        <v>98.119872114542687</v>
      </c>
    </row>
    <row r="120" spans="1:8">
      <c r="A120" s="86" t="str">
        <v>ORGM5</v>
      </c>
      <c r="B120" s="239">
        <v>119</v>
      </c>
      <c r="C120" s="86" t="s">
        <v>412</v>
      </c>
      <c r="D120" s="241">
        <f>COUNTIF($C$1:$C120,C120)</f>
        <v>1</v>
      </c>
      <c r="E120" s="241" t="str">
        <f t="shared" si="13"/>
        <v>Community1</v>
      </c>
      <c r="F120" s="86" t="s">
        <v>413</v>
      </c>
      <c r="G120" s="242">
        <v>5.7692307692307689E-2</v>
      </c>
      <c r="H120" s="245">
        <v>88.595339744176044</v>
      </c>
    </row>
    <row r="121" spans="1:8">
      <c r="A121" s="86" t="str">
        <v>ORGM3</v>
      </c>
      <c r="B121" s="239">
        <v>120</v>
      </c>
      <c r="C121" s="86" t="s">
        <v>412</v>
      </c>
      <c r="D121" s="241">
        <f>COUNTIF($C$1:$C121,C121)</f>
        <v>2</v>
      </c>
      <c r="E121" s="241" t="str">
        <f t="shared" si="13"/>
        <v>Community2</v>
      </c>
      <c r="F121" s="86" t="s">
        <v>415</v>
      </c>
      <c r="G121" s="242">
        <v>3.9715384615384625E-2</v>
      </c>
      <c r="H121" s="245">
        <v>90.625811597379652</v>
      </c>
    </row>
    <row r="122" spans="1:8">
      <c r="A122" s="86" t="str">
        <v>ORGM11</v>
      </c>
      <c r="B122" s="239">
        <v>121</v>
      </c>
      <c r="C122" s="86" t="s">
        <v>412</v>
      </c>
      <c r="D122" s="241">
        <f>COUNTIF($C$1:$C122,C122)</f>
        <v>3</v>
      </c>
      <c r="E122" s="241" t="str">
        <f t="shared" si="13"/>
        <v>Community3</v>
      </c>
      <c r="F122" s="86" t="s">
        <v>417</v>
      </c>
      <c r="G122" s="242">
        <v>5.629230769230769E-2</v>
      </c>
      <c r="H122" s="245">
        <v>88.140631437984865</v>
      </c>
    </row>
    <row r="123" spans="1:8">
      <c r="A123" s="86" t="str">
        <v>ORGM12</v>
      </c>
      <c r="B123" s="239">
        <v>122</v>
      </c>
      <c r="C123" s="86" t="s">
        <v>412</v>
      </c>
      <c r="D123" s="241">
        <f>COUNTIF($C$1:$C123,C123)</f>
        <v>4</v>
      </c>
      <c r="E123" s="241" t="str">
        <f t="shared" si="13"/>
        <v>Community4</v>
      </c>
      <c r="F123" s="86" t="s">
        <v>419</v>
      </c>
      <c r="G123" s="242">
        <v>0.12243846153846151</v>
      </c>
      <c r="H123" s="245">
        <v>117.56860546165228</v>
      </c>
    </row>
    <row r="124" spans="1:8">
      <c r="A124" s="86" t="str">
        <v>ORGM7</v>
      </c>
      <c r="B124" s="239">
        <v>123</v>
      </c>
      <c r="C124" s="86" t="s">
        <v>412</v>
      </c>
      <c r="D124" s="241">
        <f>COUNTIF($C$1:$C124,C124)</f>
        <v>5</v>
      </c>
      <c r="E124" s="241" t="str">
        <f t="shared" si="13"/>
        <v>Community5</v>
      </c>
      <c r="F124" s="86" t="s">
        <v>421</v>
      </c>
      <c r="G124" s="242">
        <v>0.10326923076923078</v>
      </c>
      <c r="H124" s="245">
        <v>95.157865422837503</v>
      </c>
    </row>
    <row r="125" spans="1:8">
      <c r="A125" s="86" t="str">
        <v>ORGM5_x</v>
      </c>
      <c r="B125" s="239">
        <v>124</v>
      </c>
      <c r="C125" s="86" t="s">
        <v>412</v>
      </c>
      <c r="D125" s="241">
        <f>COUNTIF($C$1:$C125,C125)</f>
        <v>6</v>
      </c>
      <c r="E125" s="241" t="str">
        <f t="shared" si="13"/>
        <v>Community6</v>
      </c>
      <c r="F125" s="86" t="s">
        <v>423</v>
      </c>
      <c r="G125" s="242">
        <v>0.94238461538461538</v>
      </c>
      <c r="H125" s="245">
        <v>100.80460253539904</v>
      </c>
    </row>
    <row r="126" spans="1:8">
      <c r="A126" s="86" t="str">
        <v>ORGM3_x</v>
      </c>
      <c r="B126" s="239">
        <v>125</v>
      </c>
      <c r="C126" s="86" t="s">
        <v>412</v>
      </c>
      <c r="D126" s="241">
        <f>COUNTIF($C$1:$C126,C126)</f>
        <v>7</v>
      </c>
      <c r="E126" s="241" t="str">
        <f t="shared" si="13"/>
        <v>Community7</v>
      </c>
      <c r="F126" s="86" t="s">
        <v>425</v>
      </c>
      <c r="G126" s="242">
        <v>0.96029999999999982</v>
      </c>
      <c r="H126" s="245">
        <v>100.43022191664154</v>
      </c>
    </row>
    <row r="127" spans="1:8">
      <c r="A127" s="86" t="str">
        <v>ORGM11_x</v>
      </c>
      <c r="B127" s="239">
        <v>126</v>
      </c>
      <c r="C127" s="86" t="s">
        <v>412</v>
      </c>
      <c r="D127" s="241">
        <f>COUNTIF($C$1:$C127,C127)</f>
        <v>8</v>
      </c>
      <c r="E127" s="241" t="str">
        <f t="shared" si="13"/>
        <v>Community8</v>
      </c>
      <c r="F127" s="86" t="s">
        <v>427</v>
      </c>
      <c r="G127" s="242">
        <v>0.943723076923077</v>
      </c>
      <c r="H127" s="245">
        <v>100.84595166809027</v>
      </c>
    </row>
    <row r="128" spans="1:8">
      <c r="A128" s="86" t="str">
        <v>ORGM12_x</v>
      </c>
      <c r="B128" s="239">
        <v>127</v>
      </c>
      <c r="C128" s="86" t="s">
        <v>412</v>
      </c>
      <c r="D128" s="241">
        <f>COUNTIF($C$1:$C128,C128)</f>
        <v>9</v>
      </c>
      <c r="E128" s="241" t="str">
        <f t="shared" si="13"/>
        <v>Community9</v>
      </c>
      <c r="F128" s="86" t="s">
        <v>429</v>
      </c>
      <c r="G128" s="242">
        <v>0.87714615384615402</v>
      </c>
      <c r="H128" s="245">
        <v>97.919860254737046</v>
      </c>
    </row>
    <row r="129" spans="1:8">
      <c r="A129" s="86" t="str">
        <v>ORGM7_x</v>
      </c>
      <c r="B129" s="239">
        <v>128</v>
      </c>
      <c r="C129" s="86" t="s">
        <v>412</v>
      </c>
      <c r="D129" s="241">
        <f>COUNTIF($C$1:$C129,C129)</f>
        <v>10</v>
      </c>
      <c r="E129" s="241" t="str">
        <f t="shared" si="13"/>
        <v>Community10</v>
      </c>
      <c r="F129" s="86" t="s">
        <v>431</v>
      </c>
      <c r="G129" s="242">
        <v>0.89673076923076922</v>
      </c>
      <c r="H129" s="245">
        <v>100.58949360141898</v>
      </c>
    </row>
    <row r="130" spans="1:8">
      <c r="A130" s="86" t="str">
        <v>NOISYN</v>
      </c>
      <c r="B130" s="239">
        <v>129</v>
      </c>
      <c r="C130" s="86" t="s">
        <v>433</v>
      </c>
      <c r="D130" s="241">
        <f>COUNTIF($C$1:$C130,C130)</f>
        <v>1</v>
      </c>
      <c r="E130" s="241" t="str">
        <f t="shared" si="13"/>
        <v>Accommodation &amp; Neighbourhood1</v>
      </c>
      <c r="F130" s="86" t="s">
        <v>434</v>
      </c>
      <c r="G130" s="242">
        <v>0.19127692307692307</v>
      </c>
      <c r="H130" s="245">
        <v>102.79123229339649</v>
      </c>
    </row>
    <row r="131" spans="1:8">
      <c r="A131" s="86" t="str">
        <v>NOHEATCH</v>
      </c>
      <c r="B131" s="239">
        <v>130</v>
      </c>
      <c r="C131" s="86" t="s">
        <v>433</v>
      </c>
      <c r="D131" s="241">
        <f>COUNTIF($C$1:$C131,C131)</f>
        <v>2</v>
      </c>
      <c r="E131" s="241" t="str">
        <f t="shared" ref="E131:E194" si="22">C131&amp;D131</f>
        <v>Accommodation &amp; Neighbourhood2</v>
      </c>
      <c r="F131" s="86" t="s">
        <v>436</v>
      </c>
      <c r="G131" s="242">
        <v>0.10566153846153847</v>
      </c>
      <c r="H131" s="245">
        <v>97.742402243654524</v>
      </c>
    </row>
    <row r="132" spans="1:8">
      <c r="A132" s="86" t="str">
        <v>GRIMYN</v>
      </c>
      <c r="B132" s="239">
        <v>131</v>
      </c>
      <c r="C132" s="86" t="s">
        <v>433</v>
      </c>
      <c r="D132" s="241">
        <f>COUNTIF($C$1:$C132,C132)</f>
        <v>3</v>
      </c>
      <c r="E132" s="241" t="str">
        <f t="shared" si="22"/>
        <v>Accommodation &amp; Neighbourhood3</v>
      </c>
      <c r="F132" s="86" t="s">
        <v>438</v>
      </c>
      <c r="G132" s="242">
        <v>0.11089230769230769</v>
      </c>
      <c r="H132" s="245">
        <v>97.541828312480135</v>
      </c>
    </row>
    <row r="133" spans="1:8">
      <c r="A133" s="86" t="str">
        <v>CRVAND</v>
      </c>
      <c r="B133" s="239">
        <v>132</v>
      </c>
      <c r="C133" s="86" t="s">
        <v>433</v>
      </c>
      <c r="D133" s="241">
        <f>COUNTIF($C$1:$C133,C133)</f>
        <v>4</v>
      </c>
      <c r="E133" s="241" t="str">
        <f t="shared" si="22"/>
        <v>Accommodation &amp; Neighbourhood4</v>
      </c>
      <c r="F133" s="86" t="s">
        <v>440</v>
      </c>
      <c r="G133" s="242">
        <v>6.83E-2</v>
      </c>
      <c r="H133" s="245">
        <v>109.8423799198802</v>
      </c>
    </row>
    <row r="134" spans="1:8">
      <c r="A134" s="86" t="str">
        <v>NOISYN_x</v>
      </c>
      <c r="B134" s="239">
        <v>133</v>
      </c>
      <c r="C134" s="86" t="s">
        <v>433</v>
      </c>
      <c r="D134" s="241">
        <f>COUNTIF($C$1:$C134,C134)</f>
        <v>5</v>
      </c>
      <c r="E134" s="241" t="str">
        <f t="shared" si="22"/>
        <v>Accommodation &amp; Neighbourhood5</v>
      </c>
      <c r="F134" s="86" t="s">
        <v>442</v>
      </c>
      <c r="G134" s="242">
        <v>0.80873076923076903</v>
      </c>
      <c r="H134" s="245">
        <v>99.360340457782797</v>
      </c>
    </row>
    <row r="135" spans="1:8">
      <c r="A135" s="86" t="str">
        <v>HEATCH</v>
      </c>
      <c r="B135" s="239">
        <v>134</v>
      </c>
      <c r="C135" s="86" t="s">
        <v>433</v>
      </c>
      <c r="D135" s="241">
        <f>COUNTIF($C$1:$C135,C135)</f>
        <v>6</v>
      </c>
      <c r="E135" s="241" t="str">
        <f t="shared" si="22"/>
        <v>Accommodation &amp; Neighbourhood6</v>
      </c>
      <c r="F135" s="86" t="s">
        <v>444</v>
      </c>
      <c r="G135" s="242">
        <v>0.89433846153846175</v>
      </c>
      <c r="H135" s="245">
        <v>100.27359640641042</v>
      </c>
    </row>
    <row r="136" spans="1:8">
      <c r="A136" s="86" t="str">
        <v>GRIMYN_x</v>
      </c>
      <c r="B136" s="239">
        <v>135</v>
      </c>
      <c r="C136" s="86" t="s">
        <v>433</v>
      </c>
      <c r="D136" s="241">
        <f>COUNTIF($C$1:$C136,C136)</f>
        <v>7</v>
      </c>
      <c r="E136" s="241" t="str">
        <f t="shared" si="22"/>
        <v>Accommodation &amp; Neighbourhood7</v>
      </c>
      <c r="F136" s="86" t="s">
        <v>446</v>
      </c>
      <c r="G136" s="242">
        <v>0.88903846153846156</v>
      </c>
      <c r="H136" s="245">
        <v>100.30632932210628</v>
      </c>
    </row>
    <row r="137" spans="1:8">
      <c r="A137" s="86" t="str">
        <v>CRVAND_x</v>
      </c>
      <c r="B137" s="239">
        <v>136</v>
      </c>
      <c r="C137" s="86" t="s">
        <v>433</v>
      </c>
      <c r="D137" s="241">
        <f>COUNTIF($C$1:$C137,C137)</f>
        <v>8</v>
      </c>
      <c r="E137" s="241" t="str">
        <f t="shared" si="22"/>
        <v>Accommodation &amp; Neighbourhood8</v>
      </c>
      <c r="F137" s="86" t="s">
        <v>448</v>
      </c>
      <c r="G137" s="242">
        <v>0.93182307692307687</v>
      </c>
      <c r="H137" s="245">
        <v>99.349435791070647</v>
      </c>
    </row>
    <row r="138" spans="1:8">
      <c r="A138" s="86" t="str">
        <v>SCLFSATO_lo</v>
      </c>
      <c r="B138" s="239">
        <v>137</v>
      </c>
      <c r="C138" s="86" t="s">
        <v>450</v>
      </c>
      <c r="D138" s="241">
        <f>COUNTIF($C$1:$C138,C138)</f>
        <v>1</v>
      </c>
      <c r="E138" s="241" t="str">
        <f t="shared" si="22"/>
        <v>Contentment1</v>
      </c>
      <c r="F138" s="86" t="s">
        <v>451</v>
      </c>
      <c r="G138" s="242">
        <v>7.0046153846153841E-2</v>
      </c>
      <c r="H138" s="245">
        <v>108.94827670988778</v>
      </c>
    </row>
    <row r="139" spans="1:8">
      <c r="A139" s="86" t="str">
        <v>SCLFSAT1_lo</v>
      </c>
      <c r="B139" s="239">
        <v>138</v>
      </c>
      <c r="C139" s="86" t="s">
        <v>450</v>
      </c>
      <c r="D139" s="241">
        <f>COUNTIF($C$1:$C139,C139)</f>
        <v>2</v>
      </c>
      <c r="E139" s="241" t="str">
        <f t="shared" si="22"/>
        <v>Contentment2</v>
      </c>
      <c r="F139" s="86" t="s">
        <v>453</v>
      </c>
      <c r="G139" s="242">
        <v>0.11276153846153848</v>
      </c>
      <c r="H139" s="245">
        <v>107.51663748459906</v>
      </c>
    </row>
    <row r="140" spans="1:8">
      <c r="A140" s="86" t="str">
        <v>SCLFSAT2_lo</v>
      </c>
      <c r="B140" s="239">
        <v>139</v>
      </c>
      <c r="C140" s="86" t="s">
        <v>450</v>
      </c>
      <c r="D140" s="241">
        <f>COUNTIF($C$1:$C140,C140)</f>
        <v>3</v>
      </c>
      <c r="E140" s="241" t="str">
        <f t="shared" si="22"/>
        <v>Contentment3</v>
      </c>
      <c r="F140" s="86" t="s">
        <v>455</v>
      </c>
      <c r="G140" s="242">
        <v>9.8915384615384599E-2</v>
      </c>
      <c r="H140" s="245">
        <v>101.68226196320782</v>
      </c>
    </row>
    <row r="141" spans="1:8">
      <c r="A141" s="86" t="str">
        <v>JBSAT_lo</v>
      </c>
      <c r="B141" s="239">
        <v>140</v>
      </c>
      <c r="C141" s="86" t="s">
        <v>450</v>
      </c>
      <c r="D141" s="241">
        <f>COUNTIF($C$1:$C141,C141)</f>
        <v>4</v>
      </c>
      <c r="E141" s="241" t="str">
        <f t="shared" si="22"/>
        <v>Contentment4</v>
      </c>
      <c r="F141" s="86" t="s">
        <v>457</v>
      </c>
      <c r="G141" s="242">
        <v>4.5230769230769227E-2</v>
      </c>
      <c r="H141" s="245">
        <v>106.07162992288097</v>
      </c>
    </row>
    <row r="142" spans="1:8">
      <c r="A142" s="86" t="str">
        <v>SCLFSAT7_lo</v>
      </c>
      <c r="B142" s="239">
        <v>141</v>
      </c>
      <c r="C142" s="86" t="s">
        <v>450</v>
      </c>
      <c r="D142" s="241">
        <f>COUNTIF($C$1:$C142,C142)</f>
        <v>5</v>
      </c>
      <c r="E142" s="241" t="str">
        <f t="shared" si="22"/>
        <v>Contentment5</v>
      </c>
      <c r="F142" s="86" t="s">
        <v>459</v>
      </c>
      <c r="G142" s="242">
        <v>8.8730769230769224E-2</v>
      </c>
      <c r="H142" s="245">
        <v>105.11166371412612</v>
      </c>
    </row>
    <row r="143" spans="1:8">
      <c r="A143" s="86" t="str">
        <v>SCLFSATO_med</v>
      </c>
      <c r="B143" s="239">
        <v>142</v>
      </c>
      <c r="C143" s="86" t="s">
        <v>450</v>
      </c>
      <c r="D143" s="241">
        <f>COUNTIF($C$1:$C143,C143)</f>
        <v>6</v>
      </c>
      <c r="E143" s="241" t="str">
        <f t="shared" si="22"/>
        <v>Contentment6</v>
      </c>
      <c r="F143" s="86" t="s">
        <v>461</v>
      </c>
      <c r="G143" s="242">
        <v>0.39436923076923081</v>
      </c>
      <c r="H143" s="245">
        <v>102.43836932484716</v>
      </c>
    </row>
    <row r="144" spans="1:8">
      <c r="A144" s="86" t="str">
        <v>SCLFSAT1_med</v>
      </c>
      <c r="B144" s="239">
        <v>143</v>
      </c>
      <c r="C144" s="86" t="s">
        <v>450</v>
      </c>
      <c r="D144" s="241">
        <f>COUNTIF($C$1:$C144,C144)</f>
        <v>7</v>
      </c>
      <c r="E144" s="241" t="str">
        <f t="shared" si="22"/>
        <v>Contentment7</v>
      </c>
      <c r="F144" s="86" t="s">
        <v>463</v>
      </c>
      <c r="G144" s="242">
        <v>0.4183615384615384</v>
      </c>
      <c r="H144" s="245">
        <v>104.08959937771614</v>
      </c>
    </row>
    <row r="145" spans="1:8">
      <c r="A145" s="86" t="str">
        <v>SCLFSAT2_med</v>
      </c>
      <c r="B145" s="239">
        <v>144</v>
      </c>
      <c r="C145" s="86" t="s">
        <v>450</v>
      </c>
      <c r="D145" s="241">
        <f>COUNTIF($C$1:$C145,C145)</f>
        <v>8</v>
      </c>
      <c r="E145" s="241" t="str">
        <f t="shared" si="22"/>
        <v>Contentment8</v>
      </c>
      <c r="F145" s="86" t="s">
        <v>465</v>
      </c>
      <c r="G145" s="242">
        <v>0.46824615384615381</v>
      </c>
      <c r="H145" s="245">
        <v>105.68261416653699</v>
      </c>
    </row>
    <row r="146" spans="1:8">
      <c r="A146" s="86" t="str">
        <v>JBSAT_med</v>
      </c>
      <c r="B146" s="239">
        <v>145</v>
      </c>
      <c r="C146" s="86" t="s">
        <v>450</v>
      </c>
      <c r="D146" s="241">
        <f>COUNTIF($C$1:$C146,C146)</f>
        <v>9</v>
      </c>
      <c r="E146" s="241" t="str">
        <f t="shared" si="22"/>
        <v>Contentment9</v>
      </c>
      <c r="F146" s="86" t="s">
        <v>467</v>
      </c>
      <c r="G146" s="242">
        <v>0.38183846153846146</v>
      </c>
      <c r="H146" s="245">
        <v>101.53976269737043</v>
      </c>
    </row>
    <row r="147" spans="1:8">
      <c r="A147" s="86" t="str">
        <v>SCLFSAT7_med</v>
      </c>
      <c r="B147" s="239">
        <v>146</v>
      </c>
      <c r="C147" s="86" t="s">
        <v>450</v>
      </c>
      <c r="D147" s="241">
        <f>COUNTIF($C$1:$C147,C147)</f>
        <v>10</v>
      </c>
      <c r="E147" s="241" t="str">
        <f t="shared" si="22"/>
        <v>Contentment10</v>
      </c>
      <c r="F147" s="86" t="s">
        <v>469</v>
      </c>
      <c r="G147" s="242">
        <v>0.46653846153846151</v>
      </c>
      <c r="H147" s="245">
        <v>100.58456330045919</v>
      </c>
    </row>
    <row r="148" spans="1:8">
      <c r="A148" s="86" t="str">
        <v>SCLFSATO_hi</v>
      </c>
      <c r="B148" s="239">
        <v>147</v>
      </c>
      <c r="C148" s="86" t="s">
        <v>450</v>
      </c>
      <c r="D148" s="241">
        <f>COUNTIF($C$1:$C148,C148)</f>
        <v>11</v>
      </c>
      <c r="E148" s="241" t="str">
        <f t="shared" si="22"/>
        <v>Contentment11</v>
      </c>
      <c r="F148" s="86" t="s">
        <v>471</v>
      </c>
      <c r="G148" s="242">
        <v>0.53592307692307695</v>
      </c>
      <c r="H148" s="245">
        <v>97.234886833516754</v>
      </c>
    </row>
    <row r="149" spans="1:8">
      <c r="A149" s="86" t="str">
        <v>SCLFSAT1_hi</v>
      </c>
      <c r="B149" s="239">
        <v>148</v>
      </c>
      <c r="C149" s="86" t="s">
        <v>450</v>
      </c>
      <c r="D149" s="241">
        <f>COUNTIF($C$1:$C149,C149)</f>
        <v>12</v>
      </c>
      <c r="E149" s="241" t="str">
        <f t="shared" si="22"/>
        <v>Contentment12</v>
      </c>
      <c r="F149" s="86" t="s">
        <v>473</v>
      </c>
      <c r="G149" s="242">
        <v>0.46889230769230772</v>
      </c>
      <c r="H149" s="245">
        <v>95.067364502258982</v>
      </c>
    </row>
    <row r="150" spans="1:8">
      <c r="A150" s="86" t="str">
        <v>SCLFSAT2_hi</v>
      </c>
      <c r="B150" s="239">
        <v>149</v>
      </c>
      <c r="C150" s="86" t="s">
        <v>450</v>
      </c>
      <c r="D150" s="241">
        <f>COUNTIF($C$1:$C150,C150)</f>
        <v>13</v>
      </c>
      <c r="E150" s="241" t="str">
        <f t="shared" si="22"/>
        <v>Contentment13</v>
      </c>
      <c r="F150" s="86" t="s">
        <v>475</v>
      </c>
      <c r="G150" s="242">
        <v>0.43286923076923073</v>
      </c>
      <c r="H150" s="245">
        <v>94.17573269415405</v>
      </c>
    </row>
    <row r="151" spans="1:8">
      <c r="A151" s="86" t="str">
        <v>JBSAT_hi</v>
      </c>
      <c r="B151" s="239">
        <v>150</v>
      </c>
      <c r="C151" s="86" t="s">
        <v>450</v>
      </c>
      <c r="D151" s="241">
        <f>COUNTIF($C$1:$C151,C151)</f>
        <v>14</v>
      </c>
      <c r="E151" s="241" t="str">
        <f t="shared" si="22"/>
        <v>Contentment14</v>
      </c>
      <c r="F151" s="86" t="s">
        <v>477</v>
      </c>
      <c r="G151" s="242">
        <v>0.57276923076923092</v>
      </c>
      <c r="H151" s="245">
        <v>98.540089506390387</v>
      </c>
    </row>
    <row r="152" spans="1:8">
      <c r="A152" s="86" t="str">
        <v>SCLFSAT7_hi</v>
      </c>
      <c r="B152" s="239">
        <v>151</v>
      </c>
      <c r="C152" s="86" t="s">
        <v>450</v>
      </c>
      <c r="D152" s="241">
        <f>COUNTIF($C$1:$C152,C152)</f>
        <v>15</v>
      </c>
      <c r="E152" s="241" t="str">
        <f t="shared" si="22"/>
        <v>Contentment15</v>
      </c>
      <c r="F152" s="86" t="s">
        <v>479</v>
      </c>
      <c r="G152" s="242">
        <v>0.44486153846153859</v>
      </c>
      <c r="H152" s="245">
        <v>98.487287400513395</v>
      </c>
    </row>
    <row r="153" spans="1:8">
      <c r="A153" s="86" t="str">
        <v>age0004</v>
      </c>
      <c r="B153" s="239">
        <v>152</v>
      </c>
      <c r="C153" s="86" t="s">
        <v>52</v>
      </c>
      <c r="D153" s="241">
        <f>COUNTIF($C$1:$C153,C153)</f>
        <v>1</v>
      </c>
      <c r="E153" s="241" t="str">
        <f t="shared" si="22"/>
        <v>Age1</v>
      </c>
      <c r="F153" s="86" t="s">
        <v>481</v>
      </c>
      <c r="G153" s="242">
        <v>5.1215384615384621E-2</v>
      </c>
      <c r="H153" s="245">
        <v>97.21655408181735</v>
      </c>
    </row>
    <row r="154" spans="1:8">
      <c r="A154" s="86" t="str">
        <v>age0517</v>
      </c>
      <c r="B154" s="239">
        <v>153</v>
      </c>
      <c r="C154" s="86" t="s">
        <v>52</v>
      </c>
      <c r="D154" s="241">
        <f>COUNTIF($C$1:$C154,C154)</f>
        <v>2</v>
      </c>
      <c r="E154" s="241" t="str">
        <f t="shared" si="22"/>
        <v>Age2</v>
      </c>
      <c r="F154" s="86" t="s">
        <v>482</v>
      </c>
      <c r="G154" s="242">
        <v>0.14670769230769226</v>
      </c>
      <c r="H154" s="245">
        <v>94.048296265601294</v>
      </c>
    </row>
    <row r="155" spans="1:8">
      <c r="A155" s="86" t="str">
        <v>age1824</v>
      </c>
      <c r="B155" s="239">
        <v>154</v>
      </c>
      <c r="C155" s="86" t="s">
        <v>52</v>
      </c>
      <c r="D155" s="241">
        <f>COUNTIF($C$1:$C155,C155)</f>
        <v>3</v>
      </c>
      <c r="E155" s="241" t="str">
        <f t="shared" si="22"/>
        <v>Age3</v>
      </c>
      <c r="F155" s="86" t="s">
        <v>483</v>
      </c>
      <c r="G155" s="242">
        <v>7.0038461538461536E-2</v>
      </c>
      <c r="H155" s="245">
        <v>96.816587864365886</v>
      </c>
    </row>
    <row r="156" spans="1:8">
      <c r="A156" s="86" t="str">
        <v>age2534</v>
      </c>
      <c r="B156" s="239">
        <v>155</v>
      </c>
      <c r="C156" s="86" t="s">
        <v>52</v>
      </c>
      <c r="D156" s="241">
        <f>COUNTIF($C$1:$C156,C156)</f>
        <v>4</v>
      </c>
      <c r="E156" s="241" t="str">
        <f t="shared" si="22"/>
        <v>Age4</v>
      </c>
      <c r="F156" s="86" t="s">
        <v>484</v>
      </c>
      <c r="G156" s="242">
        <v>0.11746923076923077</v>
      </c>
      <c r="H156" s="245">
        <v>99.799838572484305</v>
      </c>
    </row>
    <row r="157" spans="1:8">
      <c r="A157" s="86" t="str">
        <v>age3549</v>
      </c>
      <c r="B157" s="239">
        <v>156</v>
      </c>
      <c r="C157" s="86" t="s">
        <v>52</v>
      </c>
      <c r="D157" s="241">
        <f>COUNTIF($C$1:$C157,C157)</f>
        <v>5</v>
      </c>
      <c r="E157" s="241" t="str">
        <f t="shared" si="22"/>
        <v>Age5</v>
      </c>
      <c r="F157" s="86" t="s">
        <v>485</v>
      </c>
      <c r="G157" s="242">
        <v>0.17662307692307694</v>
      </c>
      <c r="H157" s="245">
        <v>95.400031045896512</v>
      </c>
    </row>
    <row r="158" spans="1:8">
      <c r="A158" s="86" t="str">
        <v>age5064</v>
      </c>
      <c r="B158" s="239">
        <v>157</v>
      </c>
      <c r="C158" s="86" t="s">
        <v>52</v>
      </c>
      <c r="D158" s="241">
        <f>COUNTIF($C$1:$C158,C158)</f>
        <v>6</v>
      </c>
      <c r="E158" s="241" t="str">
        <f t="shared" si="22"/>
        <v>Age6</v>
      </c>
      <c r="F158" s="86" t="s">
        <v>486</v>
      </c>
      <c r="G158" s="242">
        <v>0.20813076923076923</v>
      </c>
      <c r="H158" s="245">
        <v>99.212962126285888</v>
      </c>
    </row>
    <row r="159" spans="1:8">
      <c r="A159" s="86" t="str">
        <v>age6574</v>
      </c>
      <c r="B159" s="239">
        <v>158</v>
      </c>
      <c r="C159" s="86" t="s">
        <v>52</v>
      </c>
      <c r="D159" s="241">
        <f>COUNTIF($C$1:$C159,C159)</f>
        <v>7</v>
      </c>
      <c r="E159" s="241" t="str">
        <f t="shared" si="22"/>
        <v>Age7</v>
      </c>
      <c r="F159" s="86" t="s">
        <v>487</v>
      </c>
      <c r="G159" s="242">
        <v>0.12115384615384614</v>
      </c>
      <c r="H159" s="245">
        <v>107.73140662945282</v>
      </c>
    </row>
    <row r="160" spans="1:8">
      <c r="A160" s="86" t="str">
        <v>age75p</v>
      </c>
      <c r="B160" s="239">
        <v>159</v>
      </c>
      <c r="C160" s="86" t="s">
        <v>52</v>
      </c>
      <c r="D160" s="241">
        <f>COUNTIF($C$1:$C160,C160)</f>
        <v>8</v>
      </c>
      <c r="E160" s="241" t="str">
        <f t="shared" si="22"/>
        <v>Age8</v>
      </c>
      <c r="F160" s="86" t="s">
        <v>488</v>
      </c>
      <c r="G160" s="242">
        <v>0.10882307692307691</v>
      </c>
      <c r="H160" s="245">
        <v>115.76682385202164</v>
      </c>
    </row>
    <row r="161" spans="1:8">
      <c r="A161" s="86" t="str">
        <v>rcd_gor_dv_101</v>
      </c>
      <c r="B161" s="239">
        <v>160</v>
      </c>
      <c r="C161" s="86" t="s">
        <v>491</v>
      </c>
      <c r="D161" s="241">
        <f>COUNTIF($C$1:$C161,C161)</f>
        <v>1</v>
      </c>
      <c r="E161" s="241" t="str">
        <f t="shared" si="22"/>
        <v>Geography1</v>
      </c>
      <c r="F161" s="86" t="s">
        <v>492</v>
      </c>
      <c r="G161" s="242">
        <v>0.83729230769230789</v>
      </c>
      <c r="H161" s="245">
        <v>99.750708423369389</v>
      </c>
    </row>
    <row r="162" spans="1:8">
      <c r="A162" s="86" t="str">
        <v>rcd_gor_dv_102</v>
      </c>
      <c r="B162" s="239">
        <v>161</v>
      </c>
      <c r="C162" s="86" t="s">
        <v>491</v>
      </c>
      <c r="D162" s="241">
        <f>COUNTIF($C$1:$C162,C162)</f>
        <v>2</v>
      </c>
      <c r="E162" s="241" t="str">
        <f t="shared" si="22"/>
        <v>Geography2</v>
      </c>
      <c r="F162" s="86" t="s">
        <v>494</v>
      </c>
      <c r="G162" s="242">
        <v>5.0607692307692305E-2</v>
      </c>
      <c r="H162" s="245">
        <v>103.27928476962398</v>
      </c>
    </row>
    <row r="163" spans="1:8">
      <c r="A163" s="86" t="str">
        <v>rcd_gor_dv_103</v>
      </c>
      <c r="B163" s="239">
        <v>162</v>
      </c>
      <c r="C163" s="86" t="s">
        <v>491</v>
      </c>
      <c r="D163" s="241">
        <f>COUNTIF($C$1:$C163,C163)</f>
        <v>3</v>
      </c>
      <c r="E163" s="241" t="str">
        <f t="shared" si="22"/>
        <v>Geography3</v>
      </c>
      <c r="F163" s="86" t="s">
        <v>496</v>
      </c>
      <c r="G163" s="242">
        <v>8.0030769230769239E-2</v>
      </c>
      <c r="H163" s="245">
        <v>96.07485886092995</v>
      </c>
    </row>
    <row r="164" spans="1:8">
      <c r="A164" s="86" t="str">
        <v>rcd_gor_dv_104</v>
      </c>
      <c r="B164" s="239">
        <v>163</v>
      </c>
      <c r="C164" s="86" t="s">
        <v>491</v>
      </c>
      <c r="D164" s="241">
        <f>COUNTIF($C$1:$C164,C164)</f>
        <v>4</v>
      </c>
      <c r="E164" s="241" t="str">
        <f t="shared" si="22"/>
        <v>Geography4</v>
      </c>
      <c r="F164" s="86" t="s">
        <v>498</v>
      </c>
      <c r="G164" s="242">
        <v>3.2199999999999999E-2</v>
      </c>
      <c r="H164" s="245">
        <v>112.86692346661815</v>
      </c>
    </row>
    <row r="165" spans="1:8">
      <c r="A165" s="86" t="str">
        <v>rcd_RACEL_DV_101</v>
      </c>
      <c r="B165" s="239">
        <v>164</v>
      </c>
      <c r="C165" s="86" t="s">
        <v>500</v>
      </c>
      <c r="D165" s="241">
        <f>COUNTIF($C$1:$C165,C165)</f>
        <v>1</v>
      </c>
      <c r="E165" s="241" t="str">
        <f t="shared" si="22"/>
        <v>Ethnicity1</v>
      </c>
      <c r="F165" s="86" t="s">
        <v>501</v>
      </c>
      <c r="G165" s="242">
        <v>0.94348461538461537</v>
      </c>
      <c r="H165" s="245">
        <v>100.60907991425827</v>
      </c>
    </row>
    <row r="166" spans="1:8">
      <c r="A166" s="86" t="str">
        <v>rcd_RACEL_DV_102</v>
      </c>
      <c r="B166" s="239">
        <v>165</v>
      </c>
      <c r="C166" s="86" t="s">
        <v>500</v>
      </c>
      <c r="D166" s="241">
        <f>COUNTIF($C$1:$C166,C166)</f>
        <v>2</v>
      </c>
      <c r="E166" s="241" t="str">
        <f t="shared" si="22"/>
        <v>Ethnicity2</v>
      </c>
      <c r="F166" s="86" t="s">
        <v>503</v>
      </c>
      <c r="G166" s="242">
        <v>1.143846153846154E-2</v>
      </c>
      <c r="H166" s="245">
        <v>96.982999671584551</v>
      </c>
    </row>
    <row r="167" spans="1:8">
      <c r="A167" s="86" t="str">
        <v>rcd_RACEL_DV_103</v>
      </c>
      <c r="B167" s="239">
        <v>166</v>
      </c>
      <c r="C167" s="86" t="s">
        <v>500</v>
      </c>
      <c r="D167" s="241">
        <f>COUNTIF($C$1:$C167,C167)</f>
        <v>3</v>
      </c>
      <c r="E167" s="241" t="str">
        <f t="shared" si="22"/>
        <v>Ethnicity3</v>
      </c>
      <c r="F167" s="86" t="s">
        <v>505</v>
      </c>
      <c r="G167" s="242">
        <v>2.8076923076923079E-2</v>
      </c>
      <c r="H167" s="245">
        <v>86.171170792866178</v>
      </c>
    </row>
    <row r="168" spans="1:8">
      <c r="A168" s="86" t="str">
        <v>rcd_RACEL_DV_104</v>
      </c>
      <c r="B168" s="239">
        <v>167</v>
      </c>
      <c r="C168" s="86" t="s">
        <v>500</v>
      </c>
      <c r="D168" s="241">
        <f>COUNTIF($C$1:$C168,C168)</f>
        <v>4</v>
      </c>
      <c r="E168" s="241" t="str">
        <f t="shared" si="22"/>
        <v>Ethnicity4</v>
      </c>
      <c r="F168" s="86" t="s">
        <v>507</v>
      </c>
      <c r="G168" s="242">
        <v>1.1953846153846153E-2</v>
      </c>
      <c r="H168" s="245">
        <v>93.999885225538947</v>
      </c>
    </row>
    <row r="169" spans="1:8">
      <c r="A169" s="86" t="str">
        <v>rcd_RACEL_DV_105</v>
      </c>
      <c r="B169" s="239">
        <v>168</v>
      </c>
      <c r="C169" s="86" t="s">
        <v>500</v>
      </c>
      <c r="D169" s="241">
        <f>COUNTIF($C$1:$C169,C169)</f>
        <v>5</v>
      </c>
      <c r="E169" s="241" t="str">
        <f t="shared" si="22"/>
        <v>Ethnicity5</v>
      </c>
      <c r="F169" s="86" t="s">
        <v>509</v>
      </c>
      <c r="G169" s="242">
        <v>4.7384615384615395E-3</v>
      </c>
      <c r="H169" s="245">
        <v>96.825936271799947</v>
      </c>
    </row>
    <row r="170" spans="1:8">
      <c r="A170" s="86" t="str">
        <v>rcd_plbornc_101</v>
      </c>
      <c r="B170" s="239">
        <v>169</v>
      </c>
      <c r="C170" s="86" t="s">
        <v>511</v>
      </c>
      <c r="D170" s="241">
        <f>COUNTIF($C$1:$C170,C170)</f>
        <v>1</v>
      </c>
      <c r="E170" s="241" t="str">
        <f t="shared" si="22"/>
        <v>Country of Birth1</v>
      </c>
      <c r="F170" s="86" t="s">
        <v>512</v>
      </c>
      <c r="G170" s="242">
        <v>0.92366153846153853</v>
      </c>
      <c r="H170" s="245">
        <v>100.631450743857</v>
      </c>
    </row>
    <row r="171" spans="1:8">
      <c r="A171" s="86" t="str">
        <v>rcd_plbornc_102</v>
      </c>
      <c r="B171" s="239">
        <v>170</v>
      </c>
      <c r="C171" s="86" t="s">
        <v>511</v>
      </c>
      <c r="D171" s="241">
        <f>COUNTIF($C$1:$C171,C171)</f>
        <v>2</v>
      </c>
      <c r="E171" s="241" t="str">
        <f t="shared" si="22"/>
        <v>Country of Birth2</v>
      </c>
      <c r="F171" s="86" t="s">
        <v>514</v>
      </c>
      <c r="G171" s="242">
        <v>1.5892307692307692E-2</v>
      </c>
      <c r="H171" s="245">
        <v>99.273572158844644</v>
      </c>
    </row>
    <row r="172" spans="1:8">
      <c r="A172" s="86" t="str">
        <v>rcd_plbornc_103</v>
      </c>
      <c r="B172" s="239">
        <v>171</v>
      </c>
      <c r="C172" s="86" t="s">
        <v>511</v>
      </c>
      <c r="D172" s="241">
        <f>COUNTIF($C$1:$C172,C172)</f>
        <v>3</v>
      </c>
      <c r="E172" s="241" t="str">
        <f t="shared" si="22"/>
        <v>Country of Birth3</v>
      </c>
      <c r="F172" s="86" t="s">
        <v>516</v>
      </c>
      <c r="G172" s="242">
        <v>1.6384615384615387E-3</v>
      </c>
      <c r="H172" s="245">
        <v>73.007883944263469</v>
      </c>
    </row>
    <row r="173" spans="1:8">
      <c r="A173" s="86" t="str">
        <v>rcd_plbornc_104</v>
      </c>
      <c r="B173" s="239">
        <v>172</v>
      </c>
      <c r="C173" s="86" t="s">
        <v>511</v>
      </c>
      <c r="D173" s="241">
        <f>COUNTIF($C$1:$C173,C173)</f>
        <v>4</v>
      </c>
      <c r="E173" s="241" t="str">
        <f t="shared" si="22"/>
        <v>Country of Birth4</v>
      </c>
      <c r="F173" s="86" t="s">
        <v>518</v>
      </c>
      <c r="G173" s="242">
        <v>4.7307692307692311E-3</v>
      </c>
      <c r="H173" s="245">
        <v>111.35501615351018</v>
      </c>
    </row>
    <row r="174" spans="1:8">
      <c r="A174" s="86" t="str">
        <v>rcd_plbornc_105</v>
      </c>
      <c r="B174" s="239">
        <v>173</v>
      </c>
      <c r="C174" s="86" t="s">
        <v>511</v>
      </c>
      <c r="D174" s="241">
        <f>COUNTIF($C$1:$C174,C174)</f>
        <v>5</v>
      </c>
      <c r="E174" s="241" t="str">
        <f t="shared" si="22"/>
        <v>Country of Birth5</v>
      </c>
      <c r="F174" s="86" t="s">
        <v>520</v>
      </c>
      <c r="G174" s="242">
        <v>1.6384615384615386E-2</v>
      </c>
      <c r="H174" s="245">
        <v>89.546183423345767</v>
      </c>
    </row>
    <row r="175" spans="1:8">
      <c r="A175" s="86" t="str">
        <v>rcd_plbornc_106</v>
      </c>
      <c r="B175" s="239">
        <v>174</v>
      </c>
      <c r="C175" s="86" t="s">
        <v>511</v>
      </c>
      <c r="D175" s="241">
        <f>COUNTIF($C$1:$C175,C175)</f>
        <v>6</v>
      </c>
      <c r="E175" s="241" t="str">
        <f t="shared" si="22"/>
        <v>Country of Birth6</v>
      </c>
      <c r="F175" s="86" t="s">
        <v>522</v>
      </c>
      <c r="G175" s="242">
        <v>7.4538461538461555E-3</v>
      </c>
      <c r="H175" s="245">
        <v>90.421884008440344</v>
      </c>
    </row>
    <row r="176" spans="1:8">
      <c r="A176" s="86" t="str">
        <v>rcd_plbornc_107</v>
      </c>
      <c r="B176" s="239">
        <v>175</v>
      </c>
      <c r="C176" s="86" t="s">
        <v>511</v>
      </c>
      <c r="D176" s="241">
        <f>COUNTIF($C$1:$C176,C176)</f>
        <v>7</v>
      </c>
      <c r="E176" s="241" t="str">
        <f t="shared" si="22"/>
        <v>Country of Birth7</v>
      </c>
      <c r="F176" s="86" t="s">
        <v>49</v>
      </c>
      <c r="G176" s="242">
        <v>3.0199999999999998E-2</v>
      </c>
      <c r="H176" s="245">
        <v>90.984647254658839</v>
      </c>
    </row>
    <row r="177" spans="1:8">
      <c r="A177" s="86" t="str">
        <v>rcd_religion_101</v>
      </c>
      <c r="B177" s="239">
        <v>176</v>
      </c>
      <c r="C177" s="86" t="s">
        <v>525</v>
      </c>
      <c r="D177" s="241">
        <f>COUNTIF($C$1:$C177,C177)</f>
        <v>1</v>
      </c>
      <c r="E177" s="241" t="str">
        <f t="shared" si="22"/>
        <v>Religion1</v>
      </c>
      <c r="F177" s="86" t="s">
        <v>526</v>
      </c>
      <c r="G177" s="242">
        <v>0.43813846153846153</v>
      </c>
      <c r="H177" s="245">
        <v>100.33901740718451</v>
      </c>
    </row>
    <row r="178" spans="1:8">
      <c r="A178" s="86" t="str">
        <v>rcd_religion_102</v>
      </c>
      <c r="B178" s="239">
        <v>177</v>
      </c>
      <c r="C178" s="86" t="s">
        <v>525</v>
      </c>
      <c r="D178" s="241">
        <f>COUNTIF($C$1:$C178,C178)</f>
        <v>2</v>
      </c>
      <c r="E178" s="241" t="str">
        <f t="shared" si="22"/>
        <v>Religion2</v>
      </c>
      <c r="F178" s="86" t="s">
        <v>528</v>
      </c>
      <c r="G178" s="242">
        <v>3.1384615384615388E-3</v>
      </c>
      <c r="H178" s="245">
        <v>77.516104813369566</v>
      </c>
    </row>
    <row r="179" spans="1:8">
      <c r="A179" s="86" t="str">
        <v>rcd_religion_103</v>
      </c>
      <c r="B179" s="239">
        <v>178</v>
      </c>
      <c r="C179" s="86" t="s">
        <v>525</v>
      </c>
      <c r="D179" s="241">
        <f>COUNTIF($C$1:$C179,C179)</f>
        <v>3</v>
      </c>
      <c r="E179" s="241" t="str">
        <f t="shared" si="22"/>
        <v>Religion3</v>
      </c>
      <c r="F179" s="86" t="s">
        <v>530</v>
      </c>
      <c r="G179" s="242">
        <v>3.1230769230769233E-3</v>
      </c>
      <c r="H179" s="245">
        <v>93.029271719335497</v>
      </c>
    </row>
    <row r="180" spans="1:8">
      <c r="A180" s="86" t="str">
        <v>rcd_religion_104</v>
      </c>
      <c r="B180" s="239">
        <v>179</v>
      </c>
      <c r="C180" s="86" t="s">
        <v>525</v>
      </c>
      <c r="D180" s="241">
        <f>COUNTIF($C$1:$C180,C180)</f>
        <v>4</v>
      </c>
      <c r="E180" s="241" t="str">
        <f t="shared" si="22"/>
        <v>Religion4</v>
      </c>
      <c r="F180" s="86" t="s">
        <v>532</v>
      </c>
      <c r="G180" s="242">
        <v>1.4769230769230771E-2</v>
      </c>
      <c r="H180" s="245">
        <v>89.227100104698579</v>
      </c>
    </row>
    <row r="181" spans="1:8">
      <c r="A181" s="86" t="str">
        <v>rcd_religion_105</v>
      </c>
      <c r="B181" s="239">
        <v>180</v>
      </c>
      <c r="C181" s="86" t="s">
        <v>525</v>
      </c>
      <c r="D181" s="241">
        <f>COUNTIF($C$1:$C181,C181)</f>
        <v>5</v>
      </c>
      <c r="E181" s="241" t="str">
        <f t="shared" si="22"/>
        <v>Religion5</v>
      </c>
      <c r="F181" s="86" t="s">
        <v>534</v>
      </c>
      <c r="G181" s="242">
        <v>6.984615384615386E-3</v>
      </c>
      <c r="H181" s="245">
        <v>72.590949178522209</v>
      </c>
    </row>
    <row r="182" spans="1:8">
      <c r="A182" s="86" t="str">
        <v>rcd_religion_106</v>
      </c>
      <c r="B182" s="239">
        <v>181</v>
      </c>
      <c r="C182" s="86" t="s">
        <v>525</v>
      </c>
      <c r="D182" s="241">
        <f>COUNTIF($C$1:$C182,C182)</f>
        <v>6</v>
      </c>
      <c r="E182" s="241" t="str">
        <f t="shared" si="22"/>
        <v>Religion6</v>
      </c>
      <c r="F182" s="86" t="s">
        <v>536</v>
      </c>
      <c r="G182" s="242">
        <v>2.6076923076923083E-3</v>
      </c>
      <c r="H182" s="245">
        <v>80.179265217422682</v>
      </c>
    </row>
    <row r="183" spans="1:8">
      <c r="A183" s="86" t="str">
        <v>rcd_religion_107</v>
      </c>
      <c r="B183" s="239">
        <v>182</v>
      </c>
      <c r="C183" s="86" t="s">
        <v>525</v>
      </c>
      <c r="D183" s="241">
        <f>COUNTIF($C$1:$C183,C183)</f>
        <v>7</v>
      </c>
      <c r="E183" s="241" t="str">
        <f t="shared" si="22"/>
        <v>Religion7</v>
      </c>
      <c r="F183" s="86" t="s">
        <v>538</v>
      </c>
      <c r="G183" s="242">
        <v>1.0438461538461539E-2</v>
      </c>
      <c r="H183" s="245">
        <v>107.86995406382643</v>
      </c>
    </row>
    <row r="184" spans="1:8">
      <c r="A184" s="86" t="str">
        <v>rcd_religion_108</v>
      </c>
      <c r="B184" s="239">
        <v>183</v>
      </c>
      <c r="C184" s="86" t="s">
        <v>525</v>
      </c>
      <c r="D184" s="241">
        <f>COUNTIF($C$1:$C184,C184)</f>
        <v>8</v>
      </c>
      <c r="E184" s="241" t="str">
        <f t="shared" si="22"/>
        <v>Religion8</v>
      </c>
      <c r="F184" s="86" t="s">
        <v>540</v>
      </c>
      <c r="G184" s="242">
        <v>0.52098461538461538</v>
      </c>
      <c r="H184" s="245">
        <v>100.76268119975083</v>
      </c>
    </row>
    <row r="185" spans="1:8">
      <c r="A185" s="86" t="str">
        <v>A2_HOUSE5</v>
      </c>
      <c r="B185" s="239">
        <v>184</v>
      </c>
      <c r="C185" s="86" t="s">
        <v>543</v>
      </c>
      <c r="D185" s="241">
        <f>COUNTIF($C$1:$C185,C185)</f>
        <v>1</v>
      </c>
      <c r="E185" s="241" t="str">
        <f t="shared" si="22"/>
        <v>House Type1</v>
      </c>
      <c r="F185" s="86" t="s">
        <v>544</v>
      </c>
      <c r="G185" s="242">
        <v>0.22328461538461536</v>
      </c>
      <c r="H185" s="245">
        <v>76.074531529346544</v>
      </c>
    </row>
    <row r="186" spans="1:8">
      <c r="A186" s="86" t="str">
        <v>A2_HOUSE6</v>
      </c>
      <c r="B186" s="239">
        <v>185</v>
      </c>
      <c r="C186" s="86" t="s">
        <v>543</v>
      </c>
      <c r="D186" s="241">
        <f>COUNTIF($C$1:$C186,C186)</f>
        <v>2</v>
      </c>
      <c r="E186" s="241" t="str">
        <f t="shared" si="22"/>
        <v>House Type2</v>
      </c>
      <c r="F186" s="86" t="s">
        <v>546</v>
      </c>
      <c r="G186" s="242">
        <v>0.13106153846153845</v>
      </c>
      <c r="H186" s="245">
        <v>99.42589931506032</v>
      </c>
    </row>
    <row r="187" spans="1:8">
      <c r="A187" s="86" t="str">
        <v>A2_HOUSE7</v>
      </c>
      <c r="B187" s="239">
        <v>186</v>
      </c>
      <c r="C187" s="86" t="s">
        <v>543</v>
      </c>
      <c r="D187" s="241">
        <f>COUNTIF($C$1:$C187,C187)</f>
        <v>3</v>
      </c>
      <c r="E187" s="241" t="str">
        <f t="shared" si="22"/>
        <v>House Type3</v>
      </c>
      <c r="F187" s="86" t="s">
        <v>548</v>
      </c>
      <c r="G187" s="242">
        <v>0.43627692307692306</v>
      </c>
      <c r="H187" s="245">
        <v>122.97068580851811</v>
      </c>
    </row>
    <row r="188" spans="1:8">
      <c r="A188" s="86" t="str">
        <v>A2_HOUSE8</v>
      </c>
      <c r="B188" s="239">
        <v>187</v>
      </c>
      <c r="C188" s="86" t="s">
        <v>543</v>
      </c>
      <c r="D188" s="241">
        <f>COUNTIF($C$1:$C188,C188)</f>
        <v>4</v>
      </c>
      <c r="E188" s="241" t="str">
        <f t="shared" si="22"/>
        <v>House Type4</v>
      </c>
      <c r="F188" s="86" t="s">
        <v>550</v>
      </c>
      <c r="G188" s="242">
        <v>0.2096692307692308</v>
      </c>
      <c r="H188" s="245">
        <v>95.269045277001567</v>
      </c>
    </row>
    <row r="189" spans="1:8">
      <c r="A189" s="86" t="str">
        <v>TENURE2</v>
      </c>
      <c r="B189" s="239">
        <v>188</v>
      </c>
      <c r="C189" s="86" t="s">
        <v>552</v>
      </c>
      <c r="D189" s="241">
        <f>COUNTIF($C$1:$C189,C189)</f>
        <v>1</v>
      </c>
      <c r="E189" s="241" t="str">
        <f t="shared" si="22"/>
        <v>House Tenure1</v>
      </c>
      <c r="F189" s="86" t="s">
        <v>553</v>
      </c>
      <c r="G189" s="242">
        <v>0.40441538461538468</v>
      </c>
      <c r="H189" s="245">
        <v>104.65266913544411</v>
      </c>
    </row>
    <row r="190" spans="1:8">
      <c r="A190" s="86" t="str">
        <v>TENURE1</v>
      </c>
      <c r="B190" s="239">
        <v>189</v>
      </c>
      <c r="C190" s="86" t="s">
        <v>552</v>
      </c>
      <c r="D190" s="241">
        <f>COUNTIF($C$1:$C190,C190)</f>
        <v>2</v>
      </c>
      <c r="E190" s="241" t="str">
        <f t="shared" si="22"/>
        <v>House Tenure2</v>
      </c>
      <c r="F190" s="86" t="s">
        <v>555</v>
      </c>
      <c r="G190" s="242">
        <v>0.26210769230769237</v>
      </c>
      <c r="H190" s="245">
        <v>94.427672655824978</v>
      </c>
    </row>
    <row r="191" spans="1:8">
      <c r="A191" s="86" t="str">
        <v>TENURE7</v>
      </c>
      <c r="B191" s="239">
        <v>190</v>
      </c>
      <c r="C191" s="86" t="s">
        <v>552</v>
      </c>
      <c r="D191" s="241">
        <f>COUNTIF($C$1:$C191,C191)</f>
        <v>3</v>
      </c>
      <c r="E191" s="241" t="str">
        <f t="shared" si="22"/>
        <v>House Tenure3</v>
      </c>
      <c r="F191" s="86" t="s">
        <v>557</v>
      </c>
      <c r="G191" s="242">
        <v>7.2538461538461541E-3</v>
      </c>
      <c r="H191" s="245">
        <v>94.444102417519588</v>
      </c>
    </row>
    <row r="192" spans="1:8">
      <c r="A192" s="86" t="str">
        <v>TENURE4</v>
      </c>
      <c r="B192" s="239">
        <v>191</v>
      </c>
      <c r="C192" s="86" t="s">
        <v>552</v>
      </c>
      <c r="D192" s="241">
        <f>COUNTIF($C$1:$C192,C192)</f>
        <v>4</v>
      </c>
      <c r="E192" s="241" t="str">
        <f t="shared" si="22"/>
        <v>House Tenure4</v>
      </c>
      <c r="F192" s="86" t="s">
        <v>559</v>
      </c>
      <c r="G192" s="242">
        <v>0.15596153846153848</v>
      </c>
      <c r="H192" s="245">
        <v>93.098045534251838</v>
      </c>
    </row>
    <row r="193" spans="1:8">
      <c r="A193" s="86" t="str">
        <v>TENURE9</v>
      </c>
      <c r="B193" s="239">
        <v>192</v>
      </c>
      <c r="C193" s="86" t="s">
        <v>552</v>
      </c>
      <c r="D193" s="241">
        <f>COUNTIF($C$1:$C193,C193)</f>
        <v>5</v>
      </c>
      <c r="E193" s="241" t="str">
        <f t="shared" si="22"/>
        <v>House Tenure5</v>
      </c>
      <c r="F193" s="86" t="s">
        <v>561</v>
      </c>
      <c r="G193" s="242">
        <v>0.17028461538461537</v>
      </c>
      <c r="H193" s="245">
        <v>105.89633373398955</v>
      </c>
    </row>
    <row r="194" spans="1:8">
      <c r="A194" s="86" t="str">
        <v>NBEDS1</v>
      </c>
      <c r="B194" s="239">
        <v>193</v>
      </c>
      <c r="C194" s="86" t="s">
        <v>563</v>
      </c>
      <c r="D194" s="241">
        <f>COUNTIF($C$1:$C194,C194)</f>
        <v>1</v>
      </c>
      <c r="E194" s="241" t="str">
        <f t="shared" si="22"/>
        <v>House Size1</v>
      </c>
      <c r="F194" s="86" t="s">
        <v>564</v>
      </c>
      <c r="G194" s="242">
        <v>7.0538461538461536E-2</v>
      </c>
      <c r="H194" s="245">
        <v>108.49540301068765</v>
      </c>
    </row>
    <row r="195" spans="1:8">
      <c r="A195" s="86" t="str">
        <v>NBEDS2</v>
      </c>
      <c r="B195" s="239">
        <v>194</v>
      </c>
      <c r="C195" s="86" t="s">
        <v>563</v>
      </c>
      <c r="D195" s="241">
        <f>COUNTIF($C$1:$C195,C195)</f>
        <v>2</v>
      </c>
      <c r="E195" s="241" t="str">
        <f t="shared" ref="E195:E258" si="23">C195&amp;D195</f>
        <v>House Size2</v>
      </c>
      <c r="F195" s="86" t="s">
        <v>566</v>
      </c>
      <c r="G195" s="242">
        <v>0.2676153846153847</v>
      </c>
      <c r="H195" s="245">
        <v>114.85302863247222</v>
      </c>
    </row>
    <row r="196" spans="1:8">
      <c r="A196" s="86" t="str">
        <v>NBEDS3</v>
      </c>
      <c r="B196" s="239">
        <v>195</v>
      </c>
      <c r="C196" s="86" t="s">
        <v>563</v>
      </c>
      <c r="D196" s="241">
        <f>COUNTIF($C$1:$C196,C196)</f>
        <v>3</v>
      </c>
      <c r="E196" s="241" t="str">
        <f t="shared" si="23"/>
        <v>House Size3</v>
      </c>
      <c r="F196" s="86" t="s">
        <v>568</v>
      </c>
      <c r="G196" s="242">
        <v>0.49863076923076927</v>
      </c>
      <c r="H196" s="245">
        <v>111.48474435895859</v>
      </c>
    </row>
    <row r="197" spans="1:8">
      <c r="A197" s="86" t="str">
        <v>NBEDS4</v>
      </c>
      <c r="B197" s="239">
        <v>196</v>
      </c>
      <c r="C197" s="86" t="s">
        <v>563</v>
      </c>
      <c r="D197" s="241">
        <f>COUNTIF($C$1:$C197,C197)</f>
        <v>4</v>
      </c>
      <c r="E197" s="241" t="str">
        <f t="shared" si="23"/>
        <v>House Size4</v>
      </c>
      <c r="F197" s="86" t="s">
        <v>570</v>
      </c>
      <c r="G197" s="242">
        <v>0.13306923076923077</v>
      </c>
      <c r="H197" s="245">
        <v>67.969973255832784</v>
      </c>
    </row>
    <row r="198" spans="1:8">
      <c r="A198" s="86" t="str">
        <v>NBEDS5P</v>
      </c>
      <c r="B198" s="239">
        <v>197</v>
      </c>
      <c r="C198" s="86" t="s">
        <v>563</v>
      </c>
      <c r="D198" s="241">
        <f>COUNTIF($C$1:$C198,C198)</f>
        <v>5</v>
      </c>
      <c r="E198" s="241" t="str">
        <f t="shared" si="23"/>
        <v>House Size5</v>
      </c>
      <c r="F198" s="86" t="s">
        <v>572</v>
      </c>
      <c r="G198" s="242">
        <v>2.9861538461538464E-2</v>
      </c>
      <c r="H198" s="245">
        <v>51.00260815368636</v>
      </c>
    </row>
    <row r="199" spans="1:8">
      <c r="A199" s="86" t="str">
        <v>hhdval0to100k</v>
      </c>
      <c r="B199" s="239">
        <v>198</v>
      </c>
      <c r="C199" s="86" t="s">
        <v>574</v>
      </c>
      <c r="D199" s="241">
        <f>COUNTIF($C$1:$C199,C199)</f>
        <v>1</v>
      </c>
      <c r="E199" s="241" t="str">
        <f t="shared" si="23"/>
        <v>House Value1</v>
      </c>
      <c r="F199" s="86" t="s">
        <v>575</v>
      </c>
      <c r="G199" s="242">
        <v>0.12375384615384616</v>
      </c>
      <c r="H199" s="245">
        <v>119.89779831280171</v>
      </c>
    </row>
    <row r="200" spans="1:8">
      <c r="A200" s="86" t="str">
        <v>hhdval100to150k</v>
      </c>
      <c r="B200" s="239">
        <v>199</v>
      </c>
      <c r="C200" s="86" t="s">
        <v>574</v>
      </c>
      <c r="D200" s="241">
        <f>COUNTIF($C$1:$C200,C200)</f>
        <v>2</v>
      </c>
      <c r="E200" s="241" t="str">
        <f t="shared" si="23"/>
        <v>House Value2</v>
      </c>
      <c r="F200" s="86" t="s">
        <v>577</v>
      </c>
      <c r="G200" s="242">
        <v>0.17144615384615383</v>
      </c>
      <c r="H200" s="245">
        <v>129.45993273556326</v>
      </c>
    </row>
    <row r="201" spans="1:8">
      <c r="A201" s="86" t="str">
        <v>hhdval150to250k</v>
      </c>
      <c r="B201" s="239">
        <v>200</v>
      </c>
      <c r="C201" s="86" t="s">
        <v>574</v>
      </c>
      <c r="D201" s="241">
        <f>COUNTIF($C$1:$C201,C201)</f>
        <v>3</v>
      </c>
      <c r="E201" s="241" t="str">
        <f t="shared" si="23"/>
        <v>House Value3</v>
      </c>
      <c r="F201" s="86" t="s">
        <v>579</v>
      </c>
      <c r="G201" s="242">
        <v>0.3327461538461538</v>
      </c>
      <c r="H201" s="245">
        <v>130.92760715423523</v>
      </c>
    </row>
    <row r="202" spans="1:8">
      <c r="A202" s="86" t="str">
        <v>hhdval250to500k</v>
      </c>
      <c r="B202" s="239">
        <v>201</v>
      </c>
      <c r="C202" s="86" t="s">
        <v>574</v>
      </c>
      <c r="D202" s="241">
        <f>COUNTIF($C$1:$C202,C202)</f>
        <v>4</v>
      </c>
      <c r="E202" s="241" t="str">
        <f t="shared" si="23"/>
        <v>House Value4</v>
      </c>
      <c r="F202" s="86" t="s">
        <v>581</v>
      </c>
      <c r="G202" s="242">
        <v>0.31098461538461536</v>
      </c>
      <c r="H202" s="245">
        <v>93.915752545454794</v>
      </c>
    </row>
    <row r="203" spans="1:8">
      <c r="A203" s="86" t="str">
        <v>hhdval500to750k</v>
      </c>
      <c r="B203" s="239">
        <v>202</v>
      </c>
      <c r="C203" s="86" t="s">
        <v>574</v>
      </c>
      <c r="D203" s="241">
        <f>COUNTIF($C$1:$C203,C203)</f>
        <v>5</v>
      </c>
      <c r="E203" s="241" t="str">
        <f t="shared" si="23"/>
        <v>House Value5</v>
      </c>
      <c r="F203" s="86" t="s">
        <v>583</v>
      </c>
      <c r="G203" s="242">
        <v>4.6476923076923068E-2</v>
      </c>
      <c r="H203" s="245">
        <v>44.628075472028669</v>
      </c>
    </row>
    <row r="204" spans="1:8">
      <c r="A204" s="86" t="str">
        <v>hhdval750kto1m</v>
      </c>
      <c r="B204" s="239">
        <v>203</v>
      </c>
      <c r="C204" s="86" t="s">
        <v>574</v>
      </c>
      <c r="D204" s="241">
        <f>COUNTIF($C$1:$C204,C204)</f>
        <v>6</v>
      </c>
      <c r="E204" s="241" t="str">
        <f t="shared" si="23"/>
        <v>House Value6</v>
      </c>
      <c r="F204" s="86" t="s">
        <v>585</v>
      </c>
      <c r="G204" s="242">
        <v>9.8692307692307708E-3</v>
      </c>
      <c r="H204" s="245">
        <v>25.556121141056565</v>
      </c>
    </row>
    <row r="205" spans="1:8">
      <c r="A205" s="86" t="str">
        <v>hhdval1mplus</v>
      </c>
      <c r="B205" s="239">
        <v>204</v>
      </c>
      <c r="C205" s="86" t="s">
        <v>574</v>
      </c>
      <c r="D205" s="241">
        <f>COUNTIF($C$1:$C205,C205)</f>
        <v>7</v>
      </c>
      <c r="E205" s="241" t="str">
        <f t="shared" si="23"/>
        <v>House Value7</v>
      </c>
      <c r="F205" s="86" t="s">
        <v>587</v>
      </c>
      <c r="G205" s="242">
        <v>4.9307692307692308E-3</v>
      </c>
      <c r="H205" s="245">
        <v>13.512831407559206</v>
      </c>
    </row>
    <row r="206" spans="1:8">
      <c r="A206" s="86" t="str">
        <v>move_ind</v>
      </c>
      <c r="B206" s="239">
        <v>205</v>
      </c>
      <c r="C206" s="86" t="s">
        <v>589</v>
      </c>
      <c r="D206" s="241">
        <f>COUNTIF($C$1:$C206,C206)</f>
        <v>1</v>
      </c>
      <c r="E206" s="241" t="str">
        <f t="shared" si="23"/>
        <v>House Move1</v>
      </c>
      <c r="F206" s="86" t="s">
        <v>590</v>
      </c>
      <c r="G206" s="242">
        <v>0.14829999999999999</v>
      </c>
      <c r="H206" s="245">
        <v>93.59319904541637</v>
      </c>
    </row>
    <row r="207" spans="1:8">
      <c r="A207" s="86" t="str">
        <v>RCD_HHTYPE_DV_101</v>
      </c>
      <c r="B207" s="239">
        <v>206</v>
      </c>
      <c r="C207" s="86" t="s">
        <v>54</v>
      </c>
      <c r="D207" s="241">
        <f>COUNTIF($C$1:$C207,C207)</f>
        <v>1</v>
      </c>
      <c r="E207" s="241" t="str">
        <f t="shared" si="23"/>
        <v>Structure1</v>
      </c>
      <c r="F207" s="86" t="s">
        <v>591</v>
      </c>
      <c r="G207" s="242">
        <v>0.18433846153846153</v>
      </c>
      <c r="H207" s="245">
        <v>114.82309422252304</v>
      </c>
    </row>
    <row r="208" spans="1:8">
      <c r="A208" s="86" t="str">
        <v>RCD_HHTYPE_DV_102</v>
      </c>
      <c r="B208" s="239">
        <v>207</v>
      </c>
      <c r="C208" s="86" t="s">
        <v>54</v>
      </c>
      <c r="D208" s="241">
        <f>COUNTIF($C$1:$C208,C208)</f>
        <v>2</v>
      </c>
      <c r="E208" s="241" t="str">
        <f t="shared" si="23"/>
        <v>Structure2</v>
      </c>
      <c r="F208" s="86" t="s">
        <v>592</v>
      </c>
      <c r="G208" s="242">
        <v>3.1630769230769233E-2</v>
      </c>
      <c r="H208" s="245">
        <v>103.92649584767808</v>
      </c>
    </row>
    <row r="209" spans="1:8">
      <c r="A209" s="86" t="str">
        <v>RCD_HHTYPE_DV_103</v>
      </c>
      <c r="B209" s="239">
        <v>208</v>
      </c>
      <c r="C209" s="86" t="s">
        <v>54</v>
      </c>
      <c r="D209" s="241">
        <f>COUNTIF($C$1:$C209,C209)</f>
        <v>3</v>
      </c>
      <c r="E209" s="241" t="str">
        <f t="shared" si="23"/>
        <v>Structure3</v>
      </c>
      <c r="F209" s="86" t="s">
        <v>593</v>
      </c>
      <c r="G209" s="242">
        <v>0.30133076923076924</v>
      </c>
      <c r="H209" s="245">
        <v>99.455170507592825</v>
      </c>
    </row>
    <row r="210" spans="1:8">
      <c r="A210" s="86" t="str">
        <v>RCD_HHTYPE_DV_104</v>
      </c>
      <c r="B210" s="239">
        <v>209</v>
      </c>
      <c r="C210" s="86" t="s">
        <v>54</v>
      </c>
      <c r="D210" s="241">
        <f>COUNTIF($C$1:$C210,C210)</f>
        <v>4</v>
      </c>
      <c r="E210" s="241" t="str">
        <f t="shared" si="23"/>
        <v>Structure4</v>
      </c>
      <c r="F210" s="86" t="s">
        <v>160</v>
      </c>
      <c r="G210" s="242">
        <v>0.17600769230769231</v>
      </c>
      <c r="H210" s="245">
        <v>93.182117381340319</v>
      </c>
    </row>
    <row r="211" spans="1:8">
      <c r="A211" s="86" t="str">
        <v>RCD_HHTYPE_DV_105</v>
      </c>
      <c r="B211" s="239">
        <v>210</v>
      </c>
      <c r="C211" s="86" t="s">
        <v>54</v>
      </c>
      <c r="D211" s="241">
        <f>COUNTIF($C$1:$C211,C211)</f>
        <v>5</v>
      </c>
      <c r="E211" s="241" t="str">
        <f t="shared" si="23"/>
        <v>Structure5</v>
      </c>
      <c r="F211" s="86" t="s">
        <v>594</v>
      </c>
      <c r="G211" s="242">
        <v>0.30674615384615389</v>
      </c>
      <c r="H211" s="245">
        <v>96.662212562714501</v>
      </c>
    </row>
    <row r="212" spans="1:8">
      <c r="A212" s="86" t="str">
        <v>RCD_NKIDS05_101</v>
      </c>
      <c r="B212" s="239">
        <v>211</v>
      </c>
      <c r="C212" s="86" t="s">
        <v>596</v>
      </c>
      <c r="D212" s="241">
        <f>COUNTIF($C$1:$C212,C212)</f>
        <v>1</v>
      </c>
      <c r="E212" s="241" t="str">
        <f t="shared" si="23"/>
        <v>Number of Children by Age1</v>
      </c>
      <c r="F212" s="86" t="s">
        <v>597</v>
      </c>
      <c r="G212" s="242">
        <v>0.90039999999999998</v>
      </c>
      <c r="H212" s="245">
        <v>100.0395251377181</v>
      </c>
    </row>
    <row r="213" spans="1:8">
      <c r="A213" s="86" t="str">
        <v>RCD_NKIDS05_102</v>
      </c>
      <c r="B213" s="239">
        <v>212</v>
      </c>
      <c r="C213" s="86" t="s">
        <v>596</v>
      </c>
      <c r="D213" s="241">
        <f>COUNTIF($C$1:$C213,C213)</f>
        <v>2</v>
      </c>
      <c r="E213" s="241" t="str">
        <f t="shared" si="23"/>
        <v>Number of Children by Age2</v>
      </c>
      <c r="F213" s="86" t="s">
        <v>599</v>
      </c>
      <c r="G213" s="242">
        <v>7.3046153846153844E-2</v>
      </c>
      <c r="H213" s="245">
        <v>98.489215478513771</v>
      </c>
    </row>
    <row r="214" spans="1:8">
      <c r="A214" s="86" t="str">
        <v>RCD_NKIDS05_103</v>
      </c>
      <c r="B214" s="239">
        <v>213</v>
      </c>
      <c r="C214" s="86" t="s">
        <v>596</v>
      </c>
      <c r="D214" s="241">
        <f>COUNTIF($C$1:$C214,C214)</f>
        <v>3</v>
      </c>
      <c r="E214" s="241" t="str">
        <f t="shared" si="23"/>
        <v>Number of Children by Age3</v>
      </c>
      <c r="F214" s="86" t="s">
        <v>601</v>
      </c>
      <c r="G214" s="242">
        <v>2.6761538461538462E-2</v>
      </c>
      <c r="H214" s="245">
        <v>104.11256660901324</v>
      </c>
    </row>
    <row r="215" spans="1:8">
      <c r="A215" s="86" t="str">
        <v>RCD_NKIDS615_101</v>
      </c>
      <c r="B215" s="239">
        <v>214</v>
      </c>
      <c r="C215" s="86" t="s">
        <v>596</v>
      </c>
      <c r="D215" s="241">
        <f>COUNTIF($C$1:$C215,C215)</f>
        <v>4</v>
      </c>
      <c r="E215" s="241" t="str">
        <f t="shared" si="23"/>
        <v>Number of Children by Age4</v>
      </c>
      <c r="F215" s="86" t="s">
        <v>603</v>
      </c>
      <c r="G215" s="242">
        <v>0.79746153846153833</v>
      </c>
      <c r="H215" s="245">
        <v>101.73643766627005</v>
      </c>
    </row>
    <row r="216" spans="1:8">
      <c r="A216" s="86" t="str">
        <v>RCD_NKIDS615_102</v>
      </c>
      <c r="B216" s="239">
        <v>215</v>
      </c>
      <c r="C216" s="86" t="s">
        <v>596</v>
      </c>
      <c r="D216" s="241">
        <f>COUNTIF($C$1:$C216,C216)</f>
        <v>5</v>
      </c>
      <c r="E216" s="241" t="str">
        <f t="shared" si="23"/>
        <v>Number of Children by Age5</v>
      </c>
      <c r="F216" s="86" t="s">
        <v>605</v>
      </c>
      <c r="G216" s="242">
        <v>0.11737692307692307</v>
      </c>
      <c r="H216" s="245">
        <v>95.470278730108419</v>
      </c>
    </row>
    <row r="217" spans="1:8">
      <c r="A217" s="86" t="str">
        <v>RCD_NKIDS615_103</v>
      </c>
      <c r="B217" s="239">
        <v>216</v>
      </c>
      <c r="C217" s="86" t="s">
        <v>596</v>
      </c>
      <c r="D217" s="241">
        <f>COUNTIF($C$1:$C217,C217)</f>
        <v>6</v>
      </c>
      <c r="E217" s="241" t="str">
        <f t="shared" si="23"/>
        <v>Number of Children by Age6</v>
      </c>
      <c r="F217" s="86" t="s">
        <v>607</v>
      </c>
      <c r="G217" s="242">
        <v>8.5361538461538475E-2</v>
      </c>
      <c r="H217" s="245">
        <v>91.417062012199892</v>
      </c>
    </row>
    <row r="218" spans="1:8">
      <c r="A218" s="86" t="str">
        <v>A2_CHILDREN1</v>
      </c>
      <c r="B218" s="239">
        <v>217</v>
      </c>
      <c r="C218" s="86" t="s">
        <v>608</v>
      </c>
      <c r="D218" s="241">
        <f>COUNTIF($C$1:$C218,C218)</f>
        <v>1</v>
      </c>
      <c r="E218" s="241" t="str">
        <f t="shared" si="23"/>
        <v>Children in household1</v>
      </c>
      <c r="F218" s="86" t="s">
        <v>609</v>
      </c>
      <c r="G218" s="242">
        <v>0.73696923076923082</v>
      </c>
      <c r="H218" s="245">
        <v>101.64679467305282</v>
      </c>
    </row>
    <row r="219" spans="1:8">
      <c r="A219" s="86" t="str">
        <v>A2_CHILDREN2A</v>
      </c>
      <c r="B219" s="239">
        <v>218</v>
      </c>
      <c r="C219" s="86" t="s">
        <v>608</v>
      </c>
      <c r="D219" s="241">
        <f>COUNTIF($C$1:$C219,C219)</f>
        <v>2</v>
      </c>
      <c r="E219" s="241" t="str">
        <f t="shared" si="23"/>
        <v>Children in household2</v>
      </c>
      <c r="F219" s="86" t="s">
        <v>610</v>
      </c>
      <c r="G219" s="242">
        <v>0.12197692307692309</v>
      </c>
      <c r="H219" s="245">
        <v>96.162989297490029</v>
      </c>
    </row>
    <row r="220" spans="1:8">
      <c r="A220" s="86" t="str">
        <v>A2_CHILDREN2B</v>
      </c>
      <c r="B220" s="239">
        <v>219</v>
      </c>
      <c r="C220" s="86" t="s">
        <v>608</v>
      </c>
      <c r="D220" s="241">
        <f>COUNTIF($C$1:$C220,C220)</f>
        <v>3</v>
      </c>
      <c r="E220" s="241" t="str">
        <f t="shared" si="23"/>
        <v>Children in household3</v>
      </c>
      <c r="F220" s="86" t="s">
        <v>611</v>
      </c>
      <c r="G220" s="242">
        <v>0.10294615384615384</v>
      </c>
      <c r="H220" s="245">
        <v>95.433833020981396</v>
      </c>
    </row>
    <row r="221" spans="1:8">
      <c r="A221" s="86" t="str">
        <v>A2_CHILDREN3</v>
      </c>
      <c r="B221" s="239">
        <v>220</v>
      </c>
      <c r="C221" s="86" t="s">
        <v>608</v>
      </c>
      <c r="D221" s="241">
        <f>COUNTIF($C$1:$C221,C221)</f>
        <v>4</v>
      </c>
      <c r="E221" s="241" t="str">
        <f t="shared" si="23"/>
        <v>Children in household4</v>
      </c>
      <c r="F221" s="86" t="s">
        <v>612</v>
      </c>
      <c r="G221" s="242">
        <v>3.8292307692307695E-2</v>
      </c>
      <c r="H221" s="245">
        <v>94.644234139889306</v>
      </c>
    </row>
    <row r="222" spans="1:8">
      <c r="A222" s="86" t="str">
        <v>A2_HHD1</v>
      </c>
      <c r="B222" s="239">
        <v>221</v>
      </c>
      <c r="C222" s="86" t="s">
        <v>613</v>
      </c>
      <c r="D222" s="241">
        <f>COUNTIF($C$1:$C222,C222)</f>
        <v>1</v>
      </c>
      <c r="E222" s="241" t="str">
        <f t="shared" si="23"/>
        <v>Household Size1</v>
      </c>
      <c r="F222" s="86" t="s">
        <v>614</v>
      </c>
      <c r="G222" s="242">
        <v>0.20985384615384617</v>
      </c>
      <c r="H222" s="245">
        <v>114.27454451398613</v>
      </c>
    </row>
    <row r="223" spans="1:8">
      <c r="A223" s="86" t="str">
        <v>A2_HHD2</v>
      </c>
      <c r="B223" s="239">
        <v>222</v>
      </c>
      <c r="C223" s="86" t="s">
        <v>613</v>
      </c>
      <c r="D223" s="241">
        <f>COUNTIF($C$1:$C223,C223)</f>
        <v>2</v>
      </c>
      <c r="E223" s="241" t="str">
        <f t="shared" si="23"/>
        <v>Household Size2</v>
      </c>
      <c r="F223" s="86" t="s">
        <v>615</v>
      </c>
      <c r="G223" s="242">
        <v>0.39397692307692311</v>
      </c>
      <c r="H223" s="245">
        <v>101.57338128638006</v>
      </c>
    </row>
    <row r="224" spans="1:8">
      <c r="A224" s="86" t="str">
        <v>A2_HHD5</v>
      </c>
      <c r="B224" s="239">
        <v>223</v>
      </c>
      <c r="C224" s="86" t="s">
        <v>613</v>
      </c>
      <c r="D224" s="241">
        <f>COUNTIF($C$1:$C224,C224)</f>
        <v>3</v>
      </c>
      <c r="E224" s="241" t="str">
        <f t="shared" si="23"/>
        <v>Household Size3</v>
      </c>
      <c r="F224" s="86" t="s">
        <v>616</v>
      </c>
      <c r="G224" s="242">
        <v>0.32567692307692309</v>
      </c>
      <c r="H224" s="245">
        <v>93.849329257647057</v>
      </c>
    </row>
    <row r="225" spans="1:8">
      <c r="A225" s="86" t="str">
        <v>A2_HHD6</v>
      </c>
      <c r="B225" s="239">
        <v>224</v>
      </c>
      <c r="C225" s="86" t="s">
        <v>613</v>
      </c>
      <c r="D225" s="241">
        <f>COUNTIF($C$1:$C225,C225)</f>
        <v>4</v>
      </c>
      <c r="E225" s="241" t="str">
        <f t="shared" si="23"/>
        <v>Household Size4</v>
      </c>
      <c r="F225" s="86" t="s">
        <v>617</v>
      </c>
      <c r="G225" s="242">
        <v>7.0292307692307682E-2</v>
      </c>
      <c r="H225" s="245">
        <v>86.113959031277815</v>
      </c>
    </row>
    <row r="226" spans="1:8">
      <c r="A226" s="86" t="str">
        <v>rcd_jbnssec8_dv_101</v>
      </c>
      <c r="B226" s="239">
        <v>225</v>
      </c>
      <c r="C226" s="86" t="s">
        <v>620</v>
      </c>
      <c r="D226" s="241">
        <f>COUNTIF($C$1:$C226,C226)</f>
        <v>1</v>
      </c>
      <c r="E226" s="241" t="str">
        <f t="shared" si="23"/>
        <v>NS SEC (% of people in employment)1</v>
      </c>
      <c r="F226" s="86" t="s">
        <v>621</v>
      </c>
      <c r="G226" s="242">
        <v>0.10849230769230769</v>
      </c>
      <c r="H226" s="245">
        <v>81.270976830316741</v>
      </c>
    </row>
    <row r="227" spans="1:8">
      <c r="A227" s="86" t="str">
        <v>rcd_jbnssec8_dv_102</v>
      </c>
      <c r="B227" s="239">
        <v>226</v>
      </c>
      <c r="C227" s="86" t="s">
        <v>620</v>
      </c>
      <c r="D227" s="241">
        <f>COUNTIF($C$1:$C227,C227)</f>
        <v>2</v>
      </c>
      <c r="E227" s="241" t="str">
        <f t="shared" si="23"/>
        <v>NS SEC (% of people in employment)2</v>
      </c>
      <c r="F227" s="86" t="s">
        <v>623</v>
      </c>
      <c r="G227" s="242">
        <v>0.27009230769230763</v>
      </c>
      <c r="H227" s="245">
        <v>92.579012661546216</v>
      </c>
    </row>
    <row r="228" spans="1:8">
      <c r="A228" s="86" t="str">
        <v>rcd_jbnssec8_dv_103</v>
      </c>
      <c r="B228" s="239">
        <v>227</v>
      </c>
      <c r="C228" s="86" t="s">
        <v>620</v>
      </c>
      <c r="D228" s="241">
        <f>COUNTIF($C$1:$C228,C228)</f>
        <v>3</v>
      </c>
      <c r="E228" s="241" t="str">
        <f t="shared" si="23"/>
        <v>NS SEC (% of people in employment)3</v>
      </c>
      <c r="F228" s="86" t="s">
        <v>625</v>
      </c>
      <c r="G228" s="242">
        <v>0.13718461538461538</v>
      </c>
      <c r="H228" s="245">
        <v>103.44352672767062</v>
      </c>
    </row>
    <row r="229" spans="1:8">
      <c r="A229" s="86" t="str">
        <v>rcd_jbnssec8_dv_104</v>
      </c>
      <c r="B229" s="239">
        <v>228</v>
      </c>
      <c r="C229" s="86" t="s">
        <v>620</v>
      </c>
      <c r="D229" s="241">
        <f>COUNTIF($C$1:$C229,C229)</f>
        <v>4</v>
      </c>
      <c r="E229" s="241" t="str">
        <f t="shared" si="23"/>
        <v>NS SEC (% of people in employment)4</v>
      </c>
      <c r="F229" s="86" t="s">
        <v>627</v>
      </c>
      <c r="G229" s="242">
        <v>0.10244615384615385</v>
      </c>
      <c r="H229" s="245">
        <v>99.736351034684105</v>
      </c>
    </row>
    <row r="230" spans="1:8">
      <c r="A230" s="86" t="str">
        <v>rcd_jbnssec8_dv_105</v>
      </c>
      <c r="B230" s="239">
        <v>229</v>
      </c>
      <c r="C230" s="86" t="s">
        <v>620</v>
      </c>
      <c r="D230" s="241">
        <f>COUNTIF($C$1:$C230,C230)</f>
        <v>5</v>
      </c>
      <c r="E230" s="241" t="str">
        <f t="shared" si="23"/>
        <v>NS SEC (% of people in employment)5</v>
      </c>
      <c r="F230" s="86" t="s">
        <v>629</v>
      </c>
      <c r="G230" s="242">
        <v>7.7284615384615396E-2</v>
      </c>
      <c r="H230" s="245">
        <v>116.95146337826017</v>
      </c>
    </row>
    <row r="231" spans="1:8">
      <c r="A231" s="86" t="str">
        <v>rcd_jbnssec8_dv_106</v>
      </c>
      <c r="B231" s="239">
        <v>230</v>
      </c>
      <c r="C231" s="86" t="s">
        <v>620</v>
      </c>
      <c r="D231" s="241">
        <f>COUNTIF($C$1:$C231,C231)</f>
        <v>6</v>
      </c>
      <c r="E231" s="241" t="str">
        <f t="shared" si="23"/>
        <v>NS SEC (% of people in employment)6</v>
      </c>
      <c r="F231" s="86" t="s">
        <v>631</v>
      </c>
      <c r="G231" s="242">
        <v>0.19520769230769228</v>
      </c>
      <c r="H231" s="245">
        <v>111.79782395329954</v>
      </c>
    </row>
    <row r="232" spans="1:8">
      <c r="A232" s="86" t="str">
        <v>rcd_jbnssec8_dv_107</v>
      </c>
      <c r="B232" s="239">
        <v>231</v>
      </c>
      <c r="C232" s="86" t="s">
        <v>620</v>
      </c>
      <c r="D232" s="241">
        <f>COUNTIF($C$1:$C232,C232)</f>
        <v>7</v>
      </c>
      <c r="E232" s="241" t="str">
        <f t="shared" si="23"/>
        <v>NS SEC (% of people in employment)7</v>
      </c>
      <c r="F232" s="86" t="s">
        <v>633</v>
      </c>
      <c r="G232" s="242">
        <v>0.10921538461538463</v>
      </c>
      <c r="H232" s="245">
        <v>110.42341792337918</v>
      </c>
    </row>
    <row r="233" spans="1:8">
      <c r="A233" s="86" t="str">
        <v>CLASS1</v>
      </c>
      <c r="B233" s="239">
        <v>232</v>
      </c>
      <c r="C233" s="86" t="s">
        <v>635</v>
      </c>
      <c r="D233" s="241">
        <f>COUNTIF($C$1:$C233,C233)</f>
        <v>1</v>
      </c>
      <c r="E233" s="241" t="str">
        <f t="shared" si="23"/>
        <v>Social Grade1</v>
      </c>
      <c r="F233" s="86" t="s">
        <v>636</v>
      </c>
      <c r="G233" s="242">
        <v>3.73E-2</v>
      </c>
      <c r="H233" s="245">
        <v>64.074060716186835</v>
      </c>
    </row>
    <row r="234" spans="1:8">
      <c r="A234" s="86" t="str">
        <v>CLASS2</v>
      </c>
      <c r="B234" s="239">
        <v>233</v>
      </c>
      <c r="C234" s="86" t="s">
        <v>635</v>
      </c>
      <c r="D234" s="241">
        <f>COUNTIF($C$1:$C234,C234)</f>
        <v>2</v>
      </c>
      <c r="E234" s="241" t="str">
        <f t="shared" si="23"/>
        <v>Social Grade2</v>
      </c>
      <c r="F234" s="86" t="s">
        <v>638</v>
      </c>
      <c r="G234" s="242">
        <v>0.21267692307692304</v>
      </c>
      <c r="H234" s="245">
        <v>83.956815078632403</v>
      </c>
    </row>
    <row r="235" spans="1:8">
      <c r="A235" s="86" t="str">
        <v>CLASS3</v>
      </c>
      <c r="B235" s="239">
        <v>234</v>
      </c>
      <c r="C235" s="86" t="s">
        <v>635</v>
      </c>
      <c r="D235" s="241">
        <f>COUNTIF($C$1:$C235,C235)</f>
        <v>3</v>
      </c>
      <c r="E235" s="241" t="str">
        <f t="shared" si="23"/>
        <v>Social Grade3</v>
      </c>
      <c r="F235" s="86" t="s">
        <v>640</v>
      </c>
      <c r="G235" s="242">
        <v>0.27797692307692307</v>
      </c>
      <c r="H235" s="245">
        <v>101.70193860632905</v>
      </c>
    </row>
    <row r="236" spans="1:8">
      <c r="A236" s="86" t="str">
        <v>CLASS4</v>
      </c>
      <c r="B236" s="239">
        <v>235</v>
      </c>
      <c r="C236" s="86" t="s">
        <v>635</v>
      </c>
      <c r="D236" s="241">
        <f>COUNTIF($C$1:$C236,C236)</f>
        <v>4</v>
      </c>
      <c r="E236" s="241" t="str">
        <f t="shared" si="23"/>
        <v>Social Grade4</v>
      </c>
      <c r="F236" s="86" t="s">
        <v>642</v>
      </c>
      <c r="G236" s="242">
        <v>0.23492307692307693</v>
      </c>
      <c r="H236" s="245">
        <v>114.80717228710321</v>
      </c>
    </row>
    <row r="237" spans="1:8">
      <c r="A237" s="86" t="str">
        <v>CLASS5</v>
      </c>
      <c r="B237" s="239">
        <v>236</v>
      </c>
      <c r="C237" s="86" t="s">
        <v>635</v>
      </c>
      <c r="D237" s="241">
        <f>COUNTIF($C$1:$C237,C237)</f>
        <v>5</v>
      </c>
      <c r="E237" s="241" t="str">
        <f t="shared" si="23"/>
        <v>Social Grade5</v>
      </c>
      <c r="F237" s="86" t="s">
        <v>644</v>
      </c>
      <c r="G237" s="242">
        <v>0.13728461538461537</v>
      </c>
      <c r="H237" s="245">
        <v>111.95929045297642</v>
      </c>
    </row>
    <row r="238" spans="1:8">
      <c r="A238" s="86" t="str">
        <v>CLASS6</v>
      </c>
      <c r="B238" s="239">
        <v>237</v>
      </c>
      <c r="C238" s="86" t="s">
        <v>635</v>
      </c>
      <c r="D238" s="241">
        <f>COUNTIF($C$1:$C238,C238)</f>
        <v>6</v>
      </c>
      <c r="E238" s="241" t="str">
        <f t="shared" si="23"/>
        <v>Social Grade6</v>
      </c>
      <c r="F238" s="86" t="s">
        <v>646</v>
      </c>
      <c r="G238" s="242">
        <v>9.9707692307692317E-2</v>
      </c>
      <c r="H238" s="245">
        <v>113.72122674439416</v>
      </c>
    </row>
    <row r="239" spans="1:8">
      <c r="A239" s="86" t="str">
        <v>OCCD2</v>
      </c>
      <c r="B239" s="239">
        <v>238</v>
      </c>
      <c r="C239" s="86" t="s">
        <v>648</v>
      </c>
      <c r="D239" s="241">
        <f>COUNTIF($C$1:$C239,C239)</f>
        <v>1</v>
      </c>
      <c r="E239" s="241" t="str">
        <f t="shared" si="23"/>
        <v>Occupation1</v>
      </c>
      <c r="F239" s="86" t="s">
        <v>649</v>
      </c>
      <c r="G239" s="242">
        <v>5.3638461538461552E-2</v>
      </c>
      <c r="H239" s="245">
        <v>82.277380297988998</v>
      </c>
    </row>
    <row r="240" spans="1:8">
      <c r="A240" s="86" t="str">
        <v>OCCD6</v>
      </c>
      <c r="B240" s="239">
        <v>239</v>
      </c>
      <c r="C240" s="86" t="s">
        <v>648</v>
      </c>
      <c r="D240" s="241">
        <f>COUNTIF($C$1:$C240,C240)</f>
        <v>2</v>
      </c>
      <c r="E240" s="241" t="str">
        <f t="shared" si="23"/>
        <v>Occupation2</v>
      </c>
      <c r="F240" s="86" t="s">
        <v>651</v>
      </c>
      <c r="G240" s="242">
        <v>0.19100769230769232</v>
      </c>
      <c r="H240" s="245">
        <v>88.378337258627354</v>
      </c>
    </row>
    <row r="241" spans="1:8">
      <c r="A241" s="86" t="str">
        <v>OCCD3</v>
      </c>
      <c r="B241" s="239">
        <v>240</v>
      </c>
      <c r="C241" s="86" t="s">
        <v>648</v>
      </c>
      <c r="D241" s="241">
        <f>COUNTIF($C$1:$C241,C241)</f>
        <v>3</v>
      </c>
      <c r="E241" s="241" t="str">
        <f t="shared" si="23"/>
        <v>Occupation3</v>
      </c>
      <c r="F241" s="86" t="s">
        <v>653</v>
      </c>
      <c r="G241" s="242">
        <v>0.15159230769230769</v>
      </c>
      <c r="H241" s="245">
        <v>101.09577547457675</v>
      </c>
    </row>
    <row r="242" spans="1:8">
      <c r="A242" s="86" t="str">
        <v>OCCD5</v>
      </c>
      <c r="B242" s="239">
        <v>241</v>
      </c>
      <c r="C242" s="86" t="s">
        <v>648</v>
      </c>
      <c r="D242" s="241">
        <f>COUNTIF($C$1:$C242,C242)</f>
        <v>4</v>
      </c>
      <c r="E242" s="241" t="str">
        <f t="shared" si="23"/>
        <v>Occupation4</v>
      </c>
      <c r="F242" s="86" t="s">
        <v>655</v>
      </c>
      <c r="G242" s="242">
        <v>5.4669230769230769E-2</v>
      </c>
      <c r="H242" s="245">
        <v>99.108789785807971</v>
      </c>
    </row>
    <row r="243" spans="1:8">
      <c r="A243" s="86" t="str">
        <v>OCCD8</v>
      </c>
      <c r="B243" s="239">
        <v>242</v>
      </c>
      <c r="C243" s="86" t="s">
        <v>648</v>
      </c>
      <c r="D243" s="241">
        <f>COUNTIF($C$1:$C243,C243)</f>
        <v>5</v>
      </c>
      <c r="E243" s="241" t="str">
        <f t="shared" si="23"/>
        <v>Occupation5</v>
      </c>
      <c r="F243" s="86" t="s">
        <v>657</v>
      </c>
      <c r="G243" s="242">
        <v>0.17713846153846155</v>
      </c>
      <c r="H243" s="245">
        <v>118.88106445364653</v>
      </c>
    </row>
    <row r="244" spans="1:8">
      <c r="A244" s="86" t="str">
        <v>OCCD9</v>
      </c>
      <c r="B244" s="239">
        <v>243</v>
      </c>
      <c r="C244" s="86" t="s">
        <v>648</v>
      </c>
      <c r="D244" s="241">
        <f>COUNTIF($C$1:$C244,C244)</f>
        <v>6</v>
      </c>
      <c r="E244" s="241" t="str">
        <f t="shared" si="23"/>
        <v>Occupation6</v>
      </c>
      <c r="F244" s="86" t="s">
        <v>659</v>
      </c>
      <c r="G244" s="242">
        <v>6.861538461538462E-2</v>
      </c>
      <c r="H244" s="245">
        <v>91.221830393884289</v>
      </c>
    </row>
    <row r="245" spans="1:8">
      <c r="A245" s="86" t="str">
        <v>OCCD10</v>
      </c>
      <c r="B245" s="239">
        <v>244</v>
      </c>
      <c r="C245" s="86" t="s">
        <v>648</v>
      </c>
      <c r="D245" s="241">
        <f>COUNTIF($C$1:$C245,C245)</f>
        <v>7</v>
      </c>
      <c r="E245" s="241" t="str">
        <f t="shared" si="23"/>
        <v>Occupation7</v>
      </c>
      <c r="F245" s="86" t="s">
        <v>661</v>
      </c>
      <c r="G245" s="242">
        <v>8.8138461538461527E-2</v>
      </c>
      <c r="H245" s="245">
        <v>104.99142749374842</v>
      </c>
    </row>
    <row r="246" spans="1:8">
      <c r="A246" s="86" t="str">
        <v>OCCD11</v>
      </c>
      <c r="B246" s="239">
        <v>245</v>
      </c>
      <c r="C246" s="86" t="s">
        <v>648</v>
      </c>
      <c r="D246" s="241">
        <f>COUNTIF($C$1:$C246,C246)</f>
        <v>8</v>
      </c>
      <c r="E246" s="241" t="str">
        <f t="shared" si="23"/>
        <v>Occupation8</v>
      </c>
      <c r="F246" s="86" t="s">
        <v>663</v>
      </c>
      <c r="G246" s="242">
        <v>0.14437692307692307</v>
      </c>
      <c r="H246" s="245">
        <v>110.31523411024904</v>
      </c>
    </row>
    <row r="247" spans="1:8">
      <c r="A247" s="86" t="str">
        <v>OCCD12</v>
      </c>
      <c r="B247" s="239">
        <v>246</v>
      </c>
      <c r="C247" s="86" t="s">
        <v>648</v>
      </c>
      <c r="D247" s="241">
        <f>COUNTIF($C$1:$C247,C247)</f>
        <v>9</v>
      </c>
      <c r="E247" s="241" t="str">
        <f t="shared" si="23"/>
        <v>Occupation9</v>
      </c>
      <c r="F247" s="86" t="s">
        <v>665</v>
      </c>
      <c r="G247" s="242">
        <v>4.2330769230769234E-2</v>
      </c>
      <c r="H247" s="245">
        <v>87.830774634094041</v>
      </c>
    </row>
    <row r="248" spans="1:8">
      <c r="A248" s="86" t="str">
        <v>OCCD13</v>
      </c>
      <c r="B248" s="239">
        <v>247</v>
      </c>
      <c r="C248" s="86" t="s">
        <v>648</v>
      </c>
      <c r="D248" s="241">
        <f>COUNTIF($C$1:$C248,C248)</f>
        <v>10</v>
      </c>
      <c r="E248" s="241" t="str">
        <f t="shared" si="23"/>
        <v>Occupation10</v>
      </c>
      <c r="F248" s="86" t="s">
        <v>667</v>
      </c>
      <c r="G248" s="242">
        <v>2.8330769230769229E-2</v>
      </c>
      <c r="H248" s="245">
        <v>109.21836336210613</v>
      </c>
    </row>
    <row r="249" spans="1:8">
      <c r="A249" s="86" t="str">
        <v>rcd_qfhigh_101</v>
      </c>
      <c r="B249" s="239">
        <v>248</v>
      </c>
      <c r="C249" s="86" t="s">
        <v>670</v>
      </c>
      <c r="D249" s="241">
        <f>COUNTIF($C$1:$C249,C249)</f>
        <v>1</v>
      </c>
      <c r="E249" s="241" t="str">
        <f t="shared" si="23"/>
        <v>Highest Level of Qualifications (Adults)1</v>
      </c>
      <c r="F249" s="86" t="s">
        <v>671</v>
      </c>
      <c r="G249" s="242">
        <v>0.1782</v>
      </c>
      <c r="H249" s="245">
        <v>76.713106081442334</v>
      </c>
    </row>
    <row r="250" spans="1:8">
      <c r="A250" s="86" t="str">
        <v>rcd_qfhigh_102</v>
      </c>
      <c r="B250" s="239">
        <v>249</v>
      </c>
      <c r="C250" s="86" t="s">
        <v>670</v>
      </c>
      <c r="D250" s="241">
        <f>COUNTIF($C$1:$C250,C250)</f>
        <v>2</v>
      </c>
      <c r="E250" s="241" t="str">
        <f t="shared" si="23"/>
        <v>Highest Level of Qualifications (Adults)2</v>
      </c>
      <c r="F250" s="86" t="s">
        <v>673</v>
      </c>
      <c r="G250" s="242">
        <v>9.7861538461538444E-2</v>
      </c>
      <c r="H250" s="245">
        <v>97.894247770305626</v>
      </c>
    </row>
    <row r="251" spans="1:8">
      <c r="A251" s="86" t="str">
        <v>rcd_qfhigh_103</v>
      </c>
      <c r="B251" s="239">
        <v>250</v>
      </c>
      <c r="C251" s="86" t="s">
        <v>670</v>
      </c>
      <c r="D251" s="241">
        <f>COUNTIF($C$1:$C251,C251)</f>
        <v>3</v>
      </c>
      <c r="E251" s="241" t="str">
        <f t="shared" si="23"/>
        <v>Highest Level of Qualifications (Adults)3</v>
      </c>
      <c r="F251" s="86" t="s">
        <v>675</v>
      </c>
      <c r="G251" s="242">
        <v>8.4700000000000011E-2</v>
      </c>
      <c r="H251" s="245">
        <v>95.915228092273964</v>
      </c>
    </row>
    <row r="252" spans="1:8">
      <c r="A252" s="86" t="str">
        <v>rcd_qfhigh_104</v>
      </c>
      <c r="B252" s="239">
        <v>251</v>
      </c>
      <c r="C252" s="86" t="s">
        <v>670</v>
      </c>
      <c r="D252" s="241">
        <f>COUNTIF($C$1:$C252,C252)</f>
        <v>4</v>
      </c>
      <c r="E252" s="241" t="str">
        <f t="shared" si="23"/>
        <v>Highest Level of Qualifications (Adults)4</v>
      </c>
      <c r="F252" s="86" t="s">
        <v>677</v>
      </c>
      <c r="G252" s="242">
        <v>0.38451538461538465</v>
      </c>
      <c r="H252" s="245">
        <v>104.04064278426122</v>
      </c>
    </row>
    <row r="253" spans="1:8">
      <c r="A253" s="86" t="str">
        <v>rcd_qfhigh_105</v>
      </c>
      <c r="B253" s="239">
        <v>252</v>
      </c>
      <c r="C253" s="86" t="s">
        <v>670</v>
      </c>
      <c r="D253" s="241">
        <f>COUNTIF($C$1:$C253,C253)</f>
        <v>5</v>
      </c>
      <c r="E253" s="241" t="str">
        <f t="shared" si="23"/>
        <v>Highest Level of Qualifications (Adults)5</v>
      </c>
      <c r="F253" s="86" t="s">
        <v>679</v>
      </c>
      <c r="G253" s="242">
        <v>0.25454615384615381</v>
      </c>
      <c r="H253" s="245">
        <v>121.26302017071148</v>
      </c>
    </row>
    <row r="254" spans="1:8">
      <c r="A254" s="86" t="str">
        <v>Num_reading</v>
      </c>
      <c r="B254" s="239">
        <v>253</v>
      </c>
      <c r="C254" s="86" t="s">
        <v>681</v>
      </c>
      <c r="D254" s="241">
        <f>COUNTIF($C$1:$C254,C254)</f>
        <v>1</v>
      </c>
      <c r="E254" s="241" t="str">
        <f t="shared" si="23"/>
        <v>England: Pupils at the end of KS11</v>
      </c>
      <c r="F254" s="86" t="s">
        <v>682</v>
      </c>
      <c r="G254" s="242">
        <v>0.90638461538461534</v>
      </c>
      <c r="H254" s="245">
        <v>99.293780471131811</v>
      </c>
    </row>
    <row r="255" spans="1:8">
      <c r="A255" s="86" t="str">
        <v>Num_writing</v>
      </c>
      <c r="B255" s="239">
        <v>254</v>
      </c>
      <c r="C255" s="86" t="s">
        <v>681</v>
      </c>
      <c r="D255" s="241">
        <f>COUNTIF($C$1:$C255,C255)</f>
        <v>2</v>
      </c>
      <c r="E255" s="241" t="str">
        <f t="shared" si="23"/>
        <v>England: Pupils at the end of KS12</v>
      </c>
      <c r="F255" s="86" t="s">
        <v>684</v>
      </c>
      <c r="G255" s="242">
        <v>0.86643076923076923</v>
      </c>
      <c r="H255" s="245">
        <v>98.963968913370394</v>
      </c>
    </row>
    <row r="256" spans="1:8">
      <c r="A256" s="86" t="str">
        <v>Num_maths</v>
      </c>
      <c r="B256" s="239">
        <v>255</v>
      </c>
      <c r="C256" s="86" t="s">
        <v>681</v>
      </c>
      <c r="D256" s="241">
        <f>COUNTIF($C$1:$C256,C256)</f>
        <v>3</v>
      </c>
      <c r="E256" s="241" t="str">
        <f t="shared" si="23"/>
        <v>England: Pupils at the end of KS13</v>
      </c>
      <c r="F256" s="86" t="s">
        <v>686</v>
      </c>
      <c r="G256" s="242">
        <v>0.93282307692307687</v>
      </c>
      <c r="H256" s="245">
        <v>99.487591311783333</v>
      </c>
    </row>
    <row r="257" spans="1:8">
      <c r="A257" s="86" t="str">
        <v>Num_science</v>
      </c>
      <c r="B257" s="239">
        <v>256</v>
      </c>
      <c r="C257" s="86" t="s">
        <v>681</v>
      </c>
      <c r="D257" s="241">
        <f>COUNTIF($C$1:$C257,C257)</f>
        <v>4</v>
      </c>
      <c r="E257" s="241" t="str">
        <f t="shared" si="23"/>
        <v>England: Pupils at the end of KS14</v>
      </c>
      <c r="F257" s="86" t="s">
        <v>688</v>
      </c>
      <c r="G257" s="242">
        <v>0.91896153846153827</v>
      </c>
      <c r="H257" s="245">
        <v>99.347622200008885</v>
      </c>
    </row>
    <row r="258" spans="1:8">
      <c r="A258" s="86" t="str">
        <v>Num_All_Reading</v>
      </c>
      <c r="B258" s="239">
        <v>257</v>
      </c>
      <c r="C258" s="86" t="s">
        <v>690</v>
      </c>
      <c r="D258" s="241">
        <f>COUNTIF($C$1:$C258,C258)</f>
        <v>1</v>
      </c>
      <c r="E258" s="241" t="str">
        <f t="shared" si="23"/>
        <v>England: Pupils at the end of KS21</v>
      </c>
      <c r="F258" s="86" t="s">
        <v>682</v>
      </c>
      <c r="G258" s="242">
        <v>0.8951538461538463</v>
      </c>
      <c r="H258" s="245">
        <v>99.071636225036869</v>
      </c>
    </row>
    <row r="259" spans="1:8">
      <c r="A259" s="86" t="str">
        <v>Num_All_Writing</v>
      </c>
      <c r="B259" s="239">
        <v>258</v>
      </c>
      <c r="C259" s="86" t="s">
        <v>690</v>
      </c>
      <c r="D259" s="241">
        <f>COUNTIF($C$1:$C259,C259)</f>
        <v>2</v>
      </c>
      <c r="E259" s="241" t="str">
        <f t="shared" ref="E259:E322" si="24">C259&amp;D259</f>
        <v>England: Pupils at the end of KS22</v>
      </c>
      <c r="F259" s="86" t="s">
        <v>684</v>
      </c>
      <c r="G259" s="242">
        <v>0.85317692307692317</v>
      </c>
      <c r="H259" s="245">
        <v>98.843251014704563</v>
      </c>
    </row>
    <row r="260" spans="1:8">
      <c r="A260" s="86" t="str">
        <v>Num_All_maths</v>
      </c>
      <c r="B260" s="239">
        <v>259</v>
      </c>
      <c r="C260" s="86" t="s">
        <v>690</v>
      </c>
      <c r="D260" s="241">
        <f>COUNTIF($C$1:$C260,C260)</f>
        <v>3</v>
      </c>
      <c r="E260" s="241" t="str">
        <f t="shared" si="24"/>
        <v>England: Pupils at the end of KS23</v>
      </c>
      <c r="F260" s="86" t="s">
        <v>686</v>
      </c>
      <c r="G260" s="242">
        <v>0.8610000000000001</v>
      </c>
      <c r="H260" s="245">
        <v>98.943022254123036</v>
      </c>
    </row>
    <row r="261" spans="1:8">
      <c r="A261" s="86" t="str">
        <v>Num_All_RWM</v>
      </c>
      <c r="B261" s="239">
        <v>260</v>
      </c>
      <c r="C261" s="86" t="s">
        <v>690</v>
      </c>
      <c r="D261" s="241">
        <f>COUNTIF($C$1:$C261,C261)</f>
        <v>4</v>
      </c>
      <c r="E261" s="241" t="str">
        <f t="shared" si="24"/>
        <v>England: Pupils at the end of KS24</v>
      </c>
      <c r="F261" s="86" t="s">
        <v>694</v>
      </c>
      <c r="G261" s="242">
        <v>0.77703076923076908</v>
      </c>
      <c r="H261" s="245">
        <v>98.175910969599087</v>
      </c>
    </row>
    <row r="262" spans="1:8">
      <c r="A262" s="86" t="str">
        <v>LEVEL2_all</v>
      </c>
      <c r="B262" s="239">
        <v>261</v>
      </c>
      <c r="C262" s="86" t="s">
        <v>696</v>
      </c>
      <c r="D262" s="241">
        <f>COUNTIF($C$1:$C262,C262)</f>
        <v>1</v>
      </c>
      <c r="E262" s="241" t="str">
        <f t="shared" si="24"/>
        <v>England: Pupils at the end of KS41</v>
      </c>
      <c r="F262" s="86" t="s">
        <v>697</v>
      </c>
      <c r="G262" s="242">
        <v>0.63673846153846159</v>
      </c>
      <c r="H262" s="245">
        <v>95.565370104437392</v>
      </c>
    </row>
    <row r="263" spans="1:8">
      <c r="A263" s="86" t="str">
        <v>LEVEL2_EM_all</v>
      </c>
      <c r="B263" s="239">
        <v>262</v>
      </c>
      <c r="C263" s="86" t="s">
        <v>696</v>
      </c>
      <c r="D263" s="241">
        <f>COUNTIF($C$1:$C263,C263)</f>
        <v>2</v>
      </c>
      <c r="E263" s="241" t="str">
        <f t="shared" si="24"/>
        <v>England: Pupils at the end of KS42</v>
      </c>
      <c r="F263" s="86" t="s">
        <v>699</v>
      </c>
      <c r="G263" s="242">
        <v>0.55010000000000003</v>
      </c>
      <c r="H263" s="245">
        <v>94.697970743227515</v>
      </c>
    </row>
    <row r="264" spans="1:8">
      <c r="A264" s="86" t="str">
        <v>NS4T5PAL5P</v>
      </c>
      <c r="B264" s="239">
        <v>263</v>
      </c>
      <c r="C264" s="86" t="s">
        <v>701</v>
      </c>
      <c r="D264" s="241">
        <f>COUNTIF($C$1:$C264,C264)</f>
        <v>1</v>
      </c>
      <c r="E264" s="241" t="str">
        <f t="shared" si="24"/>
        <v>Scotland: Pupils in the S4 cohort1</v>
      </c>
      <c r="F264" s="86" t="s">
        <v>702</v>
      </c>
      <c r="G264" s="242">
        <v>0.40525384615384613</v>
      </c>
      <c r="H264" s="245">
        <v>91.697002730477578</v>
      </c>
    </row>
    <row r="265" spans="1:8">
      <c r="A265" s="86" t="str">
        <v>NS5T3PAL6P</v>
      </c>
      <c r="B265" s="239">
        <v>264</v>
      </c>
      <c r="C265" s="86" t="s">
        <v>704</v>
      </c>
      <c r="D265" s="241">
        <f>COUNTIF($C$1:$C265,C265)</f>
        <v>1</v>
      </c>
      <c r="E265" s="241" t="str">
        <f t="shared" si="24"/>
        <v>Scotland: Pupils in the S5 cohort1</v>
      </c>
      <c r="F265" s="86" t="s">
        <v>705</v>
      </c>
      <c r="G265" s="242">
        <v>0.33271538461538458</v>
      </c>
      <c r="H265" s="245">
        <v>89.567606329464624</v>
      </c>
    </row>
    <row r="266" spans="1:8">
      <c r="A266" s="86" t="str">
        <v>NS5T5PAL6P</v>
      </c>
      <c r="B266" s="239">
        <v>265</v>
      </c>
      <c r="C266" s="86" t="s">
        <v>704</v>
      </c>
      <c r="D266" s="241">
        <f>COUNTIF($C$1:$C266,C266)</f>
        <v>2</v>
      </c>
      <c r="E266" s="241" t="str">
        <f t="shared" si="24"/>
        <v>Scotland: Pupils in the S5 cohort2</v>
      </c>
      <c r="F266" s="86" t="s">
        <v>707</v>
      </c>
      <c r="G266" s="242">
        <v>0.15107692307692305</v>
      </c>
      <c r="H266" s="245">
        <v>82.824640595120997</v>
      </c>
    </row>
    <row r="267" spans="1:8">
      <c r="A267" s="86" t="str">
        <v>rcd_worktrav_101</v>
      </c>
      <c r="B267" s="239">
        <v>266</v>
      </c>
      <c r="C267" s="86" t="s">
        <v>710</v>
      </c>
      <c r="D267" s="241">
        <f>COUNTIF($C$1:$C267,C267)</f>
        <v>1</v>
      </c>
      <c r="E267" s="241" t="str">
        <f t="shared" si="24"/>
        <v>Travel To Work (% of Workers)1</v>
      </c>
      <c r="F267" s="86" t="s">
        <v>711</v>
      </c>
      <c r="G267" s="242">
        <v>5.2476923076923088E-2</v>
      </c>
      <c r="H267" s="245">
        <v>79.005299913443977</v>
      </c>
    </row>
    <row r="268" spans="1:8">
      <c r="A268" s="86" t="str">
        <v>rcd_worktrav_102</v>
      </c>
      <c r="B268" s="239">
        <v>267</v>
      </c>
      <c r="C268" s="86" t="s">
        <v>710</v>
      </c>
      <c r="D268" s="241">
        <f>COUNTIF($C$1:$C268,C268)</f>
        <v>2</v>
      </c>
      <c r="E268" s="241" t="str">
        <f t="shared" si="24"/>
        <v>Travel To Work (% of Workers)2</v>
      </c>
      <c r="F268" s="86" t="s">
        <v>713</v>
      </c>
      <c r="G268" s="242">
        <v>0.68272307692307688</v>
      </c>
      <c r="H268" s="245">
        <v>102.26559831687958</v>
      </c>
    </row>
    <row r="269" spans="1:8">
      <c r="A269" s="86" t="str">
        <v>rcd_worktrav_103</v>
      </c>
      <c r="B269" s="239">
        <v>268</v>
      </c>
      <c r="C269" s="86" t="s">
        <v>710</v>
      </c>
      <c r="D269" s="241">
        <f>COUNTIF($C$1:$C269,C269)</f>
        <v>3</v>
      </c>
      <c r="E269" s="241" t="str">
        <f t="shared" si="24"/>
        <v>Travel To Work (% of Workers)3</v>
      </c>
      <c r="F269" s="86" t="s">
        <v>715</v>
      </c>
      <c r="G269" s="242">
        <v>6.4576923076923101E-2</v>
      </c>
      <c r="H269" s="245">
        <v>110.061879309773</v>
      </c>
    </row>
    <row r="270" spans="1:8">
      <c r="A270" s="86" t="str">
        <v>rcd_worktrav_104</v>
      </c>
      <c r="B270" s="239">
        <v>269</v>
      </c>
      <c r="C270" s="86" t="s">
        <v>710</v>
      </c>
      <c r="D270" s="241">
        <f>COUNTIF($C$1:$C270,C270)</f>
        <v>4</v>
      </c>
      <c r="E270" s="241" t="str">
        <f t="shared" si="24"/>
        <v>Travel To Work (% of Workers)4</v>
      </c>
      <c r="F270" s="86" t="s">
        <v>717</v>
      </c>
      <c r="G270" s="242">
        <v>3.1653846153846164E-2</v>
      </c>
      <c r="H270" s="245">
        <v>93.347854898062707</v>
      </c>
    </row>
    <row r="271" spans="1:8">
      <c r="A271" s="86" t="str">
        <v>rcd_worktrav_105</v>
      </c>
      <c r="B271" s="239">
        <v>270</v>
      </c>
      <c r="C271" s="86" t="s">
        <v>710</v>
      </c>
      <c r="D271" s="241">
        <f>COUNTIF($C$1:$C271,C271)</f>
        <v>5</v>
      </c>
      <c r="E271" s="241" t="str">
        <f t="shared" si="24"/>
        <v>Travel To Work (% of Workers)5</v>
      </c>
      <c r="F271" s="86" t="s">
        <v>719</v>
      </c>
      <c r="G271" s="242">
        <v>0.12429999999999999</v>
      </c>
      <c r="H271" s="245">
        <v>103.87214608946795</v>
      </c>
    </row>
    <row r="272" spans="1:8">
      <c r="A272" s="86" t="str">
        <v>rcd_worktrav_106</v>
      </c>
      <c r="B272" s="239">
        <v>271</v>
      </c>
      <c r="C272" s="86" t="s">
        <v>710</v>
      </c>
      <c r="D272" s="241">
        <f>COUNTIF($C$1:$C272,C272)</f>
        <v>6</v>
      </c>
      <c r="E272" s="241" t="str">
        <f t="shared" si="24"/>
        <v>Travel To Work (% of Workers)6</v>
      </c>
      <c r="F272" s="86" t="s">
        <v>721</v>
      </c>
      <c r="G272" s="242">
        <v>9.5230769230769223E-3</v>
      </c>
      <c r="H272" s="245">
        <v>96.326038114422346</v>
      </c>
    </row>
    <row r="273" spans="1:8">
      <c r="A273" s="86" t="str">
        <v>rcd_worktrav_107</v>
      </c>
      <c r="B273" s="239">
        <v>272</v>
      </c>
      <c r="C273" s="86" t="s">
        <v>710</v>
      </c>
      <c r="D273" s="241">
        <f>COUNTIF($C$1:$C273,C273)</f>
        <v>7</v>
      </c>
      <c r="E273" s="241" t="str">
        <f t="shared" si="24"/>
        <v>Travel To Work (% of Workers)7</v>
      </c>
      <c r="F273" s="86" t="s">
        <v>723</v>
      </c>
      <c r="G273" s="242">
        <v>3.418461538461539E-2</v>
      </c>
      <c r="H273" s="245">
        <v>78.207410402616645</v>
      </c>
    </row>
    <row r="274" spans="1:8">
      <c r="A274" s="86" t="str">
        <v>car0</v>
      </c>
      <c r="B274" s="239">
        <v>273</v>
      </c>
      <c r="C274" s="86" t="s">
        <v>725</v>
      </c>
      <c r="D274" s="241">
        <f>COUNTIF($C$1:$C274,C274)</f>
        <v>1</v>
      </c>
      <c r="E274" s="241" t="str">
        <f t="shared" si="24"/>
        <v>Car Ownership1</v>
      </c>
      <c r="F274" s="86" t="s">
        <v>726</v>
      </c>
      <c r="G274" s="242">
        <v>0.18950769230769229</v>
      </c>
      <c r="H274" s="245">
        <v>106.81290592248274</v>
      </c>
    </row>
    <row r="275" spans="1:8">
      <c r="A275" s="86" t="str">
        <v>car1</v>
      </c>
      <c r="B275" s="239">
        <v>274</v>
      </c>
      <c r="C275" s="86" t="s">
        <v>725</v>
      </c>
      <c r="D275" s="241">
        <f>COUNTIF($C$1:$C275,C275)</f>
        <v>2</v>
      </c>
      <c r="E275" s="241" t="str">
        <f t="shared" si="24"/>
        <v>Car Ownership2</v>
      </c>
      <c r="F275" s="86" t="s">
        <v>728</v>
      </c>
      <c r="G275" s="242">
        <v>0.43263846153846153</v>
      </c>
      <c r="H275" s="245">
        <v>109.14471267517622</v>
      </c>
    </row>
    <row r="276" spans="1:8">
      <c r="A276" s="86" t="str">
        <v>car2</v>
      </c>
      <c r="B276" s="239">
        <v>275</v>
      </c>
      <c r="C276" s="86" t="s">
        <v>725</v>
      </c>
      <c r="D276" s="241">
        <f>COUNTIF($C$1:$C276,C276)</f>
        <v>3</v>
      </c>
      <c r="E276" s="241" t="str">
        <f t="shared" si="24"/>
        <v>Car Ownership3</v>
      </c>
      <c r="F276" s="86" t="s">
        <v>730</v>
      </c>
      <c r="G276" s="242">
        <v>0.30172307692307687</v>
      </c>
      <c r="H276" s="245">
        <v>91.706634218944856</v>
      </c>
    </row>
    <row r="277" spans="1:8">
      <c r="A277" s="86" t="str">
        <v>car3p</v>
      </c>
      <c r="B277" s="239">
        <v>276</v>
      </c>
      <c r="C277" s="86" t="s">
        <v>725</v>
      </c>
      <c r="D277" s="241">
        <f>COUNTIF($C$1:$C277,C277)</f>
        <v>4</v>
      </c>
      <c r="E277" s="241" t="str">
        <f t="shared" si="24"/>
        <v>Car Ownership4</v>
      </c>
      <c r="F277" s="86" t="s">
        <v>732</v>
      </c>
      <c r="G277" s="242">
        <v>7.6000000000000012E-2</v>
      </c>
      <c r="H277" s="245">
        <v>78.246701808587389</v>
      </c>
    </row>
    <row r="278" spans="1:8">
      <c r="A278" s="86" t="str">
        <v>car1recent</v>
      </c>
      <c r="B278" s="239">
        <v>277</v>
      </c>
      <c r="C278" s="86" t="s">
        <v>725</v>
      </c>
      <c r="D278" s="241">
        <f>COUNTIF($C$1:$C278,C278)</f>
        <v>5</v>
      </c>
      <c r="E278" s="241" t="str">
        <f t="shared" si="24"/>
        <v>Car Ownership5</v>
      </c>
      <c r="F278" s="86" t="s">
        <v>734</v>
      </c>
      <c r="G278" s="242">
        <v>0.12755384615384616</v>
      </c>
      <c r="H278" s="245">
        <v>93.403405904914464</v>
      </c>
    </row>
    <row r="279" spans="1:8">
      <c r="A279" s="86" t="str">
        <v>car1co</v>
      </c>
      <c r="B279" s="239">
        <v>278</v>
      </c>
      <c r="C279" s="86" t="s">
        <v>736</v>
      </c>
      <c r="D279" s="241">
        <f>COUNTIF($C$1:$C279,C279)</f>
        <v>1</v>
      </c>
      <c r="E279" s="241" t="str">
        <f t="shared" si="24"/>
        <v>Main Car (% of car owners)1</v>
      </c>
      <c r="F279" s="86" t="s">
        <v>737</v>
      </c>
      <c r="G279" s="242">
        <v>1.4376923076923077E-2</v>
      </c>
      <c r="H279" s="245">
        <v>89.62215454351896</v>
      </c>
    </row>
    <row r="280" spans="1:8">
      <c r="A280" s="86" t="str">
        <v>car1priv</v>
      </c>
      <c r="B280" s="239">
        <v>279</v>
      </c>
      <c r="C280" s="86" t="s">
        <v>736</v>
      </c>
      <c r="D280" s="241">
        <f>COUNTIF($C$1:$C280,C280)</f>
        <v>2</v>
      </c>
      <c r="E280" s="241" t="str">
        <f t="shared" si="24"/>
        <v>Main Car (% of car owners)2</v>
      </c>
      <c r="F280" s="86" t="s">
        <v>739</v>
      </c>
      <c r="G280" s="242">
        <v>0.98562307692307694</v>
      </c>
      <c r="H280" s="245">
        <v>100.16919248816536</v>
      </c>
    </row>
    <row r="281" spans="1:8">
      <c r="A281" s="86" t="str">
        <v>carsaloon</v>
      </c>
      <c r="B281" s="239">
        <v>280</v>
      </c>
      <c r="C281" s="86" t="s">
        <v>736</v>
      </c>
      <c r="D281" s="241">
        <f>COUNTIF($C$1:$C281,C281)</f>
        <v>3</v>
      </c>
      <c r="E281" s="241" t="str">
        <f t="shared" si="24"/>
        <v>Main Car (% of car owners)3</v>
      </c>
      <c r="F281" s="86" t="s">
        <v>741</v>
      </c>
      <c r="G281" s="242">
        <v>0.17706153846153846</v>
      </c>
      <c r="H281" s="245">
        <v>98.831432986659436</v>
      </c>
    </row>
    <row r="282" spans="1:8">
      <c r="A282" s="86" t="str">
        <v>carhatchback</v>
      </c>
      <c r="B282" s="239">
        <v>281</v>
      </c>
      <c r="C282" s="86" t="s">
        <v>736</v>
      </c>
      <c r="D282" s="241">
        <f>COUNTIF($C$1:$C282,C282)</f>
        <v>4</v>
      </c>
      <c r="E282" s="241" t="str">
        <f t="shared" si="24"/>
        <v>Main Car (% of car owners)4</v>
      </c>
      <c r="F282" s="86" t="s">
        <v>743</v>
      </c>
      <c r="G282" s="242">
        <v>0.52218461538461536</v>
      </c>
      <c r="H282" s="245">
        <v>104.29348508420391</v>
      </c>
    </row>
    <row r="283" spans="1:8">
      <c r="A283" s="86" t="str">
        <v>carestate</v>
      </c>
      <c r="B283" s="239">
        <v>282</v>
      </c>
      <c r="C283" s="86" t="s">
        <v>736</v>
      </c>
      <c r="D283" s="241">
        <f>COUNTIF($C$1:$C283,C283)</f>
        <v>5</v>
      </c>
      <c r="E283" s="241" t="str">
        <f t="shared" si="24"/>
        <v>Main Car (% of car owners)5</v>
      </c>
      <c r="F283" s="86" t="s">
        <v>745</v>
      </c>
      <c r="G283" s="242">
        <v>6.7715384615384608E-2</v>
      </c>
      <c r="H283" s="245">
        <v>95.332496710690137</v>
      </c>
    </row>
    <row r="284" spans="1:8">
      <c r="A284" s="86" t="str">
        <v>carlux</v>
      </c>
      <c r="B284" s="239">
        <v>283</v>
      </c>
      <c r="C284" s="86" t="s">
        <v>736</v>
      </c>
      <c r="D284" s="241">
        <f>COUNTIF($C$1:$C284,C284)</f>
        <v>6</v>
      </c>
      <c r="E284" s="241" t="str">
        <f t="shared" si="24"/>
        <v>Main Car (% of car owners)6</v>
      </c>
      <c r="F284" s="86" t="s">
        <v>747</v>
      </c>
      <c r="G284" s="242">
        <v>7.2092307692307692E-2</v>
      </c>
      <c r="H284" s="245">
        <v>92.07182875950771</v>
      </c>
    </row>
    <row r="285" spans="1:8">
      <c r="A285" s="86" t="str">
        <v>carother</v>
      </c>
      <c r="B285" s="239">
        <v>284</v>
      </c>
      <c r="C285" s="86" t="s">
        <v>736</v>
      </c>
      <c r="D285" s="241">
        <f>COUNTIF($C$1:$C285,C285)</f>
        <v>7</v>
      </c>
      <c r="E285" s="241" t="str">
        <f t="shared" si="24"/>
        <v>Main Car (% of car owners)7</v>
      </c>
      <c r="F285" s="86" t="s">
        <v>749</v>
      </c>
      <c r="G285" s="242">
        <v>0.16111538461538463</v>
      </c>
      <c r="H285" s="245">
        <v>94.357396463148774</v>
      </c>
    </row>
    <row r="286" spans="1:8">
      <c r="A286" s="86" t="str">
        <v>car1btnew</v>
      </c>
      <c r="B286" s="239">
        <v>285</v>
      </c>
      <c r="C286" s="86" t="s">
        <v>736</v>
      </c>
      <c r="D286" s="241">
        <f>COUNTIF($C$1:$C286,C286)</f>
        <v>8</v>
      </c>
      <c r="E286" s="241" t="str">
        <f t="shared" si="24"/>
        <v>Main Car (% of car owners)8</v>
      </c>
      <c r="F286" s="86" t="s">
        <v>751</v>
      </c>
      <c r="G286" s="242">
        <v>0.35667692307692306</v>
      </c>
      <c r="H286" s="245">
        <v>94.726136833029045</v>
      </c>
    </row>
    <row r="287" spans="1:8">
      <c r="A287" s="86" t="str">
        <v>car1btused</v>
      </c>
      <c r="B287" s="239">
        <v>286</v>
      </c>
      <c r="C287" s="86" t="s">
        <v>736</v>
      </c>
      <c r="D287" s="241">
        <f>COUNTIF($C$1:$C287,C287)</f>
        <v>9</v>
      </c>
      <c r="E287" s="241" t="str">
        <f t="shared" si="24"/>
        <v>Main Car (% of car owners)9</v>
      </c>
      <c r="F287" s="86" t="s">
        <v>753</v>
      </c>
      <c r="G287" s="242">
        <v>0.64332307692307689</v>
      </c>
      <c r="H287" s="245">
        <v>103.18509114529239</v>
      </c>
    </row>
    <row r="288" spans="1:8">
      <c r="A288" s="86" t="str">
        <v>rcd_hhdyrinc_101</v>
      </c>
      <c r="B288" s="239">
        <v>287</v>
      </c>
      <c r="C288" s="86" t="s">
        <v>755</v>
      </c>
      <c r="D288" s="241">
        <f>COUNTIF($C$1:$C288,C288)</f>
        <v>1</v>
      </c>
      <c r="E288" s="241" t="str">
        <f t="shared" si="24"/>
        <v>Household Annual Income1</v>
      </c>
      <c r="F288" s="86" t="s">
        <v>756</v>
      </c>
      <c r="G288" s="242">
        <v>0.19383076923076925</v>
      </c>
      <c r="H288" s="245">
        <v>120.22896604004805</v>
      </c>
    </row>
    <row r="289" spans="1:8">
      <c r="A289" s="86" t="str">
        <v>rcd_hhdyrinc_102</v>
      </c>
      <c r="B289" s="239">
        <v>288</v>
      </c>
      <c r="C289" s="86" t="s">
        <v>755</v>
      </c>
      <c r="D289" s="241">
        <f>COUNTIF($C$1:$C289,C289)</f>
        <v>2</v>
      </c>
      <c r="E289" s="241" t="str">
        <f t="shared" si="24"/>
        <v>Household Annual Income2</v>
      </c>
      <c r="F289" s="86" t="s">
        <v>757</v>
      </c>
      <c r="G289" s="242">
        <v>0.33983846153846148</v>
      </c>
      <c r="H289" s="245">
        <v>109.23442336660617</v>
      </c>
    </row>
    <row r="290" spans="1:8">
      <c r="A290" s="86" t="str">
        <v>rcd_hhdyrinc_103</v>
      </c>
      <c r="B290" s="239">
        <v>289</v>
      </c>
      <c r="C290" s="86" t="s">
        <v>755</v>
      </c>
      <c r="D290" s="241">
        <f>COUNTIF($C$1:$C290,C290)</f>
        <v>3</v>
      </c>
      <c r="E290" s="241" t="str">
        <f t="shared" si="24"/>
        <v>Household Annual Income3</v>
      </c>
      <c r="F290" s="86" t="s">
        <v>758</v>
      </c>
      <c r="G290" s="242">
        <v>0.21427692307692306</v>
      </c>
      <c r="H290" s="245">
        <v>100.55306478725576</v>
      </c>
    </row>
    <row r="291" spans="1:8">
      <c r="A291" s="86" t="str">
        <v>rcd_hhdyrinc_104</v>
      </c>
      <c r="B291" s="239">
        <v>290</v>
      </c>
      <c r="C291" s="86" t="s">
        <v>755</v>
      </c>
      <c r="D291" s="241">
        <f>COUNTIF($C$1:$C291,C291)</f>
        <v>4</v>
      </c>
      <c r="E291" s="241" t="str">
        <f t="shared" si="24"/>
        <v>Household Annual Income4</v>
      </c>
      <c r="F291" s="86" t="s">
        <v>759</v>
      </c>
      <c r="G291" s="242">
        <v>0.13605384615384616</v>
      </c>
      <c r="H291" s="245">
        <v>95.726329745490602</v>
      </c>
    </row>
    <row r="292" spans="1:8">
      <c r="A292" s="86" t="str">
        <v>rcd_hhdyrinc_105</v>
      </c>
      <c r="B292" s="239">
        <v>291</v>
      </c>
      <c r="C292" s="86" t="s">
        <v>755</v>
      </c>
      <c r="D292" s="241">
        <f>COUNTIF($C$1:$C292,C292)</f>
        <v>5</v>
      </c>
      <c r="E292" s="241" t="str">
        <f t="shared" si="24"/>
        <v>Household Annual Income5</v>
      </c>
      <c r="F292" s="86" t="s">
        <v>760</v>
      </c>
      <c r="G292" s="242">
        <v>5.8569230769230783E-2</v>
      </c>
      <c r="H292" s="245">
        <v>77.4429876336429</v>
      </c>
    </row>
    <row r="293" spans="1:8">
      <c r="A293" s="86" t="str">
        <v>rcd_hhdyrinc_106</v>
      </c>
      <c r="B293" s="239">
        <v>292</v>
      </c>
      <c r="C293" s="86" t="s">
        <v>755</v>
      </c>
      <c r="D293" s="241">
        <f>COUNTIF($C$1:$C293,C293)</f>
        <v>6</v>
      </c>
      <c r="E293" s="241" t="str">
        <f t="shared" si="24"/>
        <v>Household Annual Income6</v>
      </c>
      <c r="F293" s="86" t="s">
        <v>761</v>
      </c>
      <c r="G293" s="242">
        <v>5.7792307692307705E-2</v>
      </c>
      <c r="H293" s="245">
        <v>59.727607185171429</v>
      </c>
    </row>
    <row r="294" spans="1:8">
      <c r="A294" s="86" t="str">
        <v>incmean</v>
      </c>
      <c r="B294" s="239">
        <v>293</v>
      </c>
      <c r="C294" s="86" t="s">
        <v>755</v>
      </c>
      <c r="D294" s="241">
        <f>COUNTIF($C$1:$C294,C294)</f>
        <v>7</v>
      </c>
      <c r="E294" s="241" t="str">
        <f t="shared" si="24"/>
        <v>Household Annual Income7</v>
      </c>
      <c r="F294" s="86" t="s">
        <v>763</v>
      </c>
      <c r="G294" s="242">
        <v>374.55418148076916</v>
      </c>
      <c r="H294" s="245">
        <v>86.663325913712882</v>
      </c>
    </row>
    <row r="295" spans="1:8">
      <c r="A295" s="86" t="str">
        <v>benbase1</v>
      </c>
      <c r="B295" s="239">
        <v>294</v>
      </c>
      <c r="C295" s="86" t="s">
        <v>765</v>
      </c>
      <c r="D295" s="241">
        <f>COUNTIF($C$1:$C295,C295)</f>
        <v>1</v>
      </c>
      <c r="E295" s="241" t="str">
        <f t="shared" si="24"/>
        <v>Benefits1</v>
      </c>
      <c r="F295" s="86" t="s">
        <v>766</v>
      </c>
      <c r="G295" s="242">
        <v>2.1261538461538464E-2</v>
      </c>
      <c r="H295" s="245">
        <v>111.24914262507488</v>
      </c>
    </row>
    <row r="296" spans="1:8">
      <c r="A296" s="86" t="str">
        <v>benbase2</v>
      </c>
      <c r="B296" s="239">
        <v>295</v>
      </c>
      <c r="C296" s="86" t="s">
        <v>765</v>
      </c>
      <c r="D296" s="241">
        <f>COUNTIF($C$1:$C296,C296)</f>
        <v>2</v>
      </c>
      <c r="E296" s="241" t="str">
        <f t="shared" si="24"/>
        <v>Benefits2</v>
      </c>
      <c r="F296" s="86" t="s">
        <v>768</v>
      </c>
      <c r="G296" s="242">
        <v>7.8384615384615389E-3</v>
      </c>
      <c r="H296" s="245">
        <v>110.4148123035866</v>
      </c>
    </row>
    <row r="297" spans="1:8">
      <c r="A297" s="86" t="str">
        <v>benbase3</v>
      </c>
      <c r="B297" s="239">
        <v>296</v>
      </c>
      <c r="C297" s="86" t="s">
        <v>765</v>
      </c>
      <c r="D297" s="241">
        <f>COUNTIF($C$1:$C297,C297)</f>
        <v>3</v>
      </c>
      <c r="E297" s="241" t="str">
        <f t="shared" si="24"/>
        <v>Benefits3</v>
      </c>
      <c r="F297" s="86" t="s">
        <v>770</v>
      </c>
      <c r="G297" s="242">
        <v>0.14733846153846153</v>
      </c>
      <c r="H297" s="245">
        <v>103.83466951358433</v>
      </c>
    </row>
    <row r="298" spans="1:8">
      <c r="A298" s="86" t="str">
        <v>benbase4</v>
      </c>
      <c r="B298" s="239">
        <v>297</v>
      </c>
      <c r="C298" s="86" t="s">
        <v>765</v>
      </c>
      <c r="D298" s="241">
        <f>COUNTIF($C$1:$C298,C298)</f>
        <v>4</v>
      </c>
      <c r="E298" s="241" t="str">
        <f t="shared" si="24"/>
        <v>Benefits4</v>
      </c>
      <c r="F298" s="86" t="s">
        <v>772</v>
      </c>
      <c r="G298" s="242">
        <v>2.4069230769230766E-2</v>
      </c>
      <c r="H298" s="245">
        <v>108.53701189184066</v>
      </c>
    </row>
    <row r="299" spans="1:8">
      <c r="A299" s="86" t="str">
        <v>finsit_savalot</v>
      </c>
      <c r="B299" s="239">
        <v>298</v>
      </c>
      <c r="C299" s="86" t="s">
        <v>774</v>
      </c>
      <c r="D299" s="241">
        <f>COUNTIF($C$1:$C299,C299)</f>
        <v>1</v>
      </c>
      <c r="E299" s="241" t="str">
        <f t="shared" si="24"/>
        <v>Financial Situation1</v>
      </c>
      <c r="F299" s="86" t="s">
        <v>775</v>
      </c>
      <c r="G299" s="242">
        <v>0.1004923076923077</v>
      </c>
      <c r="H299" s="245">
        <v>87.286779934275344</v>
      </c>
    </row>
    <row r="300" spans="1:8">
      <c r="A300" s="86" t="str">
        <v>finsit_savlittle</v>
      </c>
      <c r="B300" s="239">
        <v>299</v>
      </c>
      <c r="C300" s="86" t="s">
        <v>774</v>
      </c>
      <c r="D300" s="241">
        <f>COUNTIF($C$1:$C300,C300)</f>
        <v>2</v>
      </c>
      <c r="E300" s="241" t="str">
        <f t="shared" si="24"/>
        <v>Financial Situation2</v>
      </c>
      <c r="F300" s="86" t="s">
        <v>777</v>
      </c>
      <c r="G300" s="242">
        <v>0.53369999999999995</v>
      </c>
      <c r="H300" s="245">
        <v>100.02908042970668</v>
      </c>
    </row>
    <row r="301" spans="1:8">
      <c r="A301" s="86" t="str">
        <v>finsit_even</v>
      </c>
      <c r="B301" s="239">
        <v>300</v>
      </c>
      <c r="C301" s="86" t="s">
        <v>774</v>
      </c>
      <c r="D301" s="241">
        <f>COUNTIF($C$1:$C301,C301)</f>
        <v>3</v>
      </c>
      <c r="E301" s="241" t="str">
        <f t="shared" si="24"/>
        <v>Financial Situation3</v>
      </c>
      <c r="F301" s="86" t="s">
        <v>779</v>
      </c>
      <c r="G301" s="242">
        <v>0.30474615384615383</v>
      </c>
      <c r="H301" s="245">
        <v>106.25909663187332</v>
      </c>
    </row>
    <row r="302" spans="1:8">
      <c r="A302" s="86" t="str">
        <v>finsit_debt</v>
      </c>
      <c r="B302" s="239">
        <v>301</v>
      </c>
      <c r="C302" s="86" t="s">
        <v>774</v>
      </c>
      <c r="D302" s="241">
        <f>COUNTIF($C$1:$C302,C302)</f>
        <v>4</v>
      </c>
      <c r="E302" s="241" t="str">
        <f t="shared" si="24"/>
        <v>Financial Situation4</v>
      </c>
      <c r="F302" s="86" t="s">
        <v>781</v>
      </c>
      <c r="G302" s="242">
        <v>6.1292307692307695E-2</v>
      </c>
      <c r="H302" s="245">
        <v>94.567071200921106</v>
      </c>
    </row>
    <row r="303" spans="1:8">
      <c r="A303" s="86" t="str">
        <v>smartband</v>
      </c>
      <c r="B303" s="239">
        <v>302</v>
      </c>
      <c r="C303" s="86" t="s">
        <v>783</v>
      </c>
      <c r="D303" s="241">
        <f>COUNTIF($C$1:$C303,C303)</f>
        <v>1</v>
      </c>
      <c r="E303" s="241" t="str">
        <f t="shared" si="24"/>
        <v>Contactless1</v>
      </c>
      <c r="F303" s="86" t="s">
        <v>784</v>
      </c>
      <c r="G303" s="242">
        <v>0.11729999999999999</v>
      </c>
      <c r="H303" s="245">
        <v>88.367633409591704</v>
      </c>
    </row>
    <row r="304" spans="1:8">
      <c r="A304" s="86" t="str">
        <v>cur_contless</v>
      </c>
      <c r="B304" s="239">
        <v>303</v>
      </c>
      <c r="C304" s="86" t="s">
        <v>783</v>
      </c>
      <c r="D304" s="241">
        <f>COUNTIF($C$1:$C304,C304)</f>
        <v>2</v>
      </c>
      <c r="E304" s="241" t="str">
        <f t="shared" si="24"/>
        <v>Contactless2</v>
      </c>
      <c r="F304" s="86" t="s">
        <v>786</v>
      </c>
      <c r="G304" s="242">
        <v>0.58732307692307695</v>
      </c>
      <c r="H304" s="245">
        <v>96.970338981011423</v>
      </c>
    </row>
    <row r="305" spans="1:8">
      <c r="A305" s="86" t="str">
        <v>CDS_1PLUS</v>
      </c>
      <c r="B305" s="239">
        <v>304</v>
      </c>
      <c r="C305" s="86" t="s">
        <v>788</v>
      </c>
      <c r="D305" s="241">
        <f>COUNTIF($C$1:$C305,C305)</f>
        <v>1</v>
      </c>
      <c r="E305" s="241" t="str">
        <f t="shared" si="24"/>
        <v>Credit Cards1</v>
      </c>
      <c r="F305" s="86" t="s">
        <v>789</v>
      </c>
      <c r="G305" s="242">
        <v>0.51416153846153856</v>
      </c>
      <c r="H305" s="245">
        <v>95.056759298003044</v>
      </c>
    </row>
    <row r="306" spans="1:8">
      <c r="A306" s="86" t="str">
        <v>CDS_2PLUS</v>
      </c>
      <c r="B306" s="239">
        <v>305</v>
      </c>
      <c r="C306" s="86" t="s">
        <v>788</v>
      </c>
      <c r="D306" s="241">
        <f>COUNTIF($C$1:$C306,C306)</f>
        <v>2</v>
      </c>
      <c r="E306" s="241" t="str">
        <f t="shared" si="24"/>
        <v>Credit Cards2</v>
      </c>
      <c r="F306" s="86" t="s">
        <v>791</v>
      </c>
      <c r="G306" s="242">
        <v>0.19593076923076921</v>
      </c>
      <c r="H306" s="245">
        <v>87.262151755955344</v>
      </c>
    </row>
    <row r="307" spans="1:8">
      <c r="A307" s="86" t="str">
        <v>CDS_SPE500PLUS</v>
      </c>
      <c r="B307" s="239">
        <v>306</v>
      </c>
      <c r="C307" s="86" t="s">
        <v>788</v>
      </c>
      <c r="D307" s="241">
        <f>COUNTIF($C$1:$C307,C307)</f>
        <v>3</v>
      </c>
      <c r="E307" s="241" t="str">
        <f t="shared" si="24"/>
        <v>Credit Cards3</v>
      </c>
      <c r="F307" s="86" t="s">
        <v>793</v>
      </c>
      <c r="G307" s="242">
        <v>0.11102307692307693</v>
      </c>
      <c r="H307" s="245">
        <v>77.03438994298179</v>
      </c>
    </row>
    <row r="308" spans="1:8">
      <c r="A308" s="86" t="str">
        <v>CDS_USE6T1M</v>
      </c>
      <c r="B308" s="239">
        <v>307</v>
      </c>
      <c r="C308" s="86" t="s">
        <v>788</v>
      </c>
      <c r="D308" s="241">
        <f>COUNTIF($C$1:$C308,C308)</f>
        <v>4</v>
      </c>
      <c r="E308" s="241" t="str">
        <f t="shared" si="24"/>
        <v>Credit Cards4</v>
      </c>
      <c r="F308" s="86" t="s">
        <v>795</v>
      </c>
      <c r="G308" s="242">
        <v>0.1776307692307692</v>
      </c>
      <c r="H308" s="245">
        <v>82.654680451175651</v>
      </c>
    </row>
    <row r="309" spans="1:8">
      <c r="A309" s="86" t="str">
        <v>CDS_REVOL</v>
      </c>
      <c r="B309" s="239">
        <v>308</v>
      </c>
      <c r="C309" s="86" t="s">
        <v>788</v>
      </c>
      <c r="D309" s="241">
        <f>COUNTIF($C$1:$C309,C309)</f>
        <v>5</v>
      </c>
      <c r="E309" s="241" t="str">
        <f t="shared" si="24"/>
        <v>Credit Cards5</v>
      </c>
      <c r="F309" s="86" t="s">
        <v>797</v>
      </c>
      <c r="G309" s="242">
        <v>8.0330769230769233E-2</v>
      </c>
      <c r="H309" s="245">
        <v>97.8619761814995</v>
      </c>
    </row>
    <row r="310" spans="1:8">
      <c r="A310" s="86" t="str">
        <v>CDS_TRANS</v>
      </c>
      <c r="B310" s="239">
        <v>309</v>
      </c>
      <c r="C310" s="86" t="s">
        <v>788</v>
      </c>
      <c r="D310" s="241">
        <f>COUNTIF($C$1:$C310,C310)</f>
        <v>6</v>
      </c>
      <c r="E310" s="241" t="str">
        <f t="shared" si="24"/>
        <v>Credit Cards6</v>
      </c>
      <c r="F310" s="86" t="s">
        <v>799</v>
      </c>
      <c r="G310" s="242">
        <v>0.36272307692307687</v>
      </c>
      <c r="H310" s="245">
        <v>92.384696762150838</v>
      </c>
    </row>
    <row r="311" spans="1:8">
      <c r="A311" s="86" t="str">
        <v>ca_have</v>
      </c>
      <c r="B311" s="239">
        <v>310</v>
      </c>
      <c r="C311" s="86" t="s">
        <v>801</v>
      </c>
      <c r="D311" s="241">
        <f>COUNTIF($C$1:$C311,C311)</f>
        <v>1</v>
      </c>
      <c r="E311" s="241" t="str">
        <f t="shared" si="24"/>
        <v>Current account, Savings and Investments1</v>
      </c>
      <c r="F311" s="86" t="s">
        <v>802</v>
      </c>
      <c r="G311" s="242">
        <v>0.90543846153846164</v>
      </c>
      <c r="H311" s="245">
        <v>100.42797298256603</v>
      </c>
    </row>
    <row r="312" spans="1:8">
      <c r="A312" s="86" t="str">
        <v>sv_have</v>
      </c>
      <c r="B312" s="239">
        <v>311</v>
      </c>
      <c r="C312" s="86" t="s">
        <v>801</v>
      </c>
      <c r="D312" s="241">
        <f>COUNTIF($C$1:$C312,C312)</f>
        <v>2</v>
      </c>
      <c r="E312" s="241" t="str">
        <f t="shared" si="24"/>
        <v>Current account, Savings and Investments2</v>
      </c>
      <c r="F312" s="86" t="s">
        <v>804</v>
      </c>
      <c r="G312" s="242">
        <v>0.56706153846153851</v>
      </c>
      <c r="H312" s="245">
        <v>97.122577284024274</v>
      </c>
    </row>
    <row r="313" spans="1:8">
      <c r="A313" s="86" t="str">
        <v>unreg_have</v>
      </c>
      <c r="B313" s="239">
        <v>312</v>
      </c>
      <c r="C313" s="86" t="s">
        <v>801</v>
      </c>
      <c r="D313" s="241">
        <f>COUNTIF($C$1:$C313,C313)</f>
        <v>3</v>
      </c>
      <c r="E313" s="241" t="str">
        <f t="shared" si="24"/>
        <v>Current account, Savings and Investments3</v>
      </c>
      <c r="F313" s="86" t="s">
        <v>806</v>
      </c>
      <c r="G313" s="242">
        <v>0.86351538461538468</v>
      </c>
      <c r="H313" s="245">
        <v>100.75722586223144</v>
      </c>
    </row>
    <row r="314" spans="1:8">
      <c r="A314" s="86" t="str">
        <v>reg_have</v>
      </c>
      <c r="B314" s="239">
        <v>313</v>
      </c>
      <c r="C314" s="86" t="s">
        <v>801</v>
      </c>
      <c r="D314" s="241">
        <f>COUNTIF($C$1:$C314,C314)</f>
        <v>4</v>
      </c>
      <c r="E314" s="241" t="str">
        <f t="shared" si="24"/>
        <v>Current account, Savings and Investments4</v>
      </c>
      <c r="F314" s="86" t="s">
        <v>808</v>
      </c>
      <c r="G314" s="242">
        <v>0.60956923076923075</v>
      </c>
      <c r="H314" s="245">
        <v>97.78330137837105</v>
      </c>
    </row>
    <row r="315" spans="1:8">
      <c r="A315" s="86" t="str">
        <v>SAV_INSTANT</v>
      </c>
      <c r="B315" s="239">
        <v>314</v>
      </c>
      <c r="C315" s="86" t="s">
        <v>801</v>
      </c>
      <c r="D315" s="241">
        <f>COUNTIF($C$1:$C315,C315)</f>
        <v>5</v>
      </c>
      <c r="E315" s="241" t="str">
        <f t="shared" si="24"/>
        <v>Current account, Savings and Investments5</v>
      </c>
      <c r="F315" s="86" t="s">
        <v>810</v>
      </c>
      <c r="G315" s="242">
        <v>0.42426153846153841</v>
      </c>
      <c r="H315" s="245">
        <v>97.379902829519224</v>
      </c>
    </row>
    <row r="316" spans="1:8">
      <c r="A316" s="86" t="str">
        <v>SAV_CASHISA</v>
      </c>
      <c r="B316" s="239">
        <v>315</v>
      </c>
      <c r="C316" s="86" t="s">
        <v>801</v>
      </c>
      <c r="D316" s="241">
        <f>COUNTIF($C$1:$C316,C316)</f>
        <v>6</v>
      </c>
      <c r="E316" s="241" t="str">
        <f t="shared" si="24"/>
        <v>Current account, Savings and Investments6</v>
      </c>
      <c r="F316" s="86" t="s">
        <v>812</v>
      </c>
      <c r="G316" s="242">
        <v>0.27301538461538466</v>
      </c>
      <c r="H316" s="245">
        <v>98.192656041341621</v>
      </c>
    </row>
    <row r="317" spans="1:8">
      <c r="A317" s="86" t="str">
        <v>INV_SHARESISA</v>
      </c>
      <c r="B317" s="239">
        <v>316</v>
      </c>
      <c r="C317" s="86" t="s">
        <v>801</v>
      </c>
      <c r="D317" s="241">
        <f>COUNTIF($C$1:$C317,C317)</f>
        <v>7</v>
      </c>
      <c r="E317" s="241" t="str">
        <f t="shared" si="24"/>
        <v>Current account, Savings and Investments7</v>
      </c>
      <c r="F317" s="86" t="s">
        <v>814</v>
      </c>
      <c r="G317" s="242">
        <v>8.8276923076923072E-2</v>
      </c>
      <c r="H317" s="245">
        <v>80.982401911924924</v>
      </c>
    </row>
    <row r="318" spans="1:8">
      <c r="A318" s="86" t="str">
        <v>INV_UNITTRUST</v>
      </c>
      <c r="B318" s="239">
        <v>317</v>
      </c>
      <c r="C318" s="86" t="s">
        <v>801</v>
      </c>
      <c r="D318" s="241">
        <f>COUNTIF($C$1:$C318,C318)</f>
        <v>8</v>
      </c>
      <c r="E318" s="241" t="str">
        <f t="shared" si="24"/>
        <v>Current account, Savings and Investments8</v>
      </c>
      <c r="F318" s="86" t="s">
        <v>816</v>
      </c>
      <c r="G318" s="242">
        <v>9.9538461538461551E-3</v>
      </c>
      <c r="H318" s="245">
        <v>67.945496580632579</v>
      </c>
    </row>
    <row r="319" spans="1:8">
      <c r="A319" s="86" t="str">
        <v>INV_SHARES</v>
      </c>
      <c r="B319" s="239">
        <v>318</v>
      </c>
      <c r="C319" s="86" t="s">
        <v>801</v>
      </c>
      <c r="D319" s="241">
        <f>COUNTIF($C$1:$C319,C319)</f>
        <v>9</v>
      </c>
      <c r="E319" s="241" t="str">
        <f t="shared" si="24"/>
        <v>Current account, Savings and Investments9</v>
      </c>
      <c r="F319" s="86" t="s">
        <v>818</v>
      </c>
      <c r="G319" s="242">
        <v>7.8361538461538469E-2</v>
      </c>
      <c r="H319" s="245">
        <v>77.435273549187372</v>
      </c>
    </row>
    <row r="320" spans="1:8">
      <c r="A320" s="86" t="str">
        <v>INV_BONDS</v>
      </c>
      <c r="B320" s="239">
        <v>319</v>
      </c>
      <c r="C320" s="86" t="s">
        <v>801</v>
      </c>
      <c r="D320" s="241">
        <f>COUNTIF($C$1:$C320,C320)</f>
        <v>10</v>
      </c>
      <c r="E320" s="241" t="str">
        <f t="shared" si="24"/>
        <v>Current account, Savings and Investments10</v>
      </c>
      <c r="F320" s="86" t="s">
        <v>820</v>
      </c>
      <c r="G320" s="242">
        <v>2.3892307692307695E-2</v>
      </c>
      <c r="H320" s="245">
        <v>87.050967566892894</v>
      </c>
    </row>
    <row r="321" spans="1:8">
      <c r="A321" s="86" t="str">
        <v>SAV_NATSAV</v>
      </c>
      <c r="B321" s="239">
        <v>320</v>
      </c>
      <c r="C321" s="86" t="s">
        <v>801</v>
      </c>
      <c r="D321" s="241">
        <f>COUNTIF($C$1:$C321,C321)</f>
        <v>11</v>
      </c>
      <c r="E321" s="241" t="str">
        <f t="shared" si="24"/>
        <v>Current account, Savings and Investments11</v>
      </c>
      <c r="F321" s="86" t="s">
        <v>822</v>
      </c>
      <c r="G321" s="242">
        <v>0.18257692307692308</v>
      </c>
      <c r="H321" s="245">
        <v>92.870822497312261</v>
      </c>
    </row>
    <row r="322" spans="1:8">
      <c r="A322" s="86" t="str">
        <v>INV_ANY</v>
      </c>
      <c r="B322" s="239">
        <v>321</v>
      </c>
      <c r="C322" s="86" t="s">
        <v>801</v>
      </c>
      <c r="D322" s="241">
        <f>COUNTIF($C$1:$C322,C322)</f>
        <v>12</v>
      </c>
      <c r="E322" s="241" t="str">
        <f t="shared" si="24"/>
        <v>Current account, Savings and Investments12</v>
      </c>
      <c r="F322" s="86" t="s">
        <v>824</v>
      </c>
      <c r="G322" s="242">
        <v>0.18061538461538462</v>
      </c>
      <c r="H322" s="245">
        <v>82.983011014445424</v>
      </c>
    </row>
    <row r="323" spans="1:8">
      <c r="A323" s="86" t="str">
        <v>INV_VAL6</v>
      </c>
      <c r="B323" s="239">
        <v>322</v>
      </c>
      <c r="C323" s="86" t="s">
        <v>801</v>
      </c>
      <c r="D323" s="241">
        <f>COUNTIF($C$1:$C323,C323)</f>
        <v>13</v>
      </c>
      <c r="E323" s="241" t="str">
        <f t="shared" ref="E323:E386" si="25">C323&amp;D323</f>
        <v>Current account, Savings and Investments13</v>
      </c>
      <c r="F323" s="86" t="s">
        <v>826</v>
      </c>
      <c r="G323" s="242">
        <v>4.9876923076923076E-2</v>
      </c>
      <c r="H323" s="245">
        <v>73.211887005527004</v>
      </c>
    </row>
    <row r="324" spans="1:8">
      <c r="A324" s="86" t="str">
        <v>SAV_VALA</v>
      </c>
      <c r="B324" s="239">
        <v>323</v>
      </c>
      <c r="C324" s="86" t="s">
        <v>801</v>
      </c>
      <c r="D324" s="241">
        <f>COUNTIF($C$1:$C324,C324)</f>
        <v>14</v>
      </c>
      <c r="E324" s="241" t="str">
        <f t="shared" si="25"/>
        <v>Current account, Savings and Investments14</v>
      </c>
      <c r="F324" s="86" t="s">
        <v>828</v>
      </c>
      <c r="G324" s="242">
        <v>0.13741538461538461</v>
      </c>
      <c r="H324" s="245">
        <v>105.01267964832404</v>
      </c>
    </row>
    <row r="325" spans="1:8">
      <c r="A325" s="86" t="str">
        <v>SAV_VAL3</v>
      </c>
      <c r="B325" s="239">
        <v>324</v>
      </c>
      <c r="C325" s="86" t="s">
        <v>801</v>
      </c>
      <c r="D325" s="241">
        <f>COUNTIF($C$1:$C325,C325)</f>
        <v>15</v>
      </c>
      <c r="E325" s="241" t="str">
        <f t="shared" si="25"/>
        <v>Current account, Savings and Investments15</v>
      </c>
      <c r="F325" s="86" t="s">
        <v>830</v>
      </c>
      <c r="G325" s="242">
        <v>0.10637692307692309</v>
      </c>
      <c r="H325" s="245">
        <v>100.79465072773569</v>
      </c>
    </row>
    <row r="326" spans="1:8">
      <c r="A326" s="86" t="str">
        <v>SAV_VAL4</v>
      </c>
      <c r="B326" s="239">
        <v>325</v>
      </c>
      <c r="C326" s="86" t="s">
        <v>801</v>
      </c>
      <c r="D326" s="241">
        <f>COUNTIF($C$1:$C326,C326)</f>
        <v>16</v>
      </c>
      <c r="E326" s="241" t="str">
        <f t="shared" si="25"/>
        <v>Current account, Savings and Investments16</v>
      </c>
      <c r="F326" s="86" t="s">
        <v>832</v>
      </c>
      <c r="G326" s="242">
        <v>0.12816923076923073</v>
      </c>
      <c r="H326" s="245">
        <v>99.885625987726741</v>
      </c>
    </row>
    <row r="327" spans="1:8">
      <c r="A327" s="86" t="str">
        <v>SAV_VALC</v>
      </c>
      <c r="B327" s="239">
        <v>326</v>
      </c>
      <c r="C327" s="86" t="s">
        <v>801</v>
      </c>
      <c r="D327" s="241">
        <f>COUNTIF($C$1:$C327,C327)</f>
        <v>17</v>
      </c>
      <c r="E327" s="241" t="str">
        <f t="shared" si="25"/>
        <v>Current account, Savings and Investments17</v>
      </c>
      <c r="F327" s="86" t="s">
        <v>834</v>
      </c>
      <c r="G327" s="242">
        <v>0.19476153846153849</v>
      </c>
      <c r="H327" s="245">
        <v>88.921577343952649</v>
      </c>
    </row>
    <row r="328" spans="1:8">
      <c r="A328" s="86" t="str">
        <v>LOA_HAS</v>
      </c>
      <c r="B328" s="239">
        <v>327</v>
      </c>
      <c r="C328" s="86" t="s">
        <v>836</v>
      </c>
      <c r="D328" s="241">
        <f>COUNTIF($C$1:$C328,C328)</f>
        <v>1</v>
      </c>
      <c r="E328" s="241" t="str">
        <f t="shared" si="25"/>
        <v>Loans1</v>
      </c>
      <c r="F328" s="86" t="s">
        <v>837</v>
      </c>
      <c r="G328" s="242">
        <v>0.12212307692307695</v>
      </c>
      <c r="H328" s="245">
        <v>97.958881885444583</v>
      </c>
    </row>
    <row r="329" spans="1:8">
      <c r="A329" s="86" t="str">
        <v>LOA_UNS</v>
      </c>
      <c r="B329" s="239">
        <v>328</v>
      </c>
      <c r="C329" s="86" t="s">
        <v>836</v>
      </c>
      <c r="D329" s="241">
        <f>COUNTIF($C$1:$C329,C329)</f>
        <v>2</v>
      </c>
      <c r="E329" s="241" t="str">
        <f t="shared" si="25"/>
        <v>Loans2</v>
      </c>
      <c r="F329" s="86" t="s">
        <v>839</v>
      </c>
      <c r="G329" s="242">
        <v>6.8069230769230771E-2</v>
      </c>
      <c r="H329" s="245">
        <v>101.49347149340005</v>
      </c>
    </row>
    <row r="330" spans="1:8">
      <c r="A330" s="86" t="str">
        <v>LOA_2PLUS</v>
      </c>
      <c r="B330" s="239">
        <v>329</v>
      </c>
      <c r="C330" s="86" t="s">
        <v>836</v>
      </c>
      <c r="D330" s="241">
        <f>COUNTIF($C$1:$C330,C330)</f>
        <v>3</v>
      </c>
      <c r="E330" s="241" t="str">
        <f t="shared" si="25"/>
        <v>Loans3</v>
      </c>
      <c r="F330" s="86" t="s">
        <v>841</v>
      </c>
      <c r="G330" s="242">
        <v>2.4353846153846156E-2</v>
      </c>
      <c r="H330" s="245">
        <v>96.056581675075719</v>
      </c>
    </row>
    <row r="331" spans="1:8">
      <c r="A331" s="86" t="str">
        <v>UNSECGT15K</v>
      </c>
      <c r="B331" s="239">
        <v>330</v>
      </c>
      <c r="C331" s="86" t="s">
        <v>836</v>
      </c>
      <c r="D331" s="241">
        <f>COUNTIF($C$1:$C331,C331)</f>
        <v>4</v>
      </c>
      <c r="E331" s="241" t="str">
        <f t="shared" si="25"/>
        <v>Loans4</v>
      </c>
      <c r="F331" s="86" t="s">
        <v>843</v>
      </c>
      <c r="G331" s="242">
        <v>1.146923076923077E-2</v>
      </c>
      <c r="H331" s="245">
        <v>95.151053599922761</v>
      </c>
    </row>
    <row r="332" spans="1:8">
      <c r="A332" s="86" t="str">
        <v>PHLTH</v>
      </c>
      <c r="B332" s="239">
        <v>331</v>
      </c>
      <c r="C332" s="86" t="s">
        <v>845</v>
      </c>
      <c r="D332" s="241">
        <f>COUNTIF($C$1:$C332,C332)</f>
        <v>1</v>
      </c>
      <c r="E332" s="241" t="str">
        <f t="shared" si="25"/>
        <v>Insurance and Pensions1</v>
      </c>
      <c r="F332" s="86" t="s">
        <v>846</v>
      </c>
      <c r="G332" s="242">
        <v>3.6861538461538459E-2</v>
      </c>
      <c r="H332" s="245">
        <v>84.509570477351346</v>
      </c>
    </row>
    <row r="333" spans="1:8">
      <c r="A333" s="86" t="str">
        <v>CHLTH</v>
      </c>
      <c r="B333" s="239">
        <v>332</v>
      </c>
      <c r="C333" s="86" t="s">
        <v>845</v>
      </c>
      <c r="D333" s="241">
        <f>COUNTIF($C$1:$C333,C333)</f>
        <v>2</v>
      </c>
      <c r="E333" s="241" t="str">
        <f t="shared" si="25"/>
        <v>Insurance and Pensions2</v>
      </c>
      <c r="F333" s="86" t="s">
        <v>848</v>
      </c>
      <c r="G333" s="242">
        <v>3.2953846153846153E-2</v>
      </c>
      <c r="H333" s="245">
        <v>74.79802680162409</v>
      </c>
    </row>
    <row r="334" spans="1:8">
      <c r="A334" s="86" t="str">
        <v>LIF_ASSUR</v>
      </c>
      <c r="B334" s="239">
        <v>333</v>
      </c>
      <c r="C334" s="86" t="s">
        <v>845</v>
      </c>
      <c r="D334" s="241">
        <f>COUNTIF($C$1:$C334,C334)</f>
        <v>3</v>
      </c>
      <c r="E334" s="241" t="str">
        <f t="shared" si="25"/>
        <v>Insurance and Pensions3</v>
      </c>
      <c r="F334" s="86" t="s">
        <v>850</v>
      </c>
      <c r="G334" s="242">
        <v>0.34142307692307694</v>
      </c>
      <c r="H334" s="245">
        <v>99.69449943940765</v>
      </c>
    </row>
    <row r="335" spans="1:8">
      <c r="A335" s="86" t="str">
        <v>LIF_PROTECT</v>
      </c>
      <c r="B335" s="239">
        <v>334</v>
      </c>
      <c r="C335" s="86" t="s">
        <v>845</v>
      </c>
      <c r="D335" s="241">
        <f>COUNTIF($C$1:$C335,C335)</f>
        <v>4</v>
      </c>
      <c r="E335" s="241" t="str">
        <f t="shared" si="25"/>
        <v>Insurance and Pensions4</v>
      </c>
      <c r="F335" s="86" t="s">
        <v>852</v>
      </c>
      <c r="G335" s="242">
        <v>0.24255384615384609</v>
      </c>
      <c r="H335" s="245">
        <v>101.10817395756817</v>
      </c>
    </row>
    <row r="336" spans="1:8">
      <c r="A336" s="86" t="str">
        <v>PEN_CO</v>
      </c>
      <c r="B336" s="239">
        <v>335</v>
      </c>
      <c r="C336" s="86" t="s">
        <v>845</v>
      </c>
      <c r="D336" s="241">
        <f>COUNTIF($C$1:$C336,C336)</f>
        <v>5</v>
      </c>
      <c r="E336" s="241" t="str">
        <f t="shared" si="25"/>
        <v>Insurance and Pensions5</v>
      </c>
      <c r="F336" s="86" t="s">
        <v>854</v>
      </c>
      <c r="G336" s="242">
        <v>0.33539230769230771</v>
      </c>
      <c r="H336" s="245">
        <v>98.366859474279394</v>
      </c>
    </row>
    <row r="337" spans="1:8">
      <c r="A337" s="86" t="str">
        <v>PEN_PERS</v>
      </c>
      <c r="B337" s="239">
        <v>336</v>
      </c>
      <c r="C337" s="86" t="s">
        <v>845</v>
      </c>
      <c r="D337" s="241">
        <f>COUNTIF($C$1:$C337,C337)</f>
        <v>6</v>
      </c>
      <c r="E337" s="241" t="str">
        <f t="shared" si="25"/>
        <v>Insurance and Pensions6</v>
      </c>
      <c r="F337" s="86" t="s">
        <v>856</v>
      </c>
      <c r="G337" s="242">
        <v>5.5276923076923078E-2</v>
      </c>
      <c r="H337" s="245">
        <v>88.696270237050129</v>
      </c>
    </row>
    <row r="338" spans="1:8">
      <c r="A338" s="86" t="str">
        <v>PEN_OTHER</v>
      </c>
      <c r="B338" s="239">
        <v>337</v>
      </c>
      <c r="C338" s="86" t="s">
        <v>845</v>
      </c>
      <c r="D338" s="241">
        <f>COUNTIF($C$1:$C338,C338)</f>
        <v>7</v>
      </c>
      <c r="E338" s="241" t="str">
        <f t="shared" si="25"/>
        <v>Insurance and Pensions7</v>
      </c>
      <c r="F338" s="86" t="s">
        <v>858</v>
      </c>
      <c r="G338" s="242">
        <v>0.16722307692307692</v>
      </c>
      <c r="H338" s="245">
        <v>89.047598001010215</v>
      </c>
    </row>
    <row r="339" spans="1:8">
      <c r="A339" s="86" t="str">
        <v>banktool</v>
      </c>
      <c r="B339" s="239">
        <v>338</v>
      </c>
      <c r="C339" s="86" t="s">
        <v>860</v>
      </c>
      <c r="D339" s="241">
        <f>COUNTIF($C$1:$C339,C339)</f>
        <v>1</v>
      </c>
      <c r="E339" s="241" t="str">
        <f t="shared" si="25"/>
        <v>FinTech1</v>
      </c>
      <c r="F339" s="86" t="s">
        <v>861</v>
      </c>
      <c r="G339" s="242">
        <v>4.9507692307692308E-2</v>
      </c>
      <c r="H339" s="245">
        <v>89.500319489953284</v>
      </c>
    </row>
    <row r="340" spans="1:8">
      <c r="A340" s="86" t="str">
        <v>mmgttool</v>
      </c>
      <c r="B340" s="239">
        <v>339</v>
      </c>
      <c r="C340" s="86" t="s">
        <v>860</v>
      </c>
      <c r="D340" s="241">
        <f>COUNTIF($C$1:$C340,C340)</f>
        <v>2</v>
      </c>
      <c r="E340" s="241" t="str">
        <f t="shared" si="25"/>
        <v>FinTech2</v>
      </c>
      <c r="F340" s="86" t="s">
        <v>863</v>
      </c>
      <c r="G340" s="242">
        <v>4.2661538461538473E-2</v>
      </c>
      <c r="H340" s="245">
        <v>91.372453521599553</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0.39191538461538455</v>
      </c>
      <c r="H341" s="245">
        <v>101.49244566796791</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0.38439999999999996</v>
      </c>
      <c r="H342" s="245">
        <v>98.977757800128302</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0.11609999999999999</v>
      </c>
      <c r="H343" s="245">
        <v>98.060552323249851</v>
      </c>
    </row>
    <row r="344" spans="1:8">
      <c r="A344" s="86" t="str">
        <v>ca_pst</v>
      </c>
      <c r="B344" s="239">
        <v>343</v>
      </c>
      <c r="C344" s="86" t="s">
        <v>866</v>
      </c>
      <c r="D344" s="241">
        <f>COUNTIF($C$1:$C344,C344)</f>
        <v>4</v>
      </c>
      <c r="E344" s="241" t="str">
        <f t="shared" si="25"/>
        <v>Arrange current account (% of those who arranged CA in last 12 months)4</v>
      </c>
      <c r="F344" s="86" t="s">
        <v>873</v>
      </c>
      <c r="G344" s="242">
        <v>5.1823076923076923E-2</v>
      </c>
      <c r="H344" s="245">
        <v>102.31129212682417</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5.5376923076923074E-2</v>
      </c>
      <c r="H345" s="245">
        <v>98.0847370891682</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0.14598461538461538</v>
      </c>
      <c r="H346" s="245">
        <v>102.79784945531254</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0.3771846153846154</v>
      </c>
      <c r="H347" s="245">
        <v>97.534653985238464</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0.21048461538461538</v>
      </c>
      <c r="H348" s="245">
        <v>100.05101819737317</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8.8253846153846155E-2</v>
      </c>
      <c r="H349" s="245">
        <v>106.72199357912653</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0.1779692307692308</v>
      </c>
      <c r="H350" s="245">
        <v>100.00567440526493</v>
      </c>
    </row>
    <row r="351" spans="1:8">
      <c r="A351" s="86" t="str">
        <v>reg_fac</v>
      </c>
      <c r="B351" s="239">
        <v>350</v>
      </c>
      <c r="C351" s="86" t="s">
        <v>883</v>
      </c>
      <c r="D351" s="241">
        <f>COUNTIF($C$1:$C351,C351)</f>
        <v>1</v>
      </c>
      <c r="E351" s="241" t="str">
        <f t="shared" si="25"/>
        <v>Arrange mortgage (% of all people with a mortgage)1</v>
      </c>
      <c r="F351" s="86" t="s">
        <v>867</v>
      </c>
      <c r="G351" s="242">
        <v>0.64255384615384625</v>
      </c>
      <c r="H351" s="245">
        <v>105.3379818599482</v>
      </c>
    </row>
    <row r="352" spans="1:8">
      <c r="A352" s="86" t="str">
        <v>reg_net</v>
      </c>
      <c r="B352" s="239">
        <v>351</v>
      </c>
      <c r="C352" s="86" t="s">
        <v>883</v>
      </c>
      <c r="D352" s="241">
        <f>COUNTIF($C$1:$C352,C352)</f>
        <v>2</v>
      </c>
      <c r="E352" s="241" t="str">
        <f t="shared" si="25"/>
        <v>Arrange mortgage (% of all people with a mortgage)2</v>
      </c>
      <c r="F352" s="86" t="s">
        <v>869</v>
      </c>
      <c r="G352" s="242">
        <v>9.5638461538461533E-2</v>
      </c>
      <c r="H352" s="245">
        <v>92.717545713589928</v>
      </c>
    </row>
    <row r="353" spans="1:8">
      <c r="A353" s="86" t="str">
        <v>reg_pho</v>
      </c>
      <c r="B353" s="239">
        <v>352</v>
      </c>
      <c r="C353" s="86" t="s">
        <v>883</v>
      </c>
      <c r="D353" s="241">
        <f>COUNTIF($C$1:$C353,C353)</f>
        <v>3</v>
      </c>
      <c r="E353" s="241" t="str">
        <f t="shared" si="25"/>
        <v>Arrange mortgage (% of all people with a mortgage)3</v>
      </c>
      <c r="F353" s="86" t="s">
        <v>871</v>
      </c>
      <c r="G353" s="242">
        <v>0.16827692307692305</v>
      </c>
      <c r="H353" s="245">
        <v>89.232605012894112</v>
      </c>
    </row>
    <row r="354" spans="1:8">
      <c r="A354" s="86" t="str">
        <v>reg_pst</v>
      </c>
      <c r="B354" s="239">
        <v>353</v>
      </c>
      <c r="C354" s="86" t="s">
        <v>883</v>
      </c>
      <c r="D354" s="241">
        <f>COUNTIF($C$1:$C354,C354)</f>
        <v>4</v>
      </c>
      <c r="E354" s="241" t="str">
        <f t="shared" si="25"/>
        <v>Arrange mortgage (% of all people with a mortgage)4</v>
      </c>
      <c r="F354" s="86" t="s">
        <v>873</v>
      </c>
      <c r="G354" s="242">
        <v>5.6769230769230759E-2</v>
      </c>
      <c r="H354" s="245">
        <v>95.92568388043432</v>
      </c>
    </row>
    <row r="355" spans="1:8">
      <c r="A355" s="86" t="str">
        <v>reg_pcs</v>
      </c>
      <c r="B355" s="239">
        <v>354</v>
      </c>
      <c r="C355" s="86" t="s">
        <v>883</v>
      </c>
      <c r="D355" s="241">
        <f>COUNTIF($C$1:$C355,C355)</f>
        <v>5</v>
      </c>
      <c r="E355" s="241" t="str">
        <f t="shared" si="25"/>
        <v>Arrange mortgage (% of all people with a mortgage)5</v>
      </c>
      <c r="F355" s="86" t="s">
        <v>875</v>
      </c>
      <c r="G355" s="242">
        <v>9.1307692307692288E-3</v>
      </c>
      <c r="H355" s="245">
        <v>97.184997340894952</v>
      </c>
    </row>
    <row r="356" spans="1:8">
      <c r="A356" s="86" t="str">
        <v>reg_ifa</v>
      </c>
      <c r="B356" s="239">
        <v>355</v>
      </c>
      <c r="C356" s="86" t="s">
        <v>883</v>
      </c>
      <c r="D356" s="241">
        <f>COUNTIF($C$1:$C356,C356)</f>
        <v>6</v>
      </c>
      <c r="E356" s="241" t="str">
        <f t="shared" si="25"/>
        <v>Arrange mortgage (% of all people with a mortgage)6</v>
      </c>
      <c r="F356" s="86" t="s">
        <v>889</v>
      </c>
      <c r="G356" s="242">
        <v>2.7769230769230768E-2</v>
      </c>
      <c r="H356" s="245">
        <v>93.150421273440458</v>
      </c>
    </row>
    <row r="357" spans="1:8">
      <c r="A357" s="86" t="str">
        <v>manca_branch</v>
      </c>
      <c r="B357" s="239">
        <v>356</v>
      </c>
      <c r="C357" s="86" t="s">
        <v>891</v>
      </c>
      <c r="D357" s="241">
        <f>COUNTIF($C$1:$C357,C357)</f>
        <v>1</v>
      </c>
      <c r="E357" s="241" t="str">
        <f t="shared" si="25"/>
        <v>Manage current account1</v>
      </c>
      <c r="F357" s="86" t="s">
        <v>892</v>
      </c>
      <c r="G357" s="242">
        <v>0.58670769230769249</v>
      </c>
      <c r="H357" s="245">
        <v>102.59913517547403</v>
      </c>
    </row>
    <row r="358" spans="1:8">
      <c r="A358" s="86" t="str">
        <v>manca_net</v>
      </c>
      <c r="B358" s="239">
        <v>357</v>
      </c>
      <c r="C358" s="86" t="s">
        <v>891</v>
      </c>
      <c r="D358" s="241">
        <f>COUNTIF($C$1:$C358,C358)</f>
        <v>2</v>
      </c>
      <c r="E358" s="241" t="str">
        <f t="shared" si="25"/>
        <v>Manage current account2</v>
      </c>
      <c r="F358" s="86" t="s">
        <v>869</v>
      </c>
      <c r="G358" s="242">
        <v>0.5593307692307693</v>
      </c>
      <c r="H358" s="245">
        <v>94.230043863157135</v>
      </c>
    </row>
    <row r="359" spans="1:8">
      <c r="A359" s="86" t="str">
        <v>manca_mobnet</v>
      </c>
      <c r="B359" s="239">
        <v>358</v>
      </c>
      <c r="C359" s="86" t="s">
        <v>891</v>
      </c>
      <c r="D359" s="241">
        <f>COUNTIF($C$1:$C359,C359)</f>
        <v>3</v>
      </c>
      <c r="E359" s="241" t="str">
        <f t="shared" si="25"/>
        <v>Manage current account3</v>
      </c>
      <c r="F359" s="86" t="s">
        <v>895</v>
      </c>
      <c r="G359" s="242">
        <v>0.35645384615384607</v>
      </c>
      <c r="H359" s="245">
        <v>94.232370056149364</v>
      </c>
    </row>
    <row r="360" spans="1:8">
      <c r="A360" s="86" t="str">
        <v>manca_fixnet</v>
      </c>
      <c r="B360" s="239">
        <v>359</v>
      </c>
      <c r="C360" s="86" t="s">
        <v>891</v>
      </c>
      <c r="D360" s="241">
        <f>COUNTIF($C$1:$C360,C360)</f>
        <v>4</v>
      </c>
      <c r="E360" s="241" t="str">
        <f t="shared" si="25"/>
        <v>Manage current account4</v>
      </c>
      <c r="F360" s="86" t="s">
        <v>897</v>
      </c>
      <c r="G360" s="242">
        <v>0.37726153846153843</v>
      </c>
      <c r="H360" s="245">
        <v>92.544877100859665</v>
      </c>
    </row>
    <row r="361" spans="1:8">
      <c r="A361" s="86" t="str">
        <v>manca_pho</v>
      </c>
      <c r="B361" s="239">
        <v>360</v>
      </c>
      <c r="C361" s="86" t="s">
        <v>891</v>
      </c>
      <c r="D361" s="241">
        <f>COUNTIF($C$1:$C361,C361)</f>
        <v>5</v>
      </c>
      <c r="E361" s="241" t="str">
        <f t="shared" si="25"/>
        <v>Manage current account5</v>
      </c>
      <c r="F361" s="86" t="s">
        <v>871</v>
      </c>
      <c r="G361" s="242">
        <v>6.3415384615384596E-2</v>
      </c>
      <c r="H361" s="245">
        <v>90.671457954928385</v>
      </c>
    </row>
    <row r="362" spans="1:8">
      <c r="A362" s="86" t="str">
        <v>manca_pst</v>
      </c>
      <c r="B362" s="239">
        <v>361</v>
      </c>
      <c r="C362" s="86" t="s">
        <v>891</v>
      </c>
      <c r="D362" s="241">
        <f>COUNTIF($C$1:$C362,C362)</f>
        <v>6</v>
      </c>
      <c r="E362" s="241" t="str">
        <f t="shared" si="25"/>
        <v>Manage current account6</v>
      </c>
      <c r="F362" s="86" t="s">
        <v>873</v>
      </c>
      <c r="G362" s="242">
        <v>0.26765384615384619</v>
      </c>
      <c r="H362" s="245">
        <v>105.96866151551711</v>
      </c>
    </row>
    <row r="363" spans="1:8">
      <c r="A363" s="86" t="str">
        <v>mansv_branch</v>
      </c>
      <c r="B363" s="239">
        <v>362</v>
      </c>
      <c r="C363" s="86" t="s">
        <v>901</v>
      </c>
      <c r="D363" s="241">
        <f>COUNTIF($C$1:$C363,C363)</f>
        <v>1</v>
      </c>
      <c r="E363" s="241" t="str">
        <f t="shared" si="25"/>
        <v>Manage savings account1</v>
      </c>
      <c r="F363" s="86" t="s">
        <v>892</v>
      </c>
      <c r="G363" s="242">
        <v>0.18719230769230769</v>
      </c>
      <c r="H363" s="245">
        <v>104.19035082031067</v>
      </c>
    </row>
    <row r="364" spans="1:8">
      <c r="A364" s="86" t="str">
        <v>mansv_net</v>
      </c>
      <c r="B364" s="239">
        <v>363</v>
      </c>
      <c r="C364" s="86" t="s">
        <v>901</v>
      </c>
      <c r="D364" s="241">
        <f>COUNTIF($C$1:$C364,C364)</f>
        <v>2</v>
      </c>
      <c r="E364" s="241" t="str">
        <f t="shared" si="25"/>
        <v>Manage savings account2</v>
      </c>
      <c r="F364" s="86" t="s">
        <v>869</v>
      </c>
      <c r="G364" s="242">
        <v>0.32288461538461538</v>
      </c>
      <c r="H364" s="245">
        <v>91.680944079253692</v>
      </c>
    </row>
    <row r="365" spans="1:8">
      <c r="A365" s="86" t="str">
        <v>mansv_mobnet</v>
      </c>
      <c r="B365" s="239">
        <v>364</v>
      </c>
      <c r="C365" s="86" t="s">
        <v>901</v>
      </c>
      <c r="D365" s="241">
        <f>COUNTIF($C$1:$C365,C365)</f>
        <v>3</v>
      </c>
      <c r="E365" s="241" t="str">
        <f t="shared" si="25"/>
        <v>Manage savings account3</v>
      </c>
      <c r="F365" s="86" t="s">
        <v>895</v>
      </c>
      <c r="G365" s="242">
        <v>0.17865384615384611</v>
      </c>
      <c r="H365" s="245">
        <v>92.038648488425451</v>
      </c>
    </row>
    <row r="366" spans="1:8">
      <c r="A366" s="86" t="str">
        <v>mansv_fixnet</v>
      </c>
      <c r="B366" s="239">
        <v>365</v>
      </c>
      <c r="C366" s="86" t="s">
        <v>901</v>
      </c>
      <c r="D366" s="241">
        <f>COUNTIF($C$1:$C366,C366)</f>
        <v>4</v>
      </c>
      <c r="E366" s="241" t="str">
        <f t="shared" si="25"/>
        <v>Manage savings account4</v>
      </c>
      <c r="F366" s="86" t="s">
        <v>897</v>
      </c>
      <c r="G366" s="242">
        <v>0.19343846153846153</v>
      </c>
      <c r="H366" s="245">
        <v>89.538260123222017</v>
      </c>
    </row>
    <row r="367" spans="1:8">
      <c r="A367" s="86" t="str">
        <v>mansv_pho</v>
      </c>
      <c r="B367" s="239">
        <v>366</v>
      </c>
      <c r="C367" s="86" t="s">
        <v>901</v>
      </c>
      <c r="D367" s="241">
        <f>COUNTIF($C$1:$C367,C367)</f>
        <v>5</v>
      </c>
      <c r="E367" s="241" t="str">
        <f t="shared" si="25"/>
        <v>Manage savings account5</v>
      </c>
      <c r="F367" s="86" t="s">
        <v>871</v>
      </c>
      <c r="G367" s="242">
        <v>7.7623076923076947E-2</v>
      </c>
      <c r="H367" s="245">
        <v>96.049210893117674</v>
      </c>
    </row>
    <row r="368" spans="1:8">
      <c r="A368" s="86" t="str">
        <v>mansv_pst</v>
      </c>
      <c r="B368" s="239">
        <v>367</v>
      </c>
      <c r="C368" s="86" t="s">
        <v>901</v>
      </c>
      <c r="D368" s="241">
        <f>COUNTIF($C$1:$C368,C368)</f>
        <v>6</v>
      </c>
      <c r="E368" s="241" t="str">
        <f t="shared" si="25"/>
        <v>Manage savings account6</v>
      </c>
      <c r="F368" s="86" t="s">
        <v>873</v>
      </c>
      <c r="G368" s="242">
        <v>0.10819230769230768</v>
      </c>
      <c r="H368" s="245">
        <v>100.62277004389608</v>
      </c>
    </row>
    <row r="369" spans="1:8">
      <c r="A369" s="86" t="str">
        <v>actmanca_branch</v>
      </c>
      <c r="B369" s="239">
        <v>368</v>
      </c>
      <c r="C369" s="86" t="s">
        <v>908</v>
      </c>
      <c r="D369" s="241">
        <f>COUNTIF($C$1:$C369,C369)</f>
        <v>1</v>
      </c>
      <c r="E369" s="241" t="str">
        <f t="shared" si="25"/>
        <v>Actively manage current account1</v>
      </c>
      <c r="F369" s="86" t="s">
        <v>892</v>
      </c>
      <c r="G369" s="242">
        <v>3.4438461538461536E-2</v>
      </c>
      <c r="H369" s="245">
        <v>104.02949645596162</v>
      </c>
    </row>
    <row r="370" spans="1:8">
      <c r="A370" s="86" t="str">
        <v>actmanca_net</v>
      </c>
      <c r="B370" s="239">
        <v>369</v>
      </c>
      <c r="C370" s="86" t="s">
        <v>908</v>
      </c>
      <c r="D370" s="241">
        <f>COUNTIF($C$1:$C370,C370)</f>
        <v>2</v>
      </c>
      <c r="E370" s="241" t="str">
        <f t="shared" si="25"/>
        <v>Actively manage current account2</v>
      </c>
      <c r="F370" s="86" t="s">
        <v>869</v>
      </c>
      <c r="G370" s="242">
        <v>0.3512769230769231</v>
      </c>
      <c r="H370" s="245">
        <v>93.413173888739664</v>
      </c>
    </row>
    <row r="371" spans="1:8">
      <c r="A371" s="86" t="str">
        <v>actmanca_mobnet</v>
      </c>
      <c r="B371" s="239">
        <v>370</v>
      </c>
      <c r="C371" s="86" t="s">
        <v>908</v>
      </c>
      <c r="D371" s="241">
        <f>COUNTIF($C$1:$C371,C371)</f>
        <v>3</v>
      </c>
      <c r="E371" s="241" t="str">
        <f t="shared" si="25"/>
        <v>Actively manage current account3</v>
      </c>
      <c r="F371" s="86" t="s">
        <v>895</v>
      </c>
      <c r="G371" s="242">
        <v>0.23456923076923075</v>
      </c>
      <c r="H371" s="245">
        <v>94.864412418145832</v>
      </c>
    </row>
    <row r="372" spans="1:8">
      <c r="A372" s="86" t="str">
        <v>actmanca_fixnet</v>
      </c>
      <c r="B372" s="239">
        <v>371</v>
      </c>
      <c r="C372" s="86" t="s">
        <v>908</v>
      </c>
      <c r="D372" s="241">
        <f>COUNTIF($C$1:$C372,C372)</f>
        <v>4</v>
      </c>
      <c r="E372" s="241" t="str">
        <f t="shared" si="25"/>
        <v>Actively manage current account4</v>
      </c>
      <c r="F372" s="86" t="s">
        <v>897</v>
      </c>
      <c r="G372" s="242">
        <v>0.15004615384615386</v>
      </c>
      <c r="H372" s="245">
        <v>92.390916834188175</v>
      </c>
    </row>
    <row r="373" spans="1:8">
      <c r="A373" s="86" t="str">
        <v>actmanca_pho</v>
      </c>
      <c r="B373" s="239">
        <v>372</v>
      </c>
      <c r="C373" s="86" t="s">
        <v>908</v>
      </c>
      <c r="D373" s="241">
        <f>COUNTIF($C$1:$C373,C373)</f>
        <v>5</v>
      </c>
      <c r="E373" s="241" t="str">
        <f t="shared" si="25"/>
        <v>Actively manage current account5</v>
      </c>
      <c r="F373" s="86" t="s">
        <v>871</v>
      </c>
      <c r="G373" s="242">
        <v>1.14E-2</v>
      </c>
      <c r="H373" s="245">
        <v>94.379542354275614</v>
      </c>
    </row>
    <row r="374" spans="1:8">
      <c r="A374" s="86" t="str">
        <v>P600T</v>
      </c>
      <c r="B374" s="239">
        <v>373</v>
      </c>
      <c r="C374" s="86" t="s">
        <v>914</v>
      </c>
      <c r="D374" s="241">
        <f>COUNTIF($C$1:$C374,C374)</f>
        <v>1</v>
      </c>
      <c r="E374" s="241" t="str">
        <f t="shared" si="25"/>
        <v>Expenditure per adult per week1</v>
      </c>
      <c r="F374" s="86" t="s">
        <v>915</v>
      </c>
      <c r="G374" s="242">
        <v>4.2823153846153845</v>
      </c>
      <c r="H374" s="245">
        <v>85.752413946894038</v>
      </c>
    </row>
    <row r="375" spans="1:8">
      <c r="A375" s="86" t="str">
        <v>P601T</v>
      </c>
      <c r="B375" s="239">
        <v>374</v>
      </c>
      <c r="C375" s="86" t="s">
        <v>914</v>
      </c>
      <c r="D375" s="241">
        <f>COUNTIF($C$1:$C375,C375)</f>
        <v>2</v>
      </c>
      <c r="E375" s="241" t="str">
        <f t="shared" si="25"/>
        <v>Expenditure per adult per week2</v>
      </c>
      <c r="F375" s="86" t="s">
        <v>917</v>
      </c>
      <c r="G375" s="242">
        <v>0.5657153846153844</v>
      </c>
      <c r="H375" s="245">
        <v>91.968564673044852</v>
      </c>
    </row>
    <row r="376" spans="1:8">
      <c r="A376" s="86" t="str">
        <v>ALC</v>
      </c>
      <c r="B376" s="239">
        <v>375</v>
      </c>
      <c r="C376" s="86" t="s">
        <v>914</v>
      </c>
      <c r="D376" s="241">
        <f>COUNTIF($C$1:$C376,C376)</f>
        <v>3</v>
      </c>
      <c r="E376" s="241" t="str">
        <f t="shared" si="25"/>
        <v>Expenditure per adult per week3</v>
      </c>
      <c r="F376" s="86" t="s">
        <v>919</v>
      </c>
      <c r="G376" s="242">
        <v>7.86923076923077E-2</v>
      </c>
      <c r="H376" s="245">
        <v>87.345562270895741</v>
      </c>
    </row>
    <row r="377" spans="1:8">
      <c r="A377" s="86" t="str">
        <v>TOB</v>
      </c>
      <c r="B377" s="239">
        <v>376</v>
      </c>
      <c r="C377" s="86" t="s">
        <v>914</v>
      </c>
      <c r="D377" s="241">
        <f>COUNTIF($C$1:$C377,C377)</f>
        <v>4</v>
      </c>
      <c r="E377" s="241" t="str">
        <f t="shared" si="25"/>
        <v>Expenditure per adult per week4</v>
      </c>
      <c r="F377" s="86" t="s">
        <v>921</v>
      </c>
      <c r="G377" s="242">
        <v>3.9953846153846159E-2</v>
      </c>
      <c r="H377" s="245">
        <v>109.293674420331</v>
      </c>
    </row>
    <row r="378" spans="1:8">
      <c r="A378" s="86" t="str">
        <v>P603T</v>
      </c>
      <c r="B378" s="239">
        <v>377</v>
      </c>
      <c r="C378" s="86" t="s">
        <v>914</v>
      </c>
      <c r="D378" s="241">
        <f>COUNTIF($C$1:$C378,C378)</f>
        <v>5</v>
      </c>
      <c r="E378" s="241" t="str">
        <f t="shared" si="25"/>
        <v>Expenditure per adult per week5</v>
      </c>
      <c r="F378" s="86" t="s">
        <v>923</v>
      </c>
      <c r="G378" s="242">
        <v>0.21563076923076924</v>
      </c>
      <c r="H378" s="245">
        <v>86.802592337993318</v>
      </c>
    </row>
    <row r="379" spans="1:8">
      <c r="A379" s="86" t="str">
        <v>P604T</v>
      </c>
      <c r="B379" s="239">
        <v>378</v>
      </c>
      <c r="C379" s="86" t="s">
        <v>914</v>
      </c>
      <c r="D379" s="241">
        <f>COUNTIF($C$1:$C379,C379)</f>
        <v>6</v>
      </c>
      <c r="E379" s="241" t="str">
        <f t="shared" si="25"/>
        <v>Expenditure per adult per week6</v>
      </c>
      <c r="F379" s="86" t="s">
        <v>925</v>
      </c>
      <c r="G379" s="242">
        <v>0.62286153846153847</v>
      </c>
      <c r="H379" s="245">
        <v>88.545839693475813</v>
      </c>
    </row>
    <row r="380" spans="1:8">
      <c r="A380" s="86" t="str">
        <v>P605T</v>
      </c>
      <c r="B380" s="239">
        <v>379</v>
      </c>
      <c r="C380" s="86" t="s">
        <v>914</v>
      </c>
      <c r="D380" s="241">
        <f>COUNTIF($C$1:$C380,C380)</f>
        <v>7</v>
      </c>
      <c r="E380" s="241" t="str">
        <f t="shared" si="25"/>
        <v>Expenditure per adult per week7</v>
      </c>
      <c r="F380" s="86" t="s">
        <v>927</v>
      </c>
      <c r="G380" s="242">
        <v>0.34699230769230771</v>
      </c>
      <c r="H380" s="245">
        <v>84.559419480516667</v>
      </c>
    </row>
    <row r="381" spans="1:8">
      <c r="A381" s="86" t="str">
        <v>C61111</v>
      </c>
      <c r="B381" s="239">
        <v>380</v>
      </c>
      <c r="C381" s="86" t="s">
        <v>914</v>
      </c>
      <c r="D381" s="241">
        <f>COUNTIF($C$1:$C381,C381)</f>
        <v>8</v>
      </c>
      <c r="E381" s="241" t="str">
        <f t="shared" si="25"/>
        <v>Expenditure per adult per week8</v>
      </c>
      <c r="F381" s="86" t="s">
        <v>929</v>
      </c>
      <c r="G381" s="242">
        <v>2.230769230769231E-3</v>
      </c>
      <c r="H381" s="245">
        <v>90.305440635893831</v>
      </c>
    </row>
    <row r="382" spans="1:8">
      <c r="A382" s="86" t="str">
        <v>C61112</v>
      </c>
      <c r="B382" s="239">
        <v>381</v>
      </c>
      <c r="C382" s="86" t="s">
        <v>914</v>
      </c>
      <c r="D382" s="241">
        <f>COUNTIF($C$1:$C382,C382)</f>
        <v>9</v>
      </c>
      <c r="E382" s="241" t="str">
        <f t="shared" si="25"/>
        <v>Expenditure per adult per week9</v>
      </c>
      <c r="F382" s="86" t="s">
        <v>931</v>
      </c>
      <c r="G382" s="242">
        <v>1.3823076923076924E-2</v>
      </c>
      <c r="H382" s="245">
        <v>86.594240334584626</v>
      </c>
    </row>
    <row r="383" spans="1:8">
      <c r="A383" s="86" t="str">
        <v>C61211</v>
      </c>
      <c r="B383" s="239">
        <v>382</v>
      </c>
      <c r="C383" s="86" t="s">
        <v>914</v>
      </c>
      <c r="D383" s="241">
        <f>COUNTIF($C$1:$C383,C383)</f>
        <v>10</v>
      </c>
      <c r="E383" s="241" t="str">
        <f t="shared" si="25"/>
        <v>Expenditure per adult per week10</v>
      </c>
      <c r="F383" s="86" t="s">
        <v>933</v>
      </c>
      <c r="G383" s="242">
        <v>1.8692307692307695E-3</v>
      </c>
      <c r="H383" s="245">
        <v>99.631549338033992</v>
      </c>
    </row>
    <row r="384" spans="1:8">
      <c r="A384" s="86" t="str">
        <v>C61311</v>
      </c>
      <c r="B384" s="239">
        <v>383</v>
      </c>
      <c r="C384" s="86" t="s">
        <v>914</v>
      </c>
      <c r="D384" s="241">
        <f>COUNTIF($C$1:$C384,C384)</f>
        <v>11</v>
      </c>
      <c r="E384" s="241" t="str">
        <f t="shared" si="25"/>
        <v>Expenditure per adult per week11</v>
      </c>
      <c r="F384" s="86" t="s">
        <v>935</v>
      </c>
      <c r="G384" s="242">
        <v>1.6007692307692306E-2</v>
      </c>
      <c r="H384" s="245">
        <v>88.736540643085149</v>
      </c>
    </row>
    <row r="385" spans="1:8">
      <c r="A385" s="86" t="str">
        <v>C61312</v>
      </c>
      <c r="B385" s="239">
        <v>384</v>
      </c>
      <c r="C385" s="86" t="s">
        <v>914</v>
      </c>
      <c r="D385" s="241">
        <f>COUNTIF($C$1:$C385,C385)</f>
        <v>12</v>
      </c>
      <c r="E385" s="241" t="str">
        <f t="shared" si="25"/>
        <v>Expenditure per adult per week12</v>
      </c>
      <c r="F385" s="86" t="s">
        <v>937</v>
      </c>
      <c r="G385" s="242">
        <v>1.8461538461538463E-4</v>
      </c>
      <c r="H385" s="245">
        <v>76.404370564236928</v>
      </c>
    </row>
    <row r="386" spans="1:8">
      <c r="A386" s="86" t="str">
        <v>C61313</v>
      </c>
      <c r="B386" s="239">
        <v>385</v>
      </c>
      <c r="C386" s="86" t="s">
        <v>914</v>
      </c>
      <c r="D386" s="241">
        <f>COUNTIF($C$1:$C386,C386)</f>
        <v>13</v>
      </c>
      <c r="E386" s="241" t="str">
        <f t="shared" si="25"/>
        <v>Expenditure per adult per week13</v>
      </c>
      <c r="F386" s="86" t="s">
        <v>939</v>
      </c>
      <c r="G386" s="242">
        <v>3.8384615384615389E-3</v>
      </c>
      <c r="H386" s="245">
        <v>84.463941512008745</v>
      </c>
    </row>
    <row r="387" spans="1:8">
      <c r="A387" s="86" t="str">
        <v>C62112</v>
      </c>
      <c r="B387" s="239">
        <v>386</v>
      </c>
      <c r="C387" s="86" t="s">
        <v>914</v>
      </c>
      <c r="D387" s="241">
        <f>COUNTIF($C$1:$C387,C387)</f>
        <v>14</v>
      </c>
      <c r="E387" s="241" t="str">
        <f t="shared" ref="E387:E450" si="26">C387&amp;D387</f>
        <v>Expenditure per adult per week14</v>
      </c>
      <c r="F387" s="86" t="s">
        <v>941</v>
      </c>
      <c r="G387" s="242">
        <v>1.4000000000000002E-3</v>
      </c>
      <c r="H387" s="245">
        <v>57.430945446098328</v>
      </c>
    </row>
    <row r="388" spans="1:8">
      <c r="A388" s="86" t="str">
        <v>C62113</v>
      </c>
      <c r="B388" s="239">
        <v>387</v>
      </c>
      <c r="C388" s="86" t="s">
        <v>914</v>
      </c>
      <c r="D388" s="241">
        <f>COUNTIF($C$1:$C388,C388)</f>
        <v>15</v>
      </c>
      <c r="E388" s="241" t="str">
        <f t="shared" si="26"/>
        <v>Expenditure per adult per week15</v>
      </c>
      <c r="F388" s="86" t="s">
        <v>943</v>
      </c>
      <c r="G388" s="242">
        <v>1.5384615384615384E-5</v>
      </c>
      <c r="H388" s="245">
        <v>8.0605787517921392</v>
      </c>
    </row>
    <row r="389" spans="1:8">
      <c r="A389" s="86" t="str">
        <v>C62114</v>
      </c>
      <c r="B389" s="239">
        <v>388</v>
      </c>
      <c r="C389" s="86" t="s">
        <v>914</v>
      </c>
      <c r="D389" s="241">
        <f>COUNTIF($C$1:$C389,C389)</f>
        <v>16</v>
      </c>
      <c r="E389" s="241" t="str">
        <f t="shared" si="26"/>
        <v>Expenditure per adult per week16</v>
      </c>
      <c r="F389" s="86" t="s">
        <v>945</v>
      </c>
      <c r="G389" s="242">
        <v>8.8461538461538463E-4</v>
      </c>
      <c r="H389" s="245">
        <v>63.177404088446387</v>
      </c>
    </row>
    <row r="390" spans="1:8">
      <c r="A390" s="86" t="str">
        <v>C62211</v>
      </c>
      <c r="B390" s="239">
        <v>389</v>
      </c>
      <c r="C390" s="86" t="s">
        <v>914</v>
      </c>
      <c r="D390" s="241">
        <f>COUNTIF($C$1:$C390,C390)</f>
        <v>17</v>
      </c>
      <c r="E390" s="241" t="str">
        <f t="shared" si="26"/>
        <v>Expenditure per adult per week17</v>
      </c>
      <c r="F390" s="86" t="s">
        <v>947</v>
      </c>
      <c r="G390" s="242">
        <v>8.9076923076923092E-3</v>
      </c>
      <c r="H390" s="245">
        <v>83.241928759475186</v>
      </c>
    </row>
    <row r="391" spans="1:8">
      <c r="A391" s="86" t="str">
        <v>C62212</v>
      </c>
      <c r="B391" s="239">
        <v>390</v>
      </c>
      <c r="C391" s="86" t="s">
        <v>914</v>
      </c>
      <c r="D391" s="241">
        <f>COUNTIF($C$1:$C391,C391)</f>
        <v>18</v>
      </c>
      <c r="E391" s="241" t="str">
        <f t="shared" si="26"/>
        <v>Expenditure per adult per week18</v>
      </c>
      <c r="F391" s="86" t="s">
        <v>949</v>
      </c>
      <c r="G391" s="242">
        <v>1.1153846153846155E-2</v>
      </c>
      <c r="H391" s="245">
        <v>76.051119384571521</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5.7461538461538479E-3</v>
      </c>
      <c r="H393" s="245">
        <v>76.201403856018402</v>
      </c>
    </row>
    <row r="394" spans="1:8">
      <c r="A394" s="86" t="str">
        <v>C63111</v>
      </c>
      <c r="B394" s="239">
        <v>393</v>
      </c>
      <c r="C394" s="86" t="s">
        <v>914</v>
      </c>
      <c r="D394" s="241">
        <f>COUNTIF($C$1:$C394,C394)</f>
        <v>21</v>
      </c>
      <c r="E394" s="241" t="str">
        <f t="shared" si="26"/>
        <v>Expenditure per adult per week21</v>
      </c>
      <c r="F394" s="86" t="s">
        <v>955</v>
      </c>
      <c r="G394" s="242">
        <v>7.846153846153848E-4</v>
      </c>
      <c r="H394" s="245">
        <v>101.55213114962646</v>
      </c>
    </row>
    <row r="395" spans="1:8">
      <c r="A395" s="86" t="str">
        <v>P607T</v>
      </c>
      <c r="B395" s="239">
        <v>394</v>
      </c>
      <c r="C395" s="86" t="s">
        <v>914</v>
      </c>
      <c r="D395" s="241">
        <f>COUNTIF($C$1:$C395,C395)</f>
        <v>22</v>
      </c>
      <c r="E395" s="241" t="str">
        <f t="shared" si="26"/>
        <v>Expenditure per adult per week22</v>
      </c>
      <c r="F395" s="86" t="s">
        <v>957</v>
      </c>
      <c r="G395" s="242">
        <v>0.70409999999999995</v>
      </c>
      <c r="H395" s="245">
        <v>83.847538176471744</v>
      </c>
    </row>
    <row r="396" spans="1:8">
      <c r="A396" s="86" t="str">
        <v>P608T</v>
      </c>
      <c r="B396" s="239">
        <v>395</v>
      </c>
      <c r="C396" s="86" t="s">
        <v>914</v>
      </c>
      <c r="D396" s="241">
        <f>COUNTIF($C$1:$C396,C396)</f>
        <v>23</v>
      </c>
      <c r="E396" s="241" t="str">
        <f t="shared" si="26"/>
        <v>Expenditure per adult per week23</v>
      </c>
      <c r="F396" s="86" t="s">
        <v>959</v>
      </c>
      <c r="G396" s="242">
        <v>0.15763076923076924</v>
      </c>
      <c r="H396" s="245">
        <v>93.615476308769843</v>
      </c>
    </row>
    <row r="397" spans="1:8">
      <c r="A397" s="86" t="str">
        <v>P609T</v>
      </c>
      <c r="B397" s="239">
        <v>396</v>
      </c>
      <c r="C397" s="86" t="s">
        <v>914</v>
      </c>
      <c r="D397" s="241">
        <f>COUNTIF($C$1:$C397,C397)</f>
        <v>24</v>
      </c>
      <c r="E397" s="241" t="str">
        <f t="shared" si="26"/>
        <v>Expenditure per adult per week24</v>
      </c>
      <c r="F397" s="86" t="s">
        <v>961</v>
      </c>
      <c r="G397" s="242">
        <v>0.66588461538461541</v>
      </c>
      <c r="H397" s="245">
        <v>84.387922557386773</v>
      </c>
    </row>
    <row r="398" spans="1:8">
      <c r="A398" s="86" t="str">
        <v>P610T</v>
      </c>
      <c r="B398" s="239">
        <v>397</v>
      </c>
      <c r="C398" s="86" t="s">
        <v>914</v>
      </c>
      <c r="D398" s="241">
        <f>COUNTIF($C$1:$C398,C398)</f>
        <v>25</v>
      </c>
      <c r="E398" s="241" t="str">
        <f t="shared" si="26"/>
        <v>Expenditure per adult per week25</v>
      </c>
      <c r="F398" s="86" t="s">
        <v>963</v>
      </c>
      <c r="G398" s="242">
        <v>3.6830769230769229E-2</v>
      </c>
      <c r="H398" s="245">
        <v>46.215969820784622</v>
      </c>
    </row>
    <row r="399" spans="1:8">
      <c r="A399" s="86" t="str">
        <v>P611T</v>
      </c>
      <c r="B399" s="239">
        <v>398</v>
      </c>
      <c r="C399" s="86" t="s">
        <v>914</v>
      </c>
      <c r="D399" s="241">
        <f>COUNTIF($C$1:$C399,C399)</f>
        <v>26</v>
      </c>
      <c r="E399" s="241" t="str">
        <f t="shared" si="26"/>
        <v>Expenditure per adult per week26</v>
      </c>
      <c r="F399" s="86" t="s">
        <v>965</v>
      </c>
      <c r="G399" s="242">
        <v>0.40390769230769236</v>
      </c>
      <c r="H399" s="245">
        <v>83.585406778855216</v>
      </c>
    </row>
    <row r="400" spans="1:8">
      <c r="A400" s="86" t="str">
        <v>P612T</v>
      </c>
      <c r="B400" s="239">
        <v>399</v>
      </c>
      <c r="C400" s="86" t="s">
        <v>914</v>
      </c>
      <c r="D400" s="241">
        <f>COUNTIF($C$1:$C400,C400)</f>
        <v>27</v>
      </c>
      <c r="E400" s="241" t="str">
        <f t="shared" si="26"/>
        <v>Expenditure per adult per week27</v>
      </c>
      <c r="F400" s="86" t="s">
        <v>967</v>
      </c>
      <c r="G400" s="242">
        <v>0.37763076923076921</v>
      </c>
      <c r="H400" s="245">
        <v>84.135322638933047</v>
      </c>
    </row>
    <row r="401" spans="1:8">
      <c r="A401" s="86" t="str">
        <v>WEBSPEND</v>
      </c>
      <c r="B401" s="239">
        <v>400</v>
      </c>
      <c r="C401" s="86" t="s">
        <v>914</v>
      </c>
      <c r="D401" s="241">
        <f>COUNTIF($C$1:$C401,C401)</f>
        <v>28</v>
      </c>
      <c r="E401" s="241" t="str">
        <f t="shared" si="26"/>
        <v>Expenditure per adult per week28</v>
      </c>
      <c r="F401" s="86" t="s">
        <v>969</v>
      </c>
      <c r="G401" s="242">
        <v>0.1534307692307692</v>
      </c>
      <c r="H401" s="245">
        <v>79.431885053850039</v>
      </c>
    </row>
    <row r="402" spans="1:8">
      <c r="A402" s="86" t="str">
        <v>onlineuse12</v>
      </c>
      <c r="B402" s="239">
        <v>401</v>
      </c>
      <c r="C402" s="86" t="s">
        <v>972</v>
      </c>
      <c r="D402" s="241">
        <f>COUNTIF($C$1:$C402,C402)</f>
        <v>1</v>
      </c>
      <c r="E402" s="241" t="str">
        <f t="shared" si="26"/>
        <v>Internet Access: Overall1</v>
      </c>
      <c r="F402" s="86" t="s">
        <v>973</v>
      </c>
      <c r="G402" s="242">
        <v>0.87571538461538478</v>
      </c>
      <c r="H402" s="245">
        <v>97.014202004183886</v>
      </c>
    </row>
    <row r="403" spans="1:8">
      <c r="A403" s="86" t="str">
        <v>onlineuse5</v>
      </c>
      <c r="B403" s="239">
        <v>402</v>
      </c>
      <c r="C403" s="86" t="s">
        <v>972</v>
      </c>
      <c r="D403" s="241">
        <f>COUNTIF($C$1:$C403,C403)</f>
        <v>2</v>
      </c>
      <c r="E403" s="241" t="str">
        <f t="shared" si="26"/>
        <v>Internet Access: Overall2</v>
      </c>
      <c r="F403" s="86" t="s">
        <v>975</v>
      </c>
      <c r="G403" s="242">
        <v>0.10724615384615387</v>
      </c>
      <c r="H403" s="245">
        <v>128.13499577910602</v>
      </c>
    </row>
    <row r="404" spans="1:8">
      <c r="A404" s="86" t="str">
        <v>netfreq1</v>
      </c>
      <c r="B404" s="239">
        <v>403</v>
      </c>
      <c r="C404" s="86" t="s">
        <v>978</v>
      </c>
      <c r="D404" s="241">
        <f>COUNTIF($C$1:$C404,C404)</f>
        <v>1</v>
      </c>
      <c r="E404" s="241" t="str">
        <f t="shared" si="26"/>
        <v>Internet Access: Frequency1</v>
      </c>
      <c r="F404" s="86" t="s">
        <v>979</v>
      </c>
      <c r="G404" s="242">
        <v>2.703076923076923E-2</v>
      </c>
      <c r="H404" s="245">
        <v>114.17617338257806</v>
      </c>
    </row>
    <row r="405" spans="1:8">
      <c r="A405" s="86" t="str">
        <v>netfreq2t10</v>
      </c>
      <c r="B405" s="239">
        <v>404</v>
      </c>
      <c r="C405" s="86" t="s">
        <v>978</v>
      </c>
      <c r="D405" s="241">
        <f>COUNTIF($C$1:$C405,C405)</f>
        <v>2</v>
      </c>
      <c r="E405" s="241" t="str">
        <f t="shared" si="26"/>
        <v>Internet Access: Frequency2</v>
      </c>
      <c r="F405" s="86" t="s">
        <v>981</v>
      </c>
      <c r="G405" s="242">
        <v>0.42339230769230768</v>
      </c>
      <c r="H405" s="245">
        <v>100.74616436879671</v>
      </c>
    </row>
    <row r="406" spans="1:8">
      <c r="A406" s="86" t="str">
        <v>netfreq10p</v>
      </c>
      <c r="B406" s="239">
        <v>405</v>
      </c>
      <c r="C406" s="86" t="s">
        <v>978</v>
      </c>
      <c r="D406" s="241">
        <f>COUNTIF($C$1:$C406,C406)</f>
        <v>3</v>
      </c>
      <c r="E406" s="241" t="str">
        <f t="shared" si="26"/>
        <v>Internet Access: Frequency3</v>
      </c>
      <c r="F406" s="86" t="s">
        <v>983</v>
      </c>
      <c r="G406" s="242">
        <v>0.42496923076923082</v>
      </c>
      <c r="H406" s="245">
        <v>92.645875468128935</v>
      </c>
    </row>
    <row r="407" spans="1:8">
      <c r="A407" s="86" t="str">
        <v>ONHOURS0</v>
      </c>
      <c r="B407" s="239">
        <v>406</v>
      </c>
      <c r="C407" s="86" t="s">
        <v>985</v>
      </c>
      <c r="D407" s="241">
        <f>COUNTIF($C$1:$C407,C407)</f>
        <v>1</v>
      </c>
      <c r="E407" s="241" t="str">
        <f t="shared" si="26"/>
        <v>Internet Access: Usage in Last Week1</v>
      </c>
      <c r="F407" s="86" t="s">
        <v>986</v>
      </c>
      <c r="G407" s="242">
        <v>0.13642307692307692</v>
      </c>
      <c r="H407" s="245">
        <v>126.53213178175086</v>
      </c>
    </row>
    <row r="408" spans="1:8">
      <c r="A408" s="86" t="str">
        <v>ONHOURS1</v>
      </c>
      <c r="B408" s="239">
        <v>407</v>
      </c>
      <c r="C408" s="86" t="s">
        <v>985</v>
      </c>
      <c r="D408" s="241">
        <f>COUNTIF($C$1:$C408,C408)</f>
        <v>2</v>
      </c>
      <c r="E408" s="241" t="str">
        <f t="shared" si="26"/>
        <v>Internet Access: Usage in Last Week2</v>
      </c>
      <c r="F408" s="86" t="s">
        <v>988</v>
      </c>
      <c r="G408" s="242">
        <v>9.8061538461538464E-2</v>
      </c>
      <c r="H408" s="245">
        <v>107.68767684399118</v>
      </c>
    </row>
    <row r="409" spans="1:8">
      <c r="A409" s="86" t="str">
        <v>ONHOURS2</v>
      </c>
      <c r="B409" s="239">
        <v>408</v>
      </c>
      <c r="C409" s="86" t="s">
        <v>985</v>
      </c>
      <c r="D409" s="241">
        <f>COUNTIF($C$1:$C409,C409)</f>
        <v>3</v>
      </c>
      <c r="E409" s="241" t="str">
        <f t="shared" si="26"/>
        <v>Internet Access: Usage in Last Week3</v>
      </c>
      <c r="F409" s="86" t="s">
        <v>990</v>
      </c>
      <c r="G409" s="242">
        <v>0.24890769230769227</v>
      </c>
      <c r="H409" s="245">
        <v>101.06000748398681</v>
      </c>
    </row>
    <row r="410" spans="1:8">
      <c r="A410" s="86" t="str">
        <v>ONHOURS3</v>
      </c>
      <c r="B410" s="239">
        <v>409</v>
      </c>
      <c r="C410" s="86" t="s">
        <v>985</v>
      </c>
      <c r="D410" s="241">
        <f>COUNTIF($C$1:$C410,C410)</f>
        <v>4</v>
      </c>
      <c r="E410" s="241" t="str">
        <f t="shared" si="26"/>
        <v>Internet Access: Usage in Last Week4</v>
      </c>
      <c r="F410" s="86" t="s">
        <v>992</v>
      </c>
      <c r="G410" s="242">
        <v>0.24760769230769225</v>
      </c>
      <c r="H410" s="245">
        <v>94.173349028240608</v>
      </c>
    </row>
    <row r="411" spans="1:8">
      <c r="A411" s="86" t="str">
        <v>ONHOURS4</v>
      </c>
      <c r="B411" s="239">
        <v>410</v>
      </c>
      <c r="C411" s="86" t="s">
        <v>985</v>
      </c>
      <c r="D411" s="241">
        <f>COUNTIF($C$1:$C411,C411)</f>
        <v>5</v>
      </c>
      <c r="E411" s="241" t="str">
        <f t="shared" si="26"/>
        <v>Internet Access: Usage in Last Week5</v>
      </c>
      <c r="F411" s="86" t="s">
        <v>994</v>
      </c>
      <c r="G411" s="242">
        <v>0.26868461538461541</v>
      </c>
      <c r="H411" s="245">
        <v>92.173210915306257</v>
      </c>
    </row>
    <row r="412" spans="1:8">
      <c r="A412" s="86" t="str">
        <v>TECH18</v>
      </c>
      <c r="B412" s="239">
        <v>411</v>
      </c>
      <c r="C412" s="86" t="s">
        <v>996</v>
      </c>
      <c r="D412" s="241">
        <f>COUNTIF($C$1:$C412,C412)</f>
        <v>1</v>
      </c>
      <c r="E412" s="241" t="str">
        <f t="shared" si="26"/>
        <v>Technology at Home1</v>
      </c>
      <c r="F412" s="86" t="s">
        <v>997</v>
      </c>
      <c r="G412" s="242">
        <v>7.2738461538461543E-2</v>
      </c>
      <c r="H412" s="245">
        <v>91.824555250677747</v>
      </c>
    </row>
    <row r="413" spans="1:8">
      <c r="A413" s="86" t="str">
        <v>TECH19</v>
      </c>
      <c r="B413" s="239">
        <v>412</v>
      </c>
      <c r="C413" s="86" t="s">
        <v>996</v>
      </c>
      <c r="D413" s="241">
        <f>COUNTIF($C$1:$C413,C413)</f>
        <v>2</v>
      </c>
      <c r="E413" s="241" t="str">
        <f t="shared" si="26"/>
        <v>Technology at Home2</v>
      </c>
      <c r="F413" s="86" t="s">
        <v>999</v>
      </c>
      <c r="G413" s="242">
        <v>0.21686923076923081</v>
      </c>
      <c r="H413" s="245">
        <v>94.679152519514403</v>
      </c>
    </row>
    <row r="414" spans="1:8">
      <c r="A414" s="86" t="str">
        <v>mobhas</v>
      </c>
      <c r="B414" s="239">
        <v>413</v>
      </c>
      <c r="C414" s="86" t="s">
        <v>1002</v>
      </c>
      <c r="D414" s="241">
        <f>COUNTIF($C$1:$C414,C414)</f>
        <v>1</v>
      </c>
      <c r="E414" s="241" t="str">
        <f t="shared" si="26"/>
        <v>Mobile phone1</v>
      </c>
      <c r="F414" s="86" t="s">
        <v>1003</v>
      </c>
      <c r="G414" s="242">
        <v>0.87916153846153866</v>
      </c>
      <c r="H414" s="245">
        <v>98.68650138870585</v>
      </c>
    </row>
    <row r="415" spans="1:8">
      <c r="A415" s="86" t="str">
        <v>mob_smart</v>
      </c>
      <c r="B415" s="239">
        <v>414</v>
      </c>
      <c r="C415" s="86" t="s">
        <v>1002</v>
      </c>
      <c r="D415" s="241">
        <f>COUNTIF($C$1:$C415,C415)</f>
        <v>2</v>
      </c>
      <c r="E415" s="241" t="str">
        <f t="shared" si="26"/>
        <v>Mobile phone2</v>
      </c>
      <c r="F415" s="86" t="s">
        <v>1005</v>
      </c>
      <c r="G415" s="242">
        <v>0.7102384615384616</v>
      </c>
      <c r="H415" s="245">
        <v>95.273291468906223</v>
      </c>
    </row>
    <row r="416" spans="1:8">
      <c r="A416" s="86" t="str">
        <v>ips_iphone</v>
      </c>
      <c r="B416" s="239">
        <v>415</v>
      </c>
      <c r="C416" s="86" t="s">
        <v>1002</v>
      </c>
      <c r="D416" s="241">
        <f>COUNTIF($C$1:$C416,C416)</f>
        <v>3</v>
      </c>
      <c r="E416" s="241" t="str">
        <f t="shared" si="26"/>
        <v>Mobile phone3</v>
      </c>
      <c r="F416" s="86" t="s">
        <v>1007</v>
      </c>
      <c r="G416" s="242">
        <v>0.28716923076923079</v>
      </c>
      <c r="H416" s="245">
        <v>89.823062593460762</v>
      </c>
    </row>
    <row r="417" spans="1:8">
      <c r="A417" s="86" t="str">
        <v>TECH29</v>
      </c>
      <c r="B417" s="239">
        <v>416</v>
      </c>
      <c r="C417" s="86" t="s">
        <v>1009</v>
      </c>
      <c r="D417" s="241">
        <f>COUNTIF($C$1:$C417,C417)</f>
        <v>1</v>
      </c>
      <c r="E417" s="241" t="str">
        <f t="shared" si="26"/>
        <v>Tablet Devices1</v>
      </c>
      <c r="F417" s="86" t="s">
        <v>1010</v>
      </c>
      <c r="G417" s="242">
        <v>0.45640769230769229</v>
      </c>
      <c r="H417" s="245">
        <v>95.415238428905695</v>
      </c>
    </row>
    <row r="418" spans="1:8">
      <c r="A418" s="86" t="str">
        <v>socmed_lessthanmonthly</v>
      </c>
      <c r="B418" s="239">
        <v>417</v>
      </c>
      <c r="C418" s="86" t="s">
        <v>1012</v>
      </c>
      <c r="D418" s="241">
        <f>COUNTIF($C$1:$C418,C418)</f>
        <v>1</v>
      </c>
      <c r="E418" s="241" t="str">
        <f t="shared" si="26"/>
        <v>Overall Social Media Activity1</v>
      </c>
      <c r="F418" s="86" t="s">
        <v>1013</v>
      </c>
      <c r="G418" s="242">
        <v>3.6915384615384614E-2</v>
      </c>
      <c r="H418" s="245">
        <v>101.29258515719752</v>
      </c>
    </row>
    <row r="419" spans="1:8">
      <c r="A419" s="86" t="str">
        <v>socmed_lessthanweekly</v>
      </c>
      <c r="B419" s="239">
        <v>418</v>
      </c>
      <c r="C419" s="86" t="s">
        <v>1012</v>
      </c>
      <c r="D419" s="241">
        <f>COUNTIF($C$1:$C419,C419)</f>
        <v>2</v>
      </c>
      <c r="E419" s="241" t="str">
        <f t="shared" si="26"/>
        <v>Overall Social Media Activity2</v>
      </c>
      <c r="F419" s="86" t="s">
        <v>1015</v>
      </c>
      <c r="G419" s="242">
        <v>4.9869230769230777E-2</v>
      </c>
      <c r="H419" s="245">
        <v>97.426396039548237</v>
      </c>
    </row>
    <row r="420" spans="1:8">
      <c r="A420" s="86" t="str">
        <v>socmed_weekly</v>
      </c>
      <c r="B420" s="239">
        <v>419</v>
      </c>
      <c r="C420" s="86" t="s">
        <v>1012</v>
      </c>
      <c r="D420" s="241">
        <f>COUNTIF($C$1:$C420,C420)</f>
        <v>3</v>
      </c>
      <c r="E420" s="241" t="str">
        <f t="shared" si="26"/>
        <v>Overall Social Media Activity3</v>
      </c>
      <c r="F420" s="86" t="s">
        <v>1017</v>
      </c>
      <c r="G420" s="242">
        <v>0.14640000000000003</v>
      </c>
      <c r="H420" s="245">
        <v>93.490247717946659</v>
      </c>
    </row>
    <row r="421" spans="1:8">
      <c r="A421" s="86" t="str">
        <v>socmed_daily</v>
      </c>
      <c r="B421" s="239">
        <v>420</v>
      </c>
      <c r="C421" s="86" t="s">
        <v>1012</v>
      </c>
      <c r="D421" s="241">
        <f>COUNTIF($C$1:$C421,C421)</f>
        <v>4</v>
      </c>
      <c r="E421" s="241" t="str">
        <f t="shared" si="26"/>
        <v>Overall Social Media Activity4</v>
      </c>
      <c r="F421" s="86" t="s">
        <v>1019</v>
      </c>
      <c r="G421" s="242">
        <v>0.49499999999999994</v>
      </c>
      <c r="H421" s="245">
        <v>98.38289147190946</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0.21907692307692306</v>
      </c>
      <c r="H422" s="245">
        <v>92.043486174336223</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0.11673846153846153</v>
      </c>
      <c r="H423" s="245">
        <v>94.264041021221558</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0.25130769230769229</v>
      </c>
      <c r="H424" s="245">
        <v>93.017823923300853</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0.12050769230769233</v>
      </c>
      <c r="H425" s="245">
        <v>90.435511842687148</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0.15862307692307692</v>
      </c>
      <c r="H426" s="245">
        <v>92.17691826129672</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0.17716153846153848</v>
      </c>
      <c r="H427" s="245">
        <v>91.638458117145376</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0.43594615384615376</v>
      </c>
      <c r="H428" s="245">
        <v>93.848438037334176</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0.20600769230769231</v>
      </c>
      <c r="H429" s="245">
        <v>88.659126335176666</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0.1976230769230769</v>
      </c>
      <c r="H430" s="245">
        <v>89.811921415688545</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0.66457692307692295</v>
      </c>
      <c r="H431" s="245">
        <v>95.857304458357078</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0.2941307692307692</v>
      </c>
      <c r="H432" s="245">
        <v>91.181575023813025</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0.2009846153846154</v>
      </c>
      <c r="H433" s="245">
        <v>90.125577529850901</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4.8000000000000001E-2</v>
      </c>
      <c r="H434" s="245">
        <v>82.557026721477655</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4.8615384615384616E-2</v>
      </c>
      <c r="H435" s="245">
        <v>87.752786376714681</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0.76955384615384614</v>
      </c>
      <c r="H436" s="245">
        <v>96.231112683552425</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0.61109230769230771</v>
      </c>
      <c r="H437" s="245">
        <v>98.114481855781833</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0.45035384615384616</v>
      </c>
      <c r="H438" s="245">
        <v>99.229426466645265</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4.618461538461538E-2</v>
      </c>
      <c r="H439" s="245">
        <v>85.910131478862994</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0.33515384615384608</v>
      </c>
      <c r="H440" s="245">
        <v>90.819797840779799</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0.12811538461538463</v>
      </c>
      <c r="H441" s="245">
        <v>84.652621373404074</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0.14579999999999999</v>
      </c>
      <c r="H442" s="245">
        <v>93.580308444464393</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9.2292307692307701E-2</v>
      </c>
      <c r="H443" s="245">
        <v>84.82003679773959</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9.6684615384615397E-2</v>
      </c>
      <c r="H444" s="245">
        <v>90.640348803768674</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0.17738461538461536</v>
      </c>
      <c r="H445" s="245">
        <v>89.875089637179755</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0.12786923076923079</v>
      </c>
      <c r="H446" s="245">
        <v>88.233198215784142</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5.9907692307692308E-2</v>
      </c>
      <c r="H447" s="245">
        <v>87.559796559839029</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5.3792307692307695E-2</v>
      </c>
      <c r="H448" s="245">
        <v>85.055255219824403</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0.27946923076923075</v>
      </c>
      <c r="H449" s="245">
        <v>93.213845000578303</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4.4338461538461549E-2</v>
      </c>
      <c r="H450" s="245">
        <v>81.63126658248612</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0.50118461538461545</v>
      </c>
      <c r="H451" s="245">
        <v>90.872043346011495</v>
      </c>
    </row>
    <row r="452" spans="1:8">
      <c r="A452" s="86" t="str">
        <v>vod_subscribe</v>
      </c>
      <c r="B452" s="239">
        <v>451</v>
      </c>
      <c r="C452" s="86" t="s">
        <v>1082</v>
      </c>
      <c r="D452" s="241">
        <f>COUNTIF($C$1:$C452,C452)</f>
        <v>1</v>
      </c>
      <c r="E452" s="241" t="str">
        <f t="shared" si="27"/>
        <v>TV Subscription services1</v>
      </c>
      <c r="F452" s="86" t="s">
        <v>1083</v>
      </c>
      <c r="G452" s="242">
        <v>0.54022307692307703</v>
      </c>
      <c r="H452" s="245">
        <v>94.590160872853019</v>
      </c>
    </row>
    <row r="453" spans="1:8">
      <c r="A453" s="86" t="str">
        <v>vod_netflix</v>
      </c>
      <c r="B453" s="239">
        <v>452</v>
      </c>
      <c r="C453" s="86" t="s">
        <v>1082</v>
      </c>
      <c r="D453" s="241">
        <f>COUNTIF($C$1:$C453,C453)</f>
        <v>2</v>
      </c>
      <c r="E453" s="241" t="str">
        <f t="shared" si="27"/>
        <v>TV Subscription services2</v>
      </c>
      <c r="F453" s="86" t="s">
        <v>1085</v>
      </c>
      <c r="G453" s="242">
        <v>0.3927615384615385</v>
      </c>
      <c r="H453" s="245">
        <v>92.929589644019217</v>
      </c>
    </row>
    <row r="454" spans="1:8">
      <c r="A454" s="86" t="str">
        <v>vod_amzprime</v>
      </c>
      <c r="B454" s="239">
        <v>453</v>
      </c>
      <c r="C454" s="86" t="s">
        <v>1082</v>
      </c>
      <c r="D454" s="241">
        <f>COUNTIF($C$1:$C454,C454)</f>
        <v>3</v>
      </c>
      <c r="E454" s="241" t="str">
        <f t="shared" si="27"/>
        <v>TV Subscription services3</v>
      </c>
      <c r="F454" s="86" t="s">
        <v>1087</v>
      </c>
      <c r="G454" s="242">
        <v>0.23455384615384611</v>
      </c>
      <c r="H454" s="245">
        <v>93.28362397198498</v>
      </c>
    </row>
    <row r="455" spans="1:8">
      <c r="A455" s="86" t="str">
        <v>vod_skyplayer</v>
      </c>
      <c r="B455" s="239">
        <v>454</v>
      </c>
      <c r="C455" s="86" t="s">
        <v>1082</v>
      </c>
      <c r="D455" s="241">
        <f>COUNTIF($C$1:$C455,C455)</f>
        <v>4</v>
      </c>
      <c r="E455" s="241" t="str">
        <f t="shared" si="27"/>
        <v>TV Subscription services4</v>
      </c>
      <c r="F455" s="86" t="s">
        <v>1089</v>
      </c>
      <c r="G455" s="242">
        <v>0.10733076923076926</v>
      </c>
      <c r="H455" s="245">
        <v>92.696532732310487</v>
      </c>
    </row>
    <row r="456" spans="1:8">
      <c r="A456" s="86" t="str">
        <v>vod_skygo</v>
      </c>
      <c r="B456" s="239">
        <v>455</v>
      </c>
      <c r="C456" s="86" t="s">
        <v>1082</v>
      </c>
      <c r="D456" s="241">
        <f>COUNTIF($C$1:$C456,C456)</f>
        <v>5</v>
      </c>
      <c r="E456" s="241" t="str">
        <f t="shared" si="27"/>
        <v>TV Subscription services5</v>
      </c>
      <c r="F456" s="86" t="s">
        <v>1091</v>
      </c>
      <c r="G456" s="242">
        <v>9.1946153846153858E-2</v>
      </c>
      <c r="H456" s="245">
        <v>92.231549422276387</v>
      </c>
    </row>
    <row r="457" spans="1:8">
      <c r="A457" s="86" t="str">
        <v>vod_nowtv</v>
      </c>
      <c r="B457" s="239">
        <v>456</v>
      </c>
      <c r="C457" s="86" t="s">
        <v>1082</v>
      </c>
      <c r="D457" s="241">
        <f>COUNTIF($C$1:$C457,C457)</f>
        <v>6</v>
      </c>
      <c r="E457" s="241" t="str">
        <f t="shared" si="27"/>
        <v>TV Subscription services6</v>
      </c>
      <c r="F457" s="86" t="s">
        <v>1093</v>
      </c>
      <c r="G457" s="242">
        <v>0.10013076923076925</v>
      </c>
      <c r="H457" s="245">
        <v>89.929273768125725</v>
      </c>
    </row>
    <row r="458" spans="1:8">
      <c r="A458" s="86" t="str">
        <v>vod_eetv</v>
      </c>
      <c r="B458" s="239">
        <v>457</v>
      </c>
      <c r="C458" s="86" t="s">
        <v>1082</v>
      </c>
      <c r="D458" s="241">
        <f>COUNTIF($C$1:$C458,C458)</f>
        <v>7</v>
      </c>
      <c r="E458" s="241" t="str">
        <f t="shared" si="27"/>
        <v>TV Subscription services7</v>
      </c>
      <c r="F458" s="86" t="s">
        <v>1095</v>
      </c>
      <c r="G458" s="242">
        <v>4.051538461538462E-2</v>
      </c>
      <c r="H458" s="245">
        <v>82.614874751163569</v>
      </c>
    </row>
    <row r="459" spans="1:8">
      <c r="A459" s="86" t="str">
        <v>vod_appletv</v>
      </c>
      <c r="B459" s="239">
        <v>458</v>
      </c>
      <c r="C459" s="86" t="s">
        <v>1082</v>
      </c>
      <c r="D459" s="241">
        <f>COUNTIF($C$1:$C459,C459)</f>
        <v>8</v>
      </c>
      <c r="E459" s="241" t="str">
        <f t="shared" si="27"/>
        <v>TV Subscription services8</v>
      </c>
      <c r="F459" s="86" t="s">
        <v>1097</v>
      </c>
      <c r="G459" s="242">
        <v>5.0092307692307686E-2</v>
      </c>
      <c r="H459" s="245">
        <v>83.850458098230732</v>
      </c>
    </row>
    <row r="460" spans="1:8">
      <c r="A460" s="86" t="str">
        <v>vod_btsport</v>
      </c>
      <c r="B460" s="239">
        <v>459</v>
      </c>
      <c r="C460" s="86" t="s">
        <v>1082</v>
      </c>
      <c r="D460" s="241">
        <f>COUNTIF($C$1:$C460,C460)</f>
        <v>9</v>
      </c>
      <c r="E460" s="241" t="str">
        <f t="shared" si="27"/>
        <v>TV Subscription services9</v>
      </c>
      <c r="F460" s="86" t="s">
        <v>1099</v>
      </c>
      <c r="G460" s="242">
        <v>9.5030769230769238E-2</v>
      </c>
      <c r="H460" s="245">
        <v>92.701502580629125</v>
      </c>
    </row>
    <row r="461" spans="1:8">
      <c r="A461" s="86" t="str">
        <v>vod_settop</v>
      </c>
      <c r="B461" s="239">
        <v>460</v>
      </c>
      <c r="C461" s="86" t="s">
        <v>1082</v>
      </c>
      <c r="D461" s="241">
        <f>COUNTIF($C$1:$C461,C461)</f>
        <v>10</v>
      </c>
      <c r="E461" s="241" t="str">
        <f t="shared" si="27"/>
        <v>TV Subscription services10</v>
      </c>
      <c r="F461" s="86" t="s">
        <v>1101</v>
      </c>
      <c r="G461" s="242">
        <v>0.18325384615384613</v>
      </c>
      <c r="H461" s="245">
        <v>93.388563082083536</v>
      </c>
    </row>
    <row r="462" spans="1:8">
      <c r="A462" s="86" t="str">
        <v>vod_free</v>
      </c>
      <c r="B462" s="239">
        <v>461</v>
      </c>
      <c r="C462" s="86" t="s">
        <v>1103</v>
      </c>
      <c r="D462" s="241">
        <f>COUNTIF($C$1:$C462,C462)</f>
        <v>1</v>
      </c>
      <c r="E462" s="241" t="str">
        <f t="shared" si="27"/>
        <v>TV free online catchup / video services1</v>
      </c>
      <c r="F462" s="86" t="s">
        <v>1104</v>
      </c>
      <c r="G462" s="242">
        <v>0.44385384615384615</v>
      </c>
      <c r="H462" s="245">
        <v>94.570314545897034</v>
      </c>
    </row>
    <row r="463" spans="1:8">
      <c r="A463" s="86" t="str">
        <v>vod_youtube</v>
      </c>
      <c r="B463" s="239">
        <v>462</v>
      </c>
      <c r="C463" s="86" t="s">
        <v>1103</v>
      </c>
      <c r="D463" s="241">
        <f>COUNTIF($C$1:$C463,C463)</f>
        <v>2</v>
      </c>
      <c r="E463" s="241" t="str">
        <f t="shared" si="27"/>
        <v>TV free online catchup / video services2</v>
      </c>
      <c r="F463" s="86" t="s">
        <v>1106</v>
      </c>
      <c r="G463" s="242">
        <v>0.21456153846153847</v>
      </c>
      <c r="H463" s="245">
        <v>90.868780278912425</v>
      </c>
    </row>
    <row r="464" spans="1:8">
      <c r="A464" s="86" t="str">
        <v>vod_iplayer</v>
      </c>
      <c r="B464" s="239">
        <v>463</v>
      </c>
      <c r="C464" s="86" t="s">
        <v>1103</v>
      </c>
      <c r="D464" s="241">
        <f>COUNTIF($C$1:$C464,C464)</f>
        <v>3</v>
      </c>
      <c r="E464" s="241" t="str">
        <f t="shared" si="27"/>
        <v>TV free online catchup / video services3</v>
      </c>
      <c r="F464" s="86" t="s">
        <v>1108</v>
      </c>
      <c r="G464" s="242">
        <v>0.26552307692307692</v>
      </c>
      <c r="H464" s="245">
        <v>93.195177704133798</v>
      </c>
    </row>
    <row r="465" spans="1:8">
      <c r="A465" s="86" t="str">
        <v>vod_itvhub</v>
      </c>
      <c r="B465" s="239">
        <v>464</v>
      </c>
      <c r="C465" s="86" t="s">
        <v>1103</v>
      </c>
      <c r="D465" s="241">
        <f>COUNTIF($C$1:$C465,C465)</f>
        <v>4</v>
      </c>
      <c r="E465" s="241" t="str">
        <f t="shared" si="27"/>
        <v>TV free online catchup / video services4</v>
      </c>
      <c r="F465" s="86" t="s">
        <v>1110</v>
      </c>
      <c r="G465" s="242">
        <v>0.17846153846153842</v>
      </c>
      <c r="H465" s="245">
        <v>97.791376857150908</v>
      </c>
    </row>
    <row r="466" spans="1:8">
      <c r="A466" s="86" t="str">
        <v>vod_all4</v>
      </c>
      <c r="B466" s="239">
        <v>465</v>
      </c>
      <c r="C466" s="86" t="s">
        <v>1103</v>
      </c>
      <c r="D466" s="241">
        <f>COUNTIF($C$1:$C466,C466)</f>
        <v>5</v>
      </c>
      <c r="E466" s="241" t="str">
        <f t="shared" si="27"/>
        <v>TV free online catchup / video services5</v>
      </c>
      <c r="F466" s="86" t="s">
        <v>1112</v>
      </c>
      <c r="G466" s="242">
        <v>0.14571538461538466</v>
      </c>
      <c r="H466" s="245">
        <v>91.793247751027849</v>
      </c>
    </row>
    <row r="467" spans="1:8">
      <c r="A467" s="86" t="str">
        <v>vod_demand5</v>
      </c>
      <c r="B467" s="239">
        <v>466</v>
      </c>
      <c r="C467" s="86" t="s">
        <v>1103</v>
      </c>
      <c r="D467" s="241">
        <f>COUNTIF($C$1:$C467,C467)</f>
        <v>6</v>
      </c>
      <c r="E467" s="241" t="str">
        <f t="shared" si="27"/>
        <v>TV free online catchup / video services6</v>
      </c>
      <c r="F467" s="86" t="s">
        <v>1114</v>
      </c>
      <c r="G467" s="242">
        <v>7.1984615384615369E-2</v>
      </c>
      <c r="H467" s="245">
        <v>92.051546774880151</v>
      </c>
    </row>
    <row r="468" spans="1:8">
      <c r="A468" s="86" t="str">
        <v>vod_stvplayer</v>
      </c>
      <c r="B468" s="239">
        <v>467</v>
      </c>
      <c r="C468" s="86" t="s">
        <v>1103</v>
      </c>
      <c r="D468" s="241">
        <f>COUNTIF($C$1:$C468,C468)</f>
        <v>7</v>
      </c>
      <c r="E468" s="241" t="str">
        <f t="shared" si="27"/>
        <v>TV free online catchup / video services7</v>
      </c>
      <c r="F468" s="86" t="s">
        <v>1116</v>
      </c>
      <c r="G468" s="242">
        <v>4.8846153846153852E-2</v>
      </c>
      <c r="H468" s="245">
        <v>86.870132452647681</v>
      </c>
    </row>
    <row r="469" spans="1:8">
      <c r="A469" s="86" t="str">
        <v>bookholiday</v>
      </c>
      <c r="B469" s="239">
        <v>468</v>
      </c>
      <c r="C469" s="86" t="s">
        <v>1118</v>
      </c>
      <c r="D469" s="241">
        <f>COUNTIF($C$1:$C469,C469)</f>
        <v>1</v>
      </c>
      <c r="E469" s="241" t="str">
        <f t="shared" si="27"/>
        <v>Online activity (one or more times per week)1</v>
      </c>
      <c r="F469" s="86" t="s">
        <v>1119</v>
      </c>
      <c r="G469" s="242">
        <v>5.3246153846153846E-2</v>
      </c>
      <c r="H469" s="245">
        <v>86.521760377433182</v>
      </c>
    </row>
    <row r="470" spans="1:8">
      <c r="A470" s="86" t="str">
        <v>gambling</v>
      </c>
      <c r="B470" s="239">
        <v>469</v>
      </c>
      <c r="C470" s="86" t="s">
        <v>1118</v>
      </c>
      <c r="D470" s="241">
        <f>COUNTIF($C$1:$C470,C470)</f>
        <v>2</v>
      </c>
      <c r="E470" s="241" t="str">
        <f t="shared" si="27"/>
        <v>Online activity (one or more times per week)2</v>
      </c>
      <c r="F470" s="86" t="s">
        <v>1121</v>
      </c>
      <c r="G470" s="242">
        <v>0.13428461538461539</v>
      </c>
      <c r="H470" s="245">
        <v>98.175945292812443</v>
      </c>
    </row>
    <row r="471" spans="1:8">
      <c r="A471" s="86" t="str">
        <v>managefinances</v>
      </c>
      <c r="B471" s="239">
        <v>470</v>
      </c>
      <c r="C471" s="86" t="s">
        <v>1118</v>
      </c>
      <c r="D471" s="241">
        <f>COUNTIF($C$1:$C471,C471)</f>
        <v>3</v>
      </c>
      <c r="E471" s="241" t="str">
        <f t="shared" si="27"/>
        <v>Online activity (one or more times per week)3</v>
      </c>
      <c r="F471" s="86" t="s">
        <v>1123</v>
      </c>
      <c r="G471" s="242">
        <v>0.57266153846153844</v>
      </c>
      <c r="H471" s="245">
        <v>96.129926866760371</v>
      </c>
    </row>
    <row r="472" spans="1:8">
      <c r="A472" s="86" t="str">
        <v>auctions</v>
      </c>
      <c r="B472" s="239">
        <v>471</v>
      </c>
      <c r="C472" s="86" t="s">
        <v>1118</v>
      </c>
      <c r="D472" s="241">
        <f>COUNTIF($C$1:$C472,C472)</f>
        <v>4</v>
      </c>
      <c r="E472" s="241" t="str">
        <f t="shared" si="27"/>
        <v>Online activity (one or more times per week)4</v>
      </c>
      <c r="F472" s="86" t="s">
        <v>1125</v>
      </c>
      <c r="G472" s="242">
        <v>0.19873076923076921</v>
      </c>
      <c r="H472" s="245">
        <v>97.064091732457229</v>
      </c>
    </row>
    <row r="473" spans="1:8">
      <c r="A473" s="86" t="str">
        <v>shopping</v>
      </c>
      <c r="B473" s="239">
        <v>472</v>
      </c>
      <c r="C473" s="86" t="s">
        <v>1118</v>
      </c>
      <c r="D473" s="241">
        <f>COUNTIF($C$1:$C473,C473)</f>
        <v>5</v>
      </c>
      <c r="E473" s="241" t="str">
        <f t="shared" si="27"/>
        <v>Online activity (one or more times per week)5</v>
      </c>
      <c r="F473" s="86" t="s">
        <v>1127</v>
      </c>
      <c r="G473" s="242">
        <v>0.26625384615384617</v>
      </c>
      <c r="H473" s="245">
        <v>94.472619668623722</v>
      </c>
    </row>
    <row r="474" spans="1:8">
      <c r="A474" s="86" t="str">
        <v>souceinfo</v>
      </c>
      <c r="B474" s="239">
        <v>473</v>
      </c>
      <c r="C474" s="86" t="s">
        <v>1118</v>
      </c>
      <c r="D474" s="241">
        <f>COUNTIF($C$1:$C474,C474)</f>
        <v>6</v>
      </c>
      <c r="E474" s="241" t="str">
        <f t="shared" si="27"/>
        <v>Online activity (one or more times per week)6</v>
      </c>
      <c r="F474" s="86" t="s">
        <v>1129</v>
      </c>
      <c r="G474" s="242">
        <v>0.50035384615384615</v>
      </c>
      <c r="H474" s="245">
        <v>93.406061051920403</v>
      </c>
    </row>
    <row r="475" spans="1:8">
      <c r="A475" s="86" t="str">
        <v>searchengine</v>
      </c>
      <c r="B475" s="239">
        <v>474</v>
      </c>
      <c r="C475" s="86" t="s">
        <v>1118</v>
      </c>
      <c r="D475" s="241">
        <f>COUNTIF($C$1:$C475,C475)</f>
        <v>7</v>
      </c>
      <c r="E475" s="241" t="str">
        <f t="shared" si="27"/>
        <v>Online activity (one or more times per week)7</v>
      </c>
      <c r="F475" s="86" t="s">
        <v>1131</v>
      </c>
      <c r="G475" s="242">
        <v>0.79440769230769226</v>
      </c>
      <c r="H475" s="245">
        <v>96.062245248375703</v>
      </c>
    </row>
    <row r="476" spans="1:8">
      <c r="A476" s="86" t="str">
        <v>res_cars</v>
      </c>
      <c r="B476" s="239">
        <v>475</v>
      </c>
      <c r="C476" s="86" t="s">
        <v>1133</v>
      </c>
      <c r="D476" s="241">
        <f>COUNTIF($C$1:$C476,C476)</f>
        <v>1</v>
      </c>
      <c r="E476" s="241" t="str">
        <f t="shared" si="27"/>
        <v>Researched the last purchase online before buying1</v>
      </c>
      <c r="F476" s="86" t="s">
        <v>1134</v>
      </c>
      <c r="G476" s="242">
        <v>0.48085384615384613</v>
      </c>
      <c r="H476" s="245">
        <v>95.036027067954038</v>
      </c>
    </row>
    <row r="477" spans="1:8">
      <c r="A477" s="86" t="str">
        <v>res_tech</v>
      </c>
      <c r="B477" s="239">
        <v>476</v>
      </c>
      <c r="C477" s="86" t="s">
        <v>1133</v>
      </c>
      <c r="D477" s="241">
        <f>COUNTIF($C$1:$C477,C477)</f>
        <v>2</v>
      </c>
      <c r="E477" s="241" t="str">
        <f t="shared" si="27"/>
        <v>Researched the last purchase online before buying2</v>
      </c>
      <c r="F477" s="86" t="s">
        <v>1136</v>
      </c>
      <c r="G477" s="242">
        <v>0.71012307692307697</v>
      </c>
      <c r="H477" s="245">
        <v>96.815935714913294</v>
      </c>
    </row>
    <row r="478" spans="1:8">
      <c r="A478" s="86" t="str">
        <v>res_tickets</v>
      </c>
      <c r="B478" s="239">
        <v>477</v>
      </c>
      <c r="C478" s="86" t="s">
        <v>1133</v>
      </c>
      <c r="D478" s="241">
        <f>COUNTIF($C$1:$C478,C478)</f>
        <v>3</v>
      </c>
      <c r="E478" s="241" t="str">
        <f t="shared" si="27"/>
        <v>Researched the last purchase online before buying3</v>
      </c>
      <c r="F478" s="86" t="s">
        <v>1138</v>
      </c>
      <c r="G478" s="242">
        <v>0.71373076923076928</v>
      </c>
      <c r="H478" s="245">
        <v>96.499949555314672</v>
      </c>
    </row>
    <row r="479" spans="1:8">
      <c r="A479" s="86" t="str">
        <v>res_clothes</v>
      </c>
      <c r="B479" s="239">
        <v>478</v>
      </c>
      <c r="C479" s="86" t="s">
        <v>1133</v>
      </c>
      <c r="D479" s="241">
        <f>COUNTIF($C$1:$C479,C479)</f>
        <v>4</v>
      </c>
      <c r="E479" s="241" t="str">
        <f t="shared" si="27"/>
        <v>Researched the last purchase online before buying4</v>
      </c>
      <c r="F479" s="86" t="s">
        <v>1140</v>
      </c>
      <c r="G479" s="242">
        <v>0.57956153846153835</v>
      </c>
      <c r="H479" s="245">
        <v>97.135261978185454</v>
      </c>
    </row>
    <row r="480" spans="1:8">
      <c r="A480" s="86" t="str">
        <v>res_groceries</v>
      </c>
      <c r="B480" s="239">
        <v>479</v>
      </c>
      <c r="C480" s="86" t="s">
        <v>1133</v>
      </c>
      <c r="D480" s="241">
        <f>COUNTIF($C$1:$C480,C480)</f>
        <v>5</v>
      </c>
      <c r="E480" s="241" t="str">
        <f t="shared" si="27"/>
        <v>Researched the last purchase online before buying5</v>
      </c>
      <c r="F480" s="86" t="s">
        <v>1142</v>
      </c>
      <c r="G480" s="242">
        <v>0.32537692307692306</v>
      </c>
      <c r="H480" s="245">
        <v>95.932171213815124</v>
      </c>
    </row>
    <row r="481" spans="1:8">
      <c r="A481" s="86" t="str">
        <v>res_holidays</v>
      </c>
      <c r="B481" s="239">
        <v>480</v>
      </c>
      <c r="C481" s="86" t="s">
        <v>1133</v>
      </c>
      <c r="D481" s="241">
        <f>COUNTIF($C$1:$C481,C481)</f>
        <v>6</v>
      </c>
      <c r="E481" s="241" t="str">
        <f t="shared" si="27"/>
        <v>Researched the last purchase online before buying6</v>
      </c>
      <c r="F481" s="86" t="s">
        <v>1144</v>
      </c>
      <c r="G481" s="242">
        <v>0.76966923076923088</v>
      </c>
      <c r="H481" s="245">
        <v>96.226077389357215</v>
      </c>
    </row>
    <row r="482" spans="1:8">
      <c r="A482" s="86" t="str">
        <v>res_domesticappl</v>
      </c>
      <c r="B482" s="239">
        <v>481</v>
      </c>
      <c r="C482" s="86" t="s">
        <v>1133</v>
      </c>
      <c r="D482" s="241">
        <f>COUNTIF($C$1:$C482,C482)</f>
        <v>7</v>
      </c>
      <c r="E482" s="241" t="str">
        <f t="shared" si="27"/>
        <v>Researched the last purchase online before buying7</v>
      </c>
      <c r="F482" s="86" t="s">
        <v>1146</v>
      </c>
      <c r="G482" s="242">
        <v>0.6592461538461537</v>
      </c>
      <c r="H482" s="245">
        <v>96.874845383388276</v>
      </c>
    </row>
    <row r="483" spans="1:8">
      <c r="A483" s="86" t="str">
        <v>res_luxurygoods</v>
      </c>
      <c r="B483" s="239">
        <v>482</v>
      </c>
      <c r="C483" s="86" t="s">
        <v>1133</v>
      </c>
      <c r="D483" s="241">
        <f>COUNTIF($C$1:$C483,C483)</f>
        <v>8</v>
      </c>
      <c r="E483" s="241" t="str">
        <f t="shared" si="27"/>
        <v>Researched the last purchase online before buying8</v>
      </c>
      <c r="F483" s="86" t="s">
        <v>1148</v>
      </c>
      <c r="G483" s="242">
        <v>0.64753076923076935</v>
      </c>
      <c r="H483" s="245">
        <v>97.878029376791986</v>
      </c>
    </row>
    <row r="484" spans="1:8">
      <c r="A484" s="86" t="str">
        <v>res_music</v>
      </c>
      <c r="B484" s="239">
        <v>483</v>
      </c>
      <c r="C484" s="86" t="s">
        <v>1133</v>
      </c>
      <c r="D484" s="241">
        <f>COUNTIF($C$1:$C484,C484)</f>
        <v>9</v>
      </c>
      <c r="E484" s="241" t="str">
        <f t="shared" si="27"/>
        <v>Researched the last purchase online before buying9</v>
      </c>
      <c r="F484" s="86" t="s">
        <v>1150</v>
      </c>
      <c r="G484" s="242">
        <v>0.77088461538461539</v>
      </c>
      <c r="H484" s="245">
        <v>96.526007191269059</v>
      </c>
    </row>
    <row r="485" spans="1:8">
      <c r="A485" s="86" t="str">
        <v>res_finance</v>
      </c>
      <c r="B485" s="239">
        <v>484</v>
      </c>
      <c r="C485" s="86" t="s">
        <v>1133</v>
      </c>
      <c r="D485" s="241">
        <f>COUNTIF($C$1:$C485,C485)</f>
        <v>10</v>
      </c>
      <c r="E485" s="241" t="str">
        <f t="shared" si="27"/>
        <v>Researched the last purchase online before buying10</v>
      </c>
      <c r="F485" s="86" t="s">
        <v>1152</v>
      </c>
      <c r="G485" s="242">
        <v>0.7199461538461539</v>
      </c>
      <c r="H485" s="245">
        <v>96.487638311752676</v>
      </c>
    </row>
    <row r="486" spans="1:8">
      <c r="A486" s="86" t="str">
        <v>res_groomingprod</v>
      </c>
      <c r="B486" s="239">
        <v>485</v>
      </c>
      <c r="C486" s="86" t="s">
        <v>1133</v>
      </c>
      <c r="D486" s="241">
        <f>COUNTIF($C$1:$C486,C486)</f>
        <v>11</v>
      </c>
      <c r="E486" s="241" t="str">
        <f t="shared" si="27"/>
        <v>Researched the last purchase online before buying11</v>
      </c>
      <c r="F486" s="86" t="s">
        <v>1154</v>
      </c>
      <c r="G486" s="242">
        <v>0.4736538461538462</v>
      </c>
      <c r="H486" s="245">
        <v>95.377185238457713</v>
      </c>
    </row>
    <row r="487" spans="1:8">
      <c r="A487" s="86" t="str">
        <v>res_alcohol</v>
      </c>
      <c r="B487" s="239">
        <v>486</v>
      </c>
      <c r="C487" s="86" t="s">
        <v>1133</v>
      </c>
      <c r="D487" s="241">
        <f>COUNTIF($C$1:$C487,C487)</f>
        <v>12</v>
      </c>
      <c r="E487" s="241" t="str">
        <f t="shared" si="27"/>
        <v>Researched the last purchase online before buying12</v>
      </c>
      <c r="F487" s="86" t="s">
        <v>1156</v>
      </c>
      <c r="G487" s="242">
        <v>0.26278461538461539</v>
      </c>
      <c r="H487" s="245">
        <v>94.673910128689755</v>
      </c>
    </row>
    <row r="488" spans="1:8">
      <c r="A488" s="86" t="str">
        <v>res_gaming</v>
      </c>
      <c r="B488" s="239">
        <v>487</v>
      </c>
      <c r="C488" s="86" t="s">
        <v>1133</v>
      </c>
      <c r="D488" s="241">
        <f>COUNTIF($C$1:$C488,C488)</f>
        <v>13</v>
      </c>
      <c r="E488" s="241" t="str">
        <f t="shared" si="27"/>
        <v>Researched the last purchase online before buying13</v>
      </c>
      <c r="F488" s="86" t="s">
        <v>1158</v>
      </c>
      <c r="G488" s="242">
        <v>0.72287692307692297</v>
      </c>
      <c r="H488" s="245">
        <v>96.495426002655478</v>
      </c>
    </row>
    <row r="489" spans="1:8">
      <c r="A489" s="86" t="str">
        <v>res_sportsequip</v>
      </c>
      <c r="B489" s="239">
        <v>488</v>
      </c>
      <c r="C489" s="86" t="s">
        <v>1133</v>
      </c>
      <c r="D489" s="241">
        <f>COUNTIF($C$1:$C489,C489)</f>
        <v>14</v>
      </c>
      <c r="E489" s="241" t="str">
        <f t="shared" si="27"/>
        <v>Researched the last purchase online before buying14</v>
      </c>
      <c r="F489" s="86" t="s">
        <v>1160</v>
      </c>
      <c r="G489" s="242">
        <v>0.58256923076923084</v>
      </c>
      <c r="H489" s="245">
        <v>95.517964213431554</v>
      </c>
    </row>
    <row r="490" spans="1:8">
      <c r="A490" s="86" t="str">
        <v>res_diy</v>
      </c>
      <c r="B490" s="239">
        <v>489</v>
      </c>
      <c r="C490" s="86" t="s">
        <v>1133</v>
      </c>
      <c r="D490" s="241">
        <f>COUNTIF($C$1:$C490,C490)</f>
        <v>15</v>
      </c>
      <c r="E490" s="241" t="str">
        <f t="shared" si="27"/>
        <v>Researched the last purchase online before buying15</v>
      </c>
      <c r="F490" s="86" t="s">
        <v>1162</v>
      </c>
      <c r="G490" s="242">
        <v>0.49877692307692312</v>
      </c>
      <c r="H490" s="245">
        <v>97.115785583859378</v>
      </c>
    </row>
    <row r="491" spans="1:8">
      <c r="A491" s="86" t="str">
        <v>pur_onl_cars</v>
      </c>
      <c r="B491" s="239">
        <v>490</v>
      </c>
      <c r="C491" s="86" t="s">
        <v>1164</v>
      </c>
      <c r="D491" s="241">
        <f>COUNTIF($C$1:$C491,C491)</f>
        <v>1</v>
      </c>
      <c r="E491" s="241" t="str">
        <f t="shared" si="27"/>
        <v>Bought the last purchase online using any device1</v>
      </c>
      <c r="F491" s="86" t="s">
        <v>1134</v>
      </c>
      <c r="G491" s="242">
        <v>9.1584615384615375E-2</v>
      </c>
      <c r="H491" s="245">
        <v>96.1840238000147</v>
      </c>
    </row>
    <row r="492" spans="1:8">
      <c r="A492" s="86" t="str">
        <v>pur_onl_tech</v>
      </c>
      <c r="B492" s="239">
        <v>491</v>
      </c>
      <c r="C492" s="86" t="s">
        <v>1164</v>
      </c>
      <c r="D492" s="241">
        <f>COUNTIF($C$1:$C492,C492)</f>
        <v>2</v>
      </c>
      <c r="E492" s="241" t="str">
        <f t="shared" si="27"/>
        <v>Bought the last purchase online using any device2</v>
      </c>
      <c r="F492" s="86" t="s">
        <v>1136</v>
      </c>
      <c r="G492" s="242">
        <v>0.43465384615384611</v>
      </c>
      <c r="H492" s="245">
        <v>95.445195303103773</v>
      </c>
    </row>
    <row r="493" spans="1:8">
      <c r="A493" s="130" t="str">
        <v>pur_onl_tickets</v>
      </c>
      <c r="B493" s="239">
        <v>492</v>
      </c>
      <c r="C493" s="130" t="s">
        <v>1164</v>
      </c>
      <c r="D493" s="241">
        <f>COUNTIF($C$1:$C493,C493)</f>
        <v>3</v>
      </c>
      <c r="E493" s="241" t="str">
        <f t="shared" si="27"/>
        <v>Bought the last purchase online using any device3</v>
      </c>
      <c r="F493" s="130" t="s">
        <v>1138</v>
      </c>
      <c r="G493" s="243">
        <v>0.36602307692307701</v>
      </c>
      <c r="H493" s="246">
        <v>90.434800908815973</v>
      </c>
    </row>
    <row r="494" spans="1:8">
      <c r="A494" s="130" t="str">
        <v>pur_onl_clothes</v>
      </c>
      <c r="B494" s="239">
        <v>493</v>
      </c>
      <c r="C494" s="130" t="s">
        <v>1164</v>
      </c>
      <c r="D494" s="241">
        <f>COUNTIF($C$1:$C494,C494)</f>
        <v>4</v>
      </c>
      <c r="E494" s="241" t="str">
        <f t="shared" si="27"/>
        <v>Bought the last purchase online using any device4</v>
      </c>
      <c r="F494" s="130" t="s">
        <v>1140</v>
      </c>
      <c r="G494" s="243">
        <v>0.40613076923076924</v>
      </c>
      <c r="H494" s="246">
        <v>95.028144831654586</v>
      </c>
    </row>
    <row r="495" spans="1:8">
      <c r="A495" s="130" t="str">
        <v>pur_onl_groceries</v>
      </c>
      <c r="B495" s="239">
        <v>494</v>
      </c>
      <c r="C495" s="130" t="s">
        <v>1164</v>
      </c>
      <c r="D495" s="241">
        <f>COUNTIF($C$1:$C495,C495)</f>
        <v>5</v>
      </c>
      <c r="E495" s="241" t="str">
        <f t="shared" si="27"/>
        <v>Bought the last purchase online using any device5</v>
      </c>
      <c r="F495" s="130" t="s">
        <v>1142</v>
      </c>
      <c r="G495" s="243">
        <v>0.21146153846153845</v>
      </c>
      <c r="H495" s="246">
        <v>96.400503460983657</v>
      </c>
    </row>
    <row r="496" spans="1:8">
      <c r="A496" s="130" t="str">
        <v>pur_onl_holidays</v>
      </c>
      <c r="B496" s="239">
        <v>495</v>
      </c>
      <c r="C496" s="130" t="s">
        <v>1164</v>
      </c>
      <c r="D496" s="241">
        <f>COUNTIF($C$1:$C496,C496)</f>
        <v>6</v>
      </c>
      <c r="E496" s="241" t="str">
        <f t="shared" si="27"/>
        <v>Bought the last purchase online using any device6</v>
      </c>
      <c r="F496" s="130" t="s">
        <v>1144</v>
      </c>
      <c r="G496" s="243">
        <v>0.4490846153846153</v>
      </c>
      <c r="H496" s="246">
        <v>93.026140972625399</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0.36913846153846153</v>
      </c>
      <c r="H497" s="246">
        <v>98.426871107161659</v>
      </c>
    </row>
    <row r="498" spans="1:8">
      <c r="A498" s="130" t="str">
        <v>pur_onl_luxurygoods</v>
      </c>
      <c r="B498" s="239">
        <v>497</v>
      </c>
      <c r="C498" s="130" t="s">
        <v>1164</v>
      </c>
      <c r="D498" s="241">
        <f>COUNTIF($C$1:$C498,C498)</f>
        <v>8</v>
      </c>
      <c r="E498" s="241" t="str">
        <f t="shared" si="27"/>
        <v>Bought the last purchase online using any device8</v>
      </c>
      <c r="F498" s="130" t="s">
        <v>1148</v>
      </c>
      <c r="G498" s="243">
        <v>0.18954615384615384</v>
      </c>
      <c r="H498" s="246">
        <v>94.020719769557033</v>
      </c>
    </row>
    <row r="499" spans="1:8">
      <c r="A499" s="130" t="str">
        <v>pur_onl_music</v>
      </c>
      <c r="B499" s="239">
        <v>498</v>
      </c>
      <c r="C499" s="130" t="s">
        <v>1164</v>
      </c>
      <c r="D499" s="241">
        <f>COUNTIF($C$1:$C499,C499)</f>
        <v>9</v>
      </c>
      <c r="E499" s="241" t="str">
        <f t="shared" si="27"/>
        <v>Bought the last purchase online using any device9</v>
      </c>
      <c r="F499" s="130" t="s">
        <v>1150</v>
      </c>
      <c r="G499" s="243">
        <v>0.39519230769230768</v>
      </c>
      <c r="H499" s="246">
        <v>92.192013984318478</v>
      </c>
    </row>
    <row r="500" spans="1:8">
      <c r="A500" s="130" t="str">
        <v>pur_onl_finance</v>
      </c>
      <c r="B500" s="239">
        <v>499</v>
      </c>
      <c r="C500" s="130" t="s">
        <v>1164</v>
      </c>
      <c r="D500" s="241">
        <f>COUNTIF($C$1:$C500,C500)</f>
        <v>10</v>
      </c>
      <c r="E500" s="241" t="str">
        <f t="shared" si="27"/>
        <v>Bought the last purchase online using any device10</v>
      </c>
      <c r="F500" s="130" t="s">
        <v>1152</v>
      </c>
      <c r="G500" s="243">
        <v>0.45371538461538463</v>
      </c>
      <c r="H500" s="246">
        <v>95.255020544589868</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0.26281538461538467</v>
      </c>
      <c r="H501" s="246">
        <v>94.008995412766723</v>
      </c>
    </row>
    <row r="502" spans="1:8">
      <c r="A502" s="130" t="str">
        <v>pur_onl_alcohol</v>
      </c>
      <c r="B502" s="239">
        <v>501</v>
      </c>
      <c r="C502" s="130" t="s">
        <v>1164</v>
      </c>
      <c r="D502" s="241">
        <f>COUNTIF($C$1:$C502,C502)</f>
        <v>12</v>
      </c>
      <c r="E502" s="241" t="str">
        <f t="shared" si="27"/>
        <v>Bought the last purchase online using any device12</v>
      </c>
      <c r="F502" s="130" t="s">
        <v>1156</v>
      </c>
      <c r="G502" s="243">
        <v>0.12760000000000002</v>
      </c>
      <c r="H502" s="246">
        <v>90.893514285976707</v>
      </c>
    </row>
    <row r="503" spans="1:8">
      <c r="A503" s="130" t="str">
        <v>pur_onl_gaming</v>
      </c>
      <c r="B503" s="239">
        <v>502</v>
      </c>
      <c r="C503" s="130" t="s">
        <v>1164</v>
      </c>
      <c r="D503" s="241">
        <f>COUNTIF($C$1:$C503,C503)</f>
        <v>13</v>
      </c>
      <c r="E503" s="241" t="str">
        <f t="shared" si="27"/>
        <v>Bought the last purchase online using any device13</v>
      </c>
      <c r="F503" s="130" t="s">
        <v>1158</v>
      </c>
      <c r="G503" s="243">
        <v>0.2547076923076923</v>
      </c>
      <c r="H503" s="246">
        <v>94.464008984573283</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0.24424615384615386</v>
      </c>
      <c r="H504" s="246">
        <v>91.731722152772008</v>
      </c>
    </row>
    <row r="505" spans="1:8">
      <c r="A505" s="130" t="str">
        <v>pur_onl_diy</v>
      </c>
      <c r="B505" s="239">
        <v>504</v>
      </c>
      <c r="C505" s="130" t="s">
        <v>1164</v>
      </c>
      <c r="D505" s="241">
        <f>COUNTIF($C$1:$C505,C505)</f>
        <v>15</v>
      </c>
      <c r="E505" s="241" t="str">
        <f t="shared" si="27"/>
        <v>Bought the last purchase online using any device15</v>
      </c>
      <c r="F505" s="130" t="s">
        <v>1162</v>
      </c>
      <c r="G505" s="243">
        <v>0.22625384615384617</v>
      </c>
      <c r="H505" s="246">
        <v>94.821617270059491</v>
      </c>
    </row>
    <row r="506" spans="1:8">
      <c r="A506" s="130" t="str">
        <v>site_airbnb</v>
      </c>
      <c r="B506" s="239">
        <v>505</v>
      </c>
      <c r="C506" s="130" t="s">
        <v>1180</v>
      </c>
      <c r="D506" s="241">
        <f>COUNTIF($C$1:$C506,C506)</f>
        <v>1</v>
      </c>
      <c r="E506" s="241" t="str">
        <f t="shared" si="27"/>
        <v>Favourite web sites1</v>
      </c>
      <c r="F506" s="130" t="s">
        <v>1181</v>
      </c>
      <c r="G506" s="243">
        <v>4.2076923076923081E-2</v>
      </c>
      <c r="H506" s="246">
        <v>84.879173418012272</v>
      </c>
    </row>
    <row r="507" spans="1:8">
      <c r="A507" s="130" t="str">
        <v>site_amazon</v>
      </c>
      <c r="B507" s="239">
        <v>506</v>
      </c>
      <c r="C507" s="130" t="s">
        <v>1180</v>
      </c>
      <c r="D507" s="241">
        <f>COUNTIF($C$1:$C507,C507)</f>
        <v>2</v>
      </c>
      <c r="E507" s="241" t="str">
        <f t="shared" si="27"/>
        <v>Favourite web sites2</v>
      </c>
      <c r="F507" s="130" t="s">
        <v>1183</v>
      </c>
      <c r="G507" s="243">
        <v>0.49513846153846153</v>
      </c>
      <c r="H507" s="246">
        <v>97.394300419646868</v>
      </c>
    </row>
    <row r="508" spans="1:8">
      <c r="A508" s="86" t="str">
        <v>site_itunes</v>
      </c>
      <c r="B508" s="239">
        <v>507</v>
      </c>
      <c r="C508" s="86" t="s">
        <v>1180</v>
      </c>
      <c r="D508" s="241">
        <f>COUNTIF($C$1:$C508,C508)</f>
        <v>3</v>
      </c>
      <c r="E508" s="241" t="str">
        <f t="shared" si="27"/>
        <v>Favourite web sites3</v>
      </c>
      <c r="F508" s="86" t="s">
        <v>1185</v>
      </c>
      <c r="G508" s="242">
        <v>5.3161538461538468E-2</v>
      </c>
      <c r="H508" s="245">
        <v>94.210190420397325</v>
      </c>
    </row>
    <row r="509" spans="1:8">
      <c r="A509" s="86" t="str">
        <v>site_argos</v>
      </c>
      <c r="B509" s="239">
        <v>508</v>
      </c>
      <c r="C509" s="86" t="s">
        <v>1180</v>
      </c>
      <c r="D509" s="241">
        <f>COUNTIF($C$1:$C509,C509)</f>
        <v>4</v>
      </c>
      <c r="E509" s="241" t="str">
        <f t="shared" si="27"/>
        <v>Favourite web sites4</v>
      </c>
      <c r="F509" s="86" t="s">
        <v>1187</v>
      </c>
      <c r="G509" s="242">
        <v>0.14747692307692312</v>
      </c>
      <c r="H509" s="245">
        <v>106.27326721288668</v>
      </c>
    </row>
    <row r="510" spans="1:8">
      <c r="A510" s="86" t="str">
        <v>site_asos</v>
      </c>
      <c r="B510" s="239">
        <v>509</v>
      </c>
      <c r="C510" s="86" t="s">
        <v>1180</v>
      </c>
      <c r="D510" s="241">
        <f>COUNTIF($C$1:$C510,C510)</f>
        <v>5</v>
      </c>
      <c r="E510" s="241" t="str">
        <f t="shared" si="27"/>
        <v>Favourite web sites5</v>
      </c>
      <c r="F510" s="86" t="s">
        <v>1189</v>
      </c>
      <c r="G510" s="242">
        <v>6.9784615384615375E-2</v>
      </c>
      <c r="H510" s="245">
        <v>91.165878019171203</v>
      </c>
    </row>
    <row r="511" spans="1:8">
      <c r="A511" s="86" t="str">
        <v>site_audible</v>
      </c>
      <c r="B511" s="239">
        <v>510</v>
      </c>
      <c r="C511" s="86" t="s">
        <v>1180</v>
      </c>
      <c r="D511" s="241">
        <f>COUNTIF($C$1:$C511,C511)</f>
        <v>6</v>
      </c>
      <c r="E511" s="241" t="str">
        <f t="shared" si="27"/>
        <v>Favourite web sites6</v>
      </c>
      <c r="F511" s="86" t="s">
        <v>1191</v>
      </c>
      <c r="G511" s="242">
        <v>3.1200000000000002E-2</v>
      </c>
      <c r="H511" s="245">
        <v>99.179199338015749</v>
      </c>
    </row>
    <row r="512" spans="1:8">
      <c r="A512" s="86" t="str">
        <v>site_autotrader</v>
      </c>
      <c r="B512" s="239">
        <v>511</v>
      </c>
      <c r="C512" s="86" t="s">
        <v>1180</v>
      </c>
      <c r="D512" s="241">
        <f>COUNTIF($C$1:$C512,C512)</f>
        <v>7</v>
      </c>
      <c r="E512" s="241" t="str">
        <f t="shared" si="27"/>
        <v>Favourite web sites7</v>
      </c>
      <c r="F512" s="86" t="s">
        <v>1193</v>
      </c>
      <c r="G512" s="242">
        <v>3.4007692307692308E-2</v>
      </c>
      <c r="H512" s="245">
        <v>97.934831386124841</v>
      </c>
    </row>
    <row r="513" spans="1:8">
      <c r="A513" s="86" t="str">
        <v>site_bbcgoodfood</v>
      </c>
      <c r="B513" s="239">
        <v>512</v>
      </c>
      <c r="C513" s="86" t="s">
        <v>1180</v>
      </c>
      <c r="D513" s="241">
        <f>COUNTIF($C$1:$C513,C513)</f>
        <v>8</v>
      </c>
      <c r="E513" s="241" t="str">
        <f t="shared" si="27"/>
        <v>Favourite web sites8</v>
      </c>
      <c r="F513" s="86" t="s">
        <v>1195</v>
      </c>
      <c r="G513" s="242">
        <v>0.10183076923076922</v>
      </c>
      <c r="H513" s="245">
        <v>95.940977060668942</v>
      </c>
    </row>
    <row r="514" spans="1:8">
      <c r="A514" s="86" t="str">
        <v>site_bbcnews</v>
      </c>
      <c r="B514" s="239">
        <v>513</v>
      </c>
      <c r="C514" s="86" t="s">
        <v>1180</v>
      </c>
      <c r="D514" s="241">
        <f>COUNTIF($C$1:$C514,C514)</f>
        <v>9</v>
      </c>
      <c r="E514" s="241" t="str">
        <f t="shared" si="27"/>
        <v>Favourite web sites9</v>
      </c>
      <c r="F514" s="86" t="s">
        <v>1197</v>
      </c>
      <c r="G514" s="242">
        <v>0.25693076923076924</v>
      </c>
      <c r="H514" s="245">
        <v>90.829344326483024</v>
      </c>
    </row>
    <row r="515" spans="1:8">
      <c r="A515" s="86" t="str">
        <v>site_bbcsport</v>
      </c>
      <c r="B515" s="239">
        <v>514</v>
      </c>
      <c r="C515" s="86" t="s">
        <v>1180</v>
      </c>
      <c r="D515" s="241">
        <f>COUNTIF($C$1:$C515,C515)</f>
        <v>10</v>
      </c>
      <c r="E515" s="241" t="str">
        <f t="shared" ref="E515:E578" si="28">C515&amp;D515</f>
        <v>Favourite web sites10</v>
      </c>
      <c r="F515" s="86" t="s">
        <v>1199</v>
      </c>
      <c r="G515" s="242">
        <v>0.14809230769230772</v>
      </c>
      <c r="H515" s="245">
        <v>95.319233752135304</v>
      </c>
    </row>
    <row r="516" spans="1:8">
      <c r="A516" s="86" t="str">
        <v>site_bet365</v>
      </c>
      <c r="B516" s="239">
        <v>515</v>
      </c>
      <c r="C516" s="86" t="s">
        <v>1180</v>
      </c>
      <c r="D516" s="241">
        <f>COUNTIF($C$1:$C516,C516)</f>
        <v>11</v>
      </c>
      <c r="E516" s="241" t="str">
        <f t="shared" si="28"/>
        <v>Favourite web sites11</v>
      </c>
      <c r="F516" s="86" t="s">
        <v>1201</v>
      </c>
      <c r="G516" s="242">
        <v>2.5107692307692307E-2</v>
      </c>
      <c r="H516" s="245">
        <v>98.14595818372706</v>
      </c>
    </row>
    <row r="517" spans="1:8">
      <c r="A517" s="86" t="str">
        <v>site_bing</v>
      </c>
      <c r="B517" s="239">
        <v>516</v>
      </c>
      <c r="C517" s="86" t="s">
        <v>1180</v>
      </c>
      <c r="D517" s="241">
        <f>COUNTIF($C$1:$C517,C517)</f>
        <v>12</v>
      </c>
      <c r="E517" s="241" t="str">
        <f t="shared" si="28"/>
        <v>Favourite web sites12</v>
      </c>
      <c r="F517" s="86" t="s">
        <v>1203</v>
      </c>
      <c r="G517" s="242">
        <v>2.0461538461538458E-2</v>
      </c>
      <c r="H517" s="245">
        <v>101.35348765158889</v>
      </c>
    </row>
    <row r="518" spans="1:8">
      <c r="A518" s="86" t="str">
        <v>site_boots</v>
      </c>
      <c r="B518" s="239">
        <v>517</v>
      </c>
      <c r="C518" s="86" t="s">
        <v>1180</v>
      </c>
      <c r="D518" s="241">
        <f>COUNTIF($C$1:$C518,C518)</f>
        <v>13</v>
      </c>
      <c r="E518" s="241" t="str">
        <f t="shared" si="28"/>
        <v>Favourite web sites13</v>
      </c>
      <c r="F518" s="86" t="s">
        <v>1205</v>
      </c>
      <c r="G518" s="242">
        <v>0.10703076923076923</v>
      </c>
      <c r="H518" s="245">
        <v>99.048731452282695</v>
      </c>
    </row>
    <row r="519" spans="1:8">
      <c r="A519" s="86" t="str">
        <v>site_buzzfeed</v>
      </c>
      <c r="B519" s="239">
        <v>518</v>
      </c>
      <c r="C519" s="86" t="s">
        <v>1180</v>
      </c>
      <c r="D519" s="241">
        <f>COUNTIF($C$1:$C519,C519)</f>
        <v>14</v>
      </c>
      <c r="E519" s="241" t="str">
        <f t="shared" si="28"/>
        <v>Favourite web sites14</v>
      </c>
      <c r="F519" s="86" t="s">
        <v>1207</v>
      </c>
      <c r="G519" s="242">
        <v>3.1961538461538465E-2</v>
      </c>
      <c r="H519" s="245">
        <v>88.75244061731081</v>
      </c>
    </row>
    <row r="520" spans="1:8">
      <c r="A520" s="86" t="str">
        <v>site_carphonewarehouse</v>
      </c>
      <c r="B520" s="239">
        <v>519</v>
      </c>
      <c r="C520" s="86" t="s">
        <v>1180</v>
      </c>
      <c r="D520" s="241">
        <f>COUNTIF($C$1:$C520,C520)</f>
        <v>15</v>
      </c>
      <c r="E520" s="241" t="str">
        <f t="shared" si="28"/>
        <v>Favourite web sites15</v>
      </c>
      <c r="F520" s="86" t="s">
        <v>1209</v>
      </c>
      <c r="G520" s="242">
        <v>1.7392307692307693E-2</v>
      </c>
      <c r="H520" s="245">
        <v>96.95575998154014</v>
      </c>
    </row>
    <row r="521" spans="1:8">
      <c r="A521" s="86" t="str">
        <v>site_comparethemarket</v>
      </c>
      <c r="B521" s="239">
        <v>520</v>
      </c>
      <c r="C521" s="86" t="s">
        <v>1180</v>
      </c>
      <c r="D521" s="241">
        <f>COUNTIF($C$1:$C521,C521)</f>
        <v>16</v>
      </c>
      <c r="E521" s="241" t="str">
        <f t="shared" si="28"/>
        <v>Favourite web sites16</v>
      </c>
      <c r="F521" s="86" t="s">
        <v>1211</v>
      </c>
      <c r="G521" s="242">
        <v>6.6961538461538475E-2</v>
      </c>
      <c r="H521" s="245">
        <v>101.28381146223053</v>
      </c>
    </row>
    <row r="522" spans="1:8">
      <c r="A522" s="86" t="str">
        <v>site_confused</v>
      </c>
      <c r="B522" s="239">
        <v>521</v>
      </c>
      <c r="C522" s="86" t="s">
        <v>1180</v>
      </c>
      <c r="D522" s="241">
        <f>COUNTIF($C$1:$C522,C522)</f>
        <v>17</v>
      </c>
      <c r="E522" s="241" t="str">
        <f t="shared" si="28"/>
        <v>Favourite web sites17</v>
      </c>
      <c r="F522" s="86" t="s">
        <v>1213</v>
      </c>
      <c r="G522" s="242">
        <v>2.6976923076923079E-2</v>
      </c>
      <c r="H522" s="245">
        <v>100.18725852332544</v>
      </c>
    </row>
    <row r="523" spans="1:8">
      <c r="A523" s="86" t="str">
        <v>site_currys</v>
      </c>
      <c r="B523" s="239">
        <v>522</v>
      </c>
      <c r="C523" s="86" t="s">
        <v>1180</v>
      </c>
      <c r="D523" s="241">
        <f>COUNTIF($C$1:$C523,C523)</f>
        <v>18</v>
      </c>
      <c r="E523" s="241" t="str">
        <f t="shared" si="28"/>
        <v>Favourite web sites18</v>
      </c>
      <c r="F523" s="86" t="s">
        <v>1215</v>
      </c>
      <c r="G523" s="242">
        <v>6.2492307692307694E-2</v>
      </c>
      <c r="H523" s="245">
        <v>101.87567767388212</v>
      </c>
    </row>
    <row r="524" spans="1:8">
      <c r="A524" s="86" t="str">
        <v>site_digitalspy</v>
      </c>
      <c r="B524" s="239">
        <v>523</v>
      </c>
      <c r="C524" s="86" t="s">
        <v>1180</v>
      </c>
      <c r="D524" s="241">
        <f>COUNTIF($C$1:$C524,C524)</f>
        <v>19</v>
      </c>
      <c r="E524" s="241" t="str">
        <f t="shared" si="28"/>
        <v>Favourite web sites19</v>
      </c>
      <c r="F524" s="86" t="s">
        <v>1217</v>
      </c>
      <c r="G524" s="242">
        <v>1.8876923076923079E-2</v>
      </c>
      <c r="H524" s="245">
        <v>86.06164657243319</v>
      </c>
    </row>
    <row r="525" spans="1:8">
      <c r="A525" s="86" t="str">
        <v>site_direct</v>
      </c>
      <c r="B525" s="239">
        <v>524</v>
      </c>
      <c r="C525" s="86" t="s">
        <v>1180</v>
      </c>
      <c r="D525" s="241">
        <f>COUNTIF($C$1:$C525,C525)</f>
        <v>20</v>
      </c>
      <c r="E525" s="241" t="str">
        <f t="shared" si="28"/>
        <v>Favourite web sites20</v>
      </c>
      <c r="F525" s="86" t="s">
        <v>1219</v>
      </c>
      <c r="G525" s="242">
        <v>7.3838461538461547E-2</v>
      </c>
      <c r="H525" s="245">
        <v>101.15276630619752</v>
      </c>
    </row>
    <row r="526" spans="1:8">
      <c r="A526" s="86" t="str">
        <v>site_ebay</v>
      </c>
      <c r="B526" s="239">
        <v>525</v>
      </c>
      <c r="C526" s="86" t="s">
        <v>1180</v>
      </c>
      <c r="D526" s="241">
        <f>COUNTIF($C$1:$C526,C526)</f>
        <v>21</v>
      </c>
      <c r="E526" s="241" t="str">
        <f t="shared" si="28"/>
        <v>Favourite web sites21</v>
      </c>
      <c r="F526" s="86" t="s">
        <v>1221</v>
      </c>
      <c r="G526" s="242">
        <v>0.29995384615384613</v>
      </c>
      <c r="H526" s="245">
        <v>101.00956117373703</v>
      </c>
    </row>
    <row r="527" spans="1:8">
      <c r="A527" s="86" t="str">
        <v>site_etsy</v>
      </c>
      <c r="B527" s="239">
        <v>526</v>
      </c>
      <c r="C527" s="86" t="s">
        <v>1180</v>
      </c>
      <c r="D527" s="241">
        <f>COUNTIF($C$1:$C527,C527)</f>
        <v>22</v>
      </c>
      <c r="E527" s="241" t="str">
        <f t="shared" si="28"/>
        <v>Favourite web sites22</v>
      </c>
      <c r="F527" s="86" t="s">
        <v>1223</v>
      </c>
      <c r="G527" s="242">
        <v>6.5138461538461548E-2</v>
      </c>
      <c r="H527" s="245">
        <v>95.718840819533412</v>
      </c>
    </row>
    <row r="528" spans="1:8">
      <c r="A528" s="86" t="str">
        <v>site_expedia</v>
      </c>
      <c r="B528" s="239">
        <v>527</v>
      </c>
      <c r="C528" s="86" t="s">
        <v>1180</v>
      </c>
      <c r="D528" s="241">
        <f>COUNTIF($C$1:$C528,C528)</f>
        <v>23</v>
      </c>
      <c r="E528" s="241" t="str">
        <f t="shared" si="28"/>
        <v>Favourite web sites23</v>
      </c>
      <c r="F528" s="86" t="s">
        <v>1225</v>
      </c>
      <c r="G528" s="242">
        <v>4.1915384615384604E-2</v>
      </c>
      <c r="H528" s="245">
        <v>102.69138137165331</v>
      </c>
    </row>
    <row r="529" spans="1:8">
      <c r="A529" s="86" t="str">
        <v>site_freecycle</v>
      </c>
      <c r="B529" s="239">
        <v>528</v>
      </c>
      <c r="C529" s="86" t="s">
        <v>1180</v>
      </c>
      <c r="D529" s="241">
        <f>COUNTIF($C$1:$C529,C529)</f>
        <v>24</v>
      </c>
      <c r="E529" s="241" t="str">
        <f t="shared" si="28"/>
        <v>Favourite web sites24</v>
      </c>
      <c r="F529" s="86" t="s">
        <v>1227</v>
      </c>
      <c r="G529" s="242">
        <v>2.58E-2</v>
      </c>
      <c r="H529" s="245">
        <v>95.81650982750422</v>
      </c>
    </row>
    <row r="530" spans="1:8">
      <c r="A530" s="86" t="str">
        <v>site_game</v>
      </c>
      <c r="B530" s="239">
        <v>529</v>
      </c>
      <c r="C530" s="86" t="s">
        <v>1180</v>
      </c>
      <c r="D530" s="241">
        <f>COUNTIF($C$1:$C530,C530)</f>
        <v>25</v>
      </c>
      <c r="E530" s="241" t="str">
        <f t="shared" si="28"/>
        <v>Favourite web sites25</v>
      </c>
      <c r="F530" s="86" t="s">
        <v>1229</v>
      </c>
      <c r="G530" s="242">
        <v>2.9353846153846154E-2</v>
      </c>
      <c r="H530" s="245">
        <v>96.091096166712461</v>
      </c>
    </row>
    <row r="531" spans="1:8">
      <c r="A531" s="86" t="str">
        <v>site_gmail</v>
      </c>
      <c r="B531" s="239">
        <v>530</v>
      </c>
      <c r="C531" s="86" t="s">
        <v>1180</v>
      </c>
      <c r="D531" s="241">
        <f>COUNTIF($C$1:$C531,C531)</f>
        <v>26</v>
      </c>
      <c r="E531" s="241" t="str">
        <f t="shared" si="28"/>
        <v>Favourite web sites26</v>
      </c>
      <c r="F531" s="86" t="s">
        <v>1231</v>
      </c>
      <c r="G531" s="242">
        <v>0.23366923076923077</v>
      </c>
      <c r="H531" s="245">
        <v>96.841028343047327</v>
      </c>
    </row>
    <row r="532" spans="1:8">
      <c r="A532" s="86" t="str">
        <v>site_google</v>
      </c>
      <c r="B532" s="239">
        <v>531</v>
      </c>
      <c r="C532" s="86" t="s">
        <v>1180</v>
      </c>
      <c r="D532" s="241">
        <f>COUNTIF($C$1:$C532,C532)</f>
        <v>27</v>
      </c>
      <c r="E532" s="241" t="str">
        <f t="shared" si="28"/>
        <v>Favourite web sites27</v>
      </c>
      <c r="F532" s="86" t="s">
        <v>1233</v>
      </c>
      <c r="G532" s="242">
        <v>0.39375384615384618</v>
      </c>
      <c r="H532" s="245">
        <v>95.892690197737295</v>
      </c>
    </row>
    <row r="533" spans="1:8">
      <c r="A533" s="86" t="str">
        <v>site_groupon</v>
      </c>
      <c r="B533" s="239">
        <v>532</v>
      </c>
      <c r="C533" s="86" t="s">
        <v>1180</v>
      </c>
      <c r="D533" s="241">
        <f>COUNTIF($C$1:$C533,C533)</f>
        <v>28</v>
      </c>
      <c r="E533" s="241" t="str">
        <f t="shared" si="28"/>
        <v>Favourite web sites28</v>
      </c>
      <c r="F533" s="86" t="s">
        <v>1235</v>
      </c>
      <c r="G533" s="242">
        <v>7.1984615384615355E-2</v>
      </c>
      <c r="H533" s="245">
        <v>99.874732653960962</v>
      </c>
    </row>
    <row r="534" spans="1:8">
      <c r="A534" s="86" t="str">
        <v>site_gumtree</v>
      </c>
      <c r="B534" s="239">
        <v>533</v>
      </c>
      <c r="C534" s="86" t="s">
        <v>1180</v>
      </c>
      <c r="D534" s="241">
        <f>COUNTIF($C$1:$C534,C534)</f>
        <v>29</v>
      </c>
      <c r="E534" s="241" t="str">
        <f t="shared" si="28"/>
        <v>Favourite web sites29</v>
      </c>
      <c r="F534" s="86" t="s">
        <v>1237</v>
      </c>
      <c r="G534" s="242">
        <v>6.905384615384616E-2</v>
      </c>
      <c r="H534" s="245">
        <v>103.48062058771966</v>
      </c>
    </row>
    <row r="535" spans="1:8">
      <c r="A535" s="86" t="str">
        <v>site_healthline</v>
      </c>
      <c r="B535" s="239">
        <v>534</v>
      </c>
      <c r="C535" s="86" t="s">
        <v>1180</v>
      </c>
      <c r="D535" s="241">
        <f>COUNTIF($C$1:$C535,C535)</f>
        <v>30</v>
      </c>
      <c r="E535" s="241" t="str">
        <f t="shared" si="28"/>
        <v>Favourite web sites30</v>
      </c>
      <c r="F535" s="86" t="s">
        <v>1239</v>
      </c>
      <c r="G535" s="242">
        <v>1.013076923076923E-2</v>
      </c>
      <c r="H535" s="245">
        <v>91.840898544893605</v>
      </c>
    </row>
    <row r="536" spans="1:8">
      <c r="A536" s="86" t="str">
        <v>site_hotels</v>
      </c>
      <c r="B536" s="239">
        <v>535</v>
      </c>
      <c r="C536" s="86" t="s">
        <v>1180</v>
      </c>
      <c r="D536" s="241">
        <f>COUNTIF($C$1:$C536,C536)</f>
        <v>31</v>
      </c>
      <c r="E536" s="241" t="str">
        <f t="shared" si="28"/>
        <v>Favourite web sites31</v>
      </c>
      <c r="F536" s="86" t="s">
        <v>1241</v>
      </c>
      <c r="G536" s="242">
        <v>3.7200000000000004E-2</v>
      </c>
      <c r="H536" s="245">
        <v>98.063621807679496</v>
      </c>
    </row>
    <row r="537" spans="1:8">
      <c r="A537" s="86" t="str">
        <v>site_hotukdeals</v>
      </c>
      <c r="B537" s="239">
        <v>536</v>
      </c>
      <c r="C537" s="86" t="s">
        <v>1180</v>
      </c>
      <c r="D537" s="241">
        <f>COUNTIF($C$1:$C537,C537)</f>
        <v>32</v>
      </c>
      <c r="E537" s="241" t="str">
        <f t="shared" si="28"/>
        <v>Favourite web sites32</v>
      </c>
      <c r="F537" s="86" t="s">
        <v>1243</v>
      </c>
      <c r="G537" s="242">
        <v>4.4053846153846166E-2</v>
      </c>
      <c r="H537" s="245">
        <v>98.546274820714586</v>
      </c>
    </row>
    <row r="538" spans="1:8">
      <c r="A538" s="86" t="str">
        <v>site_huffingtonpost</v>
      </c>
      <c r="B538" s="239">
        <v>537</v>
      </c>
      <c r="C538" s="86" t="s">
        <v>1180</v>
      </c>
      <c r="D538" s="241">
        <f>COUNTIF($C$1:$C538,C538)</f>
        <v>33</v>
      </c>
      <c r="E538" s="241" t="str">
        <f t="shared" si="28"/>
        <v>Favourite web sites33</v>
      </c>
      <c r="F538" s="86" t="s">
        <v>1245</v>
      </c>
      <c r="G538" s="242">
        <v>2.460769230769231E-2</v>
      </c>
      <c r="H538" s="245">
        <v>96.828329244005246</v>
      </c>
    </row>
    <row r="539" spans="1:8">
      <c r="A539" s="86" t="str">
        <v>site_hungryhouse</v>
      </c>
      <c r="B539" s="239">
        <v>538</v>
      </c>
      <c r="C539" s="86" t="s">
        <v>1180</v>
      </c>
      <c r="D539" s="241">
        <f>COUNTIF($C$1:$C539,C539)</f>
        <v>34</v>
      </c>
      <c r="E539" s="241" t="str">
        <f t="shared" si="28"/>
        <v>Favourite web sites34</v>
      </c>
      <c r="F539" s="86" t="s">
        <v>1247</v>
      </c>
      <c r="G539" s="242">
        <v>1.3123076923076923E-2</v>
      </c>
      <c r="H539" s="245">
        <v>102.83447953924252</v>
      </c>
    </row>
    <row r="540" spans="1:8">
      <c r="A540" s="86" t="str">
        <v>site_ikea</v>
      </c>
      <c r="B540" s="239">
        <v>539</v>
      </c>
      <c r="C540" s="86" t="s">
        <v>1180</v>
      </c>
      <c r="D540" s="241">
        <f>COUNTIF($C$1:$C540,C540)</f>
        <v>35</v>
      </c>
      <c r="E540" s="241" t="str">
        <f t="shared" si="28"/>
        <v>Favourite web sites35</v>
      </c>
      <c r="F540" s="86" t="s">
        <v>1249</v>
      </c>
      <c r="G540" s="242">
        <v>7.2946153846153869E-2</v>
      </c>
      <c r="H540" s="245">
        <v>92.390937001133622</v>
      </c>
    </row>
    <row r="541" spans="1:8">
      <c r="A541" s="86" t="str">
        <v>site_imdb</v>
      </c>
      <c r="B541" s="239">
        <v>540</v>
      </c>
      <c r="C541" s="86" t="s">
        <v>1180</v>
      </c>
      <c r="D541" s="241">
        <f>COUNTIF($C$1:$C541,C541)</f>
        <v>36</v>
      </c>
      <c r="E541" s="241" t="str">
        <f t="shared" si="28"/>
        <v>Favourite web sites36</v>
      </c>
      <c r="F541" s="86" t="s">
        <v>1251</v>
      </c>
      <c r="G541" s="242">
        <v>5.166153846153846E-2</v>
      </c>
      <c r="H541" s="245">
        <v>97.490770120816634</v>
      </c>
    </row>
    <row r="542" spans="1:8">
      <c r="A542" s="86" t="str">
        <v>site_jamieoliver</v>
      </c>
      <c r="B542" s="239">
        <v>541</v>
      </c>
      <c r="C542" s="86" t="s">
        <v>1180</v>
      </c>
      <c r="D542" s="241">
        <f>COUNTIF($C$1:$C542,C542)</f>
        <v>37</v>
      </c>
      <c r="E542" s="241" t="str">
        <f t="shared" si="28"/>
        <v>Favourite web sites37</v>
      </c>
      <c r="F542" s="86" t="s">
        <v>1253</v>
      </c>
      <c r="G542" s="242">
        <v>1.9153846153846157E-2</v>
      </c>
      <c r="H542" s="245">
        <v>91.93088832848791</v>
      </c>
    </row>
    <row r="543" spans="1:8">
      <c r="A543" s="86" t="str">
        <v>site_johnlewis</v>
      </c>
      <c r="B543" s="239">
        <v>542</v>
      </c>
      <c r="C543" s="86" t="s">
        <v>1180</v>
      </c>
      <c r="D543" s="241">
        <f>COUNTIF($C$1:$C543,C543)</f>
        <v>38</v>
      </c>
      <c r="E543" s="241" t="str">
        <f t="shared" si="28"/>
        <v>Favourite web sites38</v>
      </c>
      <c r="F543" s="86" t="s">
        <v>1255</v>
      </c>
      <c r="G543" s="242">
        <v>6.6869230769230778E-2</v>
      </c>
      <c r="H543" s="245">
        <v>79.019428856690794</v>
      </c>
    </row>
    <row r="544" spans="1:8">
      <c r="A544" s="86" t="str">
        <v>site_justeat</v>
      </c>
      <c r="B544" s="239">
        <v>543</v>
      </c>
      <c r="C544" s="86" t="s">
        <v>1180</v>
      </c>
      <c r="D544" s="241">
        <f>COUNTIF($C$1:$C544,C544)</f>
        <v>39</v>
      </c>
      <c r="E544" s="241" t="str">
        <f t="shared" si="28"/>
        <v>Favourite web sites39</v>
      </c>
      <c r="F544" s="86" t="s">
        <v>1257</v>
      </c>
      <c r="G544" s="242">
        <v>0.11269230769230766</v>
      </c>
      <c r="H544" s="245">
        <v>101.57967294546695</v>
      </c>
    </row>
    <row r="545" spans="1:8">
      <c r="A545" s="86" t="str">
        <v>site_lastminute</v>
      </c>
      <c r="B545" s="239">
        <v>544</v>
      </c>
      <c r="C545" s="86" t="s">
        <v>1180</v>
      </c>
      <c r="D545" s="241">
        <f>COUNTIF($C$1:$C545,C545)</f>
        <v>40</v>
      </c>
      <c r="E545" s="241" t="str">
        <f t="shared" si="28"/>
        <v>Favourite web sites40</v>
      </c>
      <c r="F545" s="86" t="s">
        <v>1259</v>
      </c>
      <c r="G545" s="242">
        <v>2.8869230769230772E-2</v>
      </c>
      <c r="H545" s="245">
        <v>97.255864878798576</v>
      </c>
    </row>
    <row r="546" spans="1:8">
      <c r="A546" s="86" t="str">
        <v>site_marksandspencer</v>
      </c>
      <c r="B546" s="239">
        <v>545</v>
      </c>
      <c r="C546" s="86" t="s">
        <v>1180</v>
      </c>
      <c r="D546" s="241">
        <f>COUNTIF($C$1:$C546,C546)</f>
        <v>41</v>
      </c>
      <c r="E546" s="241" t="str">
        <f t="shared" si="28"/>
        <v>Favourite web sites41</v>
      </c>
      <c r="F546" s="86" t="s">
        <v>1261</v>
      </c>
      <c r="G546" s="242">
        <v>0.10999999999999999</v>
      </c>
      <c r="H546" s="245">
        <v>91.641076864146797</v>
      </c>
    </row>
    <row r="547" spans="1:8">
      <c r="A547" s="86" t="str">
        <v>site_microsoft</v>
      </c>
      <c r="B547" s="239">
        <v>546</v>
      </c>
      <c r="C547" s="86" t="s">
        <v>1180</v>
      </c>
      <c r="D547" s="241">
        <f>COUNTIF($C$1:$C547,C547)</f>
        <v>42</v>
      </c>
      <c r="E547" s="241" t="str">
        <f t="shared" si="28"/>
        <v>Favourite web sites42</v>
      </c>
      <c r="F547" s="86" t="s">
        <v>1263</v>
      </c>
      <c r="G547" s="242">
        <v>7.8507692307692306E-2</v>
      </c>
      <c r="H547" s="245">
        <v>93.394977835260761</v>
      </c>
    </row>
    <row r="548" spans="1:8">
      <c r="A548" s="86" t="str">
        <v>site_moneysavingexpert</v>
      </c>
      <c r="B548" s="239">
        <v>547</v>
      </c>
      <c r="C548" s="86" t="s">
        <v>1180</v>
      </c>
      <c r="D548" s="241">
        <f>COUNTIF($C$1:$C548,C548)</f>
        <v>43</v>
      </c>
      <c r="E548" s="241" t="str">
        <f t="shared" si="28"/>
        <v>Favourite web sites43</v>
      </c>
      <c r="F548" s="86" t="s">
        <v>1265</v>
      </c>
      <c r="G548" s="242">
        <v>0.16739230769230767</v>
      </c>
      <c r="H548" s="245">
        <v>99.639223935498549</v>
      </c>
    </row>
    <row r="549" spans="1:8">
      <c r="A549" s="86" t="str">
        <v>site_moneysupermarket</v>
      </c>
      <c r="B549" s="239">
        <v>548</v>
      </c>
      <c r="C549" s="86" t="s">
        <v>1180</v>
      </c>
      <c r="D549" s="241">
        <f>COUNTIF($C$1:$C549,C549)</f>
        <v>44</v>
      </c>
      <c r="E549" s="241" t="str">
        <f t="shared" si="28"/>
        <v>Favourite web sites44</v>
      </c>
      <c r="F549" s="86" t="s">
        <v>1267</v>
      </c>
      <c r="G549" s="242">
        <v>7.5638461538461543E-2</v>
      </c>
      <c r="H549" s="245">
        <v>98.681125278431637</v>
      </c>
    </row>
    <row r="550" spans="1:8">
      <c r="A550" s="86" t="str">
        <v>site_msn</v>
      </c>
      <c r="B550" s="239">
        <v>549</v>
      </c>
      <c r="C550" s="86" t="s">
        <v>1180</v>
      </c>
      <c r="D550" s="241">
        <f>COUNTIF($C$1:$C550,C550)</f>
        <v>45</v>
      </c>
      <c r="E550" s="241" t="str">
        <f t="shared" si="28"/>
        <v>Favourite web sites45</v>
      </c>
      <c r="F550" s="86" t="s">
        <v>1269</v>
      </c>
      <c r="G550" s="242">
        <v>3.2800000000000003E-2</v>
      </c>
      <c r="H550" s="245">
        <v>98.756642718678023</v>
      </c>
    </row>
    <row r="551" spans="1:8">
      <c r="A551" s="86" t="str">
        <v>site_mumsnet</v>
      </c>
      <c r="B551" s="239">
        <v>550</v>
      </c>
      <c r="C551" s="86" t="s">
        <v>1180</v>
      </c>
      <c r="D551" s="241">
        <f>COUNTIF($C$1:$C551,C551)</f>
        <v>46</v>
      </c>
      <c r="E551" s="241" t="str">
        <f t="shared" si="28"/>
        <v>Favourite web sites46</v>
      </c>
      <c r="F551" s="86" t="s">
        <v>1271</v>
      </c>
      <c r="G551" s="242">
        <v>1.8969230769230766E-2</v>
      </c>
      <c r="H551" s="245">
        <v>96.621510049913653</v>
      </c>
    </row>
    <row r="552" spans="1:8">
      <c r="A552" s="86" t="str">
        <v>site_nationallottery</v>
      </c>
      <c r="B552" s="239">
        <v>551</v>
      </c>
      <c r="C552" s="86" t="s">
        <v>1180</v>
      </c>
      <c r="D552" s="241">
        <f>COUNTIF($C$1:$C552,C552)</f>
        <v>47</v>
      </c>
      <c r="E552" s="241" t="str">
        <f t="shared" si="28"/>
        <v>Favourite web sites47</v>
      </c>
      <c r="F552" s="86" t="s">
        <v>1273</v>
      </c>
      <c r="G552" s="242">
        <v>0.11082307692307691</v>
      </c>
      <c r="H552" s="245">
        <v>103.95591222168794</v>
      </c>
    </row>
    <row r="553" spans="1:8">
      <c r="A553" s="86" t="str">
        <v>site_nationalrail</v>
      </c>
      <c r="B553" s="239">
        <v>552</v>
      </c>
      <c r="C553" s="86" t="s">
        <v>1180</v>
      </c>
      <c r="D553" s="241">
        <f>COUNTIF($C$1:$C553,C553)</f>
        <v>48</v>
      </c>
      <c r="E553" s="241" t="str">
        <f t="shared" si="28"/>
        <v>Favourite web sites48</v>
      </c>
      <c r="F553" s="86" t="s">
        <v>1275</v>
      </c>
      <c r="G553" s="242">
        <v>4.9876923076923083E-2</v>
      </c>
      <c r="H553" s="245">
        <v>90.846687712788821</v>
      </c>
    </row>
    <row r="554" spans="1:8">
      <c r="A554" s="86" t="str">
        <v>site_netnums</v>
      </c>
      <c r="B554" s="239">
        <v>553</v>
      </c>
      <c r="C554" s="86" t="s">
        <v>1180</v>
      </c>
      <c r="D554" s="241">
        <f>COUNTIF($C$1:$C554,C554)</f>
        <v>49</v>
      </c>
      <c r="E554" s="241" t="str">
        <f t="shared" si="28"/>
        <v>Favourite web sites49</v>
      </c>
      <c r="F554" s="86" t="s">
        <v>1277</v>
      </c>
      <c r="G554" s="242">
        <v>1.4323076923076924E-2</v>
      </c>
      <c r="H554" s="245">
        <v>95.324318528329982</v>
      </c>
    </row>
    <row r="555" spans="1:8">
      <c r="A555" s="86" t="str">
        <v>site_nhs</v>
      </c>
      <c r="B555" s="239">
        <v>554</v>
      </c>
      <c r="C555" s="86" t="s">
        <v>1180</v>
      </c>
      <c r="D555" s="241">
        <f>COUNTIF($C$1:$C555,C555)</f>
        <v>50</v>
      </c>
      <c r="E555" s="241" t="str">
        <f t="shared" si="28"/>
        <v>Favourite web sites50</v>
      </c>
      <c r="F555" s="86" t="s">
        <v>1279</v>
      </c>
      <c r="G555" s="242">
        <v>6.5784615384615386E-2</v>
      </c>
      <c r="H555" s="245">
        <v>102.51524770697489</v>
      </c>
    </row>
    <row r="556" spans="1:8">
      <c r="A556" s="86" t="str">
        <v>site_notonthehighstreet</v>
      </c>
      <c r="B556" s="239">
        <v>555</v>
      </c>
      <c r="C556" s="86" t="s">
        <v>1180</v>
      </c>
      <c r="D556" s="241">
        <f>COUNTIF($C$1:$C556,C556)</f>
        <v>51</v>
      </c>
      <c r="E556" s="241" t="str">
        <f t="shared" si="28"/>
        <v>Favourite web sites51</v>
      </c>
      <c r="F556" s="86" t="s">
        <v>1281</v>
      </c>
      <c r="G556" s="242">
        <v>4.4307692307692305E-2</v>
      </c>
      <c r="H556" s="245">
        <v>98.055833432307736</v>
      </c>
    </row>
    <row r="557" spans="1:8">
      <c r="A557" s="86" t="str">
        <v>site_premierleague</v>
      </c>
      <c r="B557" s="239">
        <v>556</v>
      </c>
      <c r="C557" s="86" t="s">
        <v>1180</v>
      </c>
      <c r="D557" s="241">
        <f>COUNTIF($C$1:$C557,C557)</f>
        <v>52</v>
      </c>
      <c r="E557" s="241" t="str">
        <f t="shared" si="28"/>
        <v>Favourite web sites52</v>
      </c>
      <c r="F557" s="86" t="s">
        <v>1283</v>
      </c>
      <c r="G557" s="242">
        <v>5.613846153846154E-2</v>
      </c>
      <c r="H557" s="245">
        <v>97.232644888140342</v>
      </c>
    </row>
    <row r="558" spans="1:8">
      <c r="A558" s="86" t="str">
        <v>site_quidco</v>
      </c>
      <c r="B558" s="239">
        <v>557</v>
      </c>
      <c r="C558" s="86" t="s">
        <v>1180</v>
      </c>
      <c r="D558" s="241">
        <f>COUNTIF($C$1:$C558,C558)</f>
        <v>53</v>
      </c>
      <c r="E558" s="241" t="str">
        <f t="shared" si="28"/>
        <v>Favourite web sites53</v>
      </c>
      <c r="F558" s="86" t="s">
        <v>1285</v>
      </c>
      <c r="G558" s="242">
        <v>3.4292307692307691E-2</v>
      </c>
      <c r="H558" s="245">
        <v>95.514641897919844</v>
      </c>
    </row>
    <row r="559" spans="1:8">
      <c r="A559" s="86" t="str">
        <v>site_quora</v>
      </c>
      <c r="B559" s="239">
        <v>558</v>
      </c>
      <c r="C559" s="86" t="s">
        <v>1180</v>
      </c>
      <c r="D559" s="241">
        <f>COUNTIF($C$1:$C559,C559)</f>
        <v>54</v>
      </c>
      <c r="E559" s="241" t="str">
        <f t="shared" si="28"/>
        <v>Favourite web sites54</v>
      </c>
      <c r="F559" s="86" t="s">
        <v>1287</v>
      </c>
      <c r="G559" s="242">
        <v>1.7399999999999999E-2</v>
      </c>
      <c r="H559" s="245">
        <v>93.670351941362426</v>
      </c>
    </row>
    <row r="560" spans="1:8">
      <c r="A560" s="86" t="str">
        <v>site_rightmove</v>
      </c>
      <c r="B560" s="239">
        <v>559</v>
      </c>
      <c r="C560" s="86" t="s">
        <v>1180</v>
      </c>
      <c r="D560" s="241">
        <f>COUNTIF($C$1:$C560,C560)</f>
        <v>55</v>
      </c>
      <c r="E560" s="241" t="str">
        <f t="shared" si="28"/>
        <v>Favourite web sites55</v>
      </c>
      <c r="F560" s="86" t="s">
        <v>1289</v>
      </c>
      <c r="G560" s="242">
        <v>7.6746153846153853E-2</v>
      </c>
      <c r="H560" s="245">
        <v>93.864224717339368</v>
      </c>
    </row>
    <row r="561" spans="1:8">
      <c r="A561" s="86" t="str">
        <v>site_santander</v>
      </c>
      <c r="B561" s="239">
        <v>560</v>
      </c>
      <c r="C561" s="86" t="s">
        <v>1180</v>
      </c>
      <c r="D561" s="241">
        <f>COUNTIF($C$1:$C561,C561)</f>
        <v>56</v>
      </c>
      <c r="E561" s="241" t="str">
        <f t="shared" si="28"/>
        <v>Favourite web sites56</v>
      </c>
      <c r="F561" s="86" t="s">
        <v>1291</v>
      </c>
      <c r="G561" s="242">
        <v>6.5123076923076936E-2</v>
      </c>
      <c r="H561" s="245">
        <v>94.009193823572062</v>
      </c>
    </row>
    <row r="562" spans="1:8">
      <c r="A562" s="86" t="str">
        <v>site_selfridges</v>
      </c>
      <c r="B562" s="239">
        <v>561</v>
      </c>
      <c r="C562" s="86" t="s">
        <v>1180</v>
      </c>
      <c r="D562" s="241">
        <f>COUNTIF($C$1:$C562,C562)</f>
        <v>57</v>
      </c>
      <c r="E562" s="241" t="str">
        <f t="shared" si="28"/>
        <v>Favourite web sites57</v>
      </c>
      <c r="F562" s="86" t="s">
        <v>1293</v>
      </c>
      <c r="G562" s="242">
        <v>1.9107692307692312E-2</v>
      </c>
      <c r="H562" s="245">
        <v>95.939553944726313</v>
      </c>
    </row>
    <row r="563" spans="1:8">
      <c r="A563" s="86" t="str">
        <v>site_skynews</v>
      </c>
      <c r="B563" s="239">
        <v>562</v>
      </c>
      <c r="C563" s="86" t="s">
        <v>1180</v>
      </c>
      <c r="D563" s="241">
        <f>COUNTIF($C$1:$C563,C563)</f>
        <v>58</v>
      </c>
      <c r="E563" s="241" t="str">
        <f t="shared" si="28"/>
        <v>Favourite web sites58</v>
      </c>
      <c r="F563" s="86" t="s">
        <v>1295</v>
      </c>
      <c r="G563" s="242">
        <v>8.70076923076923E-2</v>
      </c>
      <c r="H563" s="245">
        <v>99.622361791288611</v>
      </c>
    </row>
    <row r="564" spans="1:8">
      <c r="A564" s="86" t="str">
        <v>site_skysports</v>
      </c>
      <c r="B564" s="239">
        <v>563</v>
      </c>
      <c r="C564" s="86" t="s">
        <v>1180</v>
      </c>
      <c r="D564" s="241">
        <f>COUNTIF($C$1:$C564,C564)</f>
        <v>59</v>
      </c>
      <c r="E564" s="241" t="str">
        <f t="shared" si="28"/>
        <v>Favourite web sites59</v>
      </c>
      <c r="F564" s="86" t="s">
        <v>1297</v>
      </c>
      <c r="G564" s="242">
        <v>9.2799999999999994E-2</v>
      </c>
      <c r="H564" s="245">
        <v>99.879504203394404</v>
      </c>
    </row>
    <row r="565" spans="1:8">
      <c r="A565" s="86" t="str">
        <v>site_soundcloud</v>
      </c>
      <c r="B565" s="239">
        <v>564</v>
      </c>
      <c r="C565" s="86" t="s">
        <v>1180</v>
      </c>
      <c r="D565" s="241">
        <f>COUNTIF($C$1:$C565,C565)</f>
        <v>60</v>
      </c>
      <c r="E565" s="241" t="str">
        <f t="shared" si="28"/>
        <v>Favourite web sites60</v>
      </c>
      <c r="F565" s="86" t="s">
        <v>1299</v>
      </c>
      <c r="G565" s="242">
        <v>2.5915384615384614E-2</v>
      </c>
      <c r="H565" s="245">
        <v>90.826966784004128</v>
      </c>
    </row>
    <row r="566" spans="1:8">
      <c r="A566" s="86" t="str">
        <v>site_spotify</v>
      </c>
      <c r="B566" s="239">
        <v>565</v>
      </c>
      <c r="C566" s="86" t="s">
        <v>1180</v>
      </c>
      <c r="D566" s="241">
        <f>COUNTIF($C$1:$C566,C566)</f>
        <v>61</v>
      </c>
      <c r="E566" s="241" t="str">
        <f t="shared" si="28"/>
        <v>Favourite web sites61</v>
      </c>
      <c r="F566" s="86" t="s">
        <v>1301</v>
      </c>
      <c r="G566" s="242">
        <v>0.1583846153846154</v>
      </c>
      <c r="H566" s="245">
        <v>90.128143992653762</v>
      </c>
    </row>
    <row r="567" spans="1:8">
      <c r="A567" s="86" t="str">
        <v>site_tesco</v>
      </c>
      <c r="B567" s="239">
        <v>566</v>
      </c>
      <c r="C567" s="86" t="s">
        <v>1180</v>
      </c>
      <c r="D567" s="241">
        <f>COUNTIF($C$1:$C567,C567)</f>
        <v>62</v>
      </c>
      <c r="E567" s="241" t="str">
        <f t="shared" si="28"/>
        <v>Favourite web sites62</v>
      </c>
      <c r="F567" s="86" t="s">
        <v>1303</v>
      </c>
      <c r="G567" s="242">
        <v>0.14625384615384618</v>
      </c>
      <c r="H567" s="245">
        <v>98.758688460189219</v>
      </c>
    </row>
    <row r="568" spans="1:8">
      <c r="A568" s="86" t="str">
        <v>site_theladbible</v>
      </c>
      <c r="B568" s="239">
        <v>567</v>
      </c>
      <c r="C568" s="86" t="s">
        <v>1180</v>
      </c>
      <c r="D568" s="241">
        <f>COUNTIF($C$1:$C568,C568)</f>
        <v>63</v>
      </c>
      <c r="E568" s="241" t="str">
        <f t="shared" si="28"/>
        <v>Favourite web sites63</v>
      </c>
      <c r="F568" s="86" t="s">
        <v>1305</v>
      </c>
      <c r="G568" s="242">
        <v>3.2476923076923077E-2</v>
      </c>
      <c r="H568" s="245">
        <v>93.743175072967105</v>
      </c>
    </row>
    <row r="569" spans="1:8">
      <c r="A569" s="86" t="str">
        <v>site_ticketmaster</v>
      </c>
      <c r="B569" s="239">
        <v>568</v>
      </c>
      <c r="C569" s="86" t="s">
        <v>1180</v>
      </c>
      <c r="D569" s="241">
        <f>COUNTIF($C$1:$C569,C569)</f>
        <v>64</v>
      </c>
      <c r="E569" s="241" t="str">
        <f t="shared" si="28"/>
        <v>Favourite web sites64</v>
      </c>
      <c r="F569" s="86" t="s">
        <v>1307</v>
      </c>
      <c r="G569" s="242">
        <v>3.2284615384615391E-2</v>
      </c>
      <c r="H569" s="245">
        <v>96.961462852462731</v>
      </c>
    </row>
    <row r="570" spans="1:8">
      <c r="A570" s="86" t="str">
        <v>site_topshop</v>
      </c>
      <c r="B570" s="239">
        <v>569</v>
      </c>
      <c r="C570" s="86" t="s">
        <v>1180</v>
      </c>
      <c r="D570" s="241">
        <f>COUNTIF($C$1:$C570,C570)</f>
        <v>65</v>
      </c>
      <c r="E570" s="241" t="str">
        <f t="shared" si="28"/>
        <v>Favourite web sites65</v>
      </c>
      <c r="F570" s="86" t="s">
        <v>1309</v>
      </c>
      <c r="G570" s="242">
        <v>2.9984615384615387E-2</v>
      </c>
      <c r="H570" s="245">
        <v>96.913797855911696</v>
      </c>
    </row>
    <row r="571" spans="1:8">
      <c r="A571" s="86" t="str">
        <v>site_tripadvisor</v>
      </c>
      <c r="B571" s="239">
        <v>570</v>
      </c>
      <c r="C571" s="86" t="s">
        <v>1180</v>
      </c>
      <c r="D571" s="241">
        <f>COUNTIF($C$1:$C571,C571)</f>
        <v>66</v>
      </c>
      <c r="E571" s="241" t="str">
        <f t="shared" si="28"/>
        <v>Favourite web sites66</v>
      </c>
      <c r="F571" s="86" t="s">
        <v>1311</v>
      </c>
      <c r="G571" s="242">
        <v>0.10610769230769232</v>
      </c>
      <c r="H571" s="245">
        <v>97.979174845737234</v>
      </c>
    </row>
    <row r="572" spans="1:8">
      <c r="A572" s="86" t="str">
        <v>site_trivago</v>
      </c>
      <c r="B572" s="239">
        <v>571</v>
      </c>
      <c r="C572" s="86" t="s">
        <v>1180</v>
      </c>
      <c r="D572" s="241">
        <f>COUNTIF($C$1:$C572,C572)</f>
        <v>67</v>
      </c>
      <c r="E572" s="241" t="str">
        <f t="shared" si="28"/>
        <v>Favourite web sites67</v>
      </c>
      <c r="F572" s="86" t="s">
        <v>1313</v>
      </c>
      <c r="G572" s="242">
        <v>3.4692307692307689E-2</v>
      </c>
      <c r="H572" s="245">
        <v>99.50271597309785</v>
      </c>
    </row>
    <row r="573" spans="1:8">
      <c r="A573" s="86" t="str">
        <v>site_tui</v>
      </c>
      <c r="B573" s="239">
        <v>572</v>
      </c>
      <c r="C573" s="86" t="s">
        <v>1180</v>
      </c>
      <c r="D573" s="241">
        <f>COUNTIF($C$1:$C573,C573)</f>
        <v>68</v>
      </c>
      <c r="E573" s="241" t="str">
        <f t="shared" si="28"/>
        <v>Favourite web sites68</v>
      </c>
      <c r="F573" s="86" t="s">
        <v>1315</v>
      </c>
      <c r="G573" s="242">
        <v>2.8492307692307695E-2</v>
      </c>
      <c r="H573" s="245">
        <v>101.12256187192526</v>
      </c>
    </row>
    <row r="574" spans="1:8">
      <c r="A574" s="86" t="str">
        <v>site_twitch</v>
      </c>
      <c r="B574" s="239">
        <v>573</v>
      </c>
      <c r="C574" s="86" t="s">
        <v>1180</v>
      </c>
      <c r="D574" s="241">
        <f>COUNTIF($C$1:$C574,C574)</f>
        <v>69</v>
      </c>
      <c r="E574" s="241" t="str">
        <f t="shared" si="28"/>
        <v>Favourite web sites69</v>
      </c>
      <c r="F574" s="86" t="s">
        <v>1317</v>
      </c>
      <c r="G574" s="242">
        <v>2.6846153846153853E-2</v>
      </c>
      <c r="H574" s="245">
        <v>91.37499494582697</v>
      </c>
    </row>
    <row r="575" spans="1:8">
      <c r="A575" s="86" t="str">
        <v>site_very</v>
      </c>
      <c r="B575" s="239">
        <v>574</v>
      </c>
      <c r="C575" s="86" t="s">
        <v>1180</v>
      </c>
      <c r="D575" s="241">
        <f>COUNTIF($C$1:$C575,C575)</f>
        <v>70</v>
      </c>
      <c r="E575" s="241" t="str">
        <f t="shared" si="28"/>
        <v>Favourite web sites70</v>
      </c>
      <c r="F575" s="86" t="s">
        <v>1319</v>
      </c>
      <c r="G575" s="242">
        <v>3.7600000000000001E-2</v>
      </c>
      <c r="H575" s="245">
        <v>105.13098643285788</v>
      </c>
    </row>
    <row r="576" spans="1:8">
      <c r="A576" s="86" t="str">
        <v>site_vevo</v>
      </c>
      <c r="B576" s="239">
        <v>575</v>
      </c>
      <c r="C576" s="86" t="s">
        <v>1180</v>
      </c>
      <c r="D576" s="241">
        <f>COUNTIF($C$1:$C576,C576)</f>
        <v>71</v>
      </c>
      <c r="E576" s="241" t="str">
        <f t="shared" si="28"/>
        <v>Favourite web sites71</v>
      </c>
      <c r="F576" s="86" t="s">
        <v>1321</v>
      </c>
      <c r="G576" s="242">
        <v>1.213076923076923E-2</v>
      </c>
      <c r="H576" s="245">
        <v>87.885730802285863</v>
      </c>
    </row>
    <row r="577" spans="1:8">
      <c r="A577" s="86" t="str">
        <v>site_vice</v>
      </c>
      <c r="B577" s="239">
        <v>576</v>
      </c>
      <c r="C577" s="86" t="s">
        <v>1180</v>
      </c>
      <c r="D577" s="241">
        <f>COUNTIF($C$1:$C577,C577)</f>
        <v>72</v>
      </c>
      <c r="E577" s="241" t="str">
        <f t="shared" si="28"/>
        <v>Favourite web sites72</v>
      </c>
      <c r="F577" s="86" t="s">
        <v>1323</v>
      </c>
      <c r="G577" s="242">
        <v>9.6923076923076928E-3</v>
      </c>
      <c r="H577" s="245">
        <v>87.724924081201053</v>
      </c>
    </row>
    <row r="578" spans="1:8">
      <c r="A578" s="86" t="str">
        <v>site_wikihow</v>
      </c>
      <c r="B578" s="239">
        <v>577</v>
      </c>
      <c r="C578" s="86" t="s">
        <v>1180</v>
      </c>
      <c r="D578" s="241">
        <f>COUNTIF($C$1:$C578,C578)</f>
        <v>73</v>
      </c>
      <c r="E578" s="241" t="str">
        <f t="shared" si="28"/>
        <v>Favourite web sites73</v>
      </c>
      <c r="F578" s="86" t="s">
        <v>1325</v>
      </c>
      <c r="G578" s="242">
        <v>2.2846153846153849E-2</v>
      </c>
      <c r="H578" s="245">
        <v>96.501062141422821</v>
      </c>
    </row>
    <row r="579" spans="1:8">
      <c r="A579" s="86" t="str">
        <v>site_wiki</v>
      </c>
      <c r="B579" s="239">
        <v>578</v>
      </c>
      <c r="C579" s="86" t="s">
        <v>1180</v>
      </c>
      <c r="D579" s="241">
        <f>COUNTIF($C$1:$C579,C579)</f>
        <v>74</v>
      </c>
      <c r="E579" s="241" t="str">
        <f t="shared" ref="E579:E642" si="29">C579&amp;D579</f>
        <v>Favourite web sites74</v>
      </c>
      <c r="F579" s="86" t="s">
        <v>1327</v>
      </c>
      <c r="G579" s="242">
        <v>0.16917692307692309</v>
      </c>
      <c r="H579" s="245">
        <v>92.420212937775347</v>
      </c>
    </row>
    <row r="580" spans="1:8">
      <c r="A580" s="86" t="str">
        <v>site_williamhill</v>
      </c>
      <c r="B580" s="239">
        <v>579</v>
      </c>
      <c r="C580" s="86" t="s">
        <v>1180</v>
      </c>
      <c r="D580" s="241">
        <f>COUNTIF($C$1:$C580,C580)</f>
        <v>75</v>
      </c>
      <c r="E580" s="241" t="str">
        <f t="shared" si="29"/>
        <v>Favourite web sites75</v>
      </c>
      <c r="F580" s="86" t="s">
        <v>1329</v>
      </c>
      <c r="G580" s="242">
        <v>2.5715384615384619E-2</v>
      </c>
      <c r="H580" s="245">
        <v>99.528119037964885</v>
      </c>
    </row>
    <row r="581" spans="1:8">
      <c r="A581" s="86" t="str">
        <v>site_yahoo</v>
      </c>
      <c r="B581" s="239">
        <v>580</v>
      </c>
      <c r="C581" s="86" t="s">
        <v>1180</v>
      </c>
      <c r="D581" s="241">
        <f>COUNTIF($C$1:$C581,C581)</f>
        <v>76</v>
      </c>
      <c r="E581" s="241" t="str">
        <f t="shared" si="29"/>
        <v>Favourite web sites76</v>
      </c>
      <c r="F581" s="86" t="s">
        <v>1331</v>
      </c>
      <c r="G581" s="242">
        <v>6.9192307692307706E-2</v>
      </c>
      <c r="H581" s="245">
        <v>99.46865565771958</v>
      </c>
    </row>
    <row r="582" spans="1:8">
      <c r="A582" s="86" t="str">
        <v>site_zoopla</v>
      </c>
      <c r="B582" s="239">
        <v>581</v>
      </c>
      <c r="C582" s="86" t="s">
        <v>1180</v>
      </c>
      <c r="D582" s="241">
        <f>COUNTIF($C$1:$C582,C582)</f>
        <v>77</v>
      </c>
      <c r="E582" s="241" t="str">
        <f t="shared" si="29"/>
        <v>Favourite web sites77</v>
      </c>
      <c r="F582" s="86" t="s">
        <v>1333</v>
      </c>
      <c r="G582" s="242">
        <v>4.2392307692307694E-2</v>
      </c>
      <c r="H582" s="245">
        <v>94.956205872607697</v>
      </c>
    </row>
    <row r="583" spans="1:8">
      <c r="A583" s="86" t="str">
        <v>shopm10</v>
      </c>
      <c r="B583" s="239">
        <v>582</v>
      </c>
      <c r="C583" s="86" t="s">
        <v>1336</v>
      </c>
      <c r="D583" s="241">
        <f>COUNTIF($C$1:$C583,C583)</f>
        <v>1</v>
      </c>
      <c r="E583" s="241" t="str">
        <f t="shared" si="29"/>
        <v>Supermarket: shop at (1+ times per month)1</v>
      </c>
      <c r="F583" s="86" t="s">
        <v>1337</v>
      </c>
      <c r="G583" s="242">
        <v>0.40512307692307692</v>
      </c>
      <c r="H583" s="245">
        <v>104.5129032550812</v>
      </c>
    </row>
    <row r="584" spans="1:8">
      <c r="A584" s="86" t="str">
        <v>shopm1</v>
      </c>
      <c r="B584" s="239">
        <v>583</v>
      </c>
      <c r="C584" s="86" t="s">
        <v>1336</v>
      </c>
      <c r="D584" s="241">
        <f>COUNTIF($C$1:$C584,C584)</f>
        <v>2</v>
      </c>
      <c r="E584" s="241" t="str">
        <f t="shared" si="29"/>
        <v>Supermarket: shop at (1+ times per month)2</v>
      </c>
      <c r="F584" s="86" t="s">
        <v>1339</v>
      </c>
      <c r="G584" s="242">
        <v>0.43618461538461539</v>
      </c>
      <c r="H584" s="245">
        <v>106.05401189588832</v>
      </c>
    </row>
    <row r="585" spans="1:8">
      <c r="A585" s="86" t="str">
        <v>shopm2</v>
      </c>
      <c r="B585" s="239">
        <v>584</v>
      </c>
      <c r="C585" s="86" t="s">
        <v>1336</v>
      </c>
      <c r="D585" s="241">
        <f>COUNTIF($C$1:$C585,C585)</f>
        <v>3</v>
      </c>
      <c r="E585" s="241" t="str">
        <f t="shared" si="29"/>
        <v>Supermarket: shop at (1+ times per month)3</v>
      </c>
      <c r="F585" s="86" t="s">
        <v>1341</v>
      </c>
      <c r="G585" s="242">
        <v>0.24768461538461536</v>
      </c>
      <c r="H585" s="245">
        <v>100.91942689998936</v>
      </c>
    </row>
    <row r="586" spans="1:8">
      <c r="A586" s="86" t="str">
        <v>shopm11</v>
      </c>
      <c r="B586" s="239">
        <v>585</v>
      </c>
      <c r="C586" s="86" t="s">
        <v>1336</v>
      </c>
      <c r="D586" s="241">
        <f>COUNTIF($C$1:$C586,C586)</f>
        <v>4</v>
      </c>
      <c r="E586" s="241" t="str">
        <f t="shared" si="29"/>
        <v>Supermarket: shop at (1+ times per month)4</v>
      </c>
      <c r="F586" s="86" t="s">
        <v>1343</v>
      </c>
      <c r="G586" s="242">
        <v>0.30882307692307692</v>
      </c>
      <c r="H586" s="245">
        <v>101.51062330710529</v>
      </c>
    </row>
    <row r="587" spans="1:8">
      <c r="A587" s="86" t="str">
        <v>shopm3</v>
      </c>
      <c r="B587" s="239">
        <v>586</v>
      </c>
      <c r="C587" s="86" t="s">
        <v>1336</v>
      </c>
      <c r="D587" s="241">
        <f>COUNTIF($C$1:$C587,C587)</f>
        <v>5</v>
      </c>
      <c r="E587" s="241" t="str">
        <f t="shared" si="29"/>
        <v>Supermarket: shop at (1+ times per month)5</v>
      </c>
      <c r="F587" s="86" t="s">
        <v>1345</v>
      </c>
      <c r="G587" s="242">
        <v>0.20561538461538464</v>
      </c>
      <c r="H587" s="245">
        <v>87.046732696484966</v>
      </c>
    </row>
    <row r="588" spans="1:8">
      <c r="A588" s="86" t="str">
        <v>shopm4</v>
      </c>
      <c r="B588" s="239">
        <v>587</v>
      </c>
      <c r="C588" s="86" t="s">
        <v>1336</v>
      </c>
      <c r="D588" s="241">
        <f>COUNTIF($C$1:$C588,C588)</f>
        <v>6</v>
      </c>
      <c r="E588" s="241" t="str">
        <f t="shared" si="29"/>
        <v>Supermarket: shop at (1+ times per month)6</v>
      </c>
      <c r="F588" s="86" t="s">
        <v>1347</v>
      </c>
      <c r="G588" s="242">
        <v>0.35230769230769227</v>
      </c>
      <c r="H588" s="245">
        <v>104.20409087702708</v>
      </c>
    </row>
    <row r="589" spans="1:8">
      <c r="A589" s="86" t="str">
        <v>shopm5</v>
      </c>
      <c r="B589" s="239">
        <v>588</v>
      </c>
      <c r="C589" s="86" t="s">
        <v>1336</v>
      </c>
      <c r="D589" s="241">
        <f>COUNTIF($C$1:$C589,C589)</f>
        <v>7</v>
      </c>
      <c r="E589" s="241" t="str">
        <f t="shared" si="29"/>
        <v>Supermarket: shop at (1+ times per month)7</v>
      </c>
      <c r="F589" s="86" t="s">
        <v>1349</v>
      </c>
      <c r="G589" s="242">
        <v>0.39950000000000002</v>
      </c>
      <c r="H589" s="245">
        <v>90.514054099132153</v>
      </c>
    </row>
    <row r="590" spans="1:8">
      <c r="A590" s="86" t="str">
        <v>shopm6</v>
      </c>
      <c r="B590" s="239">
        <v>589</v>
      </c>
      <c r="C590" s="86" t="s">
        <v>1336</v>
      </c>
      <c r="D590" s="241">
        <f>COUNTIF($C$1:$C590,C590)</f>
        <v>8</v>
      </c>
      <c r="E590" s="241" t="str">
        <f t="shared" si="29"/>
        <v>Supermarket: shop at (1+ times per month)8</v>
      </c>
      <c r="F590" s="86" t="s">
        <v>1303</v>
      </c>
      <c r="G590" s="242">
        <v>0.59497692307692318</v>
      </c>
      <c r="H590" s="245">
        <v>96.998279614086442</v>
      </c>
    </row>
    <row r="591" spans="1:8">
      <c r="A591" s="86" t="str">
        <v>shopm8</v>
      </c>
      <c r="B591" s="239">
        <v>590</v>
      </c>
      <c r="C591" s="86" t="s">
        <v>1336</v>
      </c>
      <c r="D591" s="241">
        <f>COUNTIF($C$1:$C591,C591)</f>
        <v>9</v>
      </c>
      <c r="E591" s="241" t="str">
        <f t="shared" si="29"/>
        <v>Supermarket: shop at (1+ times per month)9</v>
      </c>
      <c r="F591" s="86" t="s">
        <v>1352</v>
      </c>
      <c r="G591" s="242">
        <v>0.10936923076923079</v>
      </c>
      <c r="H591" s="245">
        <v>65.626119128749266</v>
      </c>
    </row>
    <row r="592" spans="1:8">
      <c r="A592" s="86" t="str">
        <v>DAILY11</v>
      </c>
      <c r="B592" s="239">
        <v>591</v>
      </c>
      <c r="C592" s="86" t="s">
        <v>1355</v>
      </c>
      <c r="D592" s="241">
        <f>COUNTIF($C$1:$C592,C592)</f>
        <v>1</v>
      </c>
      <c r="E592" s="241" t="str">
        <f t="shared" si="29"/>
        <v>Daily Newspapers1</v>
      </c>
      <c r="F592" s="86" t="s">
        <v>1356</v>
      </c>
      <c r="G592" s="242">
        <v>0.10941538461538461</v>
      </c>
      <c r="H592" s="245">
        <v>116.62641439744334</v>
      </c>
    </row>
    <row r="593" spans="1:8">
      <c r="A593" s="86" t="str">
        <v>DAILY3</v>
      </c>
      <c r="B593" s="239">
        <v>592</v>
      </c>
      <c r="C593" s="86" t="s">
        <v>1355</v>
      </c>
      <c r="D593" s="241">
        <f>COUNTIF($C$1:$C593,C593)</f>
        <v>2</v>
      </c>
      <c r="E593" s="241" t="str">
        <f t="shared" si="29"/>
        <v>Daily Newspapers2</v>
      </c>
      <c r="F593" s="86" t="s">
        <v>1358</v>
      </c>
      <c r="G593" s="242">
        <v>4.3284615384615366E-2</v>
      </c>
      <c r="H593" s="245">
        <v>118.80541646061569</v>
      </c>
    </row>
    <row r="594" spans="1:8">
      <c r="A594" s="86" t="str">
        <v>DAILY4</v>
      </c>
      <c r="B594" s="239">
        <v>593</v>
      </c>
      <c r="C594" s="86" t="s">
        <v>1355</v>
      </c>
      <c r="D594" s="241">
        <f>COUNTIF($C$1:$C594,C594)</f>
        <v>3</v>
      </c>
      <c r="E594" s="241" t="str">
        <f t="shared" si="29"/>
        <v>Daily Newspapers3</v>
      </c>
      <c r="F594" s="86" t="s">
        <v>1360</v>
      </c>
      <c r="G594" s="242">
        <v>9.6999999999999986E-3</v>
      </c>
      <c r="H594" s="245">
        <v>117.81589277230265</v>
      </c>
    </row>
    <row r="595" spans="1:8">
      <c r="A595" s="86" t="str">
        <v>DAILY10</v>
      </c>
      <c r="B595" s="239">
        <v>594</v>
      </c>
      <c r="C595" s="86" t="s">
        <v>1355</v>
      </c>
      <c r="D595" s="241">
        <f>COUNTIF($C$1:$C595,C595)</f>
        <v>4</v>
      </c>
      <c r="E595" s="241" t="str">
        <f t="shared" si="29"/>
        <v>Daily Newspapers4</v>
      </c>
      <c r="F595" s="86" t="s">
        <v>1362</v>
      </c>
      <c r="G595" s="242">
        <v>2.1269230769230769E-2</v>
      </c>
      <c r="H595" s="245">
        <v>119.32836998765322</v>
      </c>
    </row>
    <row r="596" spans="1:8">
      <c r="A596" s="86" t="str">
        <v>DAILY2</v>
      </c>
      <c r="B596" s="239">
        <v>595</v>
      </c>
      <c r="C596" s="86" t="s">
        <v>1355</v>
      </c>
      <c r="D596" s="241">
        <f>COUNTIF($C$1:$C596,C596)</f>
        <v>5</v>
      </c>
      <c r="E596" s="241" t="str">
        <f t="shared" si="29"/>
        <v>Daily Newspapers5</v>
      </c>
      <c r="F596" s="86" t="s">
        <v>1364</v>
      </c>
      <c r="G596" s="242">
        <v>7.942307692307693E-2</v>
      </c>
      <c r="H596" s="245">
        <v>100.00435091799307</v>
      </c>
    </row>
    <row r="597" spans="1:8">
      <c r="A597" s="86" t="str">
        <v>DAILY1</v>
      </c>
      <c r="B597" s="239">
        <v>596</v>
      </c>
      <c r="C597" s="86" t="s">
        <v>1355</v>
      </c>
      <c r="D597" s="241">
        <f>COUNTIF($C$1:$C597,C597)</f>
        <v>6</v>
      </c>
      <c r="E597" s="241" t="str">
        <f t="shared" si="29"/>
        <v>Daily Newspapers6</v>
      </c>
      <c r="F597" s="86" t="s">
        <v>1366</v>
      </c>
      <c r="G597" s="242">
        <v>1.8769230769230771E-2</v>
      </c>
      <c r="H597" s="245">
        <v>106.25123324662439</v>
      </c>
    </row>
    <row r="598" spans="1:8">
      <c r="A598" s="86" t="str">
        <v>DAILY6</v>
      </c>
      <c r="B598" s="239">
        <v>597</v>
      </c>
      <c r="C598" s="86" t="s">
        <v>1355</v>
      </c>
      <c r="D598" s="241">
        <f>COUNTIF($C$1:$C598,C598)</f>
        <v>7</v>
      </c>
      <c r="E598" s="241" t="str">
        <f t="shared" si="29"/>
        <v>Daily Newspapers7</v>
      </c>
      <c r="F598" s="86" t="s">
        <v>1368</v>
      </c>
      <c r="G598" s="242">
        <v>1.808461538461538E-2</v>
      </c>
      <c r="H598" s="245">
        <v>68.511014089544702</v>
      </c>
    </row>
    <row r="599" spans="1:8">
      <c r="A599" s="86" t="str">
        <v>DAILY8</v>
      </c>
      <c r="B599" s="239">
        <v>598</v>
      </c>
      <c r="C599" s="86" t="s">
        <v>1355</v>
      </c>
      <c r="D599" s="241">
        <f>COUNTIF($C$1:$C599,C599)</f>
        <v>8</v>
      </c>
      <c r="E599" s="241" t="str">
        <f t="shared" si="29"/>
        <v>Daily Newspapers8</v>
      </c>
      <c r="F599" s="86" t="s">
        <v>1370</v>
      </c>
      <c r="G599" s="242">
        <v>1.5415384615384616E-2</v>
      </c>
      <c r="H599" s="245">
        <v>79.212139221486368</v>
      </c>
    </row>
    <row r="600" spans="1:8">
      <c r="A600" s="86" t="str">
        <v>DAILY12</v>
      </c>
      <c r="B600" s="239">
        <v>599</v>
      </c>
      <c r="C600" s="86" t="s">
        <v>1355</v>
      </c>
      <c r="D600" s="241">
        <f>COUNTIF($C$1:$C600,C600)</f>
        <v>9</v>
      </c>
      <c r="E600" s="241" t="str">
        <f t="shared" si="29"/>
        <v>Daily Newspapers9</v>
      </c>
      <c r="F600" s="86" t="s">
        <v>1372</v>
      </c>
      <c r="G600" s="242">
        <v>1.9692307692307693E-2</v>
      </c>
      <c r="H600" s="245">
        <v>64.612367854551664</v>
      </c>
    </row>
    <row r="601" spans="1:8">
      <c r="A601" s="86" t="str">
        <v>MAGBIZEDU</v>
      </c>
      <c r="B601" s="239">
        <v>600</v>
      </c>
      <c r="C601" s="86" t="s">
        <v>1374</v>
      </c>
      <c r="D601" s="241">
        <f>COUNTIF($C$1:$C601,C601)</f>
        <v>1</v>
      </c>
      <c r="E601" s="241" t="str">
        <f t="shared" si="29"/>
        <v>Magazines Read1</v>
      </c>
      <c r="F601" s="86" t="s">
        <v>1375</v>
      </c>
      <c r="G601" s="242">
        <v>2.0715384615384615E-2</v>
      </c>
      <c r="H601" s="245">
        <v>81.204824033100437</v>
      </c>
    </row>
    <row r="602" spans="1:8">
      <c r="A602" s="86" t="str">
        <v>MAGCELEB</v>
      </c>
      <c r="B602" s="239">
        <v>601</v>
      </c>
      <c r="C602" s="86" t="s">
        <v>1374</v>
      </c>
      <c r="D602" s="241">
        <f>COUNTIF($C$1:$C602,C602)</f>
        <v>2</v>
      </c>
      <c r="E602" s="241" t="str">
        <f t="shared" si="29"/>
        <v>Magazines Read2</v>
      </c>
      <c r="F602" s="86" t="s">
        <v>1377</v>
      </c>
      <c r="G602" s="242">
        <v>2.1653846153846152E-2</v>
      </c>
      <c r="H602" s="245">
        <v>94.976050572283995</v>
      </c>
    </row>
    <row r="603" spans="1:8">
      <c r="A603" s="86" t="str">
        <v>MAGFASHION</v>
      </c>
      <c r="B603" s="239">
        <v>602</v>
      </c>
      <c r="C603" s="86" t="s">
        <v>1374</v>
      </c>
      <c r="D603" s="241">
        <f>COUNTIF($C$1:$C603,C603)</f>
        <v>3</v>
      </c>
      <c r="E603" s="241" t="str">
        <f t="shared" si="29"/>
        <v>Magazines Read3</v>
      </c>
      <c r="F603" s="86" t="s">
        <v>1379</v>
      </c>
      <c r="G603" s="242">
        <v>1.0976923076923077E-2</v>
      </c>
      <c r="H603" s="245">
        <v>92.153664809117771</v>
      </c>
    </row>
    <row r="604" spans="1:8">
      <c r="A604" s="86" t="str">
        <v>MAGCOOK</v>
      </c>
      <c r="B604" s="239">
        <v>603</v>
      </c>
      <c r="C604" s="86" t="s">
        <v>1374</v>
      </c>
      <c r="D604" s="241">
        <f>COUNTIF($C$1:$C604,C604)</f>
        <v>4</v>
      </c>
      <c r="E604" s="241" t="str">
        <f t="shared" si="29"/>
        <v>Magazines Read4</v>
      </c>
      <c r="F604" s="86" t="s">
        <v>1381</v>
      </c>
      <c r="G604" s="242">
        <v>7.4876923076923091E-2</v>
      </c>
      <c r="H604" s="245">
        <v>94.097820753554544</v>
      </c>
    </row>
    <row r="605" spans="1:8">
      <c r="A605" s="86" t="str">
        <v>MAGHEALTH</v>
      </c>
      <c r="B605" s="239">
        <v>604</v>
      </c>
      <c r="C605" s="86" t="s">
        <v>1374</v>
      </c>
      <c r="D605" s="241">
        <f>COUNTIF($C$1:$C605,C605)</f>
        <v>5</v>
      </c>
      <c r="E605" s="241" t="str">
        <f t="shared" si="29"/>
        <v>Magazines Read5</v>
      </c>
      <c r="F605" s="86" t="s">
        <v>1383</v>
      </c>
      <c r="G605" s="242">
        <v>2.2669230769230775E-2</v>
      </c>
      <c r="H605" s="245">
        <v>96.471964555171624</v>
      </c>
    </row>
    <row r="606" spans="1:8">
      <c r="A606" s="86" t="str">
        <v>MAGHOME</v>
      </c>
      <c r="B606" s="239">
        <v>605</v>
      </c>
      <c r="C606" s="86" t="s">
        <v>1374</v>
      </c>
      <c r="D606" s="241">
        <f>COUNTIF($C$1:$C606,C606)</f>
        <v>6</v>
      </c>
      <c r="E606" s="241" t="str">
        <f t="shared" si="29"/>
        <v>Magazines Read6</v>
      </c>
      <c r="F606" s="86" t="s">
        <v>1385</v>
      </c>
      <c r="G606" s="242">
        <v>3.8615384615384614E-2</v>
      </c>
      <c r="H606" s="245">
        <v>92.455704684608506</v>
      </c>
    </row>
    <row r="607" spans="1:8">
      <c r="A607" s="86" t="str">
        <v>MAGIT</v>
      </c>
      <c r="B607" s="239">
        <v>606</v>
      </c>
      <c r="C607" s="86" t="s">
        <v>1374</v>
      </c>
      <c r="D607" s="241">
        <f>COUNTIF($C$1:$C607,C607)</f>
        <v>7</v>
      </c>
      <c r="E607" s="241" t="str">
        <f t="shared" si="29"/>
        <v>Magazines Read7</v>
      </c>
      <c r="F607" s="86" t="s">
        <v>1387</v>
      </c>
      <c r="G607" s="242">
        <v>2.453846153846154E-2</v>
      </c>
      <c r="H607" s="245">
        <v>88.743245033738006</v>
      </c>
    </row>
    <row r="608" spans="1:8">
      <c r="A608" s="86" t="str">
        <v>MAGMENSTYLE</v>
      </c>
      <c r="B608" s="239">
        <v>607</v>
      </c>
      <c r="C608" s="86" t="s">
        <v>1374</v>
      </c>
      <c r="D608" s="241">
        <f>COUNTIF($C$1:$C608,C608)</f>
        <v>8</v>
      </c>
      <c r="E608" s="241" t="str">
        <f t="shared" si="29"/>
        <v>Magazines Read8</v>
      </c>
      <c r="F608" s="86" t="s">
        <v>1389</v>
      </c>
      <c r="G608" s="242">
        <v>2.583076923076923E-2</v>
      </c>
      <c r="H608" s="245">
        <v>86.430138472041435</v>
      </c>
    </row>
    <row r="609" spans="1:8">
      <c r="A609" s="86" t="str">
        <v>MAGMOTOR</v>
      </c>
      <c r="B609" s="239">
        <v>608</v>
      </c>
      <c r="C609" s="86" t="s">
        <v>1374</v>
      </c>
      <c r="D609" s="241">
        <f>COUNTIF($C$1:$C609,C609)</f>
        <v>9</v>
      </c>
      <c r="E609" s="241" t="str">
        <f t="shared" si="29"/>
        <v>Magazines Read9</v>
      </c>
      <c r="F609" s="86" t="s">
        <v>1391</v>
      </c>
      <c r="G609" s="242">
        <v>2.3130769230769233E-2</v>
      </c>
      <c r="H609" s="245">
        <v>85.946119036417286</v>
      </c>
    </row>
    <row r="610" spans="1:8">
      <c r="A610" s="86" t="str">
        <v>MAGMUSICFILM</v>
      </c>
      <c r="B610" s="239">
        <v>609</v>
      </c>
      <c r="C610" s="86" t="s">
        <v>1374</v>
      </c>
      <c r="D610" s="241">
        <f>COUNTIF($C$1:$C610,C610)</f>
        <v>10</v>
      </c>
      <c r="E610" s="241" t="str">
        <f t="shared" si="29"/>
        <v>Magazines Read10</v>
      </c>
      <c r="F610" s="86" t="s">
        <v>1393</v>
      </c>
      <c r="G610" s="242">
        <v>1.9799999999999991E-2</v>
      </c>
      <c r="H610" s="245">
        <v>91.819550030515359</v>
      </c>
    </row>
    <row r="611" spans="1:8">
      <c r="A611" s="86" t="str">
        <v>MAGSPORT</v>
      </c>
      <c r="B611" s="239">
        <v>610</v>
      </c>
      <c r="C611" s="86" t="s">
        <v>1374</v>
      </c>
      <c r="D611" s="241">
        <f>COUNTIF($C$1:$C611,C611)</f>
        <v>11</v>
      </c>
      <c r="E611" s="241" t="str">
        <f t="shared" si="29"/>
        <v>Magazines Read11</v>
      </c>
      <c r="F611" s="86" t="s">
        <v>1395</v>
      </c>
      <c r="G611" s="242">
        <v>2.0653846153846151E-2</v>
      </c>
      <c r="H611" s="245">
        <v>90.39500747258532</v>
      </c>
    </row>
    <row r="612" spans="1:8">
      <c r="A612" s="86" t="str">
        <v>MAGTRAVEL</v>
      </c>
      <c r="B612" s="239">
        <v>611</v>
      </c>
      <c r="C612" s="86" t="s">
        <v>1374</v>
      </c>
      <c r="D612" s="241">
        <f>COUNTIF($C$1:$C612,C612)</f>
        <v>12</v>
      </c>
      <c r="E612" s="241" t="str">
        <f t="shared" si="29"/>
        <v>Magazines Read12</v>
      </c>
      <c r="F612" s="86" t="s">
        <v>1397</v>
      </c>
      <c r="G612" s="242">
        <v>4.6169230769230768E-2</v>
      </c>
      <c r="H612" s="245">
        <v>84.203142673693648</v>
      </c>
    </row>
    <row r="613" spans="1:8">
      <c r="A613" s="86" t="str">
        <v>MAGTV</v>
      </c>
      <c r="B613" s="239">
        <v>612</v>
      </c>
      <c r="C613" s="86" t="s">
        <v>1374</v>
      </c>
      <c r="D613" s="241">
        <f>COUNTIF($C$1:$C613,C613)</f>
        <v>13</v>
      </c>
      <c r="E613" s="241" t="str">
        <f t="shared" si="29"/>
        <v>Magazines Read13</v>
      </c>
      <c r="F613" s="86" t="s">
        <v>1399</v>
      </c>
      <c r="G613" s="242">
        <v>0.15803076923076922</v>
      </c>
      <c r="H613" s="245">
        <v>109.32779510611988</v>
      </c>
    </row>
    <row r="614" spans="1:8">
      <c r="A614" s="86" t="str">
        <v>MAGWOMEN</v>
      </c>
      <c r="B614" s="239">
        <v>613</v>
      </c>
      <c r="C614" s="86" t="s">
        <v>1374</v>
      </c>
      <c r="D614" s="241">
        <f>COUNTIF($C$1:$C614,C614)</f>
        <v>14</v>
      </c>
      <c r="E614" s="241" t="str">
        <f t="shared" si="29"/>
        <v>Magazines Read14</v>
      </c>
      <c r="F614" s="86" t="s">
        <v>1401</v>
      </c>
      <c r="G614" s="242">
        <v>9.9407692307692322E-2</v>
      </c>
      <c r="H614" s="245">
        <v>105.31085313000223</v>
      </c>
    </row>
    <row r="615" spans="1:8">
      <c r="A615" s="86" t="str">
        <v>MAGWOMENGLOSS</v>
      </c>
      <c r="B615" s="239">
        <v>614</v>
      </c>
      <c r="C615" s="86" t="s">
        <v>1374</v>
      </c>
      <c r="D615" s="241">
        <f>COUNTIF($C$1:$C615,C615)</f>
        <v>15</v>
      </c>
      <c r="E615" s="241" t="str">
        <f t="shared" si="29"/>
        <v>Magazines Read15</v>
      </c>
      <c r="F615" s="86" t="s">
        <v>1403</v>
      </c>
      <c r="G615" s="242">
        <v>2.8992307692307692E-2</v>
      </c>
      <c r="H615" s="245">
        <v>78.508773828354123</v>
      </c>
    </row>
    <row r="616" spans="1:8">
      <c r="A616" s="86" t="str">
        <v>CHARITY1</v>
      </c>
      <c r="B616" s="239">
        <v>615</v>
      </c>
      <c r="C616" s="86" t="s">
        <v>1405</v>
      </c>
      <c r="D616" s="241">
        <f>COUNTIF($C$1:$C616,C616)</f>
        <v>1</v>
      </c>
      <c r="E616" s="241" t="str">
        <f t="shared" si="29"/>
        <v>Charities1</v>
      </c>
      <c r="F616" s="86" t="s">
        <v>1406</v>
      </c>
      <c r="G616" s="242">
        <v>0.14200769230769228</v>
      </c>
      <c r="H616" s="245">
        <v>102.78816930158759</v>
      </c>
    </row>
    <row r="617" spans="1:8">
      <c r="A617" s="86" t="str">
        <v>CHARITY2</v>
      </c>
      <c r="B617" s="239">
        <v>616</v>
      </c>
      <c r="C617" s="86" t="s">
        <v>1405</v>
      </c>
      <c r="D617" s="241">
        <f>COUNTIF($C$1:$C617,C617)</f>
        <v>2</v>
      </c>
      <c r="E617" s="241" t="str">
        <f t="shared" si="29"/>
        <v>Charities2</v>
      </c>
      <c r="F617" s="86" t="s">
        <v>1408</v>
      </c>
      <c r="G617" s="242">
        <v>0.1209076923076923</v>
      </c>
      <c r="H617" s="245">
        <v>96.124202261701498</v>
      </c>
    </row>
    <row r="618" spans="1:8">
      <c r="A618" s="86" t="str">
        <v>CHARITY3</v>
      </c>
      <c r="B618" s="239">
        <v>617</v>
      </c>
      <c r="C618" s="86" t="s">
        <v>1405</v>
      </c>
      <c r="D618" s="241">
        <f>COUNTIF($C$1:$C618,C618)</f>
        <v>3</v>
      </c>
      <c r="E618" s="241" t="str">
        <f t="shared" si="29"/>
        <v>Charities3</v>
      </c>
      <c r="F618" s="86" t="s">
        <v>1410</v>
      </c>
      <c r="G618" s="242">
        <v>4.3576923076923062E-2</v>
      </c>
      <c r="H618" s="245">
        <v>103.01731905039561</v>
      </c>
    </row>
    <row r="619" spans="1:8">
      <c r="A619" s="86" t="str">
        <v>CHARITY5</v>
      </c>
      <c r="B619" s="239">
        <v>618</v>
      </c>
      <c r="C619" s="86" t="s">
        <v>1405</v>
      </c>
      <c r="D619" s="241">
        <f>COUNTIF($C$1:$C619,C619)</f>
        <v>4</v>
      </c>
      <c r="E619" s="241" t="str">
        <f t="shared" si="29"/>
        <v>Charities4</v>
      </c>
      <c r="F619" s="86" t="s">
        <v>1412</v>
      </c>
      <c r="G619" s="242">
        <v>6.6600000000000006E-2</v>
      </c>
      <c r="H619" s="245">
        <v>103.04024264296012</v>
      </c>
    </row>
    <row r="620" spans="1:8">
      <c r="A620" s="86" t="str">
        <v>CHARITY7</v>
      </c>
      <c r="B620" s="239">
        <v>619</v>
      </c>
      <c r="C620" s="86" t="s">
        <v>1405</v>
      </c>
      <c r="D620" s="241">
        <f>COUNTIF($C$1:$C620,C620)</f>
        <v>5</v>
      </c>
      <c r="E620" s="241" t="str">
        <f t="shared" si="29"/>
        <v>Charities5</v>
      </c>
      <c r="F620" s="86" t="s">
        <v>1414</v>
      </c>
      <c r="G620" s="242">
        <v>0.24252307692307695</v>
      </c>
      <c r="H620" s="245">
        <v>97.477269311008797</v>
      </c>
    </row>
    <row r="621" spans="1:8">
      <c r="A621" s="86" t="str">
        <v>CHARITY8</v>
      </c>
      <c r="B621" s="239">
        <v>620</v>
      </c>
      <c r="C621" s="86" t="s">
        <v>1405</v>
      </c>
      <c r="D621" s="241">
        <f>COUNTIF($C$1:$C621,C621)</f>
        <v>6</v>
      </c>
      <c r="E621" s="241" t="str">
        <f t="shared" si="29"/>
        <v>Charities6</v>
      </c>
      <c r="F621" s="86" t="s">
        <v>1416</v>
      </c>
      <c r="G621" s="242">
        <v>3.3299999999999996E-2</v>
      </c>
      <c r="H621" s="245">
        <v>86.464777908441633</v>
      </c>
    </row>
    <row r="622" spans="1:8">
      <c r="A622" s="86" t="str">
        <v>CHARITY11</v>
      </c>
      <c r="B622" s="239">
        <v>621</v>
      </c>
      <c r="C622" s="86" t="s">
        <v>1405</v>
      </c>
      <c r="D622" s="241">
        <f>COUNTIF($C$1:$C622,C622)</f>
        <v>7</v>
      </c>
      <c r="E622" s="241" t="str">
        <f t="shared" si="29"/>
        <v>Charities7</v>
      </c>
      <c r="F622" s="86" t="s">
        <v>1418</v>
      </c>
      <c r="G622" s="242">
        <v>0.2957153846153846</v>
      </c>
      <c r="H622" s="245">
        <v>99.680058338371779</v>
      </c>
    </row>
    <row r="623" spans="1:8">
      <c r="A623" s="86" t="str">
        <v>CHARITY13</v>
      </c>
      <c r="B623" s="239">
        <v>622</v>
      </c>
      <c r="C623" s="86" t="s">
        <v>1405</v>
      </c>
      <c r="D623" s="241">
        <f>COUNTIF($C$1:$C623,C623)</f>
        <v>8</v>
      </c>
      <c r="E623" s="241" t="str">
        <f t="shared" si="29"/>
        <v>Charities8</v>
      </c>
      <c r="F623" s="86" t="s">
        <v>1420</v>
      </c>
      <c r="G623" s="242">
        <v>3.2346153846153844E-2</v>
      </c>
      <c r="H623" s="245">
        <v>105.7718195037302</v>
      </c>
    </row>
    <row r="624" spans="1:8">
      <c r="A624" s="86" t="str">
        <v>CHARITY15</v>
      </c>
      <c r="B624" s="239">
        <v>623</v>
      </c>
      <c r="C624" s="86" t="s">
        <v>1405</v>
      </c>
      <c r="D624" s="241">
        <f>COUNTIF($C$1:$C624,C624)</f>
        <v>9</v>
      </c>
      <c r="E624" s="241" t="str">
        <f t="shared" si="29"/>
        <v>Charities9</v>
      </c>
      <c r="F624" s="86" t="s">
        <v>1422</v>
      </c>
      <c r="G624" s="242">
        <v>9.4476923076923083E-2</v>
      </c>
      <c r="H624" s="245">
        <v>100.46716836482562</v>
      </c>
    </row>
    <row r="625" spans="1:8">
      <c r="A625" s="86" t="str">
        <v>CHARITY10</v>
      </c>
      <c r="B625" s="239">
        <v>624</v>
      </c>
      <c r="C625" s="86" t="s">
        <v>1405</v>
      </c>
      <c r="D625" s="241">
        <f>COUNTIF($C$1:$C625,C625)</f>
        <v>10</v>
      </c>
      <c r="E625" s="241" t="str">
        <f t="shared" si="29"/>
        <v>Charities10</v>
      </c>
      <c r="F625" s="86" t="s">
        <v>1424</v>
      </c>
      <c r="G625" s="242">
        <v>0.24918461538461542</v>
      </c>
      <c r="H625" s="245">
        <v>96.422657751857628</v>
      </c>
    </row>
    <row r="626" spans="1:8">
      <c r="A626" s="86" t="str">
        <v>INTERESTS1</v>
      </c>
      <c r="B626" s="239">
        <v>625</v>
      </c>
      <c r="C626" s="86" t="s">
        <v>1426</v>
      </c>
      <c r="D626" s="241">
        <f>COUNTIF($C$1:$C626,C626)</f>
        <v>1</v>
      </c>
      <c r="E626" s="241" t="str">
        <f t="shared" si="29"/>
        <v>Interests &amp; Hobbies1</v>
      </c>
      <c r="F626" s="86" t="s">
        <v>1427</v>
      </c>
      <c r="G626" s="242">
        <v>3.0300000000000004E-2</v>
      </c>
      <c r="H626" s="245">
        <v>107.42691368635727</v>
      </c>
    </row>
    <row r="627" spans="1:8">
      <c r="A627" s="86" t="str">
        <v>INTERESTS4</v>
      </c>
      <c r="B627" s="239">
        <v>626</v>
      </c>
      <c r="C627" s="86" t="s">
        <v>1426</v>
      </c>
      <c r="D627" s="241">
        <f>COUNTIF($C$1:$C627,C627)</f>
        <v>2</v>
      </c>
      <c r="E627" s="241" t="str">
        <f t="shared" si="29"/>
        <v>Interests &amp; Hobbies2</v>
      </c>
      <c r="F627" s="86" t="s">
        <v>1429</v>
      </c>
      <c r="G627" s="242">
        <v>0.16648461538461537</v>
      </c>
      <c r="H627" s="245">
        <v>93.80004083235508</v>
      </c>
    </row>
    <row r="628" spans="1:8">
      <c r="A628" s="86" t="str">
        <v>INTERESTS5</v>
      </c>
      <c r="B628" s="239">
        <v>627</v>
      </c>
      <c r="C628" s="86" t="s">
        <v>1426</v>
      </c>
      <c r="D628" s="241">
        <f>COUNTIF($C$1:$C628,C628)</f>
        <v>3</v>
      </c>
      <c r="E628" s="241" t="str">
        <f t="shared" si="29"/>
        <v>Interests &amp; Hobbies3</v>
      </c>
      <c r="F628" s="86" t="s">
        <v>1431</v>
      </c>
      <c r="G628" s="242">
        <v>0.27373846153846154</v>
      </c>
      <c r="H628" s="245">
        <v>92.250626015448972</v>
      </c>
    </row>
    <row r="629" spans="1:8">
      <c r="A629" s="86" t="str">
        <v>INTERESTS6</v>
      </c>
      <c r="B629" s="239">
        <v>628</v>
      </c>
      <c r="C629" s="86" t="s">
        <v>1426</v>
      </c>
      <c r="D629" s="241">
        <f>COUNTIF($C$1:$C629,C629)</f>
        <v>4</v>
      </c>
      <c r="E629" s="241" t="str">
        <f t="shared" si="29"/>
        <v>Interests &amp; Hobbies4</v>
      </c>
      <c r="F629" s="86" t="s">
        <v>1433</v>
      </c>
      <c r="G629" s="242">
        <v>0.34903076923076926</v>
      </c>
      <c r="H629" s="245">
        <v>95.914345834879043</v>
      </c>
    </row>
    <row r="630" spans="1:8">
      <c r="A630" s="86" t="str">
        <v>INTERESTS9</v>
      </c>
      <c r="B630" s="239">
        <v>629</v>
      </c>
      <c r="C630" s="86" t="s">
        <v>1426</v>
      </c>
      <c r="D630" s="241">
        <f>COUNTIF($C$1:$C630,C630)</f>
        <v>5</v>
      </c>
      <c r="E630" s="241" t="str">
        <f t="shared" si="29"/>
        <v>Interests &amp; Hobbies5</v>
      </c>
      <c r="F630" s="86" t="s">
        <v>1435</v>
      </c>
      <c r="G630" s="242">
        <v>0.24344615384615381</v>
      </c>
      <c r="H630" s="245">
        <v>100.12124722503538</v>
      </c>
    </row>
    <row r="631" spans="1:8">
      <c r="A631" s="86" t="str">
        <v>INTERESTS55</v>
      </c>
      <c r="B631" s="239">
        <v>630</v>
      </c>
      <c r="C631" s="86" t="s">
        <v>1426</v>
      </c>
      <c r="D631" s="241">
        <f>COUNTIF($C$1:$C631,C631)</f>
        <v>6</v>
      </c>
      <c r="E631" s="241" t="str">
        <f t="shared" si="29"/>
        <v>Interests &amp; Hobbies6</v>
      </c>
      <c r="F631" s="86" t="s">
        <v>1437</v>
      </c>
      <c r="G631" s="242">
        <v>0.20010769230769226</v>
      </c>
      <c r="H631" s="245">
        <v>98.466015248209033</v>
      </c>
    </row>
    <row r="632" spans="1:8">
      <c r="A632" s="86" t="str">
        <v>INTERESTS10</v>
      </c>
      <c r="B632" s="239">
        <v>631</v>
      </c>
      <c r="C632" s="86" t="s">
        <v>1426</v>
      </c>
      <c r="D632" s="241">
        <f>COUNTIF($C$1:$C632,C632)</f>
        <v>7</v>
      </c>
      <c r="E632" s="241" t="str">
        <f t="shared" si="29"/>
        <v>Interests &amp; Hobbies7</v>
      </c>
      <c r="F632" s="86" t="s">
        <v>1439</v>
      </c>
      <c r="G632" s="242">
        <v>0.41748461538461534</v>
      </c>
      <c r="H632" s="245">
        <v>93.366607916519357</v>
      </c>
    </row>
    <row r="633" spans="1:8">
      <c r="A633" s="86" t="str">
        <v>INTERESTS12</v>
      </c>
      <c r="B633" s="239">
        <v>632</v>
      </c>
      <c r="C633" s="86" t="s">
        <v>1426</v>
      </c>
      <c r="D633" s="241">
        <f>COUNTIF($C$1:$C633,C633)</f>
        <v>8</v>
      </c>
      <c r="E633" s="241" t="str">
        <f t="shared" si="29"/>
        <v>Interests &amp; Hobbies8</v>
      </c>
      <c r="F633" s="86" t="s">
        <v>1441</v>
      </c>
      <c r="G633" s="242">
        <v>0.31236153846153847</v>
      </c>
      <c r="H633" s="245">
        <v>91.619734176967313</v>
      </c>
    </row>
    <row r="634" spans="1:8">
      <c r="A634" s="86" t="str">
        <v>INTERESTS17</v>
      </c>
      <c r="B634" s="239">
        <v>633</v>
      </c>
      <c r="C634" s="86" t="s">
        <v>1426</v>
      </c>
      <c r="D634" s="241">
        <f>COUNTIF($C$1:$C634,C634)</f>
        <v>9</v>
      </c>
      <c r="E634" s="241" t="str">
        <f t="shared" si="29"/>
        <v>Interests &amp; Hobbies9</v>
      </c>
      <c r="F634" s="86" t="s">
        <v>1443</v>
      </c>
      <c r="G634" s="242">
        <v>0.35228461538461536</v>
      </c>
      <c r="H634" s="245">
        <v>93.254756898774914</v>
      </c>
    </row>
    <row r="635" spans="1:8">
      <c r="A635" s="86" t="str">
        <v>INTERESTS43</v>
      </c>
      <c r="B635" s="239">
        <v>634</v>
      </c>
      <c r="C635" s="86" t="s">
        <v>1426</v>
      </c>
      <c r="D635" s="241">
        <f>COUNTIF($C$1:$C635,C635)</f>
        <v>10</v>
      </c>
      <c r="E635" s="241" t="str">
        <f t="shared" si="29"/>
        <v>Interests &amp; Hobbies10</v>
      </c>
      <c r="F635" s="86" t="s">
        <v>1445</v>
      </c>
      <c r="G635" s="242">
        <v>7.2284615384615392E-2</v>
      </c>
      <c r="H635" s="245">
        <v>106.2698314017735</v>
      </c>
    </row>
    <row r="636" spans="1:8">
      <c r="A636" s="86" t="str">
        <v>INTERESTS18</v>
      </c>
      <c r="B636" s="239">
        <v>635</v>
      </c>
      <c r="C636" s="86" t="s">
        <v>1426</v>
      </c>
      <c r="D636" s="241">
        <f>COUNTIF($C$1:$C636,C636)</f>
        <v>11</v>
      </c>
      <c r="E636" s="241" t="str">
        <f t="shared" si="29"/>
        <v>Interests &amp; Hobbies11</v>
      </c>
      <c r="F636" s="86" t="s">
        <v>1447</v>
      </c>
      <c r="G636" s="242">
        <v>0.35176923076923078</v>
      </c>
      <c r="H636" s="245">
        <v>102.12761681271144</v>
      </c>
    </row>
    <row r="637" spans="1:8">
      <c r="A637" s="86" t="str">
        <v>INTERESTS19</v>
      </c>
      <c r="B637" s="239">
        <v>636</v>
      </c>
      <c r="C637" s="86" t="s">
        <v>1426</v>
      </c>
      <c r="D637" s="241">
        <f>COUNTIF($C$1:$C637,C637)</f>
        <v>12</v>
      </c>
      <c r="E637" s="241" t="str">
        <f t="shared" si="29"/>
        <v>Interests &amp; Hobbies12</v>
      </c>
      <c r="F637" s="86" t="s">
        <v>1449</v>
      </c>
      <c r="G637" s="242">
        <v>2.5676923076923076E-2</v>
      </c>
      <c r="H637" s="245">
        <v>83.039621142940874</v>
      </c>
    </row>
    <row r="638" spans="1:8">
      <c r="A638" s="86" t="str">
        <v>INTERESTS44</v>
      </c>
      <c r="B638" s="239">
        <v>637</v>
      </c>
      <c r="C638" s="86" t="s">
        <v>1426</v>
      </c>
      <c r="D638" s="241">
        <f>COUNTIF($C$1:$C638,C638)</f>
        <v>13</v>
      </c>
      <c r="E638" s="241" t="str">
        <f t="shared" si="29"/>
        <v>Interests &amp; Hobbies13</v>
      </c>
      <c r="F638" s="86" t="s">
        <v>1451</v>
      </c>
      <c r="G638" s="242">
        <v>0.36065384615384616</v>
      </c>
      <c r="H638" s="245">
        <v>95.834653267386784</v>
      </c>
    </row>
    <row r="639" spans="1:8">
      <c r="A639" s="86" t="str">
        <v>INTERESTS21</v>
      </c>
      <c r="B639" s="239">
        <v>638</v>
      </c>
      <c r="C639" s="86" t="s">
        <v>1426</v>
      </c>
      <c r="D639" s="241">
        <f>COUNTIF($C$1:$C639,C639)</f>
        <v>14</v>
      </c>
      <c r="E639" s="241" t="str">
        <f t="shared" si="29"/>
        <v>Interests &amp; Hobbies14</v>
      </c>
      <c r="F639" s="86" t="s">
        <v>1453</v>
      </c>
      <c r="G639" s="242">
        <v>0.18390000000000004</v>
      </c>
      <c r="H639" s="245">
        <v>93.342889685639776</v>
      </c>
    </row>
    <row r="640" spans="1:8">
      <c r="A640" s="86" t="str">
        <v>INTERESTS47</v>
      </c>
      <c r="B640" s="239">
        <v>639</v>
      </c>
      <c r="C640" s="86" t="s">
        <v>1426</v>
      </c>
      <c r="D640" s="241">
        <f>COUNTIF($C$1:$C640,C640)</f>
        <v>15</v>
      </c>
      <c r="E640" s="241" t="str">
        <f t="shared" si="29"/>
        <v>Interests &amp; Hobbies15</v>
      </c>
      <c r="F640" s="86" t="s">
        <v>1455</v>
      </c>
      <c r="G640" s="242">
        <v>4.4238461538461532E-2</v>
      </c>
      <c r="H640" s="245">
        <v>85.549116975764434</v>
      </c>
    </row>
    <row r="641" spans="1:8">
      <c r="A641" s="86" t="str">
        <v>INTERESTS48</v>
      </c>
      <c r="B641" s="239">
        <v>640</v>
      </c>
      <c r="C641" s="86" t="s">
        <v>1426</v>
      </c>
      <c r="D641" s="241">
        <f>COUNTIF($C$1:$C641,C641)</f>
        <v>16</v>
      </c>
      <c r="E641" s="241" t="str">
        <f t="shared" si="29"/>
        <v>Interests &amp; Hobbies16</v>
      </c>
      <c r="F641" s="86" t="s">
        <v>1457</v>
      </c>
      <c r="G641" s="242">
        <v>0.48256923076923069</v>
      </c>
      <c r="H641" s="245">
        <v>101.23061029983096</v>
      </c>
    </row>
    <row r="642" spans="1:8">
      <c r="A642" s="86" t="str">
        <v>INTERESTS28</v>
      </c>
      <c r="B642" s="239">
        <v>641</v>
      </c>
      <c r="C642" s="86" t="s">
        <v>1426</v>
      </c>
      <c r="D642" s="241">
        <f>COUNTIF($C$1:$C642,C642)</f>
        <v>17</v>
      </c>
      <c r="E642" s="241" t="str">
        <f t="shared" si="29"/>
        <v>Interests &amp; Hobbies17</v>
      </c>
      <c r="F642" s="86" t="s">
        <v>1459</v>
      </c>
      <c r="G642" s="242">
        <v>0.34649230769230771</v>
      </c>
      <c r="H642" s="245">
        <v>95.487097566611808</v>
      </c>
    </row>
    <row r="643" spans="1:8">
      <c r="A643" s="86" t="str">
        <v>INTERESTS29</v>
      </c>
      <c r="B643" s="239">
        <v>642</v>
      </c>
      <c r="C643" s="86" t="s">
        <v>1426</v>
      </c>
      <c r="D643" s="241">
        <f>COUNTIF($C$1:$C643,C643)</f>
        <v>18</v>
      </c>
      <c r="E643" s="241" t="str">
        <f t="shared" ref="E643:E706" si="30">C643&amp;D643</f>
        <v>Interests &amp; Hobbies18</v>
      </c>
      <c r="F643" s="86" t="s">
        <v>1461</v>
      </c>
      <c r="G643" s="242">
        <v>0.41473076923076929</v>
      </c>
      <c r="H643" s="245">
        <v>98.44605355209049</v>
      </c>
    </row>
    <row r="644" spans="1:8">
      <c r="A644" s="86" t="str">
        <v>INTERESTS51</v>
      </c>
      <c r="B644" s="239">
        <v>643</v>
      </c>
      <c r="C644" s="86" t="s">
        <v>1426</v>
      </c>
      <c r="D644" s="241">
        <f>COUNTIF($C$1:$C644,C644)</f>
        <v>19</v>
      </c>
      <c r="E644" s="241" t="str">
        <f t="shared" si="30"/>
        <v>Interests &amp; Hobbies19</v>
      </c>
      <c r="F644" s="86" t="s">
        <v>1399</v>
      </c>
      <c r="G644" s="242">
        <v>0.51915384615384608</v>
      </c>
      <c r="H644" s="245">
        <v>101.56501737895684</v>
      </c>
    </row>
    <row r="645" spans="1:8">
      <c r="A645" s="86" t="str">
        <v>INTERESTS52</v>
      </c>
      <c r="B645" s="239">
        <v>644</v>
      </c>
      <c r="C645" s="86" t="s">
        <v>1426</v>
      </c>
      <c r="D645" s="241">
        <f>COUNTIF($C$1:$C645,C645)</f>
        <v>20</v>
      </c>
      <c r="E645" s="241" t="str">
        <f t="shared" si="30"/>
        <v>Interests &amp; Hobbies20</v>
      </c>
      <c r="F645" s="86" t="s">
        <v>1464</v>
      </c>
      <c r="G645" s="242">
        <v>0.15642307692307691</v>
      </c>
      <c r="H645" s="245">
        <v>89.448648657348613</v>
      </c>
    </row>
    <row r="646" spans="1:8">
      <c r="A646" s="86" t="str">
        <v>holdest6</v>
      </c>
      <c r="B646" s="239">
        <v>645</v>
      </c>
      <c r="C646" s="86" t="s">
        <v>1466</v>
      </c>
      <c r="D646" s="241">
        <f>COUNTIF($C$1:$C646,C646)</f>
        <v>1</v>
      </c>
      <c r="E646" s="241" t="str">
        <f t="shared" si="30"/>
        <v>Holiday Destination/Type1</v>
      </c>
      <c r="F646" s="86" t="s">
        <v>1467</v>
      </c>
      <c r="G646" s="242">
        <v>0.58200769230769245</v>
      </c>
      <c r="H646" s="245">
        <v>100.33258545305073</v>
      </c>
    </row>
    <row r="647" spans="1:8">
      <c r="A647" s="86" t="str">
        <v>holdest1</v>
      </c>
      <c r="B647" s="239">
        <v>646</v>
      </c>
      <c r="C647" s="86" t="s">
        <v>1466</v>
      </c>
      <c r="D647" s="241">
        <f>COUNTIF($C$1:$C647,C647)</f>
        <v>2</v>
      </c>
      <c r="E647" s="241" t="str">
        <f t="shared" si="30"/>
        <v>Holiday Destination/Type2</v>
      </c>
      <c r="F647" s="86" t="s">
        <v>1469</v>
      </c>
      <c r="G647" s="242">
        <v>3.8053846153846153E-2</v>
      </c>
      <c r="H647" s="245">
        <v>88.060291823105587</v>
      </c>
    </row>
    <row r="648" spans="1:8">
      <c r="A648" s="86" t="str">
        <v>holdest2</v>
      </c>
      <c r="B648" s="239">
        <v>647</v>
      </c>
      <c r="C648" s="86" t="s">
        <v>1466</v>
      </c>
      <c r="D648" s="241">
        <f>COUNTIF($C$1:$C648,C648)</f>
        <v>3</v>
      </c>
      <c r="E648" s="241" t="str">
        <f t="shared" si="30"/>
        <v>Holiday Destination/Type3</v>
      </c>
      <c r="F648" s="86" t="s">
        <v>1471</v>
      </c>
      <c r="G648" s="242">
        <v>8.4338461538461529E-2</v>
      </c>
      <c r="H648" s="245">
        <v>81.688568246521299</v>
      </c>
    </row>
    <row r="649" spans="1:8">
      <c r="A649" s="86" t="str">
        <v>holdest3</v>
      </c>
      <c r="B649" s="239">
        <v>648</v>
      </c>
      <c r="C649" s="86" t="s">
        <v>1466</v>
      </c>
      <c r="D649" s="241">
        <f>COUNTIF($C$1:$C649,C649)</f>
        <v>4</v>
      </c>
      <c r="E649" s="241" t="str">
        <f t="shared" si="30"/>
        <v>Holiday Destination/Type4</v>
      </c>
      <c r="F649" s="86" t="s">
        <v>1473</v>
      </c>
      <c r="G649" s="242">
        <v>8.8307692307692323E-3</v>
      </c>
      <c r="H649" s="245">
        <v>79.058694277885238</v>
      </c>
    </row>
    <row r="650" spans="1:8">
      <c r="A650" s="86" t="str">
        <v>holdest4</v>
      </c>
      <c r="B650" s="239">
        <v>649</v>
      </c>
      <c r="C650" s="86" t="s">
        <v>1466</v>
      </c>
      <c r="D650" s="241">
        <f>COUNTIF($C$1:$C650,C650)</f>
        <v>5</v>
      </c>
      <c r="E650" s="241" t="str">
        <f t="shared" si="30"/>
        <v>Holiday Destination/Type5</v>
      </c>
      <c r="F650" s="86" t="s">
        <v>1475</v>
      </c>
      <c r="G650" s="242">
        <v>1.5800000000000002E-2</v>
      </c>
      <c r="H650" s="245">
        <v>84.829116503495072</v>
      </c>
    </row>
    <row r="651" spans="1:8">
      <c r="A651" s="86" t="str">
        <v>holdest5</v>
      </c>
      <c r="B651" s="239">
        <v>650</v>
      </c>
      <c r="C651" s="86" t="s">
        <v>1466</v>
      </c>
      <c r="D651" s="241">
        <f>COUNTIF($C$1:$C651,C651)</f>
        <v>6</v>
      </c>
      <c r="E651" s="241" t="str">
        <f t="shared" si="30"/>
        <v>Holiday Destination/Type6</v>
      </c>
      <c r="F651" s="86" t="s">
        <v>1477</v>
      </c>
      <c r="G651" s="242">
        <v>0.33752307692307693</v>
      </c>
      <c r="H651" s="245">
        <v>93.62582759350002</v>
      </c>
    </row>
    <row r="652" spans="1:8">
      <c r="A652" s="86" t="str">
        <v>holdest7</v>
      </c>
      <c r="B652" s="239">
        <v>651</v>
      </c>
      <c r="C652" s="86" t="s">
        <v>1466</v>
      </c>
      <c r="D652" s="241">
        <f>COUNTIF($C$1:$C652,C652)</f>
        <v>7</v>
      </c>
      <c r="E652" s="241" t="str">
        <f t="shared" si="30"/>
        <v>Holiday Destination/Type7</v>
      </c>
      <c r="F652" s="86" t="s">
        <v>1479</v>
      </c>
      <c r="G652" s="242">
        <v>0.20533846153846153</v>
      </c>
      <c r="H652" s="245">
        <v>92.390286233941282</v>
      </c>
    </row>
    <row r="653" spans="1:8">
      <c r="A653" s="86" t="str">
        <v>holdest8</v>
      </c>
      <c r="B653" s="239">
        <v>652</v>
      </c>
      <c r="C653" s="86" t="s">
        <v>1466</v>
      </c>
      <c r="D653" s="241">
        <f>COUNTIF($C$1:$C653,C653)</f>
        <v>8</v>
      </c>
      <c r="E653" s="241" t="str">
        <f t="shared" si="30"/>
        <v>Holiday Destination/Type8</v>
      </c>
      <c r="F653" s="86" t="s">
        <v>1481</v>
      </c>
      <c r="G653" s="242">
        <v>6.2207692307692318E-2</v>
      </c>
      <c r="H653" s="245">
        <v>83.23183324323999</v>
      </c>
    </row>
    <row r="654" spans="1:8">
      <c r="A654" s="86" t="str">
        <v>holtype1</v>
      </c>
      <c r="B654" s="239">
        <v>653</v>
      </c>
      <c r="C654" s="86" t="s">
        <v>1466</v>
      </c>
      <c r="D654" s="241">
        <f>COUNTIF($C$1:$C654,C654)</f>
        <v>9</v>
      </c>
      <c r="E654" s="241" t="str">
        <f t="shared" si="30"/>
        <v>Holiday Destination/Type9</v>
      </c>
      <c r="F654" s="86" t="s">
        <v>1483</v>
      </c>
      <c r="G654" s="242">
        <v>0.21151538461538461</v>
      </c>
      <c r="H654" s="245">
        <v>92.927466597987092</v>
      </c>
    </row>
    <row r="655" spans="1:8">
      <c r="A655" s="86" t="str">
        <v>holtype3</v>
      </c>
      <c r="B655" s="239">
        <v>654</v>
      </c>
      <c r="C655" s="86" t="s">
        <v>1466</v>
      </c>
      <c r="D655" s="241">
        <f>COUNTIF($C$1:$C655,C655)</f>
        <v>10</v>
      </c>
      <c r="E655" s="241" t="str">
        <f t="shared" si="30"/>
        <v>Holiday Destination/Type10</v>
      </c>
      <c r="F655" s="86" t="s">
        <v>1485</v>
      </c>
      <c r="G655" s="242">
        <v>2.9453846153846157E-2</v>
      </c>
      <c r="H655" s="245">
        <v>95.848440097450094</v>
      </c>
    </row>
    <row r="656" spans="1:8">
      <c r="A656" s="86" t="str">
        <v>holtype4</v>
      </c>
      <c r="B656" s="239">
        <v>655</v>
      </c>
      <c r="C656" s="86" t="s">
        <v>1466</v>
      </c>
      <c r="D656" s="241">
        <f>COUNTIF($C$1:$C656,C656)</f>
        <v>11</v>
      </c>
      <c r="E656" s="241" t="str">
        <f t="shared" si="30"/>
        <v>Holiday Destination/Type11</v>
      </c>
      <c r="F656" s="86" t="s">
        <v>1487</v>
      </c>
      <c r="G656" s="242">
        <v>0.20343076923076922</v>
      </c>
      <c r="H656" s="245">
        <v>100.93128094393219</v>
      </c>
    </row>
    <row r="657" spans="1:8">
      <c r="A657" s="86" t="str">
        <v>holtype6</v>
      </c>
      <c r="B657" s="239">
        <v>656</v>
      </c>
      <c r="C657" s="86" t="s">
        <v>1466</v>
      </c>
      <c r="D657" s="241">
        <f>COUNTIF($C$1:$C657,C657)</f>
        <v>12</v>
      </c>
      <c r="E657" s="241" t="str">
        <f t="shared" si="30"/>
        <v>Holiday Destination/Type12</v>
      </c>
      <c r="F657" s="86" t="s">
        <v>1489</v>
      </c>
      <c r="G657" s="242">
        <v>0.13042307692307692</v>
      </c>
      <c r="H657" s="245">
        <v>88.661383853711754</v>
      </c>
    </row>
    <row r="658" spans="1:8">
      <c r="A658" s="86" t="str">
        <v>car_enqc_app</v>
      </c>
      <c r="B658" s="239">
        <v>657</v>
      </c>
      <c r="C658" s="86" t="s">
        <v>1492</v>
      </c>
      <c r="D658" s="241">
        <f>COUNTIF($C$1:$C658,C658)</f>
        <v>1</v>
      </c>
      <c r="E658" s="241" t="str">
        <f t="shared" si="30"/>
        <v>Make enquiry on car dealership or manufacturer1</v>
      </c>
      <c r="F658" s="86" t="s">
        <v>1493</v>
      </c>
      <c r="G658" s="242">
        <v>0.13504615384615384</v>
      </c>
      <c r="H658" s="245">
        <v>93.472827376540508</v>
      </c>
    </row>
    <row r="659" spans="1:8">
      <c r="A659" s="86" t="str">
        <v>car_enqc_call</v>
      </c>
      <c r="B659" s="239">
        <v>658</v>
      </c>
      <c r="C659" s="86" t="s">
        <v>1492</v>
      </c>
      <c r="D659" s="241">
        <f>COUNTIF($C$1:$C659,C659)</f>
        <v>2</v>
      </c>
      <c r="E659" s="241" t="str">
        <f t="shared" si="30"/>
        <v>Make enquiry on car dealership or manufacturer2</v>
      </c>
      <c r="F659" s="86" t="s">
        <v>1495</v>
      </c>
      <c r="G659" s="242">
        <v>0.47139230769230767</v>
      </c>
      <c r="H659" s="245">
        <v>101.47543491729576</v>
      </c>
    </row>
    <row r="660" spans="1:8">
      <c r="A660" s="86" t="str">
        <v>car_enqc_email</v>
      </c>
      <c r="B660" s="239">
        <v>659</v>
      </c>
      <c r="C660" s="86" t="s">
        <v>1492</v>
      </c>
      <c r="D660" s="241">
        <f>COUNTIF($C$1:$C660,C660)</f>
        <v>3</v>
      </c>
      <c r="E660" s="241" t="str">
        <f t="shared" si="30"/>
        <v>Make enquiry on car dealership or manufacturer3</v>
      </c>
      <c r="F660" s="86" t="s">
        <v>1050</v>
      </c>
      <c r="G660" s="242">
        <v>0.32423846153846159</v>
      </c>
      <c r="H660" s="245">
        <v>99.373551477705618</v>
      </c>
    </row>
    <row r="661" spans="1:8">
      <c r="A661" s="86" t="str">
        <v>car_enqc_f2f</v>
      </c>
      <c r="B661" s="239">
        <v>660</v>
      </c>
      <c r="C661" s="86" t="s">
        <v>1492</v>
      </c>
      <c r="D661" s="241">
        <f>COUNTIF($C$1:$C661,C661)</f>
        <v>4</v>
      </c>
      <c r="E661" s="241" t="str">
        <f t="shared" si="30"/>
        <v>Make enquiry on car dealership or manufacturer4</v>
      </c>
      <c r="F661" s="86" t="s">
        <v>1498</v>
      </c>
      <c r="G661" s="242">
        <v>0.52100769230769228</v>
      </c>
      <c r="H661" s="245">
        <v>99.978011415498742</v>
      </c>
    </row>
    <row r="662" spans="1:8">
      <c r="A662" s="86" t="str">
        <v>car_enqc_mail</v>
      </c>
      <c r="B662" s="239">
        <v>661</v>
      </c>
      <c r="C662" s="86" t="s">
        <v>1492</v>
      </c>
      <c r="D662" s="241">
        <f>COUNTIF($C$1:$C662,C662)</f>
        <v>5</v>
      </c>
      <c r="E662" s="241" t="str">
        <f t="shared" si="30"/>
        <v>Make enquiry on car dealership or manufacturer5</v>
      </c>
      <c r="F662" s="86" t="s">
        <v>1500</v>
      </c>
      <c r="G662" s="242">
        <v>0.11456923076923078</v>
      </c>
      <c r="H662" s="245">
        <v>95.676508585327724</v>
      </c>
    </row>
    <row r="663" spans="1:8">
      <c r="A663" s="86" t="str">
        <v>car_enqc_txt</v>
      </c>
      <c r="B663" s="239">
        <v>662</v>
      </c>
      <c r="C663" s="86" t="s">
        <v>1492</v>
      </c>
      <c r="D663" s="241">
        <f>COUNTIF($C$1:$C663,C663)</f>
        <v>6</v>
      </c>
      <c r="E663" s="241" t="str">
        <f t="shared" si="30"/>
        <v>Make enquiry on car dealership or manufacturer6</v>
      </c>
      <c r="F663" s="86" t="s">
        <v>1502</v>
      </c>
      <c r="G663" s="242">
        <v>9.0446153846153871E-2</v>
      </c>
      <c r="H663" s="245">
        <v>100.2579261654365</v>
      </c>
    </row>
    <row r="664" spans="1:8">
      <c r="A664" s="86" t="str">
        <v>car_enqc_web</v>
      </c>
      <c r="B664" s="239">
        <v>663</v>
      </c>
      <c r="C664" s="86" t="s">
        <v>1492</v>
      </c>
      <c r="D664" s="241">
        <f>COUNTIF($C$1:$C664,C664)</f>
        <v>7</v>
      </c>
      <c r="E664" s="241" t="str">
        <f t="shared" si="30"/>
        <v>Make enquiry on car dealership or manufacturer7</v>
      </c>
      <c r="F664" s="86" t="s">
        <v>1504</v>
      </c>
      <c r="G664" s="242">
        <v>0.23496923076923076</v>
      </c>
      <c r="H664" s="245">
        <v>98.746004164103169</v>
      </c>
    </row>
    <row r="665" spans="1:8">
      <c r="A665" s="86" t="str">
        <v>car_sub_app</v>
      </c>
      <c r="B665" s="239">
        <v>664</v>
      </c>
      <c r="C665" s="86" t="s">
        <v>1506</v>
      </c>
      <c r="D665" s="241">
        <f>COUNTIF($C$1:$C665,C665)</f>
        <v>1</v>
      </c>
      <c r="E665" s="241" t="str">
        <f t="shared" si="30"/>
        <v>Submit info to cars dealership or manufacturer1</v>
      </c>
      <c r="F665" s="86" t="s">
        <v>1493</v>
      </c>
      <c r="G665" s="242">
        <v>0.15956153846153848</v>
      </c>
      <c r="H665" s="245">
        <v>95.6452107969275</v>
      </c>
    </row>
    <row r="666" spans="1:8">
      <c r="A666" s="86" t="str">
        <v>car_sub_call</v>
      </c>
      <c r="B666" s="239">
        <v>665</v>
      </c>
      <c r="C666" s="86" t="s">
        <v>1506</v>
      </c>
      <c r="D666" s="241">
        <f>COUNTIF($C$1:$C666,C666)</f>
        <v>2</v>
      </c>
      <c r="E666" s="241" t="str">
        <f t="shared" si="30"/>
        <v>Submit info to cars dealership or manufacturer2</v>
      </c>
      <c r="F666" s="86" t="s">
        <v>1495</v>
      </c>
      <c r="G666" s="242">
        <v>0.42669999999999991</v>
      </c>
      <c r="H666" s="245">
        <v>100.51355014121106</v>
      </c>
    </row>
    <row r="667" spans="1:8">
      <c r="A667" s="86" t="str">
        <v>car_sub_email</v>
      </c>
      <c r="B667" s="239">
        <v>666</v>
      </c>
      <c r="C667" s="86" t="s">
        <v>1506</v>
      </c>
      <c r="D667" s="241">
        <f>COUNTIF($C$1:$C667,C667)</f>
        <v>3</v>
      </c>
      <c r="E667" s="241" t="str">
        <f t="shared" si="30"/>
        <v>Submit info to cars dealership or manufacturer3</v>
      </c>
      <c r="F667" s="86" t="s">
        <v>1050</v>
      </c>
      <c r="G667" s="242">
        <v>0.29864615384615378</v>
      </c>
      <c r="H667" s="245">
        <v>99.651465429955508</v>
      </c>
    </row>
    <row r="668" spans="1:8">
      <c r="A668" s="86" t="str">
        <v>car_sub_f2f</v>
      </c>
      <c r="B668" s="239">
        <v>667</v>
      </c>
      <c r="C668" s="86" t="s">
        <v>1506</v>
      </c>
      <c r="D668" s="241">
        <f>COUNTIF($C$1:$C668,C668)</f>
        <v>4</v>
      </c>
      <c r="E668" s="241" t="str">
        <f t="shared" si="30"/>
        <v>Submit info to cars dealership or manufacturer4</v>
      </c>
      <c r="F668" s="86" t="s">
        <v>1498</v>
      </c>
      <c r="G668" s="242">
        <v>0.49783076923076913</v>
      </c>
      <c r="H668" s="245">
        <v>100.17766647322031</v>
      </c>
    </row>
    <row r="669" spans="1:8">
      <c r="A669" s="86" t="str">
        <v>car_sub_mail</v>
      </c>
      <c r="B669" s="239">
        <v>668</v>
      </c>
      <c r="C669" s="86" t="s">
        <v>1506</v>
      </c>
      <c r="D669" s="241">
        <f>COUNTIF($C$1:$C669,C669)</f>
        <v>5</v>
      </c>
      <c r="E669" s="241" t="str">
        <f t="shared" si="30"/>
        <v>Submit info to cars dealership or manufacturer5</v>
      </c>
      <c r="F669" s="86" t="s">
        <v>1500</v>
      </c>
      <c r="G669" s="242">
        <v>8.7707692307692334E-2</v>
      </c>
      <c r="H669" s="245">
        <v>99.362620901130484</v>
      </c>
    </row>
    <row r="670" spans="1:8">
      <c r="A670" s="86" t="str">
        <v>car_sub_txt</v>
      </c>
      <c r="B670" s="239">
        <v>669</v>
      </c>
      <c r="C670" s="86" t="s">
        <v>1506</v>
      </c>
      <c r="D670" s="241">
        <f>COUNTIF($C$1:$C670,C670)</f>
        <v>6</v>
      </c>
      <c r="E670" s="241" t="str">
        <f t="shared" si="30"/>
        <v>Submit info to cars dealership or manufacturer6</v>
      </c>
      <c r="F670" s="86" t="s">
        <v>1502</v>
      </c>
      <c r="G670" s="242">
        <v>9.9623076923076911E-2</v>
      </c>
      <c r="H670" s="245">
        <v>95.016604564222419</v>
      </c>
    </row>
    <row r="671" spans="1:8">
      <c r="A671" s="86" t="str">
        <v>car_sub_web</v>
      </c>
      <c r="B671" s="239">
        <v>670</v>
      </c>
      <c r="C671" s="86" t="s">
        <v>1506</v>
      </c>
      <c r="D671" s="241">
        <f>COUNTIF($C$1:$C671,C671)</f>
        <v>7</v>
      </c>
      <c r="E671" s="241" t="str">
        <f t="shared" si="30"/>
        <v>Submit info to cars dealership or manufacturer7</v>
      </c>
      <c r="F671" s="86" t="s">
        <v>1504</v>
      </c>
      <c r="G671" s="242">
        <v>0.3112923076923077</v>
      </c>
      <c r="H671" s="245">
        <v>101.03328725557132</v>
      </c>
    </row>
    <row r="672" spans="1:8">
      <c r="A672" s="86" t="str">
        <v>car_mark_app</v>
      </c>
      <c r="B672" s="239">
        <v>671</v>
      </c>
      <c r="C672" s="86" t="s">
        <v>1514</v>
      </c>
      <c r="D672" s="241">
        <f>COUNTIF($C$1:$C672,C672)</f>
        <v>1</v>
      </c>
      <c r="E672" s="241" t="str">
        <f t="shared" si="30"/>
        <v>Get info/marketing from car dealership or manufacturer1</v>
      </c>
      <c r="F672" s="86" t="s">
        <v>1493</v>
      </c>
      <c r="G672" s="242">
        <v>0.13455384615384614</v>
      </c>
      <c r="H672" s="245">
        <v>96.947824095093011</v>
      </c>
    </row>
    <row r="673" spans="1:8">
      <c r="A673" s="86" t="str">
        <v>car_mark_call</v>
      </c>
      <c r="B673" s="239">
        <v>672</v>
      </c>
      <c r="C673" s="86" t="s">
        <v>1514</v>
      </c>
      <c r="D673" s="241">
        <f>COUNTIF($C$1:$C673,C673)</f>
        <v>2</v>
      </c>
      <c r="E673" s="241" t="str">
        <f t="shared" si="30"/>
        <v>Get info/marketing from car dealership or manufacturer2</v>
      </c>
      <c r="F673" s="86" t="s">
        <v>1495</v>
      </c>
      <c r="G673" s="242">
        <v>0.22444615384615385</v>
      </c>
      <c r="H673" s="245">
        <v>97.065521125397197</v>
      </c>
    </row>
    <row r="674" spans="1:8">
      <c r="A674" s="86" t="str">
        <v>car_mark_email</v>
      </c>
      <c r="B674" s="239">
        <v>673</v>
      </c>
      <c r="C674" s="86" t="s">
        <v>1514</v>
      </c>
      <c r="D674" s="241">
        <f>COUNTIF($C$1:$C674,C674)</f>
        <v>3</v>
      </c>
      <c r="E674" s="241" t="str">
        <f t="shared" si="30"/>
        <v>Get info/marketing from car dealership or manufacturer3</v>
      </c>
      <c r="F674" s="86" t="s">
        <v>1050</v>
      </c>
      <c r="G674" s="242">
        <v>0.24802307692307687</v>
      </c>
      <c r="H674" s="245">
        <v>101.74997878012255</v>
      </c>
    </row>
    <row r="675" spans="1:8">
      <c r="A675" s="86" t="str">
        <v>car_mark_f2f</v>
      </c>
      <c r="B675" s="239">
        <v>674</v>
      </c>
      <c r="C675" s="86" t="s">
        <v>1514</v>
      </c>
      <c r="D675" s="241">
        <f>COUNTIF($C$1:$C675,C675)</f>
        <v>4</v>
      </c>
      <c r="E675" s="241" t="str">
        <f t="shared" si="30"/>
        <v>Get info/marketing from car dealership or manufacturer4</v>
      </c>
      <c r="F675" s="86" t="s">
        <v>1498</v>
      </c>
      <c r="G675" s="242">
        <v>0.50237692307692305</v>
      </c>
      <c r="H675" s="245">
        <v>102.60445308835186</v>
      </c>
    </row>
    <row r="676" spans="1:8">
      <c r="A676" s="86" t="str">
        <v>car_mark_mail</v>
      </c>
      <c r="B676" s="239">
        <v>675</v>
      </c>
      <c r="C676" s="86" t="s">
        <v>1514</v>
      </c>
      <c r="D676" s="241">
        <f>COUNTIF($C$1:$C676,C676)</f>
        <v>5</v>
      </c>
      <c r="E676" s="241" t="str">
        <f t="shared" si="30"/>
        <v>Get info/marketing from car dealership or manufacturer5</v>
      </c>
      <c r="F676" s="86" t="s">
        <v>1500</v>
      </c>
      <c r="G676" s="242">
        <v>0.1562076923076923</v>
      </c>
      <c r="H676" s="245">
        <v>102.36952006852533</v>
      </c>
    </row>
    <row r="677" spans="1:8">
      <c r="A677" s="86" t="str">
        <v>car_mark_txt</v>
      </c>
      <c r="B677" s="239">
        <v>676</v>
      </c>
      <c r="C677" s="86" t="s">
        <v>1514</v>
      </c>
      <c r="D677" s="241">
        <f>COUNTIF($C$1:$C677,C677)</f>
        <v>6</v>
      </c>
      <c r="E677" s="241" t="str">
        <f t="shared" si="30"/>
        <v>Get info/marketing from car dealership or manufacturer6</v>
      </c>
      <c r="F677" s="86" t="s">
        <v>1502</v>
      </c>
      <c r="G677" s="242">
        <v>9.9415384615384628E-2</v>
      </c>
      <c r="H677" s="245">
        <v>99.182763451069434</v>
      </c>
    </row>
    <row r="678" spans="1:8">
      <c r="A678" s="86" t="str">
        <v>car_mark_web</v>
      </c>
      <c r="B678" s="239">
        <v>677</v>
      </c>
      <c r="C678" s="86" t="s">
        <v>1514</v>
      </c>
      <c r="D678" s="241">
        <f>COUNTIF($C$1:$C678,C678)</f>
        <v>7</v>
      </c>
      <c r="E678" s="241" t="str">
        <f t="shared" si="30"/>
        <v>Get info/marketing from car dealership or manufacturer7</v>
      </c>
      <c r="F678" s="86" t="s">
        <v>1504</v>
      </c>
      <c r="G678" s="242">
        <v>0.31037692307692299</v>
      </c>
      <c r="H678" s="245">
        <v>100.29460244131789</v>
      </c>
    </row>
    <row r="679" spans="1:8">
      <c r="A679" s="86" t="str">
        <v>car_res_app</v>
      </c>
      <c r="B679" s="239">
        <v>678</v>
      </c>
      <c r="C679" s="86" t="s">
        <v>1522</v>
      </c>
      <c r="D679" s="241">
        <f>COUNTIF($C$1:$C679,C679)</f>
        <v>1</v>
      </c>
      <c r="E679" s="241" t="str">
        <f t="shared" si="30"/>
        <v>Research car dealership or manufacturer1</v>
      </c>
      <c r="F679" s="86" t="s">
        <v>1493</v>
      </c>
      <c r="G679" s="242">
        <v>0.13071538461538459</v>
      </c>
      <c r="H679" s="245">
        <v>101.5120500453293</v>
      </c>
    </row>
    <row r="680" spans="1:8">
      <c r="A680" s="86" t="str">
        <v>car_res_call</v>
      </c>
      <c r="B680" s="239">
        <v>679</v>
      </c>
      <c r="C680" s="86" t="s">
        <v>1522</v>
      </c>
      <c r="D680" s="241">
        <f>COUNTIF($C$1:$C680,C680)</f>
        <v>2</v>
      </c>
      <c r="E680" s="241" t="str">
        <f t="shared" si="30"/>
        <v>Research car dealership or manufacturer2</v>
      </c>
      <c r="F680" s="86" t="s">
        <v>1495</v>
      </c>
      <c r="G680" s="242">
        <v>0.21487692307692305</v>
      </c>
      <c r="H680" s="245">
        <v>99.030378153643042</v>
      </c>
    </row>
    <row r="681" spans="1:8">
      <c r="A681" s="86" t="str">
        <v>car_res_email</v>
      </c>
      <c r="B681" s="239">
        <v>680</v>
      </c>
      <c r="C681" s="86" t="s">
        <v>1522</v>
      </c>
      <c r="D681" s="241">
        <f>COUNTIF($C$1:$C681,C681)</f>
        <v>3</v>
      </c>
      <c r="E681" s="241" t="str">
        <f t="shared" si="30"/>
        <v>Research car dealership or manufacturer3</v>
      </c>
      <c r="F681" s="86" t="s">
        <v>1050</v>
      </c>
      <c r="G681" s="242">
        <v>0.17948461538461544</v>
      </c>
      <c r="H681" s="245">
        <v>101.70318869990858</v>
      </c>
    </row>
    <row r="682" spans="1:8">
      <c r="A682" s="86" t="str">
        <v>car_res_f2f</v>
      </c>
      <c r="B682" s="239">
        <v>681</v>
      </c>
      <c r="C682" s="86" t="s">
        <v>1522</v>
      </c>
      <c r="D682" s="241">
        <f>COUNTIF($C$1:$C682,C682)</f>
        <v>4</v>
      </c>
      <c r="E682" s="241" t="str">
        <f t="shared" si="30"/>
        <v>Research car dealership or manufacturer4</v>
      </c>
      <c r="F682" s="86" t="s">
        <v>1498</v>
      </c>
      <c r="G682" s="242">
        <v>0.68449230769230784</v>
      </c>
      <c r="H682" s="245">
        <v>101.40081085505885</v>
      </c>
    </row>
    <row r="683" spans="1:8">
      <c r="A683" s="86" t="str">
        <v>car_res_mail</v>
      </c>
      <c r="B683" s="239">
        <v>682</v>
      </c>
      <c r="C683" s="86" t="s">
        <v>1522</v>
      </c>
      <c r="D683" s="241">
        <f>COUNTIF($C$1:$C683,C683)</f>
        <v>5</v>
      </c>
      <c r="E683" s="241" t="str">
        <f t="shared" si="30"/>
        <v>Research car dealership or manufacturer5</v>
      </c>
      <c r="F683" s="86" t="s">
        <v>1500</v>
      </c>
      <c r="G683" s="242">
        <v>8.660000000000001E-2</v>
      </c>
      <c r="H683" s="245">
        <v>102.80249728682429</v>
      </c>
    </row>
    <row r="684" spans="1:8">
      <c r="A684" s="86" t="str">
        <v>car_res_txt</v>
      </c>
      <c r="B684" s="239">
        <v>683</v>
      </c>
      <c r="C684" s="86" t="s">
        <v>1522</v>
      </c>
      <c r="D684" s="241">
        <f>COUNTIF($C$1:$C684,C684)</f>
        <v>6</v>
      </c>
      <c r="E684" s="241" t="str">
        <f t="shared" si="30"/>
        <v>Research car dealership or manufacturer6</v>
      </c>
      <c r="F684" s="86" t="s">
        <v>1502</v>
      </c>
      <c r="G684" s="242">
        <v>7.1330769230769239E-2</v>
      </c>
      <c r="H684" s="245">
        <v>112.95548408547434</v>
      </c>
    </row>
    <row r="685" spans="1:8">
      <c r="A685" s="86" t="str">
        <v>car_res_web</v>
      </c>
      <c r="B685" s="239">
        <v>684</v>
      </c>
      <c r="C685" s="86" t="s">
        <v>1522</v>
      </c>
      <c r="D685" s="241">
        <f>COUNTIF($C$1:$C685,C685)</f>
        <v>7</v>
      </c>
      <c r="E685" s="241" t="str">
        <f t="shared" si="30"/>
        <v>Research car dealership or manufacturer7</v>
      </c>
      <c r="F685" s="86" t="s">
        <v>1504</v>
      </c>
      <c r="G685" s="242">
        <v>0.38779230769230771</v>
      </c>
      <c r="H685" s="245">
        <v>100.86477440659544</v>
      </c>
    </row>
    <row r="686" spans="1:8">
      <c r="A686" s="86" t="str">
        <v>hlh_enqc_app</v>
      </c>
      <c r="B686" s="239">
        <v>685</v>
      </c>
      <c r="C686" s="86" t="s">
        <v>1530</v>
      </c>
      <c r="D686" s="241">
        <f>COUNTIF($C$1:$C686,C686)</f>
        <v>1</v>
      </c>
      <c r="E686" s="241" t="str">
        <f t="shared" si="30"/>
        <v>Make enquiry on local health services1</v>
      </c>
      <c r="F686" s="86" t="s">
        <v>1493</v>
      </c>
      <c r="G686" s="242">
        <v>0.12263076923076924</v>
      </c>
      <c r="H686" s="245">
        <v>99.894417192533822</v>
      </c>
    </row>
    <row r="687" spans="1:8">
      <c r="A687" s="86" t="str">
        <v>hlh_enqc_call</v>
      </c>
      <c r="B687" s="239">
        <v>686</v>
      </c>
      <c r="C687" s="86" t="s">
        <v>1530</v>
      </c>
      <c r="D687" s="241">
        <f>COUNTIF($C$1:$C687,C687)</f>
        <v>2</v>
      </c>
      <c r="E687" s="241" t="str">
        <f t="shared" si="30"/>
        <v>Make enquiry on local health services2</v>
      </c>
      <c r="F687" s="86" t="s">
        <v>1495</v>
      </c>
      <c r="G687" s="242">
        <v>0.40273076923076923</v>
      </c>
      <c r="H687" s="245">
        <v>101.00868671385777</v>
      </c>
    </row>
    <row r="688" spans="1:8">
      <c r="A688" s="86" t="str">
        <v>hlh_enqc_email</v>
      </c>
      <c r="B688" s="239">
        <v>687</v>
      </c>
      <c r="C688" s="86" t="s">
        <v>1530</v>
      </c>
      <c r="D688" s="241">
        <f>COUNTIF($C$1:$C688,C688)</f>
        <v>3</v>
      </c>
      <c r="E688" s="241" t="str">
        <f t="shared" si="30"/>
        <v>Make enquiry on local health services3</v>
      </c>
      <c r="F688" s="86" t="s">
        <v>1050</v>
      </c>
      <c r="G688" s="242">
        <v>0.31129230769230765</v>
      </c>
      <c r="H688" s="245">
        <v>99.334734968186837</v>
      </c>
    </row>
    <row r="689" spans="1:8">
      <c r="A689" s="86" t="str">
        <v>hlh_enqc_f2f</v>
      </c>
      <c r="B689" s="239">
        <v>688</v>
      </c>
      <c r="C689" s="86" t="s">
        <v>1530</v>
      </c>
      <c r="D689" s="241">
        <f>COUNTIF($C$1:$C689,C689)</f>
        <v>4</v>
      </c>
      <c r="E689" s="241" t="str">
        <f t="shared" si="30"/>
        <v>Make enquiry on local health services4</v>
      </c>
      <c r="F689" s="86" t="s">
        <v>1498</v>
      </c>
      <c r="G689" s="242">
        <v>0.34266923076923078</v>
      </c>
      <c r="H689" s="245">
        <v>103.47858161613819</v>
      </c>
    </row>
    <row r="690" spans="1:8">
      <c r="A690" s="86" t="str">
        <v>hlh_enqc_mail</v>
      </c>
      <c r="B690" s="239">
        <v>689</v>
      </c>
      <c r="C690" s="86" t="s">
        <v>1530</v>
      </c>
      <c r="D690" s="241">
        <f>COUNTIF($C$1:$C690,C690)</f>
        <v>5</v>
      </c>
      <c r="E690" s="241" t="str">
        <f t="shared" si="30"/>
        <v>Make enquiry on local health services5</v>
      </c>
      <c r="F690" s="86" t="s">
        <v>1500</v>
      </c>
      <c r="G690" s="242">
        <v>0.12209230769230768</v>
      </c>
      <c r="H690" s="245">
        <v>97.458322653495713</v>
      </c>
    </row>
    <row r="691" spans="1:8">
      <c r="A691" s="86" t="str">
        <v>hlh_enqc_txt</v>
      </c>
      <c r="B691" s="239">
        <v>690</v>
      </c>
      <c r="C691" s="86" t="s">
        <v>1530</v>
      </c>
      <c r="D691" s="241">
        <f>COUNTIF($C$1:$C691,C691)</f>
        <v>6</v>
      </c>
      <c r="E691" s="241" t="str">
        <f t="shared" si="30"/>
        <v>Make enquiry on local health services6</v>
      </c>
      <c r="F691" s="86" t="s">
        <v>1502</v>
      </c>
      <c r="G691" s="242">
        <v>8.5946153846153867E-2</v>
      </c>
      <c r="H691" s="245">
        <v>96.155137815114031</v>
      </c>
    </row>
    <row r="692" spans="1:8">
      <c r="A692" s="86" t="str">
        <v>hlh_enqc_web</v>
      </c>
      <c r="B692" s="239">
        <v>691</v>
      </c>
      <c r="C692" s="86" t="s">
        <v>1530</v>
      </c>
      <c r="D692" s="241">
        <f>COUNTIF($C$1:$C692,C692)</f>
        <v>7</v>
      </c>
      <c r="E692" s="241" t="str">
        <f t="shared" si="30"/>
        <v>Make enquiry on local health services7</v>
      </c>
      <c r="F692" s="86" t="s">
        <v>1504</v>
      </c>
      <c r="G692" s="242">
        <v>0.21863846153846156</v>
      </c>
      <c r="H692" s="245">
        <v>98.544264583537938</v>
      </c>
    </row>
    <row r="693" spans="1:8">
      <c r="A693" s="86" t="str">
        <v>hlh_sub_app</v>
      </c>
      <c r="B693" s="239">
        <v>692</v>
      </c>
      <c r="C693" s="86" t="s">
        <v>1538</v>
      </c>
      <c r="D693" s="241">
        <f>COUNTIF($C$1:$C693,C693)</f>
        <v>1</v>
      </c>
      <c r="E693" s="241" t="str">
        <f t="shared" si="30"/>
        <v>Submit info to local health services1</v>
      </c>
      <c r="F693" s="86" t="s">
        <v>1493</v>
      </c>
      <c r="G693" s="242">
        <v>0.16301538461538462</v>
      </c>
      <c r="H693" s="245">
        <v>98.733419477705482</v>
      </c>
    </row>
    <row r="694" spans="1:8">
      <c r="A694" s="86" t="str">
        <v>hlh_sub_call</v>
      </c>
      <c r="B694" s="239">
        <v>693</v>
      </c>
      <c r="C694" s="86" t="s">
        <v>1538</v>
      </c>
      <c r="D694" s="241">
        <f>COUNTIF($C$1:$C694,C694)</f>
        <v>2</v>
      </c>
      <c r="E694" s="241" t="str">
        <f t="shared" si="30"/>
        <v>Submit info to local health services2</v>
      </c>
      <c r="F694" s="86" t="s">
        <v>1495</v>
      </c>
      <c r="G694" s="242">
        <v>0.38250769230769233</v>
      </c>
      <c r="H694" s="245">
        <v>100.07684934631217</v>
      </c>
    </row>
    <row r="695" spans="1:8">
      <c r="A695" s="86" t="str">
        <v>hlh_sub_email</v>
      </c>
      <c r="B695" s="239">
        <v>694</v>
      </c>
      <c r="C695" s="86" t="s">
        <v>1538</v>
      </c>
      <c r="D695" s="241">
        <f>COUNTIF($C$1:$C695,C695)</f>
        <v>3</v>
      </c>
      <c r="E695" s="241" t="str">
        <f t="shared" si="30"/>
        <v>Submit info to local health services3</v>
      </c>
      <c r="F695" s="86" t="s">
        <v>1050</v>
      </c>
      <c r="G695" s="242">
        <v>0.27385384615384617</v>
      </c>
      <c r="H695" s="245">
        <v>98.948353962066278</v>
      </c>
    </row>
    <row r="696" spans="1:8">
      <c r="A696" s="86" t="str">
        <v>hlh_sub_f2f</v>
      </c>
      <c r="B696" s="239">
        <v>695</v>
      </c>
      <c r="C696" s="86" t="s">
        <v>1538</v>
      </c>
      <c r="D696" s="241">
        <f>COUNTIF($C$1:$C696,C696)</f>
        <v>4</v>
      </c>
      <c r="E696" s="241" t="str">
        <f t="shared" si="30"/>
        <v>Submit info to local health services4</v>
      </c>
      <c r="F696" s="86" t="s">
        <v>1498</v>
      </c>
      <c r="G696" s="242">
        <v>0.41417692307692305</v>
      </c>
      <c r="H696" s="245">
        <v>102.78109624718388</v>
      </c>
    </row>
    <row r="697" spans="1:8">
      <c r="A697" s="86" t="str">
        <v>hlh_sub_mail</v>
      </c>
      <c r="B697" s="239">
        <v>696</v>
      </c>
      <c r="C697" s="86" t="s">
        <v>1538</v>
      </c>
      <c r="D697" s="241">
        <f>COUNTIF($C$1:$C697,C697)</f>
        <v>5</v>
      </c>
      <c r="E697" s="241" t="str">
        <f t="shared" si="30"/>
        <v>Submit info to local health services5</v>
      </c>
      <c r="F697" s="86" t="s">
        <v>1500</v>
      </c>
      <c r="G697" s="242">
        <v>0.11963846153846154</v>
      </c>
      <c r="H697" s="245">
        <v>100.11756315846534</v>
      </c>
    </row>
    <row r="698" spans="1:8">
      <c r="A698" s="86" t="str">
        <v>hlh_sub_txt</v>
      </c>
      <c r="B698" s="239">
        <v>697</v>
      </c>
      <c r="C698" s="86" t="s">
        <v>1538</v>
      </c>
      <c r="D698" s="241">
        <f>COUNTIF($C$1:$C698,C698)</f>
        <v>6</v>
      </c>
      <c r="E698" s="241" t="str">
        <f t="shared" si="30"/>
        <v>Submit info to local health services6</v>
      </c>
      <c r="F698" s="86" t="s">
        <v>1502</v>
      </c>
      <c r="G698" s="242">
        <v>0.10843076923076922</v>
      </c>
      <c r="H698" s="245">
        <v>103.16518588373351</v>
      </c>
    </row>
    <row r="699" spans="1:8">
      <c r="A699" s="86" t="str">
        <v>hlh_sub_web</v>
      </c>
      <c r="B699" s="239">
        <v>698</v>
      </c>
      <c r="C699" s="86" t="s">
        <v>1538</v>
      </c>
      <c r="D699" s="241">
        <f>COUNTIF($C$1:$C699,C699)</f>
        <v>7</v>
      </c>
      <c r="E699" s="241" t="str">
        <f t="shared" si="30"/>
        <v>Submit info to local health services7</v>
      </c>
      <c r="F699" s="86" t="s">
        <v>1504</v>
      </c>
      <c r="G699" s="242">
        <v>0.26214615384615386</v>
      </c>
      <c r="H699" s="245">
        <v>97.85281512534317</v>
      </c>
    </row>
    <row r="700" spans="1:8">
      <c r="A700" s="86" t="str">
        <v>hlh_mark_app</v>
      </c>
      <c r="B700" s="239">
        <v>699</v>
      </c>
      <c r="C700" s="86" t="s">
        <v>1546</v>
      </c>
      <c r="D700" s="241">
        <f>COUNTIF($C$1:$C700,C700)</f>
        <v>1</v>
      </c>
      <c r="E700" s="241" t="str">
        <f t="shared" si="30"/>
        <v>Get info/marketing on local health services1</v>
      </c>
      <c r="F700" s="86" t="s">
        <v>1493</v>
      </c>
      <c r="G700" s="242">
        <v>0.13120769230769233</v>
      </c>
      <c r="H700" s="245">
        <v>96.300899580210469</v>
      </c>
    </row>
    <row r="701" spans="1:8">
      <c r="A701" s="86" t="str">
        <v>hlh_mark_call</v>
      </c>
      <c r="B701" s="239">
        <v>700</v>
      </c>
      <c r="C701" s="86" t="s">
        <v>1546</v>
      </c>
      <c r="D701" s="241">
        <f>COUNTIF($C$1:$C701,C701)</f>
        <v>2</v>
      </c>
      <c r="E701" s="241" t="str">
        <f t="shared" si="30"/>
        <v>Get info/marketing on local health services2</v>
      </c>
      <c r="F701" s="86" t="s">
        <v>1495</v>
      </c>
      <c r="G701" s="242">
        <v>0.26663076923076928</v>
      </c>
      <c r="H701" s="245">
        <v>102.94018694332267</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v>
      </c>
      <c r="H702" s="245">
        <v>99.999999999999972</v>
      </c>
    </row>
    <row r="703" spans="1:8">
      <c r="A703" s="86" t="str">
        <v>hlh_mark_f2f</v>
      </c>
      <c r="B703" s="239">
        <v>702</v>
      </c>
      <c r="C703" s="86" t="s">
        <v>1546</v>
      </c>
      <c r="D703" s="241">
        <f>COUNTIF($C$1:$C703,C703)</f>
        <v>4</v>
      </c>
      <c r="E703" s="241" t="str">
        <f t="shared" si="30"/>
        <v>Get info/marketing on local health services4</v>
      </c>
      <c r="F703" s="86" t="s">
        <v>1498</v>
      </c>
      <c r="G703" s="242">
        <v>0.27355384615384615</v>
      </c>
      <c r="H703" s="245">
        <v>104.1262218524071</v>
      </c>
    </row>
    <row r="704" spans="1:8">
      <c r="A704" s="86" t="str">
        <v>hlh_mark_mail</v>
      </c>
      <c r="B704" s="239">
        <v>703</v>
      </c>
      <c r="C704" s="86" t="s">
        <v>1546</v>
      </c>
      <c r="D704" s="241">
        <f>COUNTIF($C$1:$C704,C704)</f>
        <v>5</v>
      </c>
      <c r="E704" s="241" t="str">
        <f t="shared" si="30"/>
        <v>Get info/marketing on local health services5</v>
      </c>
      <c r="F704" s="86" t="s">
        <v>1500</v>
      </c>
      <c r="G704" s="242">
        <v>0.18791538461538462</v>
      </c>
      <c r="H704" s="245">
        <v>104.92451602030719</v>
      </c>
    </row>
    <row r="705" spans="1:8">
      <c r="A705" s="86" t="str">
        <v>hlh_mark_txt</v>
      </c>
      <c r="B705" s="239">
        <v>704</v>
      </c>
      <c r="C705" s="86" t="s">
        <v>1546</v>
      </c>
      <c r="D705" s="241">
        <f>COUNTIF($C$1:$C705,C705)</f>
        <v>6</v>
      </c>
      <c r="E705" s="241" t="str">
        <f t="shared" si="30"/>
        <v>Get info/marketing on local health services6</v>
      </c>
      <c r="F705" s="86" t="s">
        <v>1502</v>
      </c>
      <c r="G705" s="242">
        <v>0.13564615384615386</v>
      </c>
      <c r="H705" s="245">
        <v>97.65319039781734</v>
      </c>
    </row>
    <row r="706" spans="1:8">
      <c r="A706" s="86" t="str">
        <v>hlh_mark_web</v>
      </c>
      <c r="B706" s="239">
        <v>705</v>
      </c>
      <c r="C706" s="86" t="s">
        <v>1546</v>
      </c>
      <c r="D706" s="241">
        <f>COUNTIF($C$1:$C706,C706)</f>
        <v>7</v>
      </c>
      <c r="E706" s="241" t="str">
        <f t="shared" si="30"/>
        <v>Get info/marketing on local health services7</v>
      </c>
      <c r="F706" s="86" t="s">
        <v>1504</v>
      </c>
      <c r="G706" s="242">
        <v>0.25356153846153845</v>
      </c>
      <c r="H706" s="245">
        <v>96.899447916650487</v>
      </c>
    </row>
    <row r="707" spans="1:8">
      <c r="A707" s="86" t="str">
        <v>hlh_res_app</v>
      </c>
      <c r="B707" s="239">
        <v>706</v>
      </c>
      <c r="C707" s="86" t="s">
        <v>1554</v>
      </c>
      <c r="D707" s="241">
        <f>COUNTIF($C$1:$C707,C707)</f>
        <v>1</v>
      </c>
      <c r="E707" s="241" t="str">
        <f t="shared" ref="E707:E770" si="31">C707&amp;D707</f>
        <v>Research local health services1</v>
      </c>
      <c r="F707" s="86" t="s">
        <v>1493</v>
      </c>
      <c r="G707" s="242">
        <v>0.13503076923076926</v>
      </c>
      <c r="H707" s="245">
        <v>103.60078444933056</v>
      </c>
    </row>
    <row r="708" spans="1:8">
      <c r="A708" s="86" t="str">
        <v>hlh_res_call</v>
      </c>
      <c r="B708" s="239">
        <v>707</v>
      </c>
      <c r="C708" s="86" t="s">
        <v>1554</v>
      </c>
      <c r="D708" s="241">
        <f>COUNTIF($C$1:$C708,C708)</f>
        <v>2</v>
      </c>
      <c r="E708" s="241" t="str">
        <f t="shared" si="31"/>
        <v>Research local health services2</v>
      </c>
      <c r="F708" s="86" t="s">
        <v>1495</v>
      </c>
      <c r="G708" s="242">
        <v>0.32404615384615387</v>
      </c>
      <c r="H708" s="245">
        <v>100.42795905276239</v>
      </c>
    </row>
    <row r="709" spans="1:8">
      <c r="A709" s="86" t="str">
        <v>hlh_res_email</v>
      </c>
      <c r="B709" s="239">
        <v>708</v>
      </c>
      <c r="C709" s="86" t="s">
        <v>1554</v>
      </c>
      <c r="D709" s="241">
        <f>COUNTIF($C$1:$C709,C709)</f>
        <v>3</v>
      </c>
      <c r="E709" s="241" t="str">
        <f t="shared" si="31"/>
        <v>Research local health services3</v>
      </c>
      <c r="F709" s="86" t="s">
        <v>1050</v>
      </c>
      <c r="G709" s="242">
        <v>0.2078153846153846</v>
      </c>
      <c r="H709" s="245">
        <v>101.66846790653803</v>
      </c>
    </row>
    <row r="710" spans="1:8">
      <c r="A710" s="86" t="str">
        <v>hlh_res_f2f</v>
      </c>
      <c r="B710" s="239">
        <v>709</v>
      </c>
      <c r="C710" s="86" t="s">
        <v>1554</v>
      </c>
      <c r="D710" s="241">
        <f>COUNTIF($C$1:$C710,C710)</f>
        <v>4</v>
      </c>
      <c r="E710" s="241" t="str">
        <f t="shared" si="31"/>
        <v>Research local health services4</v>
      </c>
      <c r="F710" s="86" t="s">
        <v>1498</v>
      </c>
      <c r="G710" s="242">
        <v>0.31280000000000008</v>
      </c>
      <c r="H710" s="245">
        <v>106.07032755582308</v>
      </c>
    </row>
    <row r="711" spans="1:8">
      <c r="A711" s="86" t="str">
        <v>hlh_res_mail</v>
      </c>
      <c r="B711" s="239">
        <v>710</v>
      </c>
      <c r="C711" s="86" t="s">
        <v>1554</v>
      </c>
      <c r="D711" s="241">
        <f>COUNTIF($C$1:$C711,C711)</f>
        <v>5</v>
      </c>
      <c r="E711" s="241" t="str">
        <f t="shared" si="31"/>
        <v>Research local health services5</v>
      </c>
      <c r="F711" s="86" t="s">
        <v>1500</v>
      </c>
      <c r="G711" s="242">
        <v>8.5146153846153858E-2</v>
      </c>
      <c r="H711" s="245">
        <v>110.72008198116545</v>
      </c>
    </row>
    <row r="712" spans="1:8">
      <c r="A712" s="86" t="str">
        <v>hlh_res_txt</v>
      </c>
      <c r="B712" s="239">
        <v>711</v>
      </c>
      <c r="C712" s="86" t="s">
        <v>1554</v>
      </c>
      <c r="D712" s="241">
        <f>COUNTIF($C$1:$C712,C712)</f>
        <v>6</v>
      </c>
      <c r="E712" s="241" t="str">
        <f t="shared" si="31"/>
        <v>Research local health services6</v>
      </c>
      <c r="F712" s="86" t="s">
        <v>1502</v>
      </c>
      <c r="G712" s="242">
        <v>8.4684615384615386E-2</v>
      </c>
      <c r="H712" s="245">
        <v>98.482810487787958</v>
      </c>
    </row>
    <row r="713" spans="1:8">
      <c r="A713" s="86" t="str">
        <v>hlh_res_web</v>
      </c>
      <c r="B713" s="239">
        <v>712</v>
      </c>
      <c r="C713" s="86" t="s">
        <v>1554</v>
      </c>
      <c r="D713" s="241">
        <f>COUNTIF($C$1:$C713,C713)</f>
        <v>7</v>
      </c>
      <c r="E713" s="241" t="str">
        <f t="shared" si="31"/>
        <v>Research local health services7</v>
      </c>
      <c r="F713" s="86" t="s">
        <v>1504</v>
      </c>
      <c r="G713" s="242">
        <v>0.32193846153846156</v>
      </c>
      <c r="H713" s="245">
        <v>96.855295203737128</v>
      </c>
    </row>
    <row r="714" spans="1:8">
      <c r="A714" s="86" t="str">
        <v>loc_enqc_app</v>
      </c>
      <c r="B714" s="239">
        <v>713</v>
      </c>
      <c r="C714" s="86" t="s">
        <v>1562</v>
      </c>
      <c r="D714" s="241">
        <f>COUNTIF($C$1:$C714,C714)</f>
        <v>1</v>
      </c>
      <c r="E714" s="241" t="str">
        <f t="shared" si="31"/>
        <v>Make enquiry on local services, events, news1</v>
      </c>
      <c r="F714" s="86" t="s">
        <v>1493</v>
      </c>
      <c r="G714" s="242">
        <v>0.10937692307692308</v>
      </c>
      <c r="H714" s="245">
        <v>100.60471961924642</v>
      </c>
    </row>
    <row r="715" spans="1:8">
      <c r="A715" s="86" t="str">
        <v>loc_enqc_call</v>
      </c>
      <c r="B715" s="239">
        <v>714</v>
      </c>
      <c r="C715" s="86" t="s">
        <v>1562</v>
      </c>
      <c r="D715" s="241">
        <f>COUNTIF($C$1:$C715,C715)</f>
        <v>2</v>
      </c>
      <c r="E715" s="241" t="str">
        <f t="shared" si="31"/>
        <v>Make enquiry on local services, events, news2</v>
      </c>
      <c r="F715" s="86" t="s">
        <v>1495</v>
      </c>
      <c r="G715" s="242">
        <v>0.34964615384615377</v>
      </c>
      <c r="H715" s="245">
        <v>100.825979978589</v>
      </c>
    </row>
    <row r="716" spans="1:8">
      <c r="A716" s="86" t="str">
        <v>loc_enqc_email</v>
      </c>
      <c r="B716" s="239">
        <v>715</v>
      </c>
      <c r="C716" s="86" t="s">
        <v>1562</v>
      </c>
      <c r="D716" s="241">
        <f>COUNTIF($C$1:$C716,C716)</f>
        <v>3</v>
      </c>
      <c r="E716" s="241" t="str">
        <f t="shared" si="31"/>
        <v>Make enquiry on local services, events, news3</v>
      </c>
      <c r="F716" s="86" t="s">
        <v>1050</v>
      </c>
      <c r="G716" s="242">
        <v>0.39408461538461548</v>
      </c>
      <c r="H716" s="245">
        <v>98.512407801085942</v>
      </c>
    </row>
    <row r="717" spans="1:8">
      <c r="A717" s="86" t="str">
        <v>loc_enqc_f2f</v>
      </c>
      <c r="B717" s="239">
        <v>716</v>
      </c>
      <c r="C717" s="86" t="s">
        <v>1562</v>
      </c>
      <c r="D717" s="241">
        <f>COUNTIF($C$1:$C717,C717)</f>
        <v>4</v>
      </c>
      <c r="E717" s="241" t="str">
        <f t="shared" si="31"/>
        <v>Make enquiry on local services, events, news4</v>
      </c>
      <c r="F717" s="86" t="s">
        <v>1498</v>
      </c>
      <c r="G717" s="242">
        <v>0.19843846153846151</v>
      </c>
      <c r="H717" s="245">
        <v>101.60014316655017</v>
      </c>
    </row>
    <row r="718" spans="1:8">
      <c r="A718" s="86" t="str">
        <v>loc_enqc_mail</v>
      </c>
      <c r="B718" s="239">
        <v>717</v>
      </c>
      <c r="C718" s="86" t="s">
        <v>1562</v>
      </c>
      <c r="D718" s="241">
        <f>COUNTIF($C$1:$C718,C718)</f>
        <v>5</v>
      </c>
      <c r="E718" s="241" t="str">
        <f t="shared" si="31"/>
        <v>Make enquiry on local services, events, news5</v>
      </c>
      <c r="F718" s="86" t="s">
        <v>1500</v>
      </c>
      <c r="G718" s="242">
        <v>0.11740000000000002</v>
      </c>
      <c r="H718" s="245">
        <v>99.104837420906094</v>
      </c>
    </row>
    <row r="719" spans="1:8">
      <c r="A719" s="86" t="str">
        <v>loc_enqc_txt</v>
      </c>
      <c r="B719" s="239">
        <v>718</v>
      </c>
      <c r="C719" s="86" t="s">
        <v>1562</v>
      </c>
      <c r="D719" s="241">
        <f>COUNTIF($C$1:$C719,C719)</f>
        <v>6</v>
      </c>
      <c r="E719" s="241" t="str">
        <f t="shared" si="31"/>
        <v>Make enquiry on local services, events, news6</v>
      </c>
      <c r="F719" s="86" t="s">
        <v>1502</v>
      </c>
      <c r="G719" s="242">
        <v>6.577692307692308E-2</v>
      </c>
      <c r="H719" s="245">
        <v>102.17201217054345</v>
      </c>
    </row>
    <row r="720" spans="1:8">
      <c r="A720" s="86" t="str">
        <v>loc_enqc_web</v>
      </c>
      <c r="B720" s="239">
        <v>719</v>
      </c>
      <c r="C720" s="86" t="s">
        <v>1562</v>
      </c>
      <c r="D720" s="241">
        <f>COUNTIF($C$1:$C720,C720)</f>
        <v>7</v>
      </c>
      <c r="E720" s="241" t="str">
        <f t="shared" si="31"/>
        <v>Make enquiry on local services, events, news7</v>
      </c>
      <c r="F720" s="86" t="s">
        <v>1504</v>
      </c>
      <c r="G720" s="242">
        <v>0.24830769230769231</v>
      </c>
      <c r="H720" s="245">
        <v>99.396098669706475</v>
      </c>
    </row>
    <row r="721" spans="1:8">
      <c r="A721" s="86" t="str">
        <v>loc_sub_app</v>
      </c>
      <c r="B721" s="239">
        <v>720</v>
      </c>
      <c r="C721" s="86" t="s">
        <v>1570</v>
      </c>
      <c r="D721" s="241">
        <f>COUNTIF($C$1:$C721,C721)</f>
        <v>1</v>
      </c>
      <c r="E721" s="241" t="str">
        <f t="shared" si="31"/>
        <v>Submit info to local services, events, news1</v>
      </c>
      <c r="F721" s="86" t="s">
        <v>1493</v>
      </c>
      <c r="G721" s="242">
        <v>0.14730769230769233</v>
      </c>
      <c r="H721" s="245">
        <v>101.52194166998838</v>
      </c>
    </row>
    <row r="722" spans="1:8">
      <c r="A722" s="86" t="str">
        <v>loc_sub_call</v>
      </c>
      <c r="B722" s="239">
        <v>721</v>
      </c>
      <c r="C722" s="86" t="s">
        <v>1570</v>
      </c>
      <c r="D722" s="241">
        <f>COUNTIF($C$1:$C722,C722)</f>
        <v>2</v>
      </c>
      <c r="E722" s="241" t="str">
        <f t="shared" si="31"/>
        <v>Submit info to local services, events, news2</v>
      </c>
      <c r="F722" s="86" t="s">
        <v>1495</v>
      </c>
      <c r="G722" s="242">
        <v>0.19146923076923075</v>
      </c>
      <c r="H722" s="245">
        <v>103.1319789301665</v>
      </c>
    </row>
    <row r="723" spans="1:8">
      <c r="A723" s="86" t="str">
        <v>loc_sub_email</v>
      </c>
      <c r="B723" s="239">
        <v>722</v>
      </c>
      <c r="C723" s="86" t="s">
        <v>1570</v>
      </c>
      <c r="D723" s="241">
        <f>COUNTIF($C$1:$C723,C723)</f>
        <v>3</v>
      </c>
      <c r="E723" s="241" t="str">
        <f t="shared" si="31"/>
        <v>Submit info to local services, events, news3</v>
      </c>
      <c r="F723" s="86" t="s">
        <v>1050</v>
      </c>
      <c r="G723" s="242">
        <v>0.33113076923076928</v>
      </c>
      <c r="H723" s="245">
        <v>100.31183239966379</v>
      </c>
    </row>
    <row r="724" spans="1:8">
      <c r="A724" s="86" t="str">
        <v>loc_sub_f2f</v>
      </c>
      <c r="B724" s="239">
        <v>723</v>
      </c>
      <c r="C724" s="86" t="s">
        <v>1570</v>
      </c>
      <c r="D724" s="241">
        <f>COUNTIF($C$1:$C724,C724)</f>
        <v>4</v>
      </c>
      <c r="E724" s="241" t="str">
        <f t="shared" si="31"/>
        <v>Submit info to local services, events, news4</v>
      </c>
      <c r="F724" s="86" t="s">
        <v>1498</v>
      </c>
      <c r="G724" s="242">
        <v>0.15239230769230769</v>
      </c>
      <c r="H724" s="245">
        <v>95.387869134408717</v>
      </c>
    </row>
    <row r="725" spans="1:8">
      <c r="A725" s="86" t="str">
        <v>loc_sub_mail</v>
      </c>
      <c r="B725" s="239">
        <v>724</v>
      </c>
      <c r="C725" s="86" t="s">
        <v>1570</v>
      </c>
      <c r="D725" s="241">
        <f>COUNTIF($C$1:$C725,C725)</f>
        <v>5</v>
      </c>
      <c r="E725" s="241" t="str">
        <f t="shared" si="31"/>
        <v>Submit info to local services, events, news5</v>
      </c>
      <c r="F725" s="86" t="s">
        <v>1500</v>
      </c>
      <c r="G725" s="242">
        <v>0.12683076923076922</v>
      </c>
      <c r="H725" s="245">
        <v>101.53671170429499</v>
      </c>
    </row>
    <row r="726" spans="1:8">
      <c r="A726" s="86" t="str">
        <v>loc_sub_txt</v>
      </c>
      <c r="B726" s="239">
        <v>725</v>
      </c>
      <c r="C726" s="86" t="s">
        <v>1570</v>
      </c>
      <c r="D726" s="241">
        <f>COUNTIF($C$1:$C726,C726)</f>
        <v>6</v>
      </c>
      <c r="E726" s="241" t="str">
        <f t="shared" si="31"/>
        <v>Submit info to local services, events, news6</v>
      </c>
      <c r="F726" s="86" t="s">
        <v>1502</v>
      </c>
      <c r="G726" s="242">
        <v>8.733076923076924E-2</v>
      </c>
      <c r="H726" s="245">
        <v>104.03997799007543</v>
      </c>
    </row>
    <row r="727" spans="1:8">
      <c r="A727" s="86" t="str">
        <v>loc_sub_web</v>
      </c>
      <c r="B727" s="239">
        <v>726</v>
      </c>
      <c r="C727" s="86" t="s">
        <v>1570</v>
      </c>
      <c r="D727" s="241">
        <f>COUNTIF($C$1:$C727,C727)</f>
        <v>7</v>
      </c>
      <c r="E727" s="241" t="str">
        <f t="shared" si="31"/>
        <v>Submit info to local services, events, news7</v>
      </c>
      <c r="F727" s="86" t="s">
        <v>1504</v>
      </c>
      <c r="G727" s="242">
        <v>0.28138461538461534</v>
      </c>
      <c r="H727" s="245">
        <v>99.390480190488603</v>
      </c>
    </row>
    <row r="728" spans="1:8">
      <c r="A728" s="86" t="str">
        <v>loc_mark_app</v>
      </c>
      <c r="B728" s="239">
        <v>727</v>
      </c>
      <c r="C728" s="86" t="s">
        <v>1578</v>
      </c>
      <c r="D728" s="241">
        <f>COUNTIF($C$1:$C728,C728)</f>
        <v>1</v>
      </c>
      <c r="E728" s="241" t="str">
        <f t="shared" si="31"/>
        <v>Get info/marketing on local services, events, news1</v>
      </c>
      <c r="F728" s="86" t="s">
        <v>1493</v>
      </c>
      <c r="G728" s="242">
        <v>0.13551538461538459</v>
      </c>
      <c r="H728" s="245">
        <v>102.14789642315534</v>
      </c>
    </row>
    <row r="729" spans="1:8">
      <c r="A729" s="86" t="str">
        <v>loc_mark_call</v>
      </c>
      <c r="B729" s="239">
        <v>728</v>
      </c>
      <c r="C729" s="86" t="s">
        <v>1578</v>
      </c>
      <c r="D729" s="241">
        <f>COUNTIF($C$1:$C729,C729)</f>
        <v>2</v>
      </c>
      <c r="E729" s="241" t="str">
        <f t="shared" si="31"/>
        <v>Get info/marketing on local services, events, news2</v>
      </c>
      <c r="F729" s="86" t="s">
        <v>1495</v>
      </c>
      <c r="G729" s="242">
        <v>0.16066153846153849</v>
      </c>
      <c r="H729" s="245">
        <v>101.7343412961979</v>
      </c>
    </row>
    <row r="730" spans="1:8">
      <c r="A730" s="86" t="str">
        <v>loc_mark_email</v>
      </c>
      <c r="B730" s="239">
        <v>729</v>
      </c>
      <c r="C730" s="86" t="s">
        <v>1578</v>
      </c>
      <c r="D730" s="241">
        <f>COUNTIF($C$1:$C730,C730)</f>
        <v>3</v>
      </c>
      <c r="E730" s="241" t="str">
        <f t="shared" si="31"/>
        <v>Get info/marketing on local services, events, news3</v>
      </c>
      <c r="F730" s="86" t="s">
        <v>1050</v>
      </c>
      <c r="G730" s="242">
        <v>0.33936923076923076</v>
      </c>
      <c r="H730" s="245">
        <v>99.61500242006764</v>
      </c>
    </row>
    <row r="731" spans="1:8">
      <c r="A731" s="86" t="str">
        <v>loc_mark_f2f</v>
      </c>
      <c r="B731" s="239">
        <v>730</v>
      </c>
      <c r="C731" s="86" t="s">
        <v>1578</v>
      </c>
      <c r="D731" s="241">
        <f>COUNTIF($C$1:$C731,C731)</f>
        <v>4</v>
      </c>
      <c r="E731" s="241" t="str">
        <f t="shared" si="31"/>
        <v>Get info/marketing on local services, events, news4</v>
      </c>
      <c r="F731" s="86" t="s">
        <v>1498</v>
      </c>
      <c r="G731" s="242">
        <v>0.14361538461538462</v>
      </c>
      <c r="H731" s="245">
        <v>106.20319513708871</v>
      </c>
    </row>
    <row r="732" spans="1:8">
      <c r="A732" s="86" t="str">
        <v>loc_mark_mail</v>
      </c>
      <c r="B732" s="239">
        <v>731</v>
      </c>
      <c r="C732" s="86" t="s">
        <v>1578</v>
      </c>
      <c r="D732" s="241">
        <f>COUNTIF($C$1:$C732,C732)</f>
        <v>5</v>
      </c>
      <c r="E732" s="241" t="str">
        <f t="shared" si="31"/>
        <v>Get info/marketing on local services, events, news5</v>
      </c>
      <c r="F732" s="86" t="s">
        <v>1500</v>
      </c>
      <c r="G732" s="242">
        <v>0.15605384615384618</v>
      </c>
      <c r="H732" s="245">
        <v>99.08005881602044</v>
      </c>
    </row>
    <row r="733" spans="1:8">
      <c r="A733" s="86" t="str">
        <v>loc_mark_txt</v>
      </c>
      <c r="B733" s="239">
        <v>732</v>
      </c>
      <c r="C733" s="86" t="s">
        <v>1578</v>
      </c>
      <c r="D733" s="241">
        <f>COUNTIF($C$1:$C733,C733)</f>
        <v>6</v>
      </c>
      <c r="E733" s="241" t="str">
        <f t="shared" si="31"/>
        <v>Get info/marketing on local services, events, news6</v>
      </c>
      <c r="F733" s="86" t="s">
        <v>1502</v>
      </c>
      <c r="G733" s="242">
        <v>0.11093846153846154</v>
      </c>
      <c r="H733" s="245">
        <v>105.63104435002981</v>
      </c>
    </row>
    <row r="734" spans="1:8">
      <c r="A734" s="86" t="str">
        <v>loc_mark_web</v>
      </c>
      <c r="B734" s="239">
        <v>733</v>
      </c>
      <c r="C734" s="86" t="s">
        <v>1578</v>
      </c>
      <c r="D734" s="241">
        <f>COUNTIF($C$1:$C734,C734)</f>
        <v>7</v>
      </c>
      <c r="E734" s="241" t="str">
        <f t="shared" si="31"/>
        <v>Get info/marketing on local services, events, news7</v>
      </c>
      <c r="F734" s="86" t="s">
        <v>1504</v>
      </c>
      <c r="G734" s="242">
        <v>0.24507692307692308</v>
      </c>
      <c r="H734" s="245">
        <v>99.826753283119047</v>
      </c>
    </row>
    <row r="735" spans="1:8">
      <c r="A735" s="86" t="str">
        <v>loc_res_app</v>
      </c>
      <c r="B735" s="239">
        <v>734</v>
      </c>
      <c r="C735" s="86" t="s">
        <v>1586</v>
      </c>
      <c r="D735" s="241">
        <f>COUNTIF($C$1:$C735,C735)</f>
        <v>1</v>
      </c>
      <c r="E735" s="241" t="str">
        <f t="shared" si="31"/>
        <v>Research local services, events, news1</v>
      </c>
      <c r="F735" s="86" t="s">
        <v>1493</v>
      </c>
      <c r="G735" s="242">
        <v>0.12396923076923076</v>
      </c>
      <c r="H735" s="245">
        <v>100.67934797590215</v>
      </c>
    </row>
    <row r="736" spans="1:8">
      <c r="A736" s="86" t="str">
        <v>loc_res_call</v>
      </c>
      <c r="B736" s="239">
        <v>735</v>
      </c>
      <c r="C736" s="86" t="s">
        <v>1586</v>
      </c>
      <c r="D736" s="241">
        <f>COUNTIF($C$1:$C736,C736)</f>
        <v>2</v>
      </c>
      <c r="E736" s="241" t="str">
        <f t="shared" si="31"/>
        <v>Research local services, events, news2</v>
      </c>
      <c r="F736" s="86" t="s">
        <v>1495</v>
      </c>
      <c r="G736" s="242">
        <v>0.16086923076923076</v>
      </c>
      <c r="H736" s="245">
        <v>98.298704640452897</v>
      </c>
    </row>
    <row r="737" spans="1:8">
      <c r="A737" s="86" t="str">
        <v>loc_res_email</v>
      </c>
      <c r="B737" s="239">
        <v>736</v>
      </c>
      <c r="C737" s="86" t="s">
        <v>1586</v>
      </c>
      <c r="D737" s="241">
        <f>COUNTIF($C$1:$C737,C737)</f>
        <v>3</v>
      </c>
      <c r="E737" s="241" t="str">
        <f t="shared" si="31"/>
        <v>Research local services, events, news3</v>
      </c>
      <c r="F737" s="86" t="s">
        <v>1050</v>
      </c>
      <c r="G737" s="242">
        <v>0.24945384615384616</v>
      </c>
      <c r="H737" s="245">
        <v>97.674048371644488</v>
      </c>
    </row>
    <row r="738" spans="1:8">
      <c r="A738" s="86" t="str">
        <v>loc_res_f2f</v>
      </c>
      <c r="B738" s="239">
        <v>737</v>
      </c>
      <c r="C738" s="86" t="s">
        <v>1586</v>
      </c>
      <c r="D738" s="241">
        <f>COUNTIF($C$1:$C738,C738)</f>
        <v>4</v>
      </c>
      <c r="E738" s="241" t="str">
        <f t="shared" si="31"/>
        <v>Research local services, events, news4</v>
      </c>
      <c r="F738" s="86" t="s">
        <v>1498</v>
      </c>
      <c r="G738" s="242">
        <v>0.11466153846153847</v>
      </c>
      <c r="H738" s="245">
        <v>100.60538877979673</v>
      </c>
    </row>
    <row r="739" spans="1:8">
      <c r="A739" s="86" t="str">
        <v>loc_res_mail</v>
      </c>
      <c r="B739" s="239">
        <v>738</v>
      </c>
      <c r="C739" s="86" t="s">
        <v>1586</v>
      </c>
      <c r="D739" s="241">
        <f>COUNTIF($C$1:$C739,C739)</f>
        <v>5</v>
      </c>
      <c r="E739" s="241" t="str">
        <f t="shared" si="31"/>
        <v>Research local services, events, news5</v>
      </c>
      <c r="F739" s="86" t="s">
        <v>1500</v>
      </c>
      <c r="G739" s="242">
        <v>7.7261538461538479E-2</v>
      </c>
      <c r="H739" s="245">
        <v>101.9153693843525</v>
      </c>
    </row>
    <row r="740" spans="1:8">
      <c r="A740" s="86" t="str">
        <v>loc_res_txt</v>
      </c>
      <c r="B740" s="239">
        <v>739</v>
      </c>
      <c r="C740" s="86" t="s">
        <v>1586</v>
      </c>
      <c r="D740" s="241">
        <f>COUNTIF($C$1:$C740,C740)</f>
        <v>6</v>
      </c>
      <c r="E740" s="241" t="str">
        <f t="shared" si="31"/>
        <v>Research local services, events, news6</v>
      </c>
      <c r="F740" s="86" t="s">
        <v>1502</v>
      </c>
      <c r="G740" s="242">
        <v>7.2823076923076921E-2</v>
      </c>
      <c r="H740" s="245">
        <v>109.77352280103571</v>
      </c>
    </row>
    <row r="741" spans="1:8">
      <c r="A741" s="86" t="str">
        <v>loc_res_web</v>
      </c>
      <c r="B741" s="239">
        <v>740</v>
      </c>
      <c r="C741" s="86" t="s">
        <v>1586</v>
      </c>
      <c r="D741" s="241">
        <f>COUNTIF($C$1:$C741,C741)</f>
        <v>7</v>
      </c>
      <c r="E741" s="241" t="str">
        <f t="shared" si="31"/>
        <v>Research local services, events, news7</v>
      </c>
      <c r="F741" s="86" t="s">
        <v>1504</v>
      </c>
      <c r="G741" s="242">
        <v>0.30537692307692305</v>
      </c>
      <c r="H741" s="245">
        <v>97.917761413889366</v>
      </c>
    </row>
    <row r="742" spans="1:8">
      <c r="A742" s="86" t="str">
        <v>utl_enqc_app</v>
      </c>
      <c r="B742" s="239">
        <v>741</v>
      </c>
      <c r="C742" s="86" t="s">
        <v>1594</v>
      </c>
      <c r="D742" s="241">
        <f>COUNTIF($C$1:$C742,C742)</f>
        <v>1</v>
      </c>
      <c r="E742" s="241" t="str">
        <f t="shared" si="31"/>
        <v>Make enquiry on utilities1</v>
      </c>
      <c r="F742" s="86" t="s">
        <v>1493</v>
      </c>
      <c r="G742" s="242">
        <v>0.14034615384615381</v>
      </c>
      <c r="H742" s="245">
        <v>99.677899214418275</v>
      </c>
    </row>
    <row r="743" spans="1:8">
      <c r="A743" s="86" t="str">
        <v>utl_enqc_call</v>
      </c>
      <c r="B743" s="239">
        <v>742</v>
      </c>
      <c r="C743" s="86" t="s">
        <v>1594</v>
      </c>
      <c r="D743" s="241">
        <f>COUNTIF($C$1:$C743,C743)</f>
        <v>2</v>
      </c>
      <c r="E743" s="241" t="str">
        <f t="shared" si="31"/>
        <v>Make enquiry on utilities2</v>
      </c>
      <c r="F743" s="86" t="s">
        <v>1495</v>
      </c>
      <c r="G743" s="242">
        <v>0.35958461538461539</v>
      </c>
      <c r="H743" s="245">
        <v>100.2530375064822</v>
      </c>
    </row>
    <row r="744" spans="1:8">
      <c r="A744" s="86" t="str">
        <v>utl_enqc_email</v>
      </c>
      <c r="B744" s="239">
        <v>743</v>
      </c>
      <c r="C744" s="86" t="s">
        <v>1594</v>
      </c>
      <c r="D744" s="241">
        <f>COUNTIF($C$1:$C744,C744)</f>
        <v>3</v>
      </c>
      <c r="E744" s="241" t="str">
        <f t="shared" si="31"/>
        <v>Make enquiry on utilities3</v>
      </c>
      <c r="F744" s="86" t="s">
        <v>1050</v>
      </c>
      <c r="G744" s="242">
        <v>0.36999999999999988</v>
      </c>
      <c r="H744" s="245">
        <v>100.00718113205079</v>
      </c>
    </row>
    <row r="745" spans="1:8">
      <c r="A745" s="86" t="str">
        <v>utl_enqc_f2f</v>
      </c>
      <c r="B745" s="239">
        <v>744</v>
      </c>
      <c r="C745" s="86" t="s">
        <v>1594</v>
      </c>
      <c r="D745" s="241">
        <f>COUNTIF($C$1:$C745,C745)</f>
        <v>4</v>
      </c>
      <c r="E745" s="241" t="str">
        <f t="shared" si="31"/>
        <v>Make enquiry on utilities4</v>
      </c>
      <c r="F745" s="86" t="s">
        <v>1498</v>
      </c>
      <c r="G745" s="242">
        <v>0.20030000000000001</v>
      </c>
      <c r="H745" s="245">
        <v>99.140940833627582</v>
      </c>
    </row>
    <row r="746" spans="1:8">
      <c r="A746" s="86" t="str">
        <v>utl_enqc_mail</v>
      </c>
      <c r="B746" s="239">
        <v>745</v>
      </c>
      <c r="C746" s="86" t="s">
        <v>1594</v>
      </c>
      <c r="D746" s="241">
        <f>COUNTIF($C$1:$C746,C746)</f>
        <v>5</v>
      </c>
      <c r="E746" s="241" t="str">
        <f t="shared" si="31"/>
        <v>Make enquiry on utilities5</v>
      </c>
      <c r="F746" s="86" t="s">
        <v>1500</v>
      </c>
      <c r="G746" s="242">
        <v>0.13086153846153847</v>
      </c>
      <c r="H746" s="245">
        <v>95.395278739852884</v>
      </c>
    </row>
    <row r="747" spans="1:8">
      <c r="A747" s="86" t="str">
        <v>utl_enqc_txt</v>
      </c>
      <c r="B747" s="239">
        <v>746</v>
      </c>
      <c r="C747" s="86" t="s">
        <v>1594</v>
      </c>
      <c r="D747" s="241">
        <f>COUNTIF($C$1:$C747,C747)</f>
        <v>6</v>
      </c>
      <c r="E747" s="241" t="str">
        <f t="shared" si="31"/>
        <v>Make enquiry on utilities6</v>
      </c>
      <c r="F747" s="86" t="s">
        <v>1502</v>
      </c>
      <c r="G747" s="242">
        <v>7.8492307692307695E-2</v>
      </c>
      <c r="H747" s="245">
        <v>105.74715135092929</v>
      </c>
    </row>
    <row r="748" spans="1:8">
      <c r="A748" s="86" t="str">
        <v>utl_enqc_web</v>
      </c>
      <c r="B748" s="239">
        <v>747</v>
      </c>
      <c r="C748" s="86" t="s">
        <v>1594</v>
      </c>
      <c r="D748" s="241">
        <f>COUNTIF($C$1:$C748,C748)</f>
        <v>7</v>
      </c>
      <c r="E748" s="241" t="str">
        <f t="shared" si="31"/>
        <v>Make enquiry on utilities7</v>
      </c>
      <c r="F748" s="86" t="s">
        <v>1504</v>
      </c>
      <c r="G748" s="242">
        <v>0.29449999999999998</v>
      </c>
      <c r="H748" s="245">
        <v>100.81431371275413</v>
      </c>
    </row>
    <row r="749" spans="1:8">
      <c r="A749" s="86" t="str">
        <v>utl_sub_app</v>
      </c>
      <c r="B749" s="239">
        <v>748</v>
      </c>
      <c r="C749" s="86" t="s">
        <v>1602</v>
      </c>
      <c r="D749" s="241">
        <f>COUNTIF($C$1:$C749,C749)</f>
        <v>1</v>
      </c>
      <c r="E749" s="241" t="str">
        <f t="shared" si="31"/>
        <v>Submit info to on utilities1</v>
      </c>
      <c r="F749" s="86" t="s">
        <v>1493</v>
      </c>
      <c r="G749" s="242">
        <v>0.19634615384615386</v>
      </c>
      <c r="H749" s="245">
        <v>101.32291499062927</v>
      </c>
    </row>
    <row r="750" spans="1:8">
      <c r="A750" s="86" t="str">
        <v>utl_sub_call</v>
      </c>
      <c r="B750" s="239">
        <v>749</v>
      </c>
      <c r="C750" s="86" t="s">
        <v>1602</v>
      </c>
      <c r="D750" s="241">
        <f>COUNTIF($C$1:$C750,C750)</f>
        <v>2</v>
      </c>
      <c r="E750" s="241" t="str">
        <f t="shared" si="31"/>
        <v>Submit info to on utilities2</v>
      </c>
      <c r="F750" s="86" t="s">
        <v>1495</v>
      </c>
      <c r="G750" s="242">
        <v>0.26714615384615392</v>
      </c>
      <c r="H750" s="245">
        <v>101.72347804357938</v>
      </c>
    </row>
    <row r="751" spans="1:8">
      <c r="A751" s="86" t="str">
        <v>utl_sub_email</v>
      </c>
      <c r="B751" s="239">
        <v>750</v>
      </c>
      <c r="C751" s="86" t="s">
        <v>1602</v>
      </c>
      <c r="D751" s="241">
        <f>COUNTIF($C$1:$C751,C751)</f>
        <v>3</v>
      </c>
      <c r="E751" s="241" t="str">
        <f t="shared" si="31"/>
        <v>Submit info to on utilities3</v>
      </c>
      <c r="F751" s="86" t="s">
        <v>1050</v>
      </c>
      <c r="G751" s="242">
        <v>0.28278461538461541</v>
      </c>
      <c r="H751" s="245">
        <v>98.510109599898968</v>
      </c>
    </row>
    <row r="752" spans="1:8">
      <c r="A752" s="86" t="str">
        <v>utl_sub_f2f</v>
      </c>
      <c r="B752" s="239">
        <v>751</v>
      </c>
      <c r="C752" s="86" t="s">
        <v>1602</v>
      </c>
      <c r="D752" s="241">
        <f>COUNTIF($C$1:$C752,C752)</f>
        <v>4</v>
      </c>
      <c r="E752" s="241" t="str">
        <f t="shared" si="31"/>
        <v>Submit info to on utilities4</v>
      </c>
      <c r="F752" s="86" t="s">
        <v>1498</v>
      </c>
      <c r="G752" s="242">
        <v>0.19229230769230771</v>
      </c>
      <c r="H752" s="245">
        <v>101.01923677880107</v>
      </c>
    </row>
    <row r="753" spans="1:8">
      <c r="A753" s="86" t="str">
        <v>utl_sub_mail</v>
      </c>
      <c r="B753" s="239">
        <v>752</v>
      </c>
      <c r="C753" s="86" t="s">
        <v>1602</v>
      </c>
      <c r="D753" s="241">
        <f>COUNTIF($C$1:$C753,C753)</f>
        <v>5</v>
      </c>
      <c r="E753" s="241" t="str">
        <f t="shared" si="31"/>
        <v>Submit info to on utilities5</v>
      </c>
      <c r="F753" s="86" t="s">
        <v>1500</v>
      </c>
      <c r="G753" s="242">
        <v>0.12421538461538462</v>
      </c>
      <c r="H753" s="245">
        <v>100.13326678326165</v>
      </c>
    </row>
    <row r="754" spans="1:8">
      <c r="A754" s="86" t="str">
        <v>utl_sub_txt</v>
      </c>
      <c r="B754" s="239">
        <v>753</v>
      </c>
      <c r="C754" s="86" t="s">
        <v>1602</v>
      </c>
      <c r="D754" s="241">
        <f>COUNTIF($C$1:$C754,C754)</f>
        <v>6</v>
      </c>
      <c r="E754" s="241" t="str">
        <f t="shared" si="31"/>
        <v>Submit info to on utilities6</v>
      </c>
      <c r="F754" s="86" t="s">
        <v>1502</v>
      </c>
      <c r="G754" s="242">
        <v>8.2261538461538469E-2</v>
      </c>
      <c r="H754" s="245">
        <v>98.540678420079104</v>
      </c>
    </row>
    <row r="755" spans="1:8">
      <c r="A755" s="86" t="str">
        <v>utl_sub_web</v>
      </c>
      <c r="B755" s="239">
        <v>754</v>
      </c>
      <c r="C755" s="86" t="s">
        <v>1602</v>
      </c>
      <c r="D755" s="241">
        <f>COUNTIF($C$1:$C755,C755)</f>
        <v>7</v>
      </c>
      <c r="E755" s="241" t="str">
        <f t="shared" si="31"/>
        <v>Submit info to on utilities7</v>
      </c>
      <c r="F755" s="86" t="s">
        <v>1504</v>
      </c>
      <c r="G755" s="242">
        <v>0.32799999999999996</v>
      </c>
      <c r="H755" s="245">
        <v>99.339871533849731</v>
      </c>
    </row>
    <row r="756" spans="1:8">
      <c r="A756" s="86" t="str">
        <v>utl_mark_app</v>
      </c>
      <c r="B756" s="239">
        <v>755</v>
      </c>
      <c r="C756" s="86" t="s">
        <v>1610</v>
      </c>
      <c r="D756" s="241">
        <f>COUNTIF($C$1:$C756,C756)</f>
        <v>1</v>
      </c>
      <c r="E756" s="241" t="str">
        <f t="shared" si="31"/>
        <v>Get info/marketing on utilities1</v>
      </c>
      <c r="F756" s="86" t="s">
        <v>1493</v>
      </c>
      <c r="G756" s="242">
        <v>0.15874615384615387</v>
      </c>
      <c r="H756" s="245">
        <v>103.82260204191958</v>
      </c>
    </row>
    <row r="757" spans="1:8">
      <c r="A757" s="86" t="str">
        <v>utl_mark_call</v>
      </c>
      <c r="B757" s="239">
        <v>756</v>
      </c>
      <c r="C757" s="86" t="s">
        <v>1610</v>
      </c>
      <c r="D757" s="241">
        <f>COUNTIF($C$1:$C757,C757)</f>
        <v>2</v>
      </c>
      <c r="E757" s="241" t="str">
        <f t="shared" si="31"/>
        <v>Get info/marketing on utilities2</v>
      </c>
      <c r="F757" s="86" t="s">
        <v>1495</v>
      </c>
      <c r="G757" s="242">
        <v>0.22460769230769229</v>
      </c>
      <c r="H757" s="245">
        <v>103.97411851846756</v>
      </c>
    </row>
    <row r="758" spans="1:8">
      <c r="A758" s="86" t="str">
        <v>utl_mark_email</v>
      </c>
      <c r="B758" s="239">
        <v>757</v>
      </c>
      <c r="C758" s="86" t="s">
        <v>1610</v>
      </c>
      <c r="D758" s="241">
        <f>COUNTIF($C$1:$C758,C758)</f>
        <v>3</v>
      </c>
      <c r="E758" s="241" t="str">
        <f t="shared" si="31"/>
        <v>Get info/marketing on utilities3</v>
      </c>
      <c r="F758" s="86" t="s">
        <v>1050</v>
      </c>
      <c r="G758" s="242">
        <v>0.33708461538461543</v>
      </c>
      <c r="H758" s="245">
        <v>103.17245626142989</v>
      </c>
    </row>
    <row r="759" spans="1:8">
      <c r="A759" s="86" t="str">
        <v>utl_mark_f2f</v>
      </c>
      <c r="B759" s="239">
        <v>758</v>
      </c>
      <c r="C759" s="86" t="s">
        <v>1610</v>
      </c>
      <c r="D759" s="241">
        <f>COUNTIF($C$1:$C759,C759)</f>
        <v>4</v>
      </c>
      <c r="E759" s="241" t="str">
        <f t="shared" si="31"/>
        <v>Get info/marketing on utilities4</v>
      </c>
      <c r="F759" s="86" t="s">
        <v>1498</v>
      </c>
      <c r="G759" s="242">
        <v>0.16899999999999998</v>
      </c>
      <c r="H759" s="245">
        <v>101.52016571598888</v>
      </c>
    </row>
    <row r="760" spans="1:8">
      <c r="A760" s="86" t="str">
        <v>utl_mark_mail</v>
      </c>
      <c r="B760" s="239">
        <v>759</v>
      </c>
      <c r="C760" s="86" t="s">
        <v>1610</v>
      </c>
      <c r="D760" s="241">
        <f>COUNTIF($C$1:$C760,C760)</f>
        <v>5</v>
      </c>
      <c r="E760" s="241" t="str">
        <f t="shared" si="31"/>
        <v>Get info/marketing on utilities5</v>
      </c>
      <c r="F760" s="86" t="s">
        <v>1500</v>
      </c>
      <c r="G760" s="242">
        <v>0.1958692307692308</v>
      </c>
      <c r="H760" s="245">
        <v>101.26838370382238</v>
      </c>
    </row>
    <row r="761" spans="1:8">
      <c r="A761" s="86" t="str">
        <v>utl_mark_txt</v>
      </c>
      <c r="B761" s="239">
        <v>760</v>
      </c>
      <c r="C761" s="86" t="s">
        <v>1610</v>
      </c>
      <c r="D761" s="241">
        <f>COUNTIF($C$1:$C761,C761)</f>
        <v>6</v>
      </c>
      <c r="E761" s="241" t="str">
        <f t="shared" si="31"/>
        <v>Get info/marketing on utilities6</v>
      </c>
      <c r="F761" s="86" t="s">
        <v>1502</v>
      </c>
      <c r="G761" s="242">
        <v>8.9184615384615362E-2</v>
      </c>
      <c r="H761" s="245">
        <v>100.64370218005951</v>
      </c>
    </row>
    <row r="762" spans="1:8">
      <c r="A762" s="86" t="str">
        <v>utl_mark_web</v>
      </c>
      <c r="B762" s="239">
        <v>761</v>
      </c>
      <c r="C762" s="86" t="s">
        <v>1610</v>
      </c>
      <c r="D762" s="241">
        <f>COUNTIF($C$1:$C762,C762)</f>
        <v>7</v>
      </c>
      <c r="E762" s="241" t="str">
        <f t="shared" si="31"/>
        <v>Get info/marketing on utilities7</v>
      </c>
      <c r="F762" s="86" t="s">
        <v>1504</v>
      </c>
      <c r="G762" s="242">
        <v>0.31069230769230777</v>
      </c>
      <c r="H762" s="245">
        <v>100.03933029149398</v>
      </c>
    </row>
    <row r="763" spans="1:8">
      <c r="A763" s="86" t="str">
        <v>utl_res_app</v>
      </c>
      <c r="B763" s="239">
        <v>762</v>
      </c>
      <c r="C763" s="86" t="s">
        <v>1618</v>
      </c>
      <c r="D763" s="241">
        <f>COUNTIF($C$1:$C763,C763)</f>
        <v>1</v>
      </c>
      <c r="E763" s="241" t="str">
        <f t="shared" si="31"/>
        <v>Research utilities1</v>
      </c>
      <c r="F763" s="86" t="s">
        <v>1493</v>
      </c>
      <c r="G763" s="242">
        <v>0.1496769230769231</v>
      </c>
      <c r="H763" s="245">
        <v>104.92577246137191</v>
      </c>
    </row>
    <row r="764" spans="1:8">
      <c r="A764" s="86" t="str">
        <v>utl_res_call</v>
      </c>
      <c r="B764" s="239">
        <v>763</v>
      </c>
      <c r="C764" s="86" t="s">
        <v>1618</v>
      </c>
      <c r="D764" s="241">
        <f>COUNTIF($C$1:$C764,C764)</f>
        <v>2</v>
      </c>
      <c r="E764" s="241" t="str">
        <f t="shared" si="31"/>
        <v>Research utilities2</v>
      </c>
      <c r="F764" s="86" t="s">
        <v>1495</v>
      </c>
      <c r="G764" s="242">
        <v>0.23828461538461543</v>
      </c>
      <c r="H764" s="245">
        <v>106.22807351351335</v>
      </c>
    </row>
    <row r="765" spans="1:8">
      <c r="A765" s="86" t="str">
        <v>utl_res_email</v>
      </c>
      <c r="B765" s="239">
        <v>764</v>
      </c>
      <c r="C765" s="86" t="s">
        <v>1618</v>
      </c>
      <c r="D765" s="241">
        <f>COUNTIF($C$1:$C765,C765)</f>
        <v>3</v>
      </c>
      <c r="E765" s="241" t="str">
        <f t="shared" si="31"/>
        <v>Research utilities3</v>
      </c>
      <c r="F765" s="86" t="s">
        <v>1050</v>
      </c>
      <c r="G765" s="242">
        <v>0.23121538461538463</v>
      </c>
      <c r="H765" s="245">
        <v>100.19113927545962</v>
      </c>
    </row>
    <row r="766" spans="1:8">
      <c r="A766" s="86" t="str">
        <v>utl_res_f2f</v>
      </c>
      <c r="B766" s="239">
        <v>765</v>
      </c>
      <c r="C766" s="86" t="s">
        <v>1618</v>
      </c>
      <c r="D766" s="241">
        <f>COUNTIF($C$1:$C766,C766)</f>
        <v>4</v>
      </c>
      <c r="E766" s="241" t="str">
        <f t="shared" si="31"/>
        <v>Research utilities4</v>
      </c>
      <c r="F766" s="86" t="s">
        <v>1498</v>
      </c>
      <c r="G766" s="242">
        <v>0.13149230769230769</v>
      </c>
      <c r="H766" s="245">
        <v>99.533586008004306</v>
      </c>
    </row>
    <row r="767" spans="1:8">
      <c r="A767" s="86" t="str">
        <v>utl_res_mail</v>
      </c>
      <c r="B767" s="239">
        <v>766</v>
      </c>
      <c r="C767" s="86" t="s">
        <v>1618</v>
      </c>
      <c r="D767" s="241">
        <f>COUNTIF($C$1:$C767,C767)</f>
        <v>5</v>
      </c>
      <c r="E767" s="241" t="str">
        <f t="shared" si="31"/>
        <v>Research utilities5</v>
      </c>
      <c r="F767" s="86" t="s">
        <v>1500</v>
      </c>
      <c r="G767" s="242">
        <v>8.0615384615384603E-2</v>
      </c>
      <c r="H767" s="245">
        <v>97.835332792751998</v>
      </c>
    </row>
    <row r="768" spans="1:8">
      <c r="A768" s="86" t="str">
        <v>utl_res_txt</v>
      </c>
      <c r="B768" s="239">
        <v>767</v>
      </c>
      <c r="C768" s="86" t="s">
        <v>1618</v>
      </c>
      <c r="D768" s="241">
        <f>COUNTIF($C$1:$C768,C768)</f>
        <v>6</v>
      </c>
      <c r="E768" s="241" t="str">
        <f t="shared" si="31"/>
        <v>Research utilities6</v>
      </c>
      <c r="F768" s="86" t="s">
        <v>1502</v>
      </c>
      <c r="G768" s="242">
        <v>6.6138461538461535E-2</v>
      </c>
      <c r="H768" s="245">
        <v>97.602542621999206</v>
      </c>
    </row>
    <row r="769" spans="1:8">
      <c r="A769" s="86" t="str">
        <v>utl_res_web</v>
      </c>
      <c r="B769" s="239">
        <v>768</v>
      </c>
      <c r="C769" s="86" t="s">
        <v>1618</v>
      </c>
      <c r="D769" s="241">
        <f>COUNTIF($C$1:$C769,C769)</f>
        <v>7</v>
      </c>
      <c r="E769" s="241" t="str">
        <f t="shared" si="31"/>
        <v>Research utilities7</v>
      </c>
      <c r="F769" s="86" t="s">
        <v>1504</v>
      </c>
      <c r="G769" s="242">
        <v>0.41735384615384613</v>
      </c>
      <c r="H769" s="245">
        <v>99.577907383083257</v>
      </c>
    </row>
    <row r="770" spans="1:8">
      <c r="A770" s="86" t="str">
        <v>retles_enqc_app</v>
      </c>
      <c r="B770" s="239">
        <v>769</v>
      </c>
      <c r="C770" s="86" t="s">
        <v>1626</v>
      </c>
      <c r="D770" s="241">
        <f>COUNTIF($C$1:$C770,C770)</f>
        <v>1</v>
      </c>
      <c r="E770" s="241" t="str">
        <f t="shared" si="31"/>
        <v>Make enquiry on retail and leisure1</v>
      </c>
      <c r="F770" s="86" t="s">
        <v>1493</v>
      </c>
      <c r="G770" s="242">
        <v>0.19828461538461539</v>
      </c>
      <c r="H770" s="245">
        <v>101.86373371470079</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0.40203846153846173</v>
      </c>
      <c r="H771" s="245">
        <v>100.65077236552813</v>
      </c>
    </row>
    <row r="772" spans="1:8">
      <c r="A772" s="86" t="str">
        <v>retles_enqc_eml</v>
      </c>
      <c r="B772" s="239">
        <v>771</v>
      </c>
      <c r="C772" s="86" t="s">
        <v>1626</v>
      </c>
      <c r="D772" s="241">
        <f>COUNTIF($C$1:$C772,C772)</f>
        <v>3</v>
      </c>
      <c r="E772" s="241" t="str">
        <f t="shared" si="32"/>
        <v>Make enquiry on retail and leisure3</v>
      </c>
      <c r="F772" s="86" t="s">
        <v>1050</v>
      </c>
      <c r="G772" s="242">
        <v>0.46056153846153858</v>
      </c>
      <c r="H772" s="245">
        <v>99.661909005571829</v>
      </c>
    </row>
    <row r="773" spans="1:8">
      <c r="A773" s="86" t="str">
        <v>retles_enqc_f2f</v>
      </c>
      <c r="B773" s="239">
        <v>772</v>
      </c>
      <c r="C773" s="86" t="s">
        <v>1626</v>
      </c>
      <c r="D773" s="241">
        <f>COUNTIF($C$1:$C773,C773)</f>
        <v>4</v>
      </c>
      <c r="E773" s="241" t="str">
        <f t="shared" si="32"/>
        <v>Make enquiry on retail and leisure4</v>
      </c>
      <c r="F773" s="86" t="s">
        <v>1498</v>
      </c>
      <c r="G773" s="242">
        <v>0.3967846153846154</v>
      </c>
      <c r="H773" s="245">
        <v>103.47899620904974</v>
      </c>
    </row>
    <row r="774" spans="1:8">
      <c r="A774" s="86" t="str">
        <v>retles_enqc_mail</v>
      </c>
      <c r="B774" s="239">
        <v>773</v>
      </c>
      <c r="C774" s="86" t="s">
        <v>1626</v>
      </c>
      <c r="D774" s="241">
        <f>COUNTIF($C$1:$C774,C774)</f>
        <v>5</v>
      </c>
      <c r="E774" s="241" t="str">
        <f t="shared" si="32"/>
        <v>Make enquiry on retail and leisure5</v>
      </c>
      <c r="F774" s="86" t="s">
        <v>1500</v>
      </c>
      <c r="G774" s="242">
        <v>0.16484615384615384</v>
      </c>
      <c r="H774" s="245">
        <v>100.1437336096914</v>
      </c>
    </row>
    <row r="775" spans="1:8">
      <c r="A775" s="86" t="str">
        <v>retles_enqc_txt</v>
      </c>
      <c r="B775" s="239">
        <v>774</v>
      </c>
      <c r="C775" s="86" t="s">
        <v>1626</v>
      </c>
      <c r="D775" s="241">
        <f>COUNTIF($C$1:$C775,C775)</f>
        <v>6</v>
      </c>
      <c r="E775" s="241" t="str">
        <f t="shared" si="32"/>
        <v>Make enquiry on retail and leisure6</v>
      </c>
      <c r="F775" s="86" t="s">
        <v>1502</v>
      </c>
      <c r="G775" s="242">
        <v>0.11430769230769233</v>
      </c>
      <c r="H775" s="245">
        <v>101.24786498726803</v>
      </c>
    </row>
    <row r="776" spans="1:8">
      <c r="A776" s="86" t="str">
        <v>retles_enqc_web</v>
      </c>
      <c r="B776" s="239">
        <v>775</v>
      </c>
      <c r="C776" s="86" t="s">
        <v>1626</v>
      </c>
      <c r="D776" s="241">
        <f>COUNTIF($C$1:$C776,C776)</f>
        <v>7</v>
      </c>
      <c r="E776" s="241" t="str">
        <f t="shared" si="32"/>
        <v>Make enquiry on retail and leisure7</v>
      </c>
      <c r="F776" s="86" t="s">
        <v>1504</v>
      </c>
      <c r="G776" s="242">
        <v>0.38356923076923083</v>
      </c>
      <c r="H776" s="245">
        <v>98.787116785767736</v>
      </c>
    </row>
    <row r="777" spans="1:8">
      <c r="A777" s="86" t="str">
        <v>retles_sub_app</v>
      </c>
      <c r="B777" s="239">
        <v>776</v>
      </c>
      <c r="C777" s="86" t="s">
        <v>1634</v>
      </c>
      <c r="D777" s="241">
        <f>COUNTIF($C$1:$C777,C777)</f>
        <v>1</v>
      </c>
      <c r="E777" s="241" t="str">
        <f t="shared" si="32"/>
        <v>Submit info to retail and leisure1</v>
      </c>
      <c r="F777" s="86" t="s">
        <v>1493</v>
      </c>
      <c r="G777" s="242">
        <v>0.25706153846153851</v>
      </c>
      <c r="H777" s="245">
        <v>99.40906675412549</v>
      </c>
    </row>
    <row r="778" spans="1:8">
      <c r="A778" s="86" t="str">
        <v>retles_sub_call</v>
      </c>
      <c r="B778" s="239">
        <v>777</v>
      </c>
      <c r="C778" s="86" t="s">
        <v>1634</v>
      </c>
      <c r="D778" s="241">
        <f>COUNTIF($C$1:$C778,C778)</f>
        <v>2</v>
      </c>
      <c r="E778" s="241" t="str">
        <f t="shared" si="32"/>
        <v>Submit info to retail and leisure2</v>
      </c>
      <c r="F778" s="86" t="s">
        <v>1495</v>
      </c>
      <c r="G778" s="242">
        <v>0.38547692307692305</v>
      </c>
      <c r="H778" s="245">
        <v>103.16726372562854</v>
      </c>
    </row>
    <row r="779" spans="1:8">
      <c r="A779" s="86" t="str">
        <v>retles_sub_eml</v>
      </c>
      <c r="B779" s="239">
        <v>778</v>
      </c>
      <c r="C779" s="86" t="s">
        <v>1634</v>
      </c>
      <c r="D779" s="241">
        <f>COUNTIF($C$1:$C779,C779)</f>
        <v>3</v>
      </c>
      <c r="E779" s="241" t="str">
        <f t="shared" si="32"/>
        <v>Submit info to retail and leisure3</v>
      </c>
      <c r="F779" s="86" t="s">
        <v>1050</v>
      </c>
      <c r="G779" s="242">
        <v>0.3721692307692307</v>
      </c>
      <c r="H779" s="245">
        <v>100.98041558506279</v>
      </c>
    </row>
    <row r="780" spans="1:8">
      <c r="A780" s="86" t="str">
        <v>retles_sub_f2f</v>
      </c>
      <c r="B780" s="239">
        <v>779</v>
      </c>
      <c r="C780" s="86" t="s">
        <v>1634</v>
      </c>
      <c r="D780" s="241">
        <f>COUNTIF($C$1:$C780,C780)</f>
        <v>4</v>
      </c>
      <c r="E780" s="241" t="str">
        <f t="shared" si="32"/>
        <v>Submit info to retail and leisure4</v>
      </c>
      <c r="F780" s="86" t="s">
        <v>1498</v>
      </c>
      <c r="G780" s="242">
        <v>0.4001230769230768</v>
      </c>
      <c r="H780" s="245">
        <v>101.83811497280327</v>
      </c>
    </row>
    <row r="781" spans="1:8">
      <c r="A781" s="86" t="str">
        <v>retles_sub_mail</v>
      </c>
      <c r="B781" s="239">
        <v>780</v>
      </c>
      <c r="C781" s="86" t="s">
        <v>1634</v>
      </c>
      <c r="D781" s="241">
        <f>COUNTIF($C$1:$C781,C781)</f>
        <v>5</v>
      </c>
      <c r="E781" s="241" t="str">
        <f t="shared" si="32"/>
        <v>Submit info to retail and leisure5</v>
      </c>
      <c r="F781" s="86" t="s">
        <v>1500</v>
      </c>
      <c r="G781" s="242">
        <v>0.12791538461538463</v>
      </c>
      <c r="H781" s="245">
        <v>100.6334706475956</v>
      </c>
    </row>
    <row r="782" spans="1:8">
      <c r="A782" s="86" t="str">
        <v>retles_sub_txt</v>
      </c>
      <c r="B782" s="239">
        <v>781</v>
      </c>
      <c r="C782" s="86" t="s">
        <v>1634</v>
      </c>
      <c r="D782" s="241">
        <f>COUNTIF($C$1:$C782,C782)</f>
        <v>6</v>
      </c>
      <c r="E782" s="241" t="str">
        <f t="shared" si="32"/>
        <v>Submit info to retail and leisure6</v>
      </c>
      <c r="F782" s="86" t="s">
        <v>1502</v>
      </c>
      <c r="G782" s="242">
        <v>0.1212615384615385</v>
      </c>
      <c r="H782" s="245">
        <v>103.8767742724537</v>
      </c>
    </row>
    <row r="783" spans="1:8">
      <c r="A783" s="86" t="str">
        <v>retles_sub_web</v>
      </c>
      <c r="B783" s="239">
        <v>782</v>
      </c>
      <c r="C783" s="86" t="s">
        <v>1634</v>
      </c>
      <c r="D783" s="241">
        <f>COUNTIF($C$1:$C783,C783)</f>
        <v>7</v>
      </c>
      <c r="E783" s="241" t="str">
        <f t="shared" si="32"/>
        <v>Submit info to retail and leisure7</v>
      </c>
      <c r="F783" s="86" t="s">
        <v>1504</v>
      </c>
      <c r="G783" s="242">
        <v>0.43513076923076921</v>
      </c>
      <c r="H783" s="245">
        <v>99.182909102131759</v>
      </c>
    </row>
    <row r="784" spans="1:8">
      <c r="A784" s="86" t="str">
        <v>retles_mark_app</v>
      </c>
      <c r="B784" s="239">
        <v>783</v>
      </c>
      <c r="C784" s="86" t="s">
        <v>1642</v>
      </c>
      <c r="D784" s="241">
        <f>COUNTIF($C$1:$C784,C784)</f>
        <v>1</v>
      </c>
      <c r="E784" s="241" t="str">
        <f t="shared" si="32"/>
        <v>Get info/marketing on retail and leisure1</v>
      </c>
      <c r="F784" s="86" t="s">
        <v>1493</v>
      </c>
      <c r="G784" s="242">
        <v>0.20759230769230763</v>
      </c>
      <c r="H784" s="245">
        <v>95.270998837051138</v>
      </c>
    </row>
    <row r="785" spans="1:8">
      <c r="A785" s="86" t="str">
        <v>retles_mark_call</v>
      </c>
      <c r="B785" s="239">
        <v>784</v>
      </c>
      <c r="C785" s="86" t="s">
        <v>1642</v>
      </c>
      <c r="D785" s="241">
        <f>COUNTIF($C$1:$C785,C785)</f>
        <v>2</v>
      </c>
      <c r="E785" s="241" t="str">
        <f t="shared" si="32"/>
        <v>Get info/marketing on retail and leisure2</v>
      </c>
      <c r="F785" s="86" t="s">
        <v>1495</v>
      </c>
      <c r="G785" s="242">
        <v>0.22587692307692306</v>
      </c>
      <c r="H785" s="245">
        <v>103.06157056722181</v>
      </c>
    </row>
    <row r="786" spans="1:8">
      <c r="A786" s="86" t="str">
        <v>retles_mark_eml</v>
      </c>
      <c r="B786" s="239">
        <v>785</v>
      </c>
      <c r="C786" s="86" t="s">
        <v>1642</v>
      </c>
      <c r="D786" s="241">
        <f>COUNTIF($C$1:$C786,C786)</f>
        <v>3</v>
      </c>
      <c r="E786" s="241" t="str">
        <f t="shared" si="32"/>
        <v>Get info/marketing on retail and leisure3</v>
      </c>
      <c r="F786" s="86" t="s">
        <v>1050</v>
      </c>
      <c r="G786" s="242">
        <v>0.38938461538461533</v>
      </c>
      <c r="H786" s="245">
        <v>101.86956323702883</v>
      </c>
    </row>
    <row r="787" spans="1:8">
      <c r="A787" s="86" t="str">
        <v>retles_mark_f2f</v>
      </c>
      <c r="B787" s="239">
        <v>786</v>
      </c>
      <c r="C787" s="86" t="s">
        <v>1642</v>
      </c>
      <c r="D787" s="241">
        <f>COUNTIF($C$1:$C787,C787)</f>
        <v>4</v>
      </c>
      <c r="E787" s="241" t="str">
        <f t="shared" si="32"/>
        <v>Get info/marketing on retail and leisure4</v>
      </c>
      <c r="F787" s="86" t="s">
        <v>1498</v>
      </c>
      <c r="G787" s="242">
        <v>0.31332307692307693</v>
      </c>
      <c r="H787" s="245">
        <v>102.77214446973943</v>
      </c>
    </row>
    <row r="788" spans="1:8">
      <c r="A788" s="86" t="str">
        <v>retles_mark_mail</v>
      </c>
      <c r="B788" s="239">
        <v>787</v>
      </c>
      <c r="C788" s="86" t="s">
        <v>1642</v>
      </c>
      <c r="D788" s="241">
        <f>COUNTIF($C$1:$C788,C788)</f>
        <v>5</v>
      </c>
      <c r="E788" s="241" t="str">
        <f t="shared" si="32"/>
        <v>Get info/marketing on retail and leisure5</v>
      </c>
      <c r="F788" s="86" t="s">
        <v>1500</v>
      </c>
      <c r="G788" s="242">
        <v>0.20338461538461541</v>
      </c>
      <c r="H788" s="247">
        <v>100.02566067154797</v>
      </c>
    </row>
    <row r="789" spans="1:8">
      <c r="A789" s="86" t="str">
        <v>retles_mark_txt</v>
      </c>
      <c r="B789" s="239">
        <v>788</v>
      </c>
      <c r="C789" s="86" t="s">
        <v>1642</v>
      </c>
      <c r="D789" s="241">
        <f>COUNTIF($C$1:$C789,C789)</f>
        <v>6</v>
      </c>
      <c r="E789" s="241" t="str">
        <f t="shared" si="32"/>
        <v>Get info/marketing on retail and leisure6</v>
      </c>
      <c r="F789" s="86" t="s">
        <v>1502</v>
      </c>
      <c r="G789" s="242">
        <v>0.12344615384615386</v>
      </c>
      <c r="H789" s="247">
        <v>100.52385999042251</v>
      </c>
    </row>
    <row r="790" spans="1:8">
      <c r="A790" s="86" t="str">
        <v>retles_mark_web</v>
      </c>
      <c r="B790" s="239">
        <v>789</v>
      </c>
      <c r="C790" s="86" t="s">
        <v>1642</v>
      </c>
      <c r="D790" s="241">
        <f>COUNTIF($C$1:$C790,C790)</f>
        <v>7</v>
      </c>
      <c r="E790" s="241" t="str">
        <f t="shared" si="32"/>
        <v>Get info/marketing on retail and leisure7</v>
      </c>
      <c r="F790" s="86" t="s">
        <v>1504</v>
      </c>
      <c r="G790" s="242">
        <v>0.37501538461538464</v>
      </c>
      <c r="H790" s="247">
        <v>99.645782321154869</v>
      </c>
    </row>
    <row r="791" spans="1:8">
      <c r="A791" s="86" t="str">
        <v>retles_res_app</v>
      </c>
      <c r="B791" s="239">
        <v>790</v>
      </c>
      <c r="C791" s="86" t="s">
        <v>1650</v>
      </c>
      <c r="D791" s="241">
        <f>COUNTIF($C$1:$C791,C791)</f>
        <v>1</v>
      </c>
      <c r="E791" s="241" t="str">
        <f t="shared" si="32"/>
        <v>Research retail and leisure1</v>
      </c>
      <c r="F791" s="86" t="s">
        <v>1493</v>
      </c>
      <c r="G791" s="242">
        <v>0.23225384615384617</v>
      </c>
      <c r="H791" s="247">
        <v>99.484658804996911</v>
      </c>
    </row>
    <row r="792" spans="1:8">
      <c r="A792" s="86" t="str">
        <v>retles_res_call</v>
      </c>
      <c r="B792" s="239">
        <v>791</v>
      </c>
      <c r="C792" s="86" t="s">
        <v>1650</v>
      </c>
      <c r="D792" s="241">
        <f>COUNTIF($C$1:$C792,C792)</f>
        <v>2</v>
      </c>
      <c r="E792" s="241" t="str">
        <f t="shared" si="32"/>
        <v>Research retail and leisure2</v>
      </c>
      <c r="F792" s="86" t="s">
        <v>1495</v>
      </c>
      <c r="G792" s="242">
        <v>0.22949230769230772</v>
      </c>
      <c r="H792" s="247">
        <v>101.69823000427691</v>
      </c>
    </row>
    <row r="793" spans="1:8">
      <c r="A793" s="86" t="str">
        <v>retles_res_eml</v>
      </c>
      <c r="B793" s="239">
        <v>792</v>
      </c>
      <c r="C793" s="86" t="s">
        <v>1650</v>
      </c>
      <c r="D793" s="241">
        <f>COUNTIF($C$1:$C793,C793)</f>
        <v>3</v>
      </c>
      <c r="E793" s="241" t="str">
        <f t="shared" si="32"/>
        <v>Research retail and leisure3</v>
      </c>
      <c r="F793" s="86" t="s">
        <v>1050</v>
      </c>
      <c r="G793" s="242">
        <v>0.25981538461538461</v>
      </c>
      <c r="H793" s="247">
        <v>101.54170510106444</v>
      </c>
    </row>
    <row r="794" spans="1:8">
      <c r="A794" s="86" t="str">
        <v>retles_res_f2f</v>
      </c>
      <c r="B794" s="239">
        <v>793</v>
      </c>
      <c r="C794" s="86" t="s">
        <v>1650</v>
      </c>
      <c r="D794" s="241">
        <f>COUNTIF($C$1:$C794,C794)</f>
        <v>4</v>
      </c>
      <c r="E794" s="241" t="str">
        <f t="shared" si="32"/>
        <v>Research retail and leisure4</v>
      </c>
      <c r="F794" s="86" t="s">
        <v>1498</v>
      </c>
      <c r="G794" s="242">
        <v>0.38946923076923079</v>
      </c>
      <c r="H794" s="247">
        <v>101.9369427571162</v>
      </c>
    </row>
    <row r="795" spans="1:8">
      <c r="A795" s="86" t="str">
        <v>retles_res_mail</v>
      </c>
      <c r="B795" s="239">
        <v>794</v>
      </c>
      <c r="C795" s="86" t="s">
        <v>1650</v>
      </c>
      <c r="D795" s="241">
        <f>COUNTIF($C$1:$C795,C795)</f>
        <v>5</v>
      </c>
      <c r="E795" s="241" t="str">
        <f t="shared" si="32"/>
        <v>Research retail and leisure5</v>
      </c>
      <c r="F795" s="86" t="s">
        <v>1500</v>
      </c>
      <c r="G795" s="242">
        <v>0.10013846153846152</v>
      </c>
      <c r="H795" s="247">
        <v>99.072562202516849</v>
      </c>
    </row>
    <row r="796" spans="1:8">
      <c r="A796" s="86" t="str">
        <v>retles_res_txt</v>
      </c>
      <c r="B796" s="240">
        <v>795</v>
      </c>
      <c r="C796" s="86" t="s">
        <v>1650</v>
      </c>
      <c r="D796" s="241">
        <f>COUNTIF($C$1:$C796,C796)</f>
        <v>6</v>
      </c>
      <c r="E796" s="241" t="str">
        <f t="shared" si="32"/>
        <v>Research retail and leisure6</v>
      </c>
      <c r="F796" s="86" t="s">
        <v>1502</v>
      </c>
      <c r="G796" s="244">
        <v>9.1030769230769248E-2</v>
      </c>
      <c r="H796" s="248">
        <v>107.74675761554428</v>
      </c>
    </row>
    <row r="797" spans="1:8">
      <c r="A797" s="86" t="str">
        <v>retles_res_web</v>
      </c>
      <c r="B797" s="1">
        <v>796</v>
      </c>
      <c r="C797" s="86" t="s">
        <v>1650</v>
      </c>
      <c r="D797" s="241">
        <f>COUNTIF($C$1:$C797,C797)</f>
        <v>7</v>
      </c>
      <c r="E797" s="241" t="str">
        <f t="shared" si="32"/>
        <v>Research retail and leisure7</v>
      </c>
      <c r="F797" s="86" t="s">
        <v>1504</v>
      </c>
      <c r="G797" s="68">
        <v>0.50382307692307693</v>
      </c>
      <c r="H797" s="70">
        <v>98.269932645163692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38CA6-6E61-455C-8C15-B5D17FDE89D5}">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Netherpool Ward</v>
      </c>
      <c r="C7" s="1" t="str">
        <f>BASE_PROFILE_DESC</f>
        <v>Associated Base - Cheshire West and Chester</v>
      </c>
      <c r="E7" s="1" t="str">
        <f>"Profile Title: "&amp;B7</f>
        <v>Profile Title: Ward: Netherpool Ward</v>
      </c>
      <c r="F7" s="1" t="str">
        <f>"Base Title: "&amp;C7</f>
        <v>Base Title: Associated Base - Cheshire West and Chester</v>
      </c>
    </row>
    <row r="8" spans="1:6">
      <c r="A8" s="1">
        <v>1</v>
      </c>
      <c r="B8" s="1">
        <v>3</v>
      </c>
      <c r="C8" s="1">
        <v>3787</v>
      </c>
      <c r="D8" s="1">
        <v>1</v>
      </c>
    </row>
    <row r="9" spans="1:6">
      <c r="A9" s="1">
        <v>2</v>
      </c>
      <c r="B9" s="1">
        <v>8</v>
      </c>
      <c r="C9" s="1">
        <v>11136</v>
      </c>
      <c r="D9" s="1">
        <v>2</v>
      </c>
    </row>
    <row r="10" spans="1:6">
      <c r="A10" s="1">
        <v>3</v>
      </c>
      <c r="B10" s="1">
        <v>5</v>
      </c>
      <c r="C10" s="1">
        <v>17099</v>
      </c>
      <c r="D10" s="1">
        <v>3</v>
      </c>
    </row>
    <row r="11" spans="1:6">
      <c r="A11" s="1">
        <v>4</v>
      </c>
      <c r="B11" s="1">
        <v>23</v>
      </c>
      <c r="C11" s="1">
        <v>14210</v>
      </c>
      <c r="D11" s="1">
        <v>4</v>
      </c>
    </row>
    <row r="12" spans="1:6">
      <c r="A12" s="1">
        <v>5</v>
      </c>
      <c r="B12" s="1">
        <v>1</v>
      </c>
      <c r="C12" s="1">
        <v>12098</v>
      </c>
      <c r="D12" s="1">
        <v>5</v>
      </c>
    </row>
    <row r="13" spans="1:6">
      <c r="A13" s="1">
        <v>6</v>
      </c>
      <c r="B13" s="1">
        <v>2</v>
      </c>
      <c r="C13" s="1">
        <v>3360</v>
      </c>
      <c r="D13" s="1">
        <v>6</v>
      </c>
    </row>
    <row r="14" spans="1:6">
      <c r="A14" s="1">
        <v>7</v>
      </c>
      <c r="B14" s="1">
        <v>1</v>
      </c>
      <c r="C14" s="1">
        <v>7077</v>
      </c>
      <c r="D14" s="1">
        <v>7</v>
      </c>
    </row>
    <row r="15" spans="1:6">
      <c r="A15" s="1">
        <v>8</v>
      </c>
      <c r="B15" s="1">
        <v>0</v>
      </c>
      <c r="C15" s="1">
        <v>0</v>
      </c>
      <c r="D15" s="1">
        <v>8</v>
      </c>
    </row>
    <row r="16" spans="1:6">
      <c r="A16" s="1">
        <v>9</v>
      </c>
      <c r="B16" s="1">
        <v>2</v>
      </c>
      <c r="C16" s="1">
        <v>16337</v>
      </c>
      <c r="D16" s="1">
        <v>9</v>
      </c>
    </row>
    <row r="17" spans="1:4">
      <c r="A17" s="1">
        <v>10</v>
      </c>
      <c r="B17" s="1">
        <v>9</v>
      </c>
      <c r="C17" s="1">
        <v>12048</v>
      </c>
      <c r="D17" s="1">
        <v>10</v>
      </c>
    </row>
    <row r="18" spans="1:4">
      <c r="A18" s="1">
        <v>11</v>
      </c>
      <c r="B18" s="1">
        <v>1</v>
      </c>
      <c r="C18" s="1">
        <v>6926</v>
      </c>
      <c r="D18" s="1">
        <v>11</v>
      </c>
    </row>
    <row r="19" spans="1:4">
      <c r="A19" s="1">
        <v>12</v>
      </c>
      <c r="B19" s="1">
        <v>2</v>
      </c>
      <c r="C19" s="1">
        <v>6282</v>
      </c>
      <c r="D19" s="1">
        <v>12</v>
      </c>
    </row>
    <row r="20" spans="1:4">
      <c r="A20" s="1">
        <v>13</v>
      </c>
      <c r="B20" s="1">
        <v>0</v>
      </c>
      <c r="C20" s="1">
        <v>7412</v>
      </c>
      <c r="D20" s="1">
        <v>13</v>
      </c>
    </row>
    <row r="21" spans="1:4">
      <c r="A21" s="1">
        <v>14</v>
      </c>
      <c r="B21" s="1">
        <v>9</v>
      </c>
      <c r="C21" s="1">
        <v>13105</v>
      </c>
      <c r="D21" s="1">
        <v>14</v>
      </c>
    </row>
    <row r="22" spans="1:4">
      <c r="A22" s="1">
        <v>15</v>
      </c>
      <c r="B22" s="1">
        <v>7</v>
      </c>
      <c r="C22" s="1">
        <v>15117</v>
      </c>
      <c r="D22" s="1">
        <v>15</v>
      </c>
    </row>
    <row r="23" spans="1:4">
      <c r="A23" s="1">
        <v>16</v>
      </c>
      <c r="B23" s="1">
        <v>22</v>
      </c>
      <c r="C23" s="1">
        <v>22417</v>
      </c>
      <c r="D23" s="1">
        <v>16</v>
      </c>
    </row>
    <row r="24" spans="1:4">
      <c r="A24" s="1">
        <v>17</v>
      </c>
      <c r="B24" s="1">
        <v>20</v>
      </c>
      <c r="C24" s="1">
        <v>26453</v>
      </c>
      <c r="D24" s="1">
        <v>17</v>
      </c>
    </row>
    <row r="25" spans="1:4">
      <c r="A25" s="1">
        <v>18</v>
      </c>
      <c r="B25" s="1">
        <v>0</v>
      </c>
      <c r="C25" s="1">
        <v>106</v>
      </c>
      <c r="D25" s="1">
        <v>18</v>
      </c>
    </row>
    <row r="26" spans="1:4">
      <c r="A26" s="1">
        <v>19</v>
      </c>
      <c r="B26" s="1">
        <v>3</v>
      </c>
      <c r="C26" s="1">
        <v>48853</v>
      </c>
      <c r="D26" s="1">
        <v>19</v>
      </c>
    </row>
    <row r="27" spans="1:4">
      <c r="A27" s="1">
        <v>20</v>
      </c>
      <c r="B27" s="1">
        <v>9</v>
      </c>
      <c r="C27" s="1">
        <v>25084</v>
      </c>
      <c r="D27" s="1">
        <v>20</v>
      </c>
    </row>
    <row r="28" spans="1:4">
      <c r="A28" s="1">
        <v>21</v>
      </c>
      <c r="B28" s="1">
        <v>2</v>
      </c>
      <c r="C28" s="1">
        <v>5253</v>
      </c>
      <c r="D28" s="1">
        <v>21</v>
      </c>
    </row>
    <row r="29" spans="1:4">
      <c r="A29" s="1">
        <v>22</v>
      </c>
      <c r="B29" s="1">
        <v>0</v>
      </c>
      <c r="C29" s="1">
        <v>1307</v>
      </c>
      <c r="D29" s="1">
        <v>22</v>
      </c>
    </row>
    <row r="30" spans="1:4">
      <c r="A30" s="1">
        <v>23</v>
      </c>
      <c r="B30" s="1">
        <v>0</v>
      </c>
      <c r="C30" s="1">
        <v>15264</v>
      </c>
      <c r="D30" s="1">
        <v>23</v>
      </c>
    </row>
    <row r="31" spans="1:4">
      <c r="A31" s="1">
        <v>24</v>
      </c>
      <c r="B31" s="1">
        <v>0</v>
      </c>
      <c r="C31" s="1">
        <v>30382</v>
      </c>
      <c r="D31" s="1">
        <v>24</v>
      </c>
    </row>
    <row r="32" spans="1:4">
      <c r="A32" s="1">
        <v>25</v>
      </c>
      <c r="B32" s="1">
        <v>1</v>
      </c>
      <c r="C32" s="1">
        <v>23245</v>
      </c>
      <c r="D32" s="1">
        <v>25</v>
      </c>
    </row>
    <row r="33" spans="1:4">
      <c r="A33" s="1">
        <v>26</v>
      </c>
      <c r="B33" s="1">
        <v>0</v>
      </c>
      <c r="C33" s="1">
        <v>237</v>
      </c>
      <c r="D33" s="1">
        <v>26</v>
      </c>
    </row>
    <row r="34" spans="1:4">
      <c r="A34" s="1">
        <v>27</v>
      </c>
      <c r="B34" s="1">
        <v>1</v>
      </c>
      <c r="C34" s="1">
        <v>3786</v>
      </c>
      <c r="D34" s="1">
        <v>27</v>
      </c>
    </row>
    <row r="35" spans="1:4">
      <c r="A35" s="1">
        <v>28</v>
      </c>
      <c r="B35" s="1">
        <v>0</v>
      </c>
      <c r="C35" s="1">
        <v>0</v>
      </c>
      <c r="D35" s="1">
        <v>28</v>
      </c>
    </row>
    <row r="37" spans="1:4">
      <c r="B37" s="1">
        <f>SUM(B8:B35)</f>
        <v>131</v>
      </c>
      <c r="C37" s="1">
        <f>SUM(C8:C35)</f>
        <v>348381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jbd38dc70aa84a9db3c4f9a6a1a12c99 xmlns="2b146096-1d6b-41d2-b360-201965ba659d">
      <Terms xmlns="http://schemas.microsoft.com/office/infopath/2007/PartnerControls"/>
    </jbd38dc70aa84a9db3c4f9a6a1a12c99>
    <Description xmlns="2B146096-1D6B-41D2-B360-201965BA659D" xsi:nil="true"/>
    <LGCRSClassificationField0 xmlns="2b146096-1d6b-41d2-b360-201965ba659d" xsi:nil="true"/>
    <Text_x0020_line xmlns="2b146096-1d6b-41d2-b360-201965ba659d">AZ</Text_x0020_line>
    <DocumentKeywordsField0 xmlns="2b146096-1d6b-41d2-b360-201965ba659d" xsi:nil="true"/>
    <TaxCatchAll xmlns="f0d41c11-11a1-4f4f-8a12-2be09b511628">
      <Value>263</Value>
    </TaxCatchAll>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documentManagement>
</p:properties>
</file>

<file path=customXml/itemProps1.xml><?xml version="1.0" encoding="utf-8"?>
<ds:datastoreItem xmlns:ds="http://schemas.openxmlformats.org/officeDocument/2006/customXml" ds:itemID="{B865DF36-8064-40F0-A0DE-B91A2D10BFD4}"/>
</file>

<file path=customXml/itemProps2.xml><?xml version="1.0" encoding="utf-8"?>
<ds:datastoreItem xmlns:ds="http://schemas.openxmlformats.org/officeDocument/2006/customXml" ds:itemID="{93F42C7A-F4E9-4D01-84C4-8E8D9C0E319C}"/>
</file>

<file path=customXml/itemProps3.xml><?xml version="1.0" encoding="utf-8"?>
<ds:datastoreItem xmlns:ds="http://schemas.openxmlformats.org/officeDocument/2006/customXml" ds:itemID="{6F47E2DE-9260-4C30-807C-9B4266241B9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Netherpool Wellbeing Ward Profile</dc:title>
  <dc:creator>HUXLEY, Lee</dc:creator>
  <cp:lastModifiedBy>HUXLEY, Lee</cp:lastModifiedBy>
  <dcterms:created xsi:type="dcterms:W3CDTF">2022-07-27T08:25:23Z</dcterms:created>
  <dcterms:modified xsi:type="dcterms:W3CDTF">2022-07-27T08:25:42Z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Keywords">
    <vt:lpwstr>263;#Acorn Wellbeing|ff885dbc-d0f0-4b16-83c3-340131be749e</vt:lpwstr>
  </property>
  <property fmtid="{D5CDD505-2E9C-101B-9397-08002B2CF9AE}" pid="3" name="LGCRSClassification">
    <vt:lpwstr/>
  </property>
  <property fmtid="{D5CDD505-2E9C-101B-9397-08002B2CF9AE}" pid="4" name="ContentTypeId">
    <vt:lpwstr>0x010100A98A2766F25C4E5F8C2522351FBAAF5A001DD697640884EA45A47CE0600BF7512E</vt:lpwstr>
  </property>
</Properties>
</file>