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F247581B-0838-47EB-805D-6C9E6623FDE4}" xr6:coauthVersionLast="47" xr6:coauthVersionMax="47" xr10:uidLastSave="{5EA4B5E3-53F6-4BFA-85B4-EF38F848A427}"/>
  <bookViews>
    <workbookView xWindow="2280" yWindow="2280" windowWidth="14400" windowHeight="7360" xr2:uid="{7413F54B-EDEC-4CA2-8B0A-D55C5B97FAA8}"/>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F7" i="15"/>
  <c r="E7" i="15"/>
  <c r="C7" i="15"/>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E627" i="14"/>
  <c r="D627" i="14"/>
  <c r="D626" i="14"/>
  <c r="E626" i="14" s="1"/>
  <c r="E625" i="14"/>
  <c r="D625" i="14"/>
  <c r="D624" i="14"/>
  <c r="E624" i="14" s="1"/>
  <c r="D623" i="14"/>
  <c r="E623" i="14" s="1"/>
  <c r="D622" i="14"/>
  <c r="E622" i="14" s="1"/>
  <c r="D621" i="14"/>
  <c r="E621" i="14" s="1"/>
  <c r="D620" i="14"/>
  <c r="E620" i="14" s="1"/>
  <c r="E619" i="14"/>
  <c r="D619" i="14"/>
  <c r="D618" i="14"/>
  <c r="E618" i="14" s="1"/>
  <c r="E617" i="14"/>
  <c r="D617" i="14"/>
  <c r="D616" i="14"/>
  <c r="E616" i="14" s="1"/>
  <c r="D615" i="14"/>
  <c r="E615" i="14" s="1"/>
  <c r="D614" i="14"/>
  <c r="E614" i="14" s="1"/>
  <c r="D613" i="14"/>
  <c r="E613" i="14" s="1"/>
  <c r="D612" i="14"/>
  <c r="E612" i="14" s="1"/>
  <c r="E611" i="14"/>
  <c r="D611" i="14"/>
  <c r="D610" i="14"/>
  <c r="E610" i="14" s="1"/>
  <c r="E609" i="14"/>
  <c r="D609" i="14"/>
  <c r="D608" i="14"/>
  <c r="E608" i="14" s="1"/>
  <c r="D607" i="14"/>
  <c r="E607" i="14" s="1"/>
  <c r="D606" i="14"/>
  <c r="E606" i="14" s="1"/>
  <c r="D605" i="14"/>
  <c r="E605" i="14" s="1"/>
  <c r="D604" i="14"/>
  <c r="E604" i="14" s="1"/>
  <c r="E603" i="14"/>
  <c r="D603" i="14"/>
  <c r="D602" i="14"/>
  <c r="E602" i="14" s="1"/>
  <c r="E601" i="14"/>
  <c r="D601" i="14"/>
  <c r="D600" i="14"/>
  <c r="E600" i="14" s="1"/>
  <c r="D599" i="14"/>
  <c r="E599" i="14" s="1"/>
  <c r="D598" i="14"/>
  <c r="E598" i="14" s="1"/>
  <c r="D597" i="14"/>
  <c r="E597" i="14" s="1"/>
  <c r="D596" i="14"/>
  <c r="E596" i="14" s="1"/>
  <c r="E595" i="14"/>
  <c r="D595" i="14"/>
  <c r="D594" i="14"/>
  <c r="E594" i="14" s="1"/>
  <c r="E593" i="14"/>
  <c r="D593" i="14"/>
  <c r="D592" i="14"/>
  <c r="E592" i="14" s="1"/>
  <c r="D591" i="14"/>
  <c r="E591" i="14" s="1"/>
  <c r="D590" i="14"/>
  <c r="E590" i="14" s="1"/>
  <c r="D589" i="14"/>
  <c r="E589" i="14" s="1"/>
  <c r="D588" i="14"/>
  <c r="E588" i="14" s="1"/>
  <c r="E587" i="14"/>
  <c r="D587" i="14"/>
  <c r="D586" i="14"/>
  <c r="E586" i="14" s="1"/>
  <c r="E585" i="14"/>
  <c r="D585" i="14"/>
  <c r="D584" i="14"/>
  <c r="E584" i="14" s="1"/>
  <c r="D583" i="14"/>
  <c r="E583" i="14" s="1"/>
  <c r="D582" i="14"/>
  <c r="E582" i="14" s="1"/>
  <c r="D581" i="14"/>
  <c r="E581" i="14" s="1"/>
  <c r="D580" i="14"/>
  <c r="E580" i="14" s="1"/>
  <c r="E579" i="14"/>
  <c r="D579" i="14"/>
  <c r="D578" i="14"/>
  <c r="E578" i="14" s="1"/>
  <c r="D577" i="14"/>
  <c r="E577" i="14" s="1"/>
  <c r="D576" i="14"/>
  <c r="E576" i="14" s="1"/>
  <c r="D575" i="14"/>
  <c r="E575" i="14" s="1"/>
  <c r="D574" i="14"/>
  <c r="E574" i="14" s="1"/>
  <c r="D573" i="14"/>
  <c r="E573" i="14" s="1"/>
  <c r="D572" i="14"/>
  <c r="E572" i="14" s="1"/>
  <c r="E571" i="14"/>
  <c r="D571" i="14"/>
  <c r="D570" i="14"/>
  <c r="E570" i="14" s="1"/>
  <c r="D569" i="14"/>
  <c r="E569" i="14" s="1"/>
  <c r="D568" i="14"/>
  <c r="E568" i="14" s="1"/>
  <c r="D567" i="14"/>
  <c r="E567" i="14" s="1"/>
  <c r="D566" i="14"/>
  <c r="E566" i="14" s="1"/>
  <c r="D565" i="14"/>
  <c r="E565" i="14" s="1"/>
  <c r="D564" i="14"/>
  <c r="E564" i="14" s="1"/>
  <c r="E563" i="14"/>
  <c r="D563" i="14"/>
  <c r="D562" i="14"/>
  <c r="E562" i="14" s="1"/>
  <c r="D561" i="14"/>
  <c r="E561" i="14" s="1"/>
  <c r="D560" i="14"/>
  <c r="E560" i="14" s="1"/>
  <c r="D559" i="14"/>
  <c r="E559" i="14" s="1"/>
  <c r="D558" i="14"/>
  <c r="E558" i="14" s="1"/>
  <c r="D557" i="14"/>
  <c r="E557" i="14" s="1"/>
  <c r="D556" i="14"/>
  <c r="E556" i="14" s="1"/>
  <c r="E555" i="14"/>
  <c r="D555" i="14"/>
  <c r="D554" i="14"/>
  <c r="E554" i="14" s="1"/>
  <c r="D553" i="14"/>
  <c r="E553" i="14" s="1"/>
  <c r="D552" i="14"/>
  <c r="E552" i="14" s="1"/>
  <c r="D551" i="14"/>
  <c r="E551" i="14" s="1"/>
  <c r="D550" i="14"/>
  <c r="E550" i="14" s="1"/>
  <c r="D549" i="14"/>
  <c r="E549" i="14" s="1"/>
  <c r="D548" i="14"/>
  <c r="E548" i="14" s="1"/>
  <c r="E547" i="14"/>
  <c r="D547" i="14"/>
  <c r="D546" i="14"/>
  <c r="E546" i="14" s="1"/>
  <c r="D545" i="14"/>
  <c r="E545" i="14" s="1"/>
  <c r="D544" i="14"/>
  <c r="E544" i="14" s="1"/>
  <c r="D543" i="14"/>
  <c r="E543" i="14" s="1"/>
  <c r="D542" i="14"/>
  <c r="E542" i="14" s="1"/>
  <c r="D541" i="14"/>
  <c r="E541" i="14" s="1"/>
  <c r="D540" i="14"/>
  <c r="E540" i="14" s="1"/>
  <c r="E539" i="14"/>
  <c r="D539" i="14"/>
  <c r="D538" i="14"/>
  <c r="E538" i="14" s="1"/>
  <c r="D537" i="14"/>
  <c r="E537" i="14" s="1"/>
  <c r="D536" i="14"/>
  <c r="E536" i="14" s="1"/>
  <c r="D535" i="14"/>
  <c r="E535" i="14" s="1"/>
  <c r="D534" i="14"/>
  <c r="E534" i="14" s="1"/>
  <c r="D533" i="14"/>
  <c r="E533" i="14" s="1"/>
  <c r="D532" i="14"/>
  <c r="E532" i="14" s="1"/>
  <c r="E531" i="14"/>
  <c r="D531" i="14"/>
  <c r="D530" i="14"/>
  <c r="E530" i="14" s="1"/>
  <c r="D529" i="14"/>
  <c r="E529" i="14" s="1"/>
  <c r="D528" i="14"/>
  <c r="E528" i="14" s="1"/>
  <c r="D527" i="14"/>
  <c r="E527" i="14" s="1"/>
  <c r="D526" i="14"/>
  <c r="E526" i="14" s="1"/>
  <c r="D525" i="14"/>
  <c r="E525" i="14" s="1"/>
  <c r="D524" i="14"/>
  <c r="E524" i="14" s="1"/>
  <c r="E523" i="14"/>
  <c r="D523" i="14"/>
  <c r="D522" i="14"/>
  <c r="E522" i="14" s="1"/>
  <c r="D521" i="14"/>
  <c r="E521" i="14" s="1"/>
  <c r="D520" i="14"/>
  <c r="E520" i="14" s="1"/>
  <c r="D519" i="14"/>
  <c r="E519" i="14" s="1"/>
  <c r="D518" i="14"/>
  <c r="E518" i="14" s="1"/>
  <c r="D517" i="14"/>
  <c r="E517" i="14" s="1"/>
  <c r="D516" i="14"/>
  <c r="E516" i="14" s="1"/>
  <c r="E515" i="14"/>
  <c r="D515" i="14"/>
  <c r="D514" i="14"/>
  <c r="E514" i="14" s="1"/>
  <c r="D513" i="14"/>
  <c r="E513" i="14" s="1"/>
  <c r="D512" i="14"/>
  <c r="E512" i="14" s="1"/>
  <c r="D511" i="14"/>
  <c r="E511" i="14" s="1"/>
  <c r="D510" i="14"/>
  <c r="E510" i="14" s="1"/>
  <c r="D509" i="14"/>
  <c r="E509" i="14" s="1"/>
  <c r="D508" i="14"/>
  <c r="E508" i="14" s="1"/>
  <c r="E507" i="14"/>
  <c r="D507" i="14"/>
  <c r="D506" i="14"/>
  <c r="E506" i="14" s="1"/>
  <c r="D505" i="14"/>
  <c r="E505" i="14" s="1"/>
  <c r="D504" i="14"/>
  <c r="E504" i="14" s="1"/>
  <c r="D503" i="14"/>
  <c r="E503" i="14" s="1"/>
  <c r="D502" i="14"/>
  <c r="E502" i="14" s="1"/>
  <c r="D501" i="14"/>
  <c r="E501" i="14" s="1"/>
  <c r="D500" i="14"/>
  <c r="E500" i="14" s="1"/>
  <c r="E499" i="14"/>
  <c r="D499" i="14"/>
  <c r="D498" i="14"/>
  <c r="E498" i="14" s="1"/>
  <c r="D497" i="14"/>
  <c r="E497" i="14" s="1"/>
  <c r="D496" i="14"/>
  <c r="E496" i="14" s="1"/>
  <c r="D495" i="14"/>
  <c r="E495" i="14" s="1"/>
  <c r="D494" i="14"/>
  <c r="E494" i="14" s="1"/>
  <c r="D493" i="14"/>
  <c r="E493" i="14" s="1"/>
  <c r="D492" i="14"/>
  <c r="E492" i="14" s="1"/>
  <c r="E491" i="14"/>
  <c r="D491" i="14"/>
  <c r="D490" i="14"/>
  <c r="E490" i="14" s="1"/>
  <c r="D489" i="14"/>
  <c r="E489" i="14" s="1"/>
  <c r="D488" i="14"/>
  <c r="E488" i="14" s="1"/>
  <c r="D487" i="14"/>
  <c r="E487" i="14" s="1"/>
  <c r="D486" i="14"/>
  <c r="E486" i="14" s="1"/>
  <c r="D485" i="14"/>
  <c r="E485" i="14" s="1"/>
  <c r="D484" i="14"/>
  <c r="E484" i="14" s="1"/>
  <c r="E483" i="14"/>
  <c r="D483" i="14"/>
  <c r="D482" i="14"/>
  <c r="E482" i="14" s="1"/>
  <c r="D481" i="14"/>
  <c r="E481" i="14" s="1"/>
  <c r="D480" i="14"/>
  <c r="E480" i="14" s="1"/>
  <c r="D479" i="14"/>
  <c r="E479" i="14" s="1"/>
  <c r="D478" i="14"/>
  <c r="E478" i="14" s="1"/>
  <c r="D477" i="14"/>
  <c r="E477" i="14" s="1"/>
  <c r="D476" i="14"/>
  <c r="E476" i="14" s="1"/>
  <c r="E475" i="14"/>
  <c r="D475" i="14"/>
  <c r="D474" i="14"/>
  <c r="E474" i="14" s="1"/>
  <c r="D473" i="14"/>
  <c r="E473" i="14" s="1"/>
  <c r="D472" i="14"/>
  <c r="E472" i="14" s="1"/>
  <c r="D471" i="14"/>
  <c r="E471" i="14" s="1"/>
  <c r="D470" i="14"/>
  <c r="E470" i="14" s="1"/>
  <c r="D469" i="14"/>
  <c r="E469" i="14" s="1"/>
  <c r="D468" i="14"/>
  <c r="E468" i="14" s="1"/>
  <c r="E467" i="14"/>
  <c r="D467" i="14"/>
  <c r="D466" i="14"/>
  <c r="E466" i="14" s="1"/>
  <c r="D465" i="14"/>
  <c r="E465" i="14" s="1"/>
  <c r="D464" i="14"/>
  <c r="E464" i="14" s="1"/>
  <c r="D463" i="14"/>
  <c r="E463" i="14" s="1"/>
  <c r="D462" i="14"/>
  <c r="E462" i="14" s="1"/>
  <c r="D461" i="14"/>
  <c r="E461" i="14" s="1"/>
  <c r="D460" i="14"/>
  <c r="E460" i="14" s="1"/>
  <c r="E459" i="14"/>
  <c r="D459" i="14"/>
  <c r="D458" i="14"/>
  <c r="E458" i="14" s="1"/>
  <c r="D457" i="14"/>
  <c r="E457" i="14" s="1"/>
  <c r="D456" i="14"/>
  <c r="E456" i="14" s="1"/>
  <c r="D455" i="14"/>
  <c r="E455" i="14" s="1"/>
  <c r="D454" i="14"/>
  <c r="E454" i="14" s="1"/>
  <c r="D453" i="14"/>
  <c r="E453" i="14" s="1"/>
  <c r="D452" i="14"/>
  <c r="E452" i="14" s="1"/>
  <c r="E451" i="14"/>
  <c r="D451" i="14"/>
  <c r="D450" i="14"/>
  <c r="E450" i="14" s="1"/>
  <c r="D449" i="14"/>
  <c r="E449" i="14" s="1"/>
  <c r="D448" i="14"/>
  <c r="E448" i="14" s="1"/>
  <c r="D447" i="14"/>
  <c r="E447" i="14" s="1"/>
  <c r="D446" i="14"/>
  <c r="E446" i="14" s="1"/>
  <c r="D445" i="14"/>
  <c r="E445" i="14" s="1"/>
  <c r="D444" i="14"/>
  <c r="E444" i="14" s="1"/>
  <c r="E443" i="14"/>
  <c r="D443" i="14"/>
  <c r="D442" i="14"/>
  <c r="E442" i="14" s="1"/>
  <c r="D441" i="14"/>
  <c r="E441" i="14" s="1"/>
  <c r="D440" i="14"/>
  <c r="E440" i="14" s="1"/>
  <c r="D439" i="14"/>
  <c r="E439" i="14" s="1"/>
  <c r="D438" i="14"/>
  <c r="E438" i="14" s="1"/>
  <c r="D437" i="14"/>
  <c r="E437" i="14" s="1"/>
  <c r="D436" i="14"/>
  <c r="E436" i="14" s="1"/>
  <c r="E435" i="14"/>
  <c r="D435" i="14"/>
  <c r="D434" i="14"/>
  <c r="E434" i="14" s="1"/>
  <c r="D433" i="14"/>
  <c r="E433" i="14" s="1"/>
  <c r="D432" i="14"/>
  <c r="E432" i="14" s="1"/>
  <c r="D431" i="14"/>
  <c r="E431" i="14" s="1"/>
  <c r="D430" i="14"/>
  <c r="E430" i="14" s="1"/>
  <c r="D429" i="14"/>
  <c r="E429" i="14" s="1"/>
  <c r="D428" i="14"/>
  <c r="E428" i="14" s="1"/>
  <c r="E427" i="14"/>
  <c r="D427" i="14"/>
  <c r="D426" i="14"/>
  <c r="E426" i="14" s="1"/>
  <c r="D425" i="14"/>
  <c r="E425" i="14" s="1"/>
  <c r="D424" i="14"/>
  <c r="E424" i="14" s="1"/>
  <c r="D423" i="14"/>
  <c r="E423" i="14" s="1"/>
  <c r="D422" i="14"/>
  <c r="E422" i="14" s="1"/>
  <c r="D421" i="14"/>
  <c r="E421" i="14" s="1"/>
  <c r="D420" i="14"/>
  <c r="E420" i="14" s="1"/>
  <c r="E419" i="14"/>
  <c r="D419" i="14"/>
  <c r="D418" i="14"/>
  <c r="E418" i="14" s="1"/>
  <c r="D417" i="14"/>
  <c r="E417" i="14" s="1"/>
  <c r="D416" i="14"/>
  <c r="E416" i="14" s="1"/>
  <c r="D415" i="14"/>
  <c r="E415" i="14" s="1"/>
  <c r="D414" i="14"/>
  <c r="E414" i="14" s="1"/>
  <c r="D413" i="14"/>
  <c r="E413" i="14" s="1"/>
  <c r="D412" i="14"/>
  <c r="E412" i="14" s="1"/>
  <c r="E411" i="14"/>
  <c r="D411" i="14"/>
  <c r="D410" i="14"/>
  <c r="E410" i="14" s="1"/>
  <c r="D409" i="14"/>
  <c r="E409" i="14" s="1"/>
  <c r="D408" i="14"/>
  <c r="E408" i="14" s="1"/>
  <c r="D407" i="14"/>
  <c r="E407" i="14" s="1"/>
  <c r="D406" i="14"/>
  <c r="E406" i="14" s="1"/>
  <c r="D405" i="14"/>
  <c r="E405" i="14" s="1"/>
  <c r="D404" i="14"/>
  <c r="E404" i="14" s="1"/>
  <c r="E403" i="14"/>
  <c r="D403" i="14"/>
  <c r="D402" i="14"/>
  <c r="E402" i="14" s="1"/>
  <c r="D401" i="14"/>
  <c r="E401" i="14" s="1"/>
  <c r="D400" i="14"/>
  <c r="E400" i="14" s="1"/>
  <c r="D399" i="14"/>
  <c r="E399" i="14" s="1"/>
  <c r="D398" i="14"/>
  <c r="E398" i="14" s="1"/>
  <c r="D397" i="14"/>
  <c r="E397" i="14" s="1"/>
  <c r="D396" i="14"/>
  <c r="E396" i="14" s="1"/>
  <c r="E395" i="14"/>
  <c r="D395" i="14"/>
  <c r="D394" i="14"/>
  <c r="E394" i="14" s="1"/>
  <c r="D393" i="14"/>
  <c r="E393" i="14" s="1"/>
  <c r="D392" i="14"/>
  <c r="E392" i="14" s="1"/>
  <c r="D391" i="14"/>
  <c r="E391" i="14" s="1"/>
  <c r="D390" i="14"/>
  <c r="E390" i="14" s="1"/>
  <c r="D389" i="14"/>
  <c r="E389" i="14" s="1"/>
  <c r="D388" i="14"/>
  <c r="E388" i="14" s="1"/>
  <c r="E387" i="14"/>
  <c r="D387" i="14"/>
  <c r="D386" i="14"/>
  <c r="E386" i="14" s="1"/>
  <c r="D385" i="14"/>
  <c r="E385" i="14" s="1"/>
  <c r="D384" i="14"/>
  <c r="E384" i="14" s="1"/>
  <c r="D383" i="14"/>
  <c r="E383" i="14" s="1"/>
  <c r="D382" i="14"/>
  <c r="E382" i="14" s="1"/>
  <c r="D381" i="14"/>
  <c r="E381" i="14" s="1"/>
  <c r="D380" i="14"/>
  <c r="E380" i="14" s="1"/>
  <c r="E379" i="14"/>
  <c r="D379" i="14"/>
  <c r="D378" i="14"/>
  <c r="E378" i="14" s="1"/>
  <c r="D377" i="14"/>
  <c r="E377" i="14" s="1"/>
  <c r="D376" i="14"/>
  <c r="E376" i="14" s="1"/>
  <c r="D375" i="14"/>
  <c r="E375" i="14" s="1"/>
  <c r="D374" i="14"/>
  <c r="E374" i="14" s="1"/>
  <c r="D373" i="14"/>
  <c r="E373" i="14" s="1"/>
  <c r="D372" i="14"/>
  <c r="E372" i="14" s="1"/>
  <c r="E371" i="14"/>
  <c r="D371" i="14"/>
  <c r="D370" i="14"/>
  <c r="E370" i="14" s="1"/>
  <c r="D369" i="14"/>
  <c r="E369" i="14" s="1"/>
  <c r="D368" i="14"/>
  <c r="E368" i="14" s="1"/>
  <c r="D367" i="14"/>
  <c r="E367" i="14" s="1"/>
  <c r="D366" i="14"/>
  <c r="E366" i="14" s="1"/>
  <c r="D365" i="14"/>
  <c r="E365" i="14" s="1"/>
  <c r="D364" i="14"/>
  <c r="E364" i="14" s="1"/>
  <c r="E363" i="14"/>
  <c r="D363" i="14"/>
  <c r="D362" i="14"/>
  <c r="E362" i="14" s="1"/>
  <c r="D361" i="14"/>
  <c r="E361" i="14" s="1"/>
  <c r="D360" i="14"/>
  <c r="E360" i="14" s="1"/>
  <c r="D359" i="14"/>
  <c r="E359" i="14" s="1"/>
  <c r="D358" i="14"/>
  <c r="E358" i="14" s="1"/>
  <c r="D357" i="14"/>
  <c r="E357" i="14" s="1"/>
  <c r="D356" i="14"/>
  <c r="E356" i="14" s="1"/>
  <c r="E355" i="14"/>
  <c r="D355" i="14"/>
  <c r="D354" i="14"/>
  <c r="E354" i="14" s="1"/>
  <c r="D353" i="14"/>
  <c r="E353" i="14" s="1"/>
  <c r="D352" i="14"/>
  <c r="E352" i="14" s="1"/>
  <c r="D351" i="14"/>
  <c r="E351" i="14" s="1"/>
  <c r="D350" i="14"/>
  <c r="E350" i="14" s="1"/>
  <c r="D349" i="14"/>
  <c r="E349" i="14" s="1"/>
  <c r="D348" i="14"/>
  <c r="E348" i="14" s="1"/>
  <c r="E347" i="14"/>
  <c r="D347" i="14"/>
  <c r="D346" i="14"/>
  <c r="E346" i="14" s="1"/>
  <c r="D345" i="14"/>
  <c r="E345" i="14" s="1"/>
  <c r="D344" i="14"/>
  <c r="E344" i="14" s="1"/>
  <c r="D343" i="14"/>
  <c r="E343" i="14" s="1"/>
  <c r="D342" i="14"/>
  <c r="E342" i="14" s="1"/>
  <c r="D341" i="14"/>
  <c r="E341" i="14" s="1"/>
  <c r="D340" i="14"/>
  <c r="E340" i="14" s="1"/>
  <c r="E339" i="14"/>
  <c r="D339" i="14"/>
  <c r="D338" i="14"/>
  <c r="E338" i="14" s="1"/>
  <c r="D337" i="14"/>
  <c r="E337" i="14" s="1"/>
  <c r="D336" i="14"/>
  <c r="E336" i="14" s="1"/>
  <c r="D335" i="14"/>
  <c r="E335" i="14" s="1"/>
  <c r="D334" i="14"/>
  <c r="E334" i="14" s="1"/>
  <c r="D333" i="14"/>
  <c r="E333" i="14" s="1"/>
  <c r="D332" i="14"/>
  <c r="E332" i="14" s="1"/>
  <c r="E331" i="14"/>
  <c r="D331" i="14"/>
  <c r="D330" i="14"/>
  <c r="E330" i="14" s="1"/>
  <c r="D329" i="14"/>
  <c r="E329" i="14" s="1"/>
  <c r="D328" i="14"/>
  <c r="E328" i="14" s="1"/>
  <c r="D327" i="14"/>
  <c r="E327" i="14" s="1"/>
  <c r="D326" i="14"/>
  <c r="E326" i="14" s="1"/>
  <c r="D325" i="14"/>
  <c r="E325" i="14" s="1"/>
  <c r="D324" i="14"/>
  <c r="E324" i="14" s="1"/>
  <c r="E323" i="14"/>
  <c r="D323" i="14"/>
  <c r="D322" i="14"/>
  <c r="E322" i="14" s="1"/>
  <c r="D321" i="14"/>
  <c r="E321" i="14" s="1"/>
  <c r="D320" i="14"/>
  <c r="E320" i="14" s="1"/>
  <c r="D319" i="14"/>
  <c r="E319" i="14" s="1"/>
  <c r="D318" i="14"/>
  <c r="E318" i="14" s="1"/>
  <c r="D317" i="14"/>
  <c r="E317" i="14" s="1"/>
  <c r="D316" i="14"/>
  <c r="E316" i="14" s="1"/>
  <c r="E315" i="14"/>
  <c r="D315" i="14"/>
  <c r="D314" i="14"/>
  <c r="E314" i="14" s="1"/>
  <c r="D313" i="14"/>
  <c r="E313" i="14" s="1"/>
  <c r="D312" i="14"/>
  <c r="E312" i="14" s="1"/>
  <c r="D311" i="14"/>
  <c r="E311" i="14" s="1"/>
  <c r="D310" i="14"/>
  <c r="E310" i="14" s="1"/>
  <c r="D309" i="14"/>
  <c r="E309" i="14" s="1"/>
  <c r="D308" i="14"/>
  <c r="E308" i="14" s="1"/>
  <c r="E307" i="14"/>
  <c r="D307" i="14"/>
  <c r="D306" i="14"/>
  <c r="E306" i="14" s="1"/>
  <c r="D305" i="14"/>
  <c r="E305" i="14" s="1"/>
  <c r="D304" i="14"/>
  <c r="E304" i="14" s="1"/>
  <c r="D303" i="14"/>
  <c r="E303" i="14" s="1"/>
  <c r="D302" i="14"/>
  <c r="E302" i="14" s="1"/>
  <c r="D301" i="14"/>
  <c r="E301" i="14" s="1"/>
  <c r="D300" i="14"/>
  <c r="E300" i="14" s="1"/>
  <c r="E299" i="14"/>
  <c r="D299" i="14"/>
  <c r="D298" i="14"/>
  <c r="E298" i="14" s="1"/>
  <c r="D297" i="14"/>
  <c r="E297" i="14" s="1"/>
  <c r="D296" i="14"/>
  <c r="E296" i="14" s="1"/>
  <c r="D295" i="14"/>
  <c r="E295" i="14" s="1"/>
  <c r="D294" i="14"/>
  <c r="E294" i="14" s="1"/>
  <c r="D293" i="14"/>
  <c r="E293" i="14" s="1"/>
  <c r="D292" i="14"/>
  <c r="E292" i="14" s="1"/>
  <c r="E291" i="14"/>
  <c r="D291" i="14"/>
  <c r="D290" i="14"/>
  <c r="E290" i="14" s="1"/>
  <c r="D289" i="14"/>
  <c r="E289" i="14" s="1"/>
  <c r="D288" i="14"/>
  <c r="E288" i="14" s="1"/>
  <c r="D287" i="14"/>
  <c r="E287" i="14" s="1"/>
  <c r="E286" i="14"/>
  <c r="D286" i="14"/>
  <c r="D285" i="14"/>
  <c r="E285" i="14" s="1"/>
  <c r="E284" i="14"/>
  <c r="D284" i="14"/>
  <c r="D283" i="14"/>
  <c r="E283" i="14" s="1"/>
  <c r="E282" i="14"/>
  <c r="D282" i="14"/>
  <c r="D281" i="14"/>
  <c r="E281" i="14" s="1"/>
  <c r="E280" i="14"/>
  <c r="D280" i="14"/>
  <c r="D279" i="14"/>
  <c r="E279" i="14" s="1"/>
  <c r="E278" i="14"/>
  <c r="D278" i="14"/>
  <c r="D277" i="14"/>
  <c r="E277" i="14" s="1"/>
  <c r="E276" i="14"/>
  <c r="D276" i="14"/>
  <c r="D275" i="14"/>
  <c r="E275" i="14" s="1"/>
  <c r="E274" i="14"/>
  <c r="D274" i="14"/>
  <c r="D273" i="14"/>
  <c r="E273" i="14" s="1"/>
  <c r="E272" i="14"/>
  <c r="D272" i="14"/>
  <c r="D271" i="14"/>
  <c r="E271" i="14" s="1"/>
  <c r="E270" i="14"/>
  <c r="D270" i="14"/>
  <c r="D269" i="14"/>
  <c r="E269" i="14" s="1"/>
  <c r="E268" i="14"/>
  <c r="D268" i="14"/>
  <c r="D267" i="14"/>
  <c r="E267" i="14" s="1"/>
  <c r="E266" i="14"/>
  <c r="D266" i="14"/>
  <c r="D265" i="14"/>
  <c r="E265" i="14" s="1"/>
  <c r="E264" i="14"/>
  <c r="D264" i="14"/>
  <c r="D263" i="14"/>
  <c r="E263" i="14" s="1"/>
  <c r="E262" i="14"/>
  <c r="D262" i="14"/>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D94" i="14"/>
  <c r="E94" i="14" s="1"/>
  <c r="J93" i="14"/>
  <c r="D93" i="14"/>
  <c r="E93" i="14" s="1"/>
  <c r="J92" i="14"/>
  <c r="D92" i="14"/>
  <c r="E92" i="14" s="1"/>
  <c r="J91" i="14"/>
  <c r="E91" i="14"/>
  <c r="D91" i="14"/>
  <c r="J90" i="14"/>
  <c r="D90" i="14"/>
  <c r="E90" i="14" s="1"/>
  <c r="J89" i="14"/>
  <c r="E89" i="14"/>
  <c r="D89" i="14"/>
  <c r="J88" i="14"/>
  <c r="D88" i="14"/>
  <c r="E88" i="14" s="1"/>
  <c r="J87" i="14"/>
  <c r="D87" i="14"/>
  <c r="E87" i="14" s="1"/>
  <c r="J86" i="14"/>
  <c r="D86" i="14"/>
  <c r="E86" i="14" s="1"/>
  <c r="J85" i="14"/>
  <c r="D85" i="14"/>
  <c r="E85" i="14" s="1"/>
  <c r="J84" i="14"/>
  <c r="D84" i="14"/>
  <c r="E84" i="14" s="1"/>
  <c r="J83" i="14"/>
  <c r="E83" i="14"/>
  <c r="D83" i="14"/>
  <c r="J82" i="14"/>
  <c r="D82" i="14"/>
  <c r="E82" i="14" s="1"/>
  <c r="J81" i="14"/>
  <c r="E81" i="14"/>
  <c r="D81" i="14"/>
  <c r="J80" i="14"/>
  <c r="D80" i="14"/>
  <c r="E80" i="14" s="1"/>
  <c r="J79" i="14"/>
  <c r="D79" i="14"/>
  <c r="E79" i="14" s="1"/>
  <c r="J78" i="14"/>
  <c r="D78" i="14"/>
  <c r="E78" i="14" s="1"/>
  <c r="J77" i="14"/>
  <c r="D77" i="14"/>
  <c r="E77" i="14" s="1"/>
  <c r="J76" i="14"/>
  <c r="D76" i="14"/>
  <c r="E76" i="14" s="1"/>
  <c r="J75" i="14"/>
  <c r="E75" i="14"/>
  <c r="D75" i="14"/>
  <c r="J74" i="14"/>
  <c r="D74" i="14"/>
  <c r="E74" i="14" s="1"/>
  <c r="J73" i="14"/>
  <c r="E73" i="14"/>
  <c r="D73" i="14"/>
  <c r="J72" i="14"/>
  <c r="D72" i="14"/>
  <c r="E72" i="14" s="1"/>
  <c r="J71" i="14"/>
  <c r="D71" i="14"/>
  <c r="E71" i="14" s="1"/>
  <c r="J70" i="14"/>
  <c r="D70" i="14"/>
  <c r="E70" i="14" s="1"/>
  <c r="J69" i="14"/>
  <c r="D69" i="14"/>
  <c r="E69" i="14" s="1"/>
  <c r="J68" i="14"/>
  <c r="D68" i="14"/>
  <c r="E68" i="14" s="1"/>
  <c r="J67" i="14"/>
  <c r="E67" i="14"/>
  <c r="D67" i="14"/>
  <c r="J66" i="14"/>
  <c r="D66" i="14"/>
  <c r="E66" i="14" s="1"/>
  <c r="J65" i="14"/>
  <c r="E65" i="14"/>
  <c r="D65" i="14"/>
  <c r="J64" i="14"/>
  <c r="D64" i="14"/>
  <c r="E64" i="14" s="1"/>
  <c r="J63" i="14"/>
  <c r="D63" i="14"/>
  <c r="E63" i="14" s="1"/>
  <c r="J62" i="14"/>
  <c r="D62" i="14"/>
  <c r="E62" i="14" s="1"/>
  <c r="J61" i="14"/>
  <c r="D61" i="14"/>
  <c r="E61" i="14" s="1"/>
  <c r="J60" i="14"/>
  <c r="E60" i="14"/>
  <c r="D60" i="14"/>
  <c r="J59" i="14"/>
  <c r="D59" i="14"/>
  <c r="E59" i="14" s="1"/>
  <c r="J58" i="14"/>
  <c r="E58" i="14"/>
  <c r="D58" i="14"/>
  <c r="J57" i="14"/>
  <c r="D57" i="14"/>
  <c r="E57" i="14" s="1"/>
  <c r="J56" i="14"/>
  <c r="E56" i="14"/>
  <c r="D56" i="14"/>
  <c r="J55" i="14"/>
  <c r="D55" i="14"/>
  <c r="E55" i="14" s="1"/>
  <c r="J54" i="14"/>
  <c r="E54" i="14"/>
  <c r="D54" i="14"/>
  <c r="J53" i="14"/>
  <c r="D53" i="14"/>
  <c r="E53" i="14" s="1"/>
  <c r="J52" i="14"/>
  <c r="E52" i="14"/>
  <c r="D52" i="14"/>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E21" i="14"/>
  <c r="D21" i="14"/>
  <c r="J20" i="14"/>
  <c r="E20" i="14"/>
  <c r="D20" i="14"/>
  <c r="J19" i="14"/>
  <c r="E19" i="14"/>
  <c r="D19" i="14"/>
  <c r="J18" i="14"/>
  <c r="D18" i="14"/>
  <c r="E18" i="14" s="1"/>
  <c r="J17" i="14"/>
  <c r="D17" i="14"/>
  <c r="E17" i="14" s="1"/>
  <c r="AH16" i="14"/>
  <c r="AF16" i="14"/>
  <c r="AD16" i="14"/>
  <c r="J16" i="14"/>
  <c r="D16" i="14"/>
  <c r="E16" i="14" s="1"/>
  <c r="J15" i="14"/>
  <c r="D15" i="14"/>
  <c r="E15" i="14" s="1"/>
  <c r="J14" i="14"/>
  <c r="E14" i="14"/>
  <c r="D14" i="14"/>
  <c r="J13" i="14"/>
  <c r="D13" i="14"/>
  <c r="E13" i="14" s="1"/>
  <c r="J12" i="14"/>
  <c r="D12" i="14"/>
  <c r="E12" i="14" s="1"/>
  <c r="J11" i="14"/>
  <c r="D11" i="14"/>
  <c r="E11" i="14" s="1"/>
  <c r="J10" i="14"/>
  <c r="E10" i="14"/>
  <c r="D10" i="14"/>
  <c r="J9" i="14"/>
  <c r="D9" i="14"/>
  <c r="E9" i="14" s="1"/>
  <c r="J8" i="14"/>
  <c r="E8" i="14"/>
  <c r="D8" i="14"/>
  <c r="J7" i="14"/>
  <c r="D7" i="14"/>
  <c r="E7" i="14" s="1"/>
  <c r="J6" i="14"/>
  <c r="E6" i="14"/>
  <c r="D6" i="14"/>
  <c r="J5" i="14"/>
  <c r="D5" i="14"/>
  <c r="E5" i="14" s="1"/>
  <c r="J4" i="14"/>
  <c r="D4" i="14"/>
  <c r="E4" i="14" s="1"/>
  <c r="J3" i="14"/>
  <c r="E3" i="14"/>
  <c r="D3" i="14"/>
  <c r="Y2" i="14"/>
  <c r="X2" i="14"/>
  <c r="W2" i="14"/>
  <c r="R2" i="14" a="1"/>
  <c r="R2" i="14" s="1"/>
  <c r="Q2" i="14" s="1" a="1"/>
  <c r="Q2" i="14" s="1"/>
  <c r="N2" i="14" a="1"/>
  <c r="K2" i="14" a="1"/>
  <c r="J2" i="14"/>
  <c r="H2" i="14"/>
  <c r="H2" i="14" a="1"/>
  <c r="G2" i="14"/>
  <c r="G2" i="14" a="1"/>
  <c r="E2" i="14"/>
  <c r="D2" i="14"/>
  <c r="A2" i="14" a="1"/>
  <c r="A2" i="14" s="1"/>
  <c r="B2" i="14" s="1" a="1"/>
  <c r="B2" i="14" s="1"/>
  <c r="AB48" i="12"/>
  <c r="N53" i="11"/>
  <c r="G49" i="11"/>
  <c r="I49" i="11" s="1"/>
  <c r="E49" i="11"/>
  <c r="G48" i="11"/>
  <c r="I48" i="11" s="1"/>
  <c r="E48" i="11"/>
  <c r="G47" i="11"/>
  <c r="E47" i="11"/>
  <c r="I47" i="11" s="1"/>
  <c r="P46" i="11"/>
  <c r="P45" i="11"/>
  <c r="G44" i="11"/>
  <c r="E44" i="11"/>
  <c r="I44" i="11" s="1"/>
  <c r="G43" i="11"/>
  <c r="I43" i="11" s="1"/>
  <c r="E43" i="11"/>
  <c r="G42" i="11"/>
  <c r="I42" i="11" s="1"/>
  <c r="E42" i="11"/>
  <c r="G41" i="11"/>
  <c r="E41" i="11"/>
  <c r="I41" i="11" s="1"/>
  <c r="G40" i="11"/>
  <c r="E40" i="11"/>
  <c r="I40" i="11" s="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E16" i="10"/>
  <c r="I16" i="10" s="1"/>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E70" i="8"/>
  <c r="D70" i="8"/>
  <c r="C70" i="8"/>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c r="Y804" i="6" a="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c r="M804" i="6" a="1"/>
  <c r="L804" i="6" a="1"/>
  <c r="L804" i="6" s="1"/>
  <c r="K804" i="6" a="1"/>
  <c r="K804" i="6" s="1"/>
  <c r="AI803" i="6" a="1"/>
  <c r="AI803" i="6" s="1"/>
  <c r="AH803" i="6" a="1"/>
  <c r="AH803" i="6" s="1"/>
  <c r="AG803" i="6"/>
  <c r="AG803" i="6" a="1"/>
  <c r="AF803" i="6" a="1"/>
  <c r="AF803" i="6" s="1"/>
  <c r="AE803" i="6" a="1"/>
  <c r="AE803" i="6" s="1"/>
  <c r="AD803" i="6" a="1"/>
  <c r="AD803" i="6" s="1"/>
  <c r="AC803" i="6" a="1"/>
  <c r="AC803" i="6" s="1"/>
  <c r="AB803" i="6" a="1"/>
  <c r="AB803" i="6" s="1"/>
  <c r="AA803" i="6" a="1"/>
  <c r="AA803" i="6" s="1"/>
  <c r="Z803" i="6" a="1"/>
  <c r="Z803" i="6" s="1"/>
  <c r="Y803" i="6"/>
  <c r="Y803" i="6" a="1"/>
  <c r="X803" i="6" a="1"/>
  <c r="X803" i="6" s="1"/>
  <c r="W803" i="6" a="1"/>
  <c r="W803" i="6" s="1"/>
  <c r="V803" i="6" a="1"/>
  <c r="V803" i="6" s="1"/>
  <c r="U803" i="6" a="1"/>
  <c r="U803" i="6" s="1"/>
  <c r="T803" i="6" a="1"/>
  <c r="T803" i="6" s="1"/>
  <c r="S803" i="6" a="1"/>
  <c r="S803" i="6" s="1"/>
  <c r="R803" i="6" a="1"/>
  <c r="R803" i="6" s="1"/>
  <c r="Q803" i="6"/>
  <c r="Q803" i="6" a="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c r="AC802" i="6" a="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c r="M802" i="6" a="1"/>
  <c r="L802" i="6" a="1"/>
  <c r="L802" i="6" s="1"/>
  <c r="K802" i="6" a="1"/>
  <c r="K802" i="6" s="1"/>
  <c r="AI801" i="6" a="1"/>
  <c r="AI801" i="6" s="1"/>
  <c r="AH801" i="6" a="1"/>
  <c r="AH801" i="6" s="1"/>
  <c r="AG801" i="6"/>
  <c r="AG801" i="6" a="1"/>
  <c r="AF801" i="6" a="1"/>
  <c r="AF801" i="6" s="1"/>
  <c r="AE801" i="6" a="1"/>
  <c r="AE801" i="6" s="1"/>
  <c r="AD801" i="6" a="1"/>
  <c r="AD801" i="6" s="1"/>
  <c r="AC801" i="6" a="1"/>
  <c r="AC801" i="6" s="1"/>
  <c r="AB801" i="6" a="1"/>
  <c r="AB801" i="6" s="1"/>
  <c r="AA801" i="6" a="1"/>
  <c r="AA801" i="6" s="1"/>
  <c r="Z801" i="6" a="1"/>
  <c r="Z801" i="6" s="1"/>
  <c r="Y801" i="6"/>
  <c r="Y801" i="6" a="1"/>
  <c r="X801" i="6" a="1"/>
  <c r="X801" i="6" s="1"/>
  <c r="W801" i="6" a="1"/>
  <c r="W801" i="6" s="1"/>
  <c r="V801" i="6" a="1"/>
  <c r="V801" i="6" s="1"/>
  <c r="U801" i="6" a="1"/>
  <c r="U801" i="6" s="1"/>
  <c r="T801" i="6" a="1"/>
  <c r="T801" i="6" s="1"/>
  <c r="S801" i="6" a="1"/>
  <c r="S801" i="6" s="1"/>
  <c r="R801" i="6" a="1"/>
  <c r="R801" i="6" s="1"/>
  <c r="Q801" i="6"/>
  <c r="Q801" i="6" a="1"/>
  <c r="P801" i="6" a="1"/>
  <c r="P801" i="6" s="1"/>
  <c r="O801" i="6" a="1"/>
  <c r="O801" i="6" s="1"/>
  <c r="N801" i="6" a="1"/>
  <c r="N801" i="6" s="1"/>
  <c r="M801" i="6"/>
  <c r="M801" i="6" a="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c r="Y800" i="6" a="1"/>
  <c r="X800" i="6" a="1"/>
  <c r="X800" i="6" s="1"/>
  <c r="W800" i="6" a="1"/>
  <c r="W800" i="6" s="1"/>
  <c r="V800" i="6" a="1"/>
  <c r="V800" i="6" s="1"/>
  <c r="U800" i="6"/>
  <c r="U800" i="6" a="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c r="AG799" i="6" a="1"/>
  <c r="AF799" i="6" a="1"/>
  <c r="AF799" i="6" s="1"/>
  <c r="AE799" i="6" a="1"/>
  <c r="AE799" i="6" s="1"/>
  <c r="AD799" i="6" a="1"/>
  <c r="AD799" i="6" s="1"/>
  <c r="AC799" i="6" a="1"/>
  <c r="AC799" i="6" s="1"/>
  <c r="AB799" i="6" a="1"/>
  <c r="AB799" i="6" s="1"/>
  <c r="AA799" i="6" a="1"/>
  <c r="AA799" i="6" s="1"/>
  <c r="Z799" i="6" a="1"/>
  <c r="Z799" i="6" s="1"/>
  <c r="Y799" i="6"/>
  <c r="Y799" i="6" a="1"/>
  <c r="X799" i="6" a="1"/>
  <c r="X799" i="6" s="1"/>
  <c r="W799" i="6" a="1"/>
  <c r="W799" i="6" s="1"/>
  <c r="V799" i="6" a="1"/>
  <c r="V799" i="6" s="1"/>
  <c r="U799" i="6" a="1"/>
  <c r="U799" i="6" s="1"/>
  <c r="T799" i="6" a="1"/>
  <c r="T799" i="6" s="1"/>
  <c r="S799" i="6" a="1"/>
  <c r="S799" i="6" s="1"/>
  <c r="R799" i="6" a="1"/>
  <c r="R799" i="6" s="1"/>
  <c r="Q799" i="6"/>
  <c r="Q799" i="6" a="1"/>
  <c r="P799" i="6" a="1"/>
  <c r="P799" i="6" s="1"/>
  <c r="O799" i="6" a="1"/>
  <c r="O799" i="6" s="1"/>
  <c r="N799" i="6" a="1"/>
  <c r="N799" i="6" s="1"/>
  <c r="M799" i="6" a="1"/>
  <c r="M799" i="6" s="1"/>
  <c r="L799" i="6" a="1"/>
  <c r="L799" i="6" s="1"/>
  <c r="K799" i="6" a="1"/>
  <c r="K799" i="6" s="1"/>
  <c r="AI798" i="6" a="1"/>
  <c r="AI798" i="6" s="1"/>
  <c r="AH798" i="6" a="1"/>
  <c r="AH798" i="6" s="1"/>
  <c r="AG798" i="6"/>
  <c r="AG798" i="6" a="1"/>
  <c r="AF798" i="6" a="1"/>
  <c r="AF798" i="6" s="1"/>
  <c r="AE798" i="6"/>
  <c r="AE798" i="6" a="1"/>
  <c r="AD798" i="6" a="1"/>
  <c r="AD798" i="6" s="1"/>
  <c r="AC798" i="6" a="1"/>
  <c r="AC798" i="6" s="1"/>
  <c r="AB798" i="6" a="1"/>
  <c r="AB798" i="6" s="1"/>
  <c r="AA798" i="6" a="1"/>
  <c r="AA798" i="6" s="1"/>
  <c r="Z798" i="6" a="1"/>
  <c r="Z798" i="6" s="1"/>
  <c r="Y798" i="6"/>
  <c r="Y798" i="6" a="1"/>
  <c r="X798" i="6" a="1"/>
  <c r="X798" i="6" s="1"/>
  <c r="W798" i="6"/>
  <c r="W798" i="6" a="1"/>
  <c r="V798" i="6" a="1"/>
  <c r="V798" i="6" s="1"/>
  <c r="U798" i="6" a="1"/>
  <c r="U798" i="6" s="1"/>
  <c r="T798" i="6" a="1"/>
  <c r="T798" i="6" s="1"/>
  <c r="S798" i="6" a="1"/>
  <c r="S798" i="6" s="1"/>
  <c r="R798" i="6" a="1"/>
  <c r="R798" i="6" s="1"/>
  <c r="Q798" i="6"/>
  <c r="Q798" i="6" a="1"/>
  <c r="P798" i="6" a="1"/>
  <c r="P798" i="6" s="1"/>
  <c r="O798" i="6"/>
  <c r="O798" i="6" a="1"/>
  <c r="N798" i="6" a="1"/>
  <c r="N798" i="6" s="1"/>
  <c r="M798" i="6" a="1"/>
  <c r="M798" i="6" s="1"/>
  <c r="L798" i="6" a="1"/>
  <c r="L798" i="6" s="1"/>
  <c r="K798" i="6" a="1"/>
  <c r="K798" i="6" s="1"/>
  <c r="AI797" i="6" a="1"/>
  <c r="AI797" i="6" s="1"/>
  <c r="AH797" i="6"/>
  <c r="AH797" i="6" a="1"/>
  <c r="AG797" i="6" a="1"/>
  <c r="AG797" i="6" s="1"/>
  <c r="AF797" i="6"/>
  <c r="AF797" i="6" a="1"/>
  <c r="AE797" i="6" a="1"/>
  <c r="AE797" i="6" s="1"/>
  <c r="AD797" i="6" a="1"/>
  <c r="AD797" i="6" s="1"/>
  <c r="AC797" i="6" a="1"/>
  <c r="AC797" i="6" s="1"/>
  <c r="AB797" i="6" a="1"/>
  <c r="AB797" i="6" s="1"/>
  <c r="AA797" i="6" a="1"/>
  <c r="AA797" i="6" s="1"/>
  <c r="Z797" i="6"/>
  <c r="Z797" i="6" a="1"/>
  <c r="Y797" i="6" a="1"/>
  <c r="Y797" i="6" s="1"/>
  <c r="X797" i="6"/>
  <c r="X797" i="6" a="1"/>
  <c r="W797" i="6" a="1"/>
  <c r="W797" i="6" s="1"/>
  <c r="V797" i="6" a="1"/>
  <c r="V797" i="6" s="1"/>
  <c r="U797" i="6" a="1"/>
  <c r="U797" i="6" s="1"/>
  <c r="T797" i="6" a="1"/>
  <c r="T797" i="6" s="1"/>
  <c r="S797" i="6" a="1"/>
  <c r="S797" i="6" s="1"/>
  <c r="R797" i="6"/>
  <c r="R797" i="6" a="1"/>
  <c r="Q797" i="6" a="1"/>
  <c r="Q797" i="6" s="1"/>
  <c r="P797" i="6"/>
  <c r="P797" i="6" a="1"/>
  <c r="O797" i="6" a="1"/>
  <c r="O797" i="6" s="1"/>
  <c r="N797" i="6" a="1"/>
  <c r="N797" i="6" s="1"/>
  <c r="M797" i="6" a="1"/>
  <c r="M797" i="6" s="1"/>
  <c r="L797" i="6" a="1"/>
  <c r="L797" i="6" s="1"/>
  <c r="K797" i="6" a="1"/>
  <c r="K797" i="6" s="1"/>
  <c r="AI796" i="6"/>
  <c r="AI796" i="6" a="1"/>
  <c r="AH796" i="6" a="1"/>
  <c r="AH796" i="6" s="1"/>
  <c r="AG796" i="6"/>
  <c r="AG796" i="6" a="1"/>
  <c r="AF796" i="6" a="1"/>
  <c r="AF796" i="6" s="1"/>
  <c r="AE796" i="6" a="1"/>
  <c r="AE796" i="6" s="1"/>
  <c r="AD796" i="6" a="1"/>
  <c r="AD796" i="6" s="1"/>
  <c r="AC796" i="6" a="1"/>
  <c r="AC796" i="6" s="1"/>
  <c r="AB796" i="6" a="1"/>
  <c r="AB796" i="6" s="1"/>
  <c r="AA796" i="6"/>
  <c r="AA796" i="6" a="1"/>
  <c r="Z796" i="6" a="1"/>
  <c r="Z796" i="6" s="1"/>
  <c r="Y796" i="6"/>
  <c r="Y796" i="6" a="1"/>
  <c r="X796" i="6" a="1"/>
  <c r="X796" i="6" s="1"/>
  <c r="W796" i="6" a="1"/>
  <c r="W796" i="6" s="1"/>
  <c r="V796" i="6" a="1"/>
  <c r="V796" i="6" s="1"/>
  <c r="U796" i="6" a="1"/>
  <c r="U796" i="6" s="1"/>
  <c r="T796" i="6" a="1"/>
  <c r="T796" i="6" s="1"/>
  <c r="S796" i="6"/>
  <c r="S796" i="6" a="1"/>
  <c r="R796" i="6" a="1"/>
  <c r="R796" i="6" s="1"/>
  <c r="Q796" i="6"/>
  <c r="Q796" i="6" a="1"/>
  <c r="P796" i="6" a="1"/>
  <c r="P796" i="6" s="1"/>
  <c r="O796" i="6" a="1"/>
  <c r="O796" i="6" s="1"/>
  <c r="N796" i="6" a="1"/>
  <c r="N796" i="6" s="1"/>
  <c r="M796" i="6" a="1"/>
  <c r="M796" i="6" s="1"/>
  <c r="L796" i="6" a="1"/>
  <c r="L796" i="6" s="1"/>
  <c r="K796" i="6"/>
  <c r="K796" i="6" a="1"/>
  <c r="AI795" i="6" a="1"/>
  <c r="AI795" i="6" s="1"/>
  <c r="AH795" i="6"/>
  <c r="AH795" i="6" a="1"/>
  <c r="AG795" i="6" a="1"/>
  <c r="AG795" i="6" s="1"/>
  <c r="AF795" i="6" a="1"/>
  <c r="AF795" i="6" s="1"/>
  <c r="AE795" i="6" a="1"/>
  <c r="AE795" i="6" s="1"/>
  <c r="AD795" i="6" a="1"/>
  <c r="AD795" i="6" s="1"/>
  <c r="AC795" i="6" a="1"/>
  <c r="AC795" i="6" s="1"/>
  <c r="AB795" i="6"/>
  <c r="AB795" i="6" a="1"/>
  <c r="AA795" i="6" a="1"/>
  <c r="AA795" i="6" s="1"/>
  <c r="Z795" i="6"/>
  <c r="Z795" i="6" a="1"/>
  <c r="Y795" i="6" a="1"/>
  <c r="Y795" i="6" s="1"/>
  <c r="X795" i="6" a="1"/>
  <c r="X795" i="6" s="1"/>
  <c r="W795" i="6" a="1"/>
  <c r="W795" i="6" s="1"/>
  <c r="V795" i="6" a="1"/>
  <c r="V795" i="6" s="1"/>
  <c r="U795" i="6" a="1"/>
  <c r="U795" i="6" s="1"/>
  <c r="T795" i="6"/>
  <c r="T795" i="6" a="1"/>
  <c r="S795" i="6" a="1"/>
  <c r="S795" i="6" s="1"/>
  <c r="R795" i="6"/>
  <c r="R795" i="6" a="1"/>
  <c r="Q795" i="6" a="1"/>
  <c r="Q795" i="6" s="1"/>
  <c r="P795" i="6" a="1"/>
  <c r="P795" i="6" s="1"/>
  <c r="O795" i="6" a="1"/>
  <c r="O795" i="6" s="1"/>
  <c r="N795" i="6" a="1"/>
  <c r="N795" i="6" s="1"/>
  <c r="M795" i="6" a="1"/>
  <c r="M795" i="6" s="1"/>
  <c r="L795" i="6"/>
  <c r="L795" i="6" a="1"/>
  <c r="K795" i="6" a="1"/>
  <c r="K795" i="6" s="1"/>
  <c r="AI794" i="6"/>
  <c r="AI794" i="6" a="1"/>
  <c r="AH794" i="6" a="1"/>
  <c r="AH794" i="6" s="1"/>
  <c r="AG794" i="6" a="1"/>
  <c r="AG794" i="6" s="1"/>
  <c r="AF794" i="6" a="1"/>
  <c r="AF794" i="6" s="1"/>
  <c r="AE794" i="6" a="1"/>
  <c r="AE794" i="6" s="1"/>
  <c r="AD794" i="6" a="1"/>
  <c r="AD794" i="6" s="1"/>
  <c r="AC794" i="6"/>
  <c r="AC794" i="6" a="1"/>
  <c r="AB794" i="6" a="1"/>
  <c r="AB794" i="6" s="1"/>
  <c r="AA794" i="6"/>
  <c r="AA794" i="6" a="1"/>
  <c r="Z794" i="6" a="1"/>
  <c r="Z794" i="6" s="1"/>
  <c r="Y794" i="6" a="1"/>
  <c r="Y794" i="6" s="1"/>
  <c r="X794" i="6" a="1"/>
  <c r="X794" i="6" s="1"/>
  <c r="W794" i="6" a="1"/>
  <c r="W794" i="6" s="1"/>
  <c r="V794" i="6" a="1"/>
  <c r="V794" i="6" s="1"/>
  <c r="U794" i="6"/>
  <c r="U794" i="6" a="1"/>
  <c r="T794" i="6" a="1"/>
  <c r="T794" i="6" s="1"/>
  <c r="S794" i="6"/>
  <c r="S794" i="6" a="1"/>
  <c r="R794" i="6" a="1"/>
  <c r="R794" i="6" s="1"/>
  <c r="Q794" i="6" a="1"/>
  <c r="Q794" i="6" s="1"/>
  <c r="P794" i="6" a="1"/>
  <c r="P794" i="6" s="1"/>
  <c r="O794" i="6" a="1"/>
  <c r="O794" i="6" s="1"/>
  <c r="N794" i="6" a="1"/>
  <c r="N794" i="6" s="1"/>
  <c r="M794" i="6"/>
  <c r="M794" i="6" a="1"/>
  <c r="L794" i="6" a="1"/>
  <c r="L794" i="6" s="1"/>
  <c r="K794" i="6"/>
  <c r="K794" i="6" a="1"/>
  <c r="AI793" i="6" a="1"/>
  <c r="AI793" i="6" s="1"/>
  <c r="AH793" i="6" a="1"/>
  <c r="AH793" i="6" s="1"/>
  <c r="AG793" i="6" a="1"/>
  <c r="AG793" i="6" s="1"/>
  <c r="AF793" i="6" a="1"/>
  <c r="AF793" i="6" s="1"/>
  <c r="AE793" i="6" a="1"/>
  <c r="AE793" i="6" s="1"/>
  <c r="AD793" i="6"/>
  <c r="AD793" i="6" a="1"/>
  <c r="AC793" i="6" a="1"/>
  <c r="AC793" i="6" s="1"/>
  <c r="AB793" i="6"/>
  <c r="AB793" i="6" a="1"/>
  <c r="AA793" i="6" a="1"/>
  <c r="AA793" i="6" s="1"/>
  <c r="Z793" i="6" a="1"/>
  <c r="Z793" i="6" s="1"/>
  <c r="Y793" i="6" a="1"/>
  <c r="Y793" i="6" s="1"/>
  <c r="X793" i="6" a="1"/>
  <c r="X793" i="6" s="1"/>
  <c r="W793" i="6" a="1"/>
  <c r="W793" i="6" s="1"/>
  <c r="V793" i="6"/>
  <c r="V793" i="6" a="1"/>
  <c r="U793" i="6" a="1"/>
  <c r="U793" i="6" s="1"/>
  <c r="T793" i="6"/>
  <c r="T793" i="6" a="1"/>
  <c r="S793" i="6" a="1"/>
  <c r="S793" i="6" s="1"/>
  <c r="R793" i="6" a="1"/>
  <c r="R793" i="6" s="1"/>
  <c r="Q793" i="6" a="1"/>
  <c r="Q793" i="6" s="1"/>
  <c r="P793" i="6" a="1"/>
  <c r="P793" i="6" s="1"/>
  <c r="O793" i="6" a="1"/>
  <c r="O793" i="6" s="1"/>
  <c r="N793" i="6"/>
  <c r="N793" i="6" a="1"/>
  <c r="M793" i="6" a="1"/>
  <c r="M793" i="6" s="1"/>
  <c r="L793" i="6"/>
  <c r="L793" i="6" a="1"/>
  <c r="K793" i="6" a="1"/>
  <c r="K793" i="6" s="1"/>
  <c r="AI792" i="6" a="1"/>
  <c r="AI792" i="6" s="1"/>
  <c r="AH792" i="6" a="1"/>
  <c r="AH792" i="6" s="1"/>
  <c r="AG792" i="6" a="1"/>
  <c r="AG792" i="6" s="1"/>
  <c r="AF792" i="6" a="1"/>
  <c r="AF792" i="6" s="1"/>
  <c r="AE792" i="6"/>
  <c r="AE792" i="6" a="1"/>
  <c r="AD792" i="6" a="1"/>
  <c r="AD792" i="6" s="1"/>
  <c r="AC792" i="6"/>
  <c r="AC792" i="6" a="1"/>
  <c r="AB792" i="6" a="1"/>
  <c r="AB792" i="6" s="1"/>
  <c r="AA792" i="6"/>
  <c r="AA792" i="6" a="1"/>
  <c r="Z792" i="6" a="1"/>
  <c r="Z792" i="6" s="1"/>
  <c r="Y792" i="6"/>
  <c r="Y792" i="6" a="1"/>
  <c r="X792" i="6" a="1"/>
  <c r="X792" i="6" s="1"/>
  <c r="W792" i="6"/>
  <c r="W792" i="6" a="1"/>
  <c r="V792" i="6" a="1"/>
  <c r="V792" i="6" s="1"/>
  <c r="U792" i="6"/>
  <c r="U792" i="6" a="1"/>
  <c r="T792" i="6" a="1"/>
  <c r="T792" i="6" s="1"/>
  <c r="S792" i="6"/>
  <c r="S792" i="6" a="1"/>
  <c r="R792" i="6" a="1"/>
  <c r="R792" i="6" s="1"/>
  <c r="Q792" i="6"/>
  <c r="Q792" i="6" a="1"/>
  <c r="P792" i="6" a="1"/>
  <c r="P792" i="6" s="1"/>
  <c r="O792" i="6"/>
  <c r="O792" i="6" a="1"/>
  <c r="N792" i="6" a="1"/>
  <c r="N792" i="6" s="1"/>
  <c r="M792" i="6"/>
  <c r="M792" i="6" a="1"/>
  <c r="L792" i="6" a="1"/>
  <c r="L792" i="6" s="1"/>
  <c r="K792" i="6"/>
  <c r="K792" i="6" a="1"/>
  <c r="AI791" i="6" a="1"/>
  <c r="AI791" i="6" s="1"/>
  <c r="AH791" i="6"/>
  <c r="AH791" i="6" a="1"/>
  <c r="AG791" i="6" a="1"/>
  <c r="AG791" i="6" s="1"/>
  <c r="AF791" i="6"/>
  <c r="AF791" i="6" a="1"/>
  <c r="AE791" i="6" a="1"/>
  <c r="AE791" i="6" s="1"/>
  <c r="AD791" i="6"/>
  <c r="AD791" i="6" a="1"/>
  <c r="AC791" i="6" a="1"/>
  <c r="AC791" i="6" s="1"/>
  <c r="AB791" i="6"/>
  <c r="AB791" i="6" a="1"/>
  <c r="AA791" i="6" a="1"/>
  <c r="AA791" i="6" s="1"/>
  <c r="Z791" i="6"/>
  <c r="Z791" i="6" a="1"/>
  <c r="Y791" i="6" a="1"/>
  <c r="Y791" i="6" s="1"/>
  <c r="X791" i="6"/>
  <c r="X791" i="6" a="1"/>
  <c r="W791" i="6" a="1"/>
  <c r="W791" i="6" s="1"/>
  <c r="V791" i="6"/>
  <c r="V791" i="6" a="1"/>
  <c r="U791" i="6" a="1"/>
  <c r="U791" i="6" s="1"/>
  <c r="T791" i="6"/>
  <c r="T791" i="6" a="1"/>
  <c r="S791" i="6" a="1"/>
  <c r="S791" i="6" s="1"/>
  <c r="R791" i="6"/>
  <c r="R791" i="6" a="1"/>
  <c r="Q791" i="6" a="1"/>
  <c r="Q791" i="6" s="1"/>
  <c r="P791" i="6" a="1"/>
  <c r="P791" i="6" s="1"/>
  <c r="O791" i="6" a="1"/>
  <c r="O791" i="6" s="1"/>
  <c r="N791" i="6" a="1"/>
  <c r="N791" i="6" s="1"/>
  <c r="M791" i="6" a="1"/>
  <c r="M791" i="6" s="1"/>
  <c r="L791" i="6"/>
  <c r="L791" i="6" a="1"/>
  <c r="K791" i="6" a="1"/>
  <c r="K791" i="6" s="1"/>
  <c r="AI790" i="6" a="1"/>
  <c r="AI790" i="6" s="1"/>
  <c r="AH790" i="6"/>
  <c r="AH790" i="6" a="1"/>
  <c r="AG790" i="6" a="1"/>
  <c r="AG790" i="6" s="1"/>
  <c r="AF790" i="6" a="1"/>
  <c r="AF790" i="6" s="1"/>
  <c r="AE790" i="6" a="1"/>
  <c r="AE790" i="6" s="1"/>
  <c r="AD790" i="6"/>
  <c r="AD790" i="6" a="1"/>
  <c r="AC790" i="6" a="1"/>
  <c r="AC790" i="6" s="1"/>
  <c r="AB790" i="6"/>
  <c r="AB790" i="6" a="1"/>
  <c r="AA790" i="6" a="1"/>
  <c r="AA790" i="6" s="1"/>
  <c r="Z790" i="6"/>
  <c r="Z790" i="6" a="1"/>
  <c r="Y790" i="6" a="1"/>
  <c r="Y790" i="6" s="1"/>
  <c r="X790" i="6" a="1"/>
  <c r="X790" i="6" s="1"/>
  <c r="W790" i="6" a="1"/>
  <c r="W790" i="6" s="1"/>
  <c r="V790" i="6"/>
  <c r="V790" i="6" a="1"/>
  <c r="U790" i="6" a="1"/>
  <c r="U790" i="6" s="1"/>
  <c r="T790" i="6"/>
  <c r="T790" i="6" a="1"/>
  <c r="S790" i="6" a="1"/>
  <c r="S790" i="6" s="1"/>
  <c r="R790" i="6"/>
  <c r="R790" i="6" a="1"/>
  <c r="Q790" i="6" a="1"/>
  <c r="Q790" i="6" s="1"/>
  <c r="P790" i="6" a="1"/>
  <c r="P790" i="6" s="1"/>
  <c r="O790" i="6" a="1"/>
  <c r="O790" i="6" s="1"/>
  <c r="N790" i="6"/>
  <c r="N790" i="6" a="1"/>
  <c r="M790" i="6" a="1"/>
  <c r="M790" i="6" s="1"/>
  <c r="L790" i="6"/>
  <c r="L790" i="6" a="1"/>
  <c r="K790" i="6" a="1"/>
  <c r="K790" i="6" s="1"/>
  <c r="AI789" i="6" a="1"/>
  <c r="AI789" i="6" s="1"/>
  <c r="AH789" i="6"/>
  <c r="AH789" i="6" a="1"/>
  <c r="AG789" i="6" a="1"/>
  <c r="AG789" i="6" s="1"/>
  <c r="AF789" i="6"/>
  <c r="AF789" i="6" a="1"/>
  <c r="AE789" i="6" a="1"/>
  <c r="AE789" i="6" s="1"/>
  <c r="AD789" i="6" a="1"/>
  <c r="AD789" i="6" s="1"/>
  <c r="AC789" i="6" a="1"/>
  <c r="AC789" i="6" s="1"/>
  <c r="AB789" i="6"/>
  <c r="AB789" i="6" a="1"/>
  <c r="AA789" i="6" a="1"/>
  <c r="AA789" i="6" s="1"/>
  <c r="Z789" i="6"/>
  <c r="Z789" i="6" a="1"/>
  <c r="Y789" i="6" a="1"/>
  <c r="Y789" i="6" s="1"/>
  <c r="X789" i="6"/>
  <c r="X789" i="6" a="1"/>
  <c r="W789" i="6" a="1"/>
  <c r="W789" i="6" s="1"/>
  <c r="V789" i="6" a="1"/>
  <c r="V789" i="6" s="1"/>
  <c r="U789" i="6" a="1"/>
  <c r="U789" i="6" s="1"/>
  <c r="T789" i="6"/>
  <c r="T789" i="6" a="1"/>
  <c r="S789" i="6" a="1"/>
  <c r="S789" i="6" s="1"/>
  <c r="R789" i="6"/>
  <c r="R789" i="6" a="1"/>
  <c r="Q789" i="6" a="1"/>
  <c r="Q789" i="6" s="1"/>
  <c r="P789" i="6"/>
  <c r="P789" i="6" a="1"/>
  <c r="O789" i="6" a="1"/>
  <c r="O789" i="6" s="1"/>
  <c r="N789" i="6" a="1"/>
  <c r="N789" i="6" s="1"/>
  <c r="M789" i="6" a="1"/>
  <c r="M789" i="6" s="1"/>
  <c r="L789" i="6"/>
  <c r="L789" i="6" a="1"/>
  <c r="K789" i="6" a="1"/>
  <c r="K789" i="6" s="1"/>
  <c r="AI788" i="6" a="1"/>
  <c r="AI788" i="6" s="1"/>
  <c r="AH788" i="6"/>
  <c r="AH788" i="6" a="1"/>
  <c r="AG788" i="6" a="1"/>
  <c r="AG788" i="6" s="1"/>
  <c r="AF788" i="6"/>
  <c r="AF788" i="6" a="1"/>
  <c r="AE788" i="6" a="1"/>
  <c r="AE788" i="6" s="1"/>
  <c r="AD788" i="6"/>
  <c r="AD788" i="6" a="1"/>
  <c r="AC788" i="6" a="1"/>
  <c r="AC788" i="6" s="1"/>
  <c r="AB788" i="6" a="1"/>
  <c r="AB788" i="6" s="1"/>
  <c r="AA788" i="6" a="1"/>
  <c r="AA788" i="6" s="1"/>
  <c r="Z788" i="6"/>
  <c r="Z788" i="6" a="1"/>
  <c r="Y788" i="6" a="1"/>
  <c r="Y788" i="6" s="1"/>
  <c r="X788" i="6"/>
  <c r="X788" i="6" a="1"/>
  <c r="W788" i="6" a="1"/>
  <c r="W788" i="6" s="1"/>
  <c r="V788" i="6"/>
  <c r="V788" i="6" a="1"/>
  <c r="U788" i="6" a="1"/>
  <c r="U788" i="6" s="1"/>
  <c r="T788" i="6" a="1"/>
  <c r="T788" i="6" s="1"/>
  <c r="S788" i="6" a="1"/>
  <c r="S788" i="6" s="1"/>
  <c r="R788" i="6"/>
  <c r="R788" i="6" a="1"/>
  <c r="Q788" i="6" a="1"/>
  <c r="Q788" i="6" s="1"/>
  <c r="P788" i="6"/>
  <c r="P788" i="6" a="1"/>
  <c r="O788" i="6" a="1"/>
  <c r="O788" i="6" s="1"/>
  <c r="N788" i="6"/>
  <c r="N788" i="6" a="1"/>
  <c r="M788" i="6" a="1"/>
  <c r="M788" i="6" s="1"/>
  <c r="L788" i="6" a="1"/>
  <c r="L788" i="6" s="1"/>
  <c r="K788" i="6" a="1"/>
  <c r="K788" i="6" s="1"/>
  <c r="AI787" i="6" a="1"/>
  <c r="AI787" i="6" s="1"/>
  <c r="AH787" i="6" a="1"/>
  <c r="AH787" i="6" s="1"/>
  <c r="AG787" i="6" a="1"/>
  <c r="AG787" i="6" s="1"/>
  <c r="AF787" i="6"/>
  <c r="AF787" i="6" a="1"/>
  <c r="AE787" i="6" a="1"/>
  <c r="AE787" i="6" s="1"/>
  <c r="AD787" i="6"/>
  <c r="AD787" i="6" a="1"/>
  <c r="AC787" i="6" a="1"/>
  <c r="AC787" i="6" s="1"/>
  <c r="AB787" i="6"/>
  <c r="AB787" i="6" a="1"/>
  <c r="AA787" i="6" a="1"/>
  <c r="AA787" i="6" s="1"/>
  <c r="Z787" i="6" a="1"/>
  <c r="Z787" i="6" s="1"/>
  <c r="Y787" i="6" a="1"/>
  <c r="Y787" i="6" s="1"/>
  <c r="X787" i="6"/>
  <c r="X787" i="6" a="1"/>
  <c r="W787" i="6" a="1"/>
  <c r="W787" i="6" s="1"/>
  <c r="V787" i="6"/>
  <c r="V787" i="6" a="1"/>
  <c r="U787" i="6" a="1"/>
  <c r="U787" i="6" s="1"/>
  <c r="T787" i="6"/>
  <c r="T787" i="6" a="1"/>
  <c r="S787" i="6" a="1"/>
  <c r="S787" i="6" s="1"/>
  <c r="R787" i="6" a="1"/>
  <c r="R787" i="6" s="1"/>
  <c r="Q787" i="6" a="1"/>
  <c r="Q787" i="6" s="1"/>
  <c r="P787" i="6"/>
  <c r="P787" i="6" a="1"/>
  <c r="O787" i="6" a="1"/>
  <c r="O787" i="6" s="1"/>
  <c r="N787" i="6"/>
  <c r="N787" i="6" a="1"/>
  <c r="M787" i="6" a="1"/>
  <c r="M787" i="6" s="1"/>
  <c r="L787" i="6"/>
  <c r="L787" i="6" a="1"/>
  <c r="K787" i="6" a="1"/>
  <c r="K787" i="6" s="1"/>
  <c r="AI786" i="6" a="1"/>
  <c r="AI786" i="6" s="1"/>
  <c r="AH786" i="6"/>
  <c r="AH786" i="6" a="1"/>
  <c r="AG786" i="6" a="1"/>
  <c r="AG786" i="6" s="1"/>
  <c r="AF786" i="6" a="1"/>
  <c r="AF786" i="6" s="1"/>
  <c r="AE786" i="6" a="1"/>
  <c r="AE786" i="6" s="1"/>
  <c r="AD786" i="6"/>
  <c r="AD786" i="6" a="1"/>
  <c r="AC786" i="6" a="1"/>
  <c r="AC786" i="6" s="1"/>
  <c r="AB786" i="6"/>
  <c r="AB786" i="6" a="1"/>
  <c r="AA786" i="6" a="1"/>
  <c r="AA786" i="6" s="1"/>
  <c r="Z786" i="6"/>
  <c r="Z786" i="6" a="1"/>
  <c r="Y786" i="6" a="1"/>
  <c r="Y786" i="6" s="1"/>
  <c r="X786" i="6" a="1"/>
  <c r="X786" i="6" s="1"/>
  <c r="W786" i="6" a="1"/>
  <c r="W786" i="6" s="1"/>
  <c r="V786" i="6"/>
  <c r="V786" i="6" a="1"/>
  <c r="U786" i="6" a="1"/>
  <c r="U786" i="6" s="1"/>
  <c r="T786" i="6"/>
  <c r="T786" i="6" a="1"/>
  <c r="S786" i="6" a="1"/>
  <c r="S786" i="6" s="1"/>
  <c r="R786" i="6"/>
  <c r="R786" i="6" a="1"/>
  <c r="Q786" i="6" a="1"/>
  <c r="Q786" i="6" s="1"/>
  <c r="P786" i="6" a="1"/>
  <c r="P786" i="6" s="1"/>
  <c r="O786" i="6" a="1"/>
  <c r="O786" i="6" s="1"/>
  <c r="N786" i="6"/>
  <c r="N786" i="6" a="1"/>
  <c r="M786" i="6" a="1"/>
  <c r="M786" i="6" s="1"/>
  <c r="L786" i="6"/>
  <c r="L786" i="6" a="1"/>
  <c r="K786" i="6" a="1"/>
  <c r="K786" i="6" s="1"/>
  <c r="AI785" i="6" a="1"/>
  <c r="AI785" i="6" s="1"/>
  <c r="AH785" i="6"/>
  <c r="AH785" i="6" a="1"/>
  <c r="AG785" i="6" a="1"/>
  <c r="AG785" i="6" s="1"/>
  <c r="AF785" i="6"/>
  <c r="AF785" i="6" a="1"/>
  <c r="AE785" i="6" a="1"/>
  <c r="AE785" i="6" s="1"/>
  <c r="AD785" i="6" a="1"/>
  <c r="AD785" i="6" s="1"/>
  <c r="AC785" i="6" a="1"/>
  <c r="AC785" i="6" s="1"/>
  <c r="AB785" i="6"/>
  <c r="AB785" i="6" a="1"/>
  <c r="AA785" i="6" a="1"/>
  <c r="AA785" i="6" s="1"/>
  <c r="Z785" i="6"/>
  <c r="Z785" i="6" a="1"/>
  <c r="Y785" i="6" a="1"/>
  <c r="Y785" i="6" s="1"/>
  <c r="X785" i="6"/>
  <c r="X785" i="6" a="1"/>
  <c r="W785" i="6" a="1"/>
  <c r="W785" i="6" s="1"/>
  <c r="V785" i="6" a="1"/>
  <c r="V785" i="6" s="1"/>
  <c r="U785" i="6" a="1"/>
  <c r="U785" i="6" s="1"/>
  <c r="T785" i="6"/>
  <c r="T785" i="6" a="1"/>
  <c r="S785" i="6" a="1"/>
  <c r="S785" i="6" s="1"/>
  <c r="R785" i="6"/>
  <c r="R785" i="6" a="1"/>
  <c r="Q785" i="6" a="1"/>
  <c r="Q785" i="6" s="1"/>
  <c r="P785" i="6"/>
  <c r="P785" i="6" a="1"/>
  <c r="O785" i="6" a="1"/>
  <c r="O785" i="6" s="1"/>
  <c r="N785" i="6" a="1"/>
  <c r="N785" i="6" s="1"/>
  <c r="M785" i="6" a="1"/>
  <c r="M785" i="6" s="1"/>
  <c r="L785" i="6"/>
  <c r="L785" i="6" a="1"/>
  <c r="K785" i="6" a="1"/>
  <c r="K785" i="6" s="1"/>
  <c r="AI784" i="6" a="1"/>
  <c r="AI784" i="6" s="1"/>
  <c r="AH784" i="6"/>
  <c r="AH784" i="6" a="1"/>
  <c r="AG784" i="6" a="1"/>
  <c r="AG784" i="6" s="1"/>
  <c r="AF784" i="6"/>
  <c r="AF784" i="6" a="1"/>
  <c r="AE784" i="6" a="1"/>
  <c r="AE784" i="6" s="1"/>
  <c r="AD784" i="6"/>
  <c r="AD784" i="6" a="1"/>
  <c r="AC784" i="6" a="1"/>
  <c r="AC784" i="6" s="1"/>
  <c r="AB784" i="6" a="1"/>
  <c r="AB784" i="6" s="1"/>
  <c r="AA784" i="6" a="1"/>
  <c r="AA784" i="6" s="1"/>
  <c r="Z784" i="6"/>
  <c r="Z784" i="6" a="1"/>
  <c r="Y784" i="6" a="1"/>
  <c r="Y784" i="6" s="1"/>
  <c r="X784" i="6"/>
  <c r="X784" i="6" a="1"/>
  <c r="W784" i="6" a="1"/>
  <c r="W784" i="6" s="1"/>
  <c r="V784" i="6"/>
  <c r="V784" i="6" a="1"/>
  <c r="U784" i="6" a="1"/>
  <c r="U784" i="6" s="1"/>
  <c r="T784" i="6" a="1"/>
  <c r="T784" i="6" s="1"/>
  <c r="S784" i="6" a="1"/>
  <c r="S784" i="6" s="1"/>
  <c r="R784" i="6"/>
  <c r="R784" i="6" a="1"/>
  <c r="Q784" i="6" a="1"/>
  <c r="Q784" i="6" s="1"/>
  <c r="P784" i="6"/>
  <c r="P784" i="6" a="1"/>
  <c r="O784" i="6" a="1"/>
  <c r="O784" i="6" s="1"/>
  <c r="N784" i="6"/>
  <c r="N784" i="6" a="1"/>
  <c r="M784" i="6" a="1"/>
  <c r="M784" i="6" s="1"/>
  <c r="L784" i="6" a="1"/>
  <c r="L784" i="6" s="1"/>
  <c r="K784" i="6" a="1"/>
  <c r="K784" i="6" s="1"/>
  <c r="AI783" i="6" a="1"/>
  <c r="AI783" i="6" s="1"/>
  <c r="AH783" i="6" a="1"/>
  <c r="AH783" i="6" s="1"/>
  <c r="AG783" i="6" a="1"/>
  <c r="AG783" i="6" s="1"/>
  <c r="AF783" i="6"/>
  <c r="AF783" i="6" a="1"/>
  <c r="AE783" i="6" a="1"/>
  <c r="AE783" i="6" s="1"/>
  <c r="AD783" i="6"/>
  <c r="AD783" i="6" a="1"/>
  <c r="AC783" i="6" a="1"/>
  <c r="AC783" i="6" s="1"/>
  <c r="AB783" i="6"/>
  <c r="AB783" i="6" a="1"/>
  <c r="AA783" i="6" a="1"/>
  <c r="AA783" i="6" s="1"/>
  <c r="Z783" i="6" a="1"/>
  <c r="Z783" i="6" s="1"/>
  <c r="Y783" i="6" a="1"/>
  <c r="Y783" i="6" s="1"/>
  <c r="X783" i="6"/>
  <c r="X783" i="6" a="1"/>
  <c r="W783" i="6" a="1"/>
  <c r="W783" i="6" s="1"/>
  <c r="V783" i="6"/>
  <c r="V783" i="6" a="1"/>
  <c r="U783" i="6" a="1"/>
  <c r="U783" i="6" s="1"/>
  <c r="T783" i="6"/>
  <c r="T783" i="6" a="1"/>
  <c r="S783" i="6" a="1"/>
  <c r="S783" i="6" s="1"/>
  <c r="R783" i="6" a="1"/>
  <c r="R783" i="6" s="1"/>
  <c r="Q783" i="6" a="1"/>
  <c r="Q783" i="6" s="1"/>
  <c r="P783" i="6"/>
  <c r="P783" i="6" a="1"/>
  <c r="O783" i="6" a="1"/>
  <c r="O783" i="6" s="1"/>
  <c r="N783" i="6"/>
  <c r="N783" i="6" a="1"/>
  <c r="M783" i="6" a="1"/>
  <c r="M783" i="6" s="1"/>
  <c r="L783" i="6"/>
  <c r="L783" i="6" a="1"/>
  <c r="K783" i="6" a="1"/>
  <c r="K783" i="6" s="1"/>
  <c r="AI782" i="6" a="1"/>
  <c r="AI782" i="6" s="1"/>
  <c r="AH782" i="6"/>
  <c r="AH782" i="6" a="1"/>
  <c r="AG782" i="6" a="1"/>
  <c r="AG782" i="6" s="1"/>
  <c r="AF782" i="6" a="1"/>
  <c r="AF782" i="6" s="1"/>
  <c r="AE782" i="6" a="1"/>
  <c r="AE782" i="6" s="1"/>
  <c r="AD782" i="6"/>
  <c r="AD782" i="6" a="1"/>
  <c r="AC782" i="6" a="1"/>
  <c r="AC782" i="6" s="1"/>
  <c r="AB782" i="6"/>
  <c r="AB782" i="6" a="1"/>
  <c r="AA782" i="6" a="1"/>
  <c r="AA782" i="6" s="1"/>
  <c r="Z782" i="6"/>
  <c r="Z782" i="6" a="1"/>
  <c r="Y782" i="6" a="1"/>
  <c r="Y782" i="6" s="1"/>
  <c r="X782" i="6" a="1"/>
  <c r="X782" i="6" s="1"/>
  <c r="W782" i="6" a="1"/>
  <c r="W782" i="6" s="1"/>
  <c r="V782" i="6"/>
  <c r="V782" i="6" a="1"/>
  <c r="U782" i="6" a="1"/>
  <c r="U782" i="6" s="1"/>
  <c r="T782" i="6"/>
  <c r="T782" i="6" a="1"/>
  <c r="S782" i="6" a="1"/>
  <c r="S782" i="6" s="1"/>
  <c r="R782" i="6"/>
  <c r="R782" i="6" a="1"/>
  <c r="Q782" i="6" a="1"/>
  <c r="Q782" i="6" s="1"/>
  <c r="P782" i="6" a="1"/>
  <c r="P782" i="6" s="1"/>
  <c r="O782" i="6" a="1"/>
  <c r="O782" i="6" s="1"/>
  <c r="N782" i="6"/>
  <c r="N782" i="6" a="1"/>
  <c r="M782" i="6" a="1"/>
  <c r="M782" i="6" s="1"/>
  <c r="L782" i="6"/>
  <c r="L782" i="6" a="1"/>
  <c r="K782" i="6" a="1"/>
  <c r="K782" i="6" s="1"/>
  <c r="AI781" i="6" a="1"/>
  <c r="AI781" i="6" s="1"/>
  <c r="AH781" i="6"/>
  <c r="AH781" i="6" a="1"/>
  <c r="AG781" i="6" a="1"/>
  <c r="AG781" i="6" s="1"/>
  <c r="AF781" i="6"/>
  <c r="AF781" i="6" a="1"/>
  <c r="AE781" i="6" a="1"/>
  <c r="AE781" i="6" s="1"/>
  <c r="AD781" i="6" a="1"/>
  <c r="AD781" i="6" s="1"/>
  <c r="AC781" i="6" a="1"/>
  <c r="AC781" i="6" s="1"/>
  <c r="AB781" i="6"/>
  <c r="AB781" i="6" a="1"/>
  <c r="AA781" i="6" a="1"/>
  <c r="AA781" i="6" s="1"/>
  <c r="Z781" i="6"/>
  <c r="Z781" i="6" a="1"/>
  <c r="Y781" i="6" a="1"/>
  <c r="Y781" i="6" s="1"/>
  <c r="X781" i="6"/>
  <c r="X781" i="6" a="1"/>
  <c r="W781" i="6" a="1"/>
  <c r="W781" i="6" s="1"/>
  <c r="V781" i="6" a="1"/>
  <c r="V781" i="6" s="1"/>
  <c r="U781" i="6" a="1"/>
  <c r="U781" i="6" s="1"/>
  <c r="T781" i="6"/>
  <c r="T781" i="6" a="1"/>
  <c r="S781" i="6" a="1"/>
  <c r="S781" i="6" s="1"/>
  <c r="R781" i="6"/>
  <c r="R781" i="6" a="1"/>
  <c r="Q781" i="6" a="1"/>
  <c r="Q781" i="6" s="1"/>
  <c r="P781" i="6"/>
  <c r="P781" i="6" a="1"/>
  <c r="O781" i="6" a="1"/>
  <c r="O781" i="6" s="1"/>
  <c r="N781" i="6" a="1"/>
  <c r="N781" i="6" s="1"/>
  <c r="M781" i="6" a="1"/>
  <c r="M781" i="6" s="1"/>
  <c r="L781" i="6"/>
  <c r="L781" i="6" a="1"/>
  <c r="K781" i="6" a="1"/>
  <c r="K781" i="6" s="1"/>
  <c r="AI780" i="6" a="1"/>
  <c r="AI780" i="6" s="1"/>
  <c r="AH780" i="6"/>
  <c r="AH780" i="6" a="1"/>
  <c r="AG780" i="6" a="1"/>
  <c r="AG780" i="6" s="1"/>
  <c r="AF780" i="6"/>
  <c r="AF780" i="6" a="1"/>
  <c r="AE780" i="6" a="1"/>
  <c r="AE780" i="6" s="1"/>
  <c r="AD780" i="6"/>
  <c r="AD780" i="6" a="1"/>
  <c r="AC780" i="6" a="1"/>
  <c r="AC780" i="6" s="1"/>
  <c r="AB780" i="6" a="1"/>
  <c r="AB780" i="6" s="1"/>
  <c r="AA780" i="6" a="1"/>
  <c r="AA780" i="6" s="1"/>
  <c r="Z780" i="6"/>
  <c r="Z780" i="6" a="1"/>
  <c r="Y780" i="6" a="1"/>
  <c r="Y780" i="6" s="1"/>
  <c r="X780" i="6"/>
  <c r="X780" i="6" a="1"/>
  <c r="W780" i="6" a="1"/>
  <c r="W780" i="6" s="1"/>
  <c r="V780" i="6"/>
  <c r="V780" i="6" a="1"/>
  <c r="U780" i="6" a="1"/>
  <c r="U780" i="6" s="1"/>
  <c r="T780" i="6" a="1"/>
  <c r="T780" i="6" s="1"/>
  <c r="S780" i="6" a="1"/>
  <c r="S780" i="6" s="1"/>
  <c r="R780" i="6"/>
  <c r="R780" i="6" a="1"/>
  <c r="Q780" i="6" a="1"/>
  <c r="Q780" i="6" s="1"/>
  <c r="P780" i="6"/>
  <c r="P780" i="6" a="1"/>
  <c r="O780" i="6" a="1"/>
  <c r="O780" i="6" s="1"/>
  <c r="N780" i="6"/>
  <c r="N780" i="6" a="1"/>
  <c r="M780" i="6" a="1"/>
  <c r="M780" i="6" s="1"/>
  <c r="L780" i="6" a="1"/>
  <c r="L780" i="6" s="1"/>
  <c r="K780" i="6" a="1"/>
  <c r="K780" i="6" s="1"/>
  <c r="AI779" i="6" a="1"/>
  <c r="AI779" i="6" s="1"/>
  <c r="AH779" i="6" a="1"/>
  <c r="AH779" i="6" s="1"/>
  <c r="AG779" i="6" a="1"/>
  <c r="AG779" i="6" s="1"/>
  <c r="AF779" i="6"/>
  <c r="AF779" i="6" a="1"/>
  <c r="AE779" i="6" a="1"/>
  <c r="AE779" i="6" s="1"/>
  <c r="AD779" i="6"/>
  <c r="AD779" i="6" a="1"/>
  <c r="AC779" i="6" a="1"/>
  <c r="AC779" i="6" s="1"/>
  <c r="AB779" i="6"/>
  <c r="AB779" i="6" a="1"/>
  <c r="AA779" i="6" a="1"/>
  <c r="AA779" i="6" s="1"/>
  <c r="Z779" i="6" a="1"/>
  <c r="Z779" i="6" s="1"/>
  <c r="Y779" i="6" a="1"/>
  <c r="Y779" i="6" s="1"/>
  <c r="X779" i="6"/>
  <c r="X779" i="6" a="1"/>
  <c r="W779" i="6" a="1"/>
  <c r="W779" i="6" s="1"/>
  <c r="V779" i="6"/>
  <c r="V779" i="6" a="1"/>
  <c r="U779" i="6" a="1"/>
  <c r="U779" i="6" s="1"/>
  <c r="T779" i="6"/>
  <c r="T779" i="6" a="1"/>
  <c r="S779" i="6" a="1"/>
  <c r="S779" i="6" s="1"/>
  <c r="R779" i="6" a="1"/>
  <c r="R779" i="6" s="1"/>
  <c r="Q779" i="6" a="1"/>
  <c r="Q779" i="6" s="1"/>
  <c r="P779" i="6"/>
  <c r="P779" i="6" a="1"/>
  <c r="O779" i="6" a="1"/>
  <c r="O779" i="6" s="1"/>
  <c r="N779" i="6"/>
  <c r="N779" i="6" a="1"/>
  <c r="M779" i="6" a="1"/>
  <c r="M779" i="6" s="1"/>
  <c r="L779" i="6"/>
  <c r="L779" i="6" a="1"/>
  <c r="K779" i="6" a="1"/>
  <c r="K779" i="6" s="1"/>
  <c r="AI778" i="6" a="1"/>
  <c r="AI778" i="6" s="1"/>
  <c r="AH778" i="6"/>
  <c r="AH778" i="6" a="1"/>
  <c r="AG778" i="6" a="1"/>
  <c r="AG778" i="6" s="1"/>
  <c r="AF778" i="6" a="1"/>
  <c r="AF778" i="6" s="1"/>
  <c r="AE778" i="6" a="1"/>
  <c r="AE778" i="6" s="1"/>
  <c r="AD778" i="6"/>
  <c r="AD778" i="6" a="1"/>
  <c r="AC778" i="6" a="1"/>
  <c r="AC778" i="6" s="1"/>
  <c r="AB778" i="6"/>
  <c r="AB778" i="6" a="1"/>
  <c r="AA778" i="6" a="1"/>
  <c r="AA778" i="6" s="1"/>
  <c r="Z778" i="6"/>
  <c r="Z778" i="6" a="1"/>
  <c r="Y778" i="6" a="1"/>
  <c r="Y778" i="6" s="1"/>
  <c r="X778" i="6" a="1"/>
  <c r="X778" i="6" s="1"/>
  <c r="W778" i="6" a="1"/>
  <c r="W778" i="6" s="1"/>
  <c r="V778" i="6"/>
  <c r="V778" i="6" a="1"/>
  <c r="U778" i="6" a="1"/>
  <c r="U778" i="6" s="1"/>
  <c r="T778" i="6"/>
  <c r="T778" i="6" a="1"/>
  <c r="S778" i="6" a="1"/>
  <c r="S778" i="6" s="1"/>
  <c r="R778" i="6"/>
  <c r="R778" i="6" a="1"/>
  <c r="Q778" i="6" a="1"/>
  <c r="Q778" i="6" s="1"/>
  <c r="P778" i="6" a="1"/>
  <c r="P778" i="6" s="1"/>
  <c r="O778" i="6" a="1"/>
  <c r="O778" i="6" s="1"/>
  <c r="N778" i="6"/>
  <c r="N778" i="6" a="1"/>
  <c r="M778" i="6" a="1"/>
  <c r="M778" i="6" s="1"/>
  <c r="L778" i="6"/>
  <c r="L778" i="6" a="1"/>
  <c r="K778" i="6" a="1"/>
  <c r="K778" i="6" s="1"/>
  <c r="AI777" i="6"/>
  <c r="AI777" i="6" a="1"/>
  <c r="AH777" i="6"/>
  <c r="AH777" i="6" a="1"/>
  <c r="AG777" i="6"/>
  <c r="AG777" i="6" a="1"/>
  <c r="AF777" i="6"/>
  <c r="AF777" i="6" a="1"/>
  <c r="AE777" i="6"/>
  <c r="AE777" i="6" a="1"/>
  <c r="AD777" i="6"/>
  <c r="AD777" i="6" a="1"/>
  <c r="AC777" i="6"/>
  <c r="AC777" i="6" a="1"/>
  <c r="AB777" i="6"/>
  <c r="AB777" i="6" a="1"/>
  <c r="AA777" i="6"/>
  <c r="AA777" i="6" a="1"/>
  <c r="Z777" i="6"/>
  <c r="Z777" i="6" a="1"/>
  <c r="Y777" i="6"/>
  <c r="Y777" i="6" a="1"/>
  <c r="X777" i="6" a="1"/>
  <c r="X777" i="6" s="1"/>
  <c r="W777" i="6"/>
  <c r="W777" i="6" a="1"/>
  <c r="V777" i="6" a="1"/>
  <c r="V777" i="6" s="1"/>
  <c r="U777" i="6"/>
  <c r="U777" i="6" a="1"/>
  <c r="T777" i="6" a="1"/>
  <c r="T777" i="6" s="1"/>
  <c r="S777" i="6"/>
  <c r="S777" i="6" a="1"/>
  <c r="R777" i="6" a="1"/>
  <c r="R777" i="6" s="1"/>
  <c r="Q777" i="6" a="1"/>
  <c r="Q777" i="6" s="1"/>
  <c r="P777" i="6"/>
  <c r="P777" i="6" a="1"/>
  <c r="O777" i="6" a="1"/>
  <c r="O777" i="6" s="1"/>
  <c r="N777" i="6"/>
  <c r="N777" i="6" a="1"/>
  <c r="M777" i="6" a="1"/>
  <c r="M777" i="6" s="1"/>
  <c r="L777" i="6" a="1"/>
  <c r="L777" i="6" s="1"/>
  <c r="K777" i="6" a="1"/>
  <c r="K777" i="6" s="1"/>
  <c r="AI776" i="6" a="1"/>
  <c r="AI776" i="6" s="1"/>
  <c r="AH776" i="6" a="1"/>
  <c r="AH776" i="6" s="1"/>
  <c r="AG776" i="6" a="1"/>
  <c r="AG776" i="6" s="1"/>
  <c r="AF776" i="6" a="1"/>
  <c r="AF776" i="6" s="1"/>
  <c r="AE776" i="6" a="1"/>
  <c r="AE776" i="6" s="1"/>
  <c r="AD776" i="6"/>
  <c r="AD776" i="6" a="1"/>
  <c r="AC776" i="6" a="1"/>
  <c r="AC776" i="6" s="1"/>
  <c r="AB776" i="6"/>
  <c r="AB776" i="6" a="1"/>
  <c r="AA776" i="6" a="1"/>
  <c r="AA776" i="6" s="1"/>
  <c r="Z776" i="6" a="1"/>
  <c r="Z776" i="6" s="1"/>
  <c r="Y776" i="6" a="1"/>
  <c r="Y776" i="6" s="1"/>
  <c r="X776" i="6" a="1"/>
  <c r="X776" i="6" s="1"/>
  <c r="W776" i="6" a="1"/>
  <c r="W776" i="6" s="1"/>
  <c r="V776" i="6"/>
  <c r="V776" i="6" a="1"/>
  <c r="U776" i="6" a="1"/>
  <c r="U776" i="6" s="1"/>
  <c r="T776" i="6"/>
  <c r="T776" i="6" a="1"/>
  <c r="S776" i="6" a="1"/>
  <c r="S776" i="6" s="1"/>
  <c r="R776" i="6" a="1"/>
  <c r="R776" i="6" s="1"/>
  <c r="Q776" i="6" a="1"/>
  <c r="Q776" i="6" s="1"/>
  <c r="P776" i="6" a="1"/>
  <c r="P776" i="6" s="1"/>
  <c r="O776" i="6" a="1"/>
  <c r="O776" i="6" s="1"/>
  <c r="N776" i="6"/>
  <c r="N776" i="6" a="1"/>
  <c r="M776" i="6" a="1"/>
  <c r="M776" i="6" s="1"/>
  <c r="L776" i="6"/>
  <c r="L776" i="6" a="1"/>
  <c r="K776" i="6" a="1"/>
  <c r="K776" i="6" s="1"/>
  <c r="AI775" i="6" a="1"/>
  <c r="AI775" i="6" s="1"/>
  <c r="AH775" i="6"/>
  <c r="AH775" i="6" a="1"/>
  <c r="AG775" i="6" a="1"/>
  <c r="AG775" i="6" s="1"/>
  <c r="AF775" i="6" a="1"/>
  <c r="AF775" i="6" s="1"/>
  <c r="AE775" i="6" a="1"/>
  <c r="AE775" i="6" s="1"/>
  <c r="AD775" i="6" a="1"/>
  <c r="AD775" i="6" s="1"/>
  <c r="AC775" i="6" a="1"/>
  <c r="AC775" i="6" s="1"/>
  <c r="AB775" i="6"/>
  <c r="AB775" i="6" a="1"/>
  <c r="AA775" i="6" a="1"/>
  <c r="AA775" i="6" s="1"/>
  <c r="Z775" i="6"/>
  <c r="Z775" i="6" a="1"/>
  <c r="Y775" i="6" a="1"/>
  <c r="Y775" i="6" s="1"/>
  <c r="X775" i="6" a="1"/>
  <c r="X775" i="6" s="1"/>
  <c r="W775" i="6" a="1"/>
  <c r="W775" i="6" s="1"/>
  <c r="V775" i="6" a="1"/>
  <c r="V775" i="6" s="1"/>
  <c r="U775" i="6" a="1"/>
  <c r="U775" i="6" s="1"/>
  <c r="T775" i="6"/>
  <c r="T775" i="6" a="1"/>
  <c r="S775" i="6" a="1"/>
  <c r="S775" i="6" s="1"/>
  <c r="R775" i="6"/>
  <c r="R775" i="6" a="1"/>
  <c r="Q775" i="6" a="1"/>
  <c r="Q775" i="6" s="1"/>
  <c r="P775" i="6" a="1"/>
  <c r="P775" i="6" s="1"/>
  <c r="O775" i="6" a="1"/>
  <c r="O775" i="6" s="1"/>
  <c r="N775" i="6" a="1"/>
  <c r="N775" i="6" s="1"/>
  <c r="M775" i="6" a="1"/>
  <c r="M775" i="6" s="1"/>
  <c r="L775" i="6"/>
  <c r="L775" i="6" a="1"/>
  <c r="K775" i="6" a="1"/>
  <c r="K775" i="6" s="1"/>
  <c r="AI774" i="6" a="1"/>
  <c r="AI774" i="6" s="1"/>
  <c r="AH774" i="6"/>
  <c r="AH774" i="6" a="1"/>
  <c r="AG774" i="6" a="1"/>
  <c r="AG774" i="6" s="1"/>
  <c r="AF774" i="6"/>
  <c r="AF774" i="6" a="1"/>
  <c r="AE774" i="6" a="1"/>
  <c r="AE774" i="6" s="1"/>
  <c r="AD774" i="6" a="1"/>
  <c r="AD774" i="6" s="1"/>
  <c r="AC774" i="6" a="1"/>
  <c r="AC774" i="6" s="1"/>
  <c r="AB774" i="6" a="1"/>
  <c r="AB774" i="6" s="1"/>
  <c r="AA774" i="6" a="1"/>
  <c r="AA774" i="6" s="1"/>
  <c r="Z774" i="6"/>
  <c r="Z774" i="6" a="1"/>
  <c r="Y774" i="6" a="1"/>
  <c r="Y774" i="6" s="1"/>
  <c r="X774" i="6"/>
  <c r="X774" i="6" a="1"/>
  <c r="W774" i="6" a="1"/>
  <c r="W774" i="6" s="1"/>
  <c r="V774" i="6" a="1"/>
  <c r="V774" i="6" s="1"/>
  <c r="U774" i="6" a="1"/>
  <c r="U774" i="6" s="1"/>
  <c r="T774" i="6" a="1"/>
  <c r="T774" i="6" s="1"/>
  <c r="S774" i="6" a="1"/>
  <c r="S774" i="6" s="1"/>
  <c r="R774" i="6"/>
  <c r="R774" i="6" a="1"/>
  <c r="Q774" i="6" a="1"/>
  <c r="Q774" i="6" s="1"/>
  <c r="P774" i="6"/>
  <c r="P774" i="6" a="1"/>
  <c r="O774" i="6" a="1"/>
  <c r="O774" i="6" s="1"/>
  <c r="N774" i="6" a="1"/>
  <c r="N774" i="6" s="1"/>
  <c r="M774" i="6" a="1"/>
  <c r="M774" i="6" s="1"/>
  <c r="L774" i="6" a="1"/>
  <c r="L774" i="6" s="1"/>
  <c r="K774" i="6" a="1"/>
  <c r="K774" i="6" s="1"/>
  <c r="AI773" i="6" a="1"/>
  <c r="AI773" i="6" s="1"/>
  <c r="AH773" i="6" a="1"/>
  <c r="AH773" i="6" s="1"/>
  <c r="AG773" i="6" a="1"/>
  <c r="AG773" i="6" s="1"/>
  <c r="AF773" i="6"/>
  <c r="AF773" i="6" a="1"/>
  <c r="AE773" i="6" a="1"/>
  <c r="AE773" i="6" s="1"/>
  <c r="AD773" i="6"/>
  <c r="AD773" i="6" a="1"/>
  <c r="AC773" i="6" a="1"/>
  <c r="AC773" i="6" s="1"/>
  <c r="AB773" i="6" a="1"/>
  <c r="AB773" i="6" s="1"/>
  <c r="AA773" i="6" a="1"/>
  <c r="AA773" i="6" s="1"/>
  <c r="Z773" i="6" a="1"/>
  <c r="Z773" i="6" s="1"/>
  <c r="Y773" i="6" a="1"/>
  <c r="Y773" i="6" s="1"/>
  <c r="X773" i="6"/>
  <c r="X773" i="6" a="1"/>
  <c r="W773" i="6" a="1"/>
  <c r="W773" i="6" s="1"/>
  <c r="V773" i="6"/>
  <c r="V773" i="6" a="1"/>
  <c r="U773" i="6" a="1"/>
  <c r="U773" i="6" s="1"/>
  <c r="T773" i="6" a="1"/>
  <c r="T773" i="6" s="1"/>
  <c r="S773" i="6" a="1"/>
  <c r="S773" i="6" s="1"/>
  <c r="R773" i="6" a="1"/>
  <c r="R773" i="6" s="1"/>
  <c r="Q773" i="6" a="1"/>
  <c r="Q773" i="6" s="1"/>
  <c r="P773" i="6"/>
  <c r="P773" i="6" a="1"/>
  <c r="O773" i="6" a="1"/>
  <c r="O773" i="6" s="1"/>
  <c r="N773" i="6"/>
  <c r="N773" i="6" a="1"/>
  <c r="M773" i="6" a="1"/>
  <c r="M773" i="6" s="1"/>
  <c r="L773" i="6" a="1"/>
  <c r="L773" i="6" s="1"/>
  <c r="K773" i="6" a="1"/>
  <c r="K773" i="6" s="1"/>
  <c r="AI772" i="6" a="1"/>
  <c r="AI772" i="6" s="1"/>
  <c r="AH772" i="6" a="1"/>
  <c r="AH772" i="6" s="1"/>
  <c r="AG772" i="6" a="1"/>
  <c r="AG772" i="6" s="1"/>
  <c r="AF772" i="6" a="1"/>
  <c r="AF772" i="6" s="1"/>
  <c r="AE772" i="6" a="1"/>
  <c r="AE772" i="6" s="1"/>
  <c r="AD772" i="6"/>
  <c r="AD772" i="6" a="1"/>
  <c r="AC772" i="6" a="1"/>
  <c r="AC772" i="6" s="1"/>
  <c r="AB772" i="6"/>
  <c r="AB772" i="6" a="1"/>
  <c r="AA772" i="6" a="1"/>
  <c r="AA772" i="6" s="1"/>
  <c r="Z772" i="6" a="1"/>
  <c r="Z772" i="6" s="1"/>
  <c r="Y772" i="6" a="1"/>
  <c r="Y772" i="6" s="1"/>
  <c r="X772" i="6" a="1"/>
  <c r="X772" i="6" s="1"/>
  <c r="W772" i="6" a="1"/>
  <c r="W772" i="6" s="1"/>
  <c r="V772" i="6"/>
  <c r="V772" i="6" a="1"/>
  <c r="U772" i="6" a="1"/>
  <c r="U772" i="6" s="1"/>
  <c r="T772" i="6"/>
  <c r="T772" i="6" a="1"/>
  <c r="S772" i="6" a="1"/>
  <c r="S772" i="6" s="1"/>
  <c r="R772" i="6" a="1"/>
  <c r="R772" i="6" s="1"/>
  <c r="Q772" i="6" a="1"/>
  <c r="Q772" i="6" s="1"/>
  <c r="P772" i="6"/>
  <c r="P772" i="6" a="1"/>
  <c r="O772" i="6" a="1"/>
  <c r="O772" i="6" s="1"/>
  <c r="N772" i="6"/>
  <c r="N772" i="6" a="1"/>
  <c r="M772" i="6" a="1"/>
  <c r="M772" i="6" s="1"/>
  <c r="L772" i="6"/>
  <c r="L772" i="6" a="1"/>
  <c r="K772" i="6" a="1"/>
  <c r="K772" i="6" s="1"/>
  <c r="AI771" i="6" a="1"/>
  <c r="AI771" i="6" s="1"/>
  <c r="AH771" i="6"/>
  <c r="AH771" i="6" a="1"/>
  <c r="AG771" i="6" a="1"/>
  <c r="AG771" i="6" s="1"/>
  <c r="AF771" i="6" a="1"/>
  <c r="AF771" i="6" s="1"/>
  <c r="AE771" i="6" a="1"/>
  <c r="AE771" i="6" s="1"/>
  <c r="AD771" i="6"/>
  <c r="AD771" i="6" a="1"/>
  <c r="AC771" i="6" a="1"/>
  <c r="AC771" i="6" s="1"/>
  <c r="AB771" i="6"/>
  <c r="AB771" i="6" a="1"/>
  <c r="AA771" i="6" a="1"/>
  <c r="AA771" i="6" s="1"/>
  <c r="Z771" i="6"/>
  <c r="Z771" i="6" a="1"/>
  <c r="Y771" i="6" a="1"/>
  <c r="Y771" i="6" s="1"/>
  <c r="X771" i="6" a="1"/>
  <c r="X771" i="6" s="1"/>
  <c r="W771" i="6" a="1"/>
  <c r="W771" i="6" s="1"/>
  <c r="V771" i="6" a="1"/>
  <c r="V771" i="6" s="1"/>
  <c r="U771" i="6" a="1"/>
  <c r="U771" i="6" s="1"/>
  <c r="T771" i="6"/>
  <c r="T771" i="6" a="1"/>
  <c r="S771" i="6" a="1"/>
  <c r="S771" i="6" s="1"/>
  <c r="R771" i="6"/>
  <c r="R771" i="6" a="1"/>
  <c r="Q771" i="6" a="1"/>
  <c r="Q771" i="6" s="1"/>
  <c r="P771" i="6" a="1"/>
  <c r="P771" i="6" s="1"/>
  <c r="O771" i="6" a="1"/>
  <c r="O771" i="6" s="1"/>
  <c r="N771" i="6"/>
  <c r="N771" i="6" a="1"/>
  <c r="M771" i="6" a="1"/>
  <c r="M771" i="6" s="1"/>
  <c r="L771" i="6"/>
  <c r="L771" i="6" a="1"/>
  <c r="K771" i="6" a="1"/>
  <c r="K771" i="6" s="1"/>
  <c r="AI770" i="6" a="1"/>
  <c r="AI770" i="6" s="1"/>
  <c r="AH770" i="6"/>
  <c r="AH770" i="6" a="1"/>
  <c r="AG770" i="6" a="1"/>
  <c r="AG770" i="6" s="1"/>
  <c r="AF770" i="6"/>
  <c r="AF770" i="6" a="1"/>
  <c r="AE770" i="6" a="1"/>
  <c r="AE770" i="6" s="1"/>
  <c r="AD770" i="6" a="1"/>
  <c r="AD770" i="6" s="1"/>
  <c r="AC770" i="6" a="1"/>
  <c r="AC770" i="6" s="1"/>
  <c r="AB770" i="6" a="1"/>
  <c r="AB770" i="6" s="1"/>
  <c r="AA770" i="6" a="1"/>
  <c r="AA770" i="6" s="1"/>
  <c r="Z770" i="6"/>
  <c r="Z770" i="6" a="1"/>
  <c r="Y770" i="6" a="1"/>
  <c r="Y770" i="6" s="1"/>
  <c r="X770" i="6"/>
  <c r="X770" i="6" a="1"/>
  <c r="W770" i="6" a="1"/>
  <c r="W770" i="6" s="1"/>
  <c r="V770" i="6" a="1"/>
  <c r="V770" i="6" s="1"/>
  <c r="U770" i="6" a="1"/>
  <c r="U770" i="6" s="1"/>
  <c r="T770" i="6" a="1"/>
  <c r="T770" i="6" s="1"/>
  <c r="S770" i="6" a="1"/>
  <c r="S770" i="6" s="1"/>
  <c r="R770" i="6"/>
  <c r="R770" i="6" a="1"/>
  <c r="Q770" i="6" a="1"/>
  <c r="Q770" i="6" s="1"/>
  <c r="P770" i="6"/>
  <c r="P770" i="6" a="1"/>
  <c r="O770" i="6" a="1"/>
  <c r="O770" i="6" s="1"/>
  <c r="N770" i="6" a="1"/>
  <c r="N770" i="6" s="1"/>
  <c r="M770" i="6" a="1"/>
  <c r="M770" i="6" s="1"/>
  <c r="L770" i="6" a="1"/>
  <c r="L770" i="6" s="1"/>
  <c r="K770" i="6" a="1"/>
  <c r="K770" i="6" s="1"/>
  <c r="AI769" i="6" a="1"/>
  <c r="AI769" i="6" s="1"/>
  <c r="AH769" i="6" a="1"/>
  <c r="AH769" i="6" s="1"/>
  <c r="AG769" i="6" a="1"/>
  <c r="AG769" i="6" s="1"/>
  <c r="AF769" i="6"/>
  <c r="AF769" i="6" a="1"/>
  <c r="AE769" i="6" a="1"/>
  <c r="AE769" i="6" s="1"/>
  <c r="AD769" i="6"/>
  <c r="AD769" i="6" a="1"/>
  <c r="AC769" i="6" a="1"/>
  <c r="AC769" i="6" s="1"/>
  <c r="AB769" i="6" a="1"/>
  <c r="AB769" i="6" s="1"/>
  <c r="AA769" i="6" a="1"/>
  <c r="AA769" i="6" s="1"/>
  <c r="Z769" i="6" a="1"/>
  <c r="Z769" i="6" s="1"/>
  <c r="Y769" i="6" a="1"/>
  <c r="Y769" i="6" s="1"/>
  <c r="X769" i="6"/>
  <c r="X769" i="6" a="1"/>
  <c r="W769" i="6" a="1"/>
  <c r="W769" i="6" s="1"/>
  <c r="V769" i="6"/>
  <c r="V769" i="6" a="1"/>
  <c r="U769" i="6" a="1"/>
  <c r="U769" i="6" s="1"/>
  <c r="T769" i="6" a="1"/>
  <c r="T769" i="6" s="1"/>
  <c r="S769" i="6" a="1"/>
  <c r="S769" i="6" s="1"/>
  <c r="R769" i="6" a="1"/>
  <c r="R769" i="6" s="1"/>
  <c r="Q769" i="6" a="1"/>
  <c r="Q769" i="6" s="1"/>
  <c r="P769" i="6"/>
  <c r="P769" i="6" a="1"/>
  <c r="O769" i="6" a="1"/>
  <c r="O769" i="6" s="1"/>
  <c r="N769" i="6"/>
  <c r="N769" i="6" a="1"/>
  <c r="M769" i="6" a="1"/>
  <c r="M769" i="6" s="1"/>
  <c r="L769" i="6" a="1"/>
  <c r="L769" i="6" s="1"/>
  <c r="K769" i="6" a="1"/>
  <c r="K769" i="6" s="1"/>
  <c r="AI768" i="6" a="1"/>
  <c r="AI768" i="6" s="1"/>
  <c r="AH768" i="6" a="1"/>
  <c r="AH768" i="6" s="1"/>
  <c r="AG768" i="6" a="1"/>
  <c r="AG768" i="6" s="1"/>
  <c r="AF768" i="6"/>
  <c r="AF768" i="6" a="1"/>
  <c r="AE768" i="6" a="1"/>
  <c r="AE768" i="6" s="1"/>
  <c r="AD768" i="6"/>
  <c r="AD768" i="6" a="1"/>
  <c r="AC768" i="6" a="1"/>
  <c r="AC768" i="6" s="1"/>
  <c r="AB768" i="6" a="1"/>
  <c r="AB768" i="6" s="1"/>
  <c r="AA768" i="6" a="1"/>
  <c r="AA768" i="6" s="1"/>
  <c r="Z768" i="6" a="1"/>
  <c r="Z768" i="6" s="1"/>
  <c r="Y768" i="6" a="1"/>
  <c r="Y768" i="6" s="1"/>
  <c r="X768" i="6"/>
  <c r="X768" i="6" a="1"/>
  <c r="W768" i="6" a="1"/>
  <c r="W768" i="6" s="1"/>
  <c r="V768" i="6"/>
  <c r="V768" i="6" a="1"/>
  <c r="U768" i="6" a="1"/>
  <c r="U768" i="6" s="1"/>
  <c r="T768" i="6" a="1"/>
  <c r="T768" i="6" s="1"/>
  <c r="S768" i="6" a="1"/>
  <c r="S768" i="6" s="1"/>
  <c r="R768" i="6" a="1"/>
  <c r="R768" i="6" s="1"/>
  <c r="Q768" i="6" a="1"/>
  <c r="Q768" i="6" s="1"/>
  <c r="P768" i="6"/>
  <c r="P768" i="6" a="1"/>
  <c r="O768" i="6" a="1"/>
  <c r="O768" i="6" s="1"/>
  <c r="N768" i="6"/>
  <c r="N768" i="6" a="1"/>
  <c r="M768" i="6" a="1"/>
  <c r="M768" i="6" s="1"/>
  <c r="L768" i="6"/>
  <c r="L768" i="6" a="1"/>
  <c r="K768" i="6" a="1"/>
  <c r="K768" i="6" s="1"/>
  <c r="AI767" i="6" a="1"/>
  <c r="AI767" i="6" s="1"/>
  <c r="AH767" i="6"/>
  <c r="AH767" i="6" a="1"/>
  <c r="AG767" i="6" a="1"/>
  <c r="AG767" i="6" s="1"/>
  <c r="AF767" i="6" a="1"/>
  <c r="AF767" i="6" s="1"/>
  <c r="AE767" i="6" a="1"/>
  <c r="AE767" i="6" s="1"/>
  <c r="AD767" i="6" a="1"/>
  <c r="AD767" i="6" s="1"/>
  <c r="AC767" i="6" a="1"/>
  <c r="AC767" i="6" s="1"/>
  <c r="AB767" i="6"/>
  <c r="AB767" i="6" a="1"/>
  <c r="AA767" i="6" a="1"/>
  <c r="AA767" i="6" s="1"/>
  <c r="Z767" i="6" a="1"/>
  <c r="Z767" i="6" s="1"/>
  <c r="Y767" i="6" a="1"/>
  <c r="Y767" i="6" s="1"/>
  <c r="X767" i="6" a="1"/>
  <c r="X767" i="6" s="1"/>
  <c r="W767" i="6" a="1"/>
  <c r="W767" i="6" s="1"/>
  <c r="V767" i="6" a="1"/>
  <c r="V767" i="6" s="1"/>
  <c r="U767" i="6" a="1"/>
  <c r="U767" i="6" s="1"/>
  <c r="T767" i="6"/>
  <c r="T767" i="6" a="1"/>
  <c r="S767" i="6" a="1"/>
  <c r="S767" i="6" s="1"/>
  <c r="R767" i="6"/>
  <c r="R767" i="6" a="1"/>
  <c r="Q767" i="6" a="1"/>
  <c r="Q767" i="6" s="1"/>
  <c r="P767" i="6" a="1"/>
  <c r="P767" i="6" s="1"/>
  <c r="O767" i="6" a="1"/>
  <c r="O767" i="6" s="1"/>
  <c r="N767" i="6" a="1"/>
  <c r="N767" i="6" s="1"/>
  <c r="M767" i="6" a="1"/>
  <c r="M767" i="6" s="1"/>
  <c r="L767" i="6"/>
  <c r="L767" i="6" a="1"/>
  <c r="K767" i="6" a="1"/>
  <c r="K767" i="6" s="1"/>
  <c r="AI766" i="6" a="1"/>
  <c r="AI766" i="6" s="1"/>
  <c r="AH766" i="6"/>
  <c r="AH766" i="6" a="1"/>
  <c r="AG766" i="6" a="1"/>
  <c r="AG766" i="6" s="1"/>
  <c r="AF766" i="6" a="1"/>
  <c r="AF766" i="6" s="1"/>
  <c r="AE766" i="6" a="1"/>
  <c r="AE766" i="6" s="1"/>
  <c r="AD766" i="6" a="1"/>
  <c r="AD766" i="6" s="1"/>
  <c r="AC766" i="6" a="1"/>
  <c r="AC766" i="6" s="1"/>
  <c r="AB766" i="6" a="1"/>
  <c r="AB766" i="6" s="1"/>
  <c r="AA766" i="6" a="1"/>
  <c r="AA766" i="6" s="1"/>
  <c r="Z766" i="6"/>
  <c r="Z766" i="6" a="1"/>
  <c r="Y766" i="6" a="1"/>
  <c r="Y766" i="6" s="1"/>
  <c r="X766" i="6"/>
  <c r="X766" i="6" a="1"/>
  <c r="W766" i="6" a="1"/>
  <c r="W766" i="6" s="1"/>
  <c r="V766" i="6" a="1"/>
  <c r="V766" i="6" s="1"/>
  <c r="U766" i="6" a="1"/>
  <c r="U766" i="6" s="1"/>
  <c r="T766" i="6" a="1"/>
  <c r="T766" i="6" s="1"/>
  <c r="S766" i="6" a="1"/>
  <c r="S766" i="6" s="1"/>
  <c r="R766" i="6"/>
  <c r="R766" i="6" a="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c r="AF765" i="6" a="1"/>
  <c r="AE765" i="6" a="1"/>
  <c r="AE765" i="6" s="1"/>
  <c r="AD765" i="6"/>
  <c r="AD765" i="6" a="1"/>
  <c r="AC765" i="6" a="1"/>
  <c r="AC765" i="6" s="1"/>
  <c r="AB765" i="6" a="1"/>
  <c r="AB765" i="6" s="1"/>
  <c r="AA765" i="6" a="1"/>
  <c r="AA765" i="6" s="1"/>
  <c r="Z765" i="6" a="1"/>
  <c r="Z765" i="6" s="1"/>
  <c r="Y765" i="6" a="1"/>
  <c r="Y765" i="6" s="1"/>
  <c r="X765" i="6"/>
  <c r="X765" i="6" a="1"/>
  <c r="W765" i="6" a="1"/>
  <c r="W765" i="6" s="1"/>
  <c r="V765" i="6" a="1"/>
  <c r="V765" i="6" s="1"/>
  <c r="U765" i="6" a="1"/>
  <c r="U765" i="6" s="1"/>
  <c r="T765" i="6" a="1"/>
  <c r="T765" i="6" s="1"/>
  <c r="S765" i="6" a="1"/>
  <c r="S765" i="6" s="1"/>
  <c r="R765" i="6" a="1"/>
  <c r="R765" i="6" s="1"/>
  <c r="Q765" i="6" a="1"/>
  <c r="Q765" i="6" s="1"/>
  <c r="P765" i="6"/>
  <c r="P765" i="6" a="1"/>
  <c r="O765" i="6" a="1"/>
  <c r="O765" i="6" s="1"/>
  <c r="N765" i="6"/>
  <c r="N765" i="6" a="1"/>
  <c r="M765" i="6" a="1"/>
  <c r="M765" i="6" s="1"/>
  <c r="L765" i="6" a="1"/>
  <c r="L765" i="6" s="1"/>
  <c r="K765" i="6" a="1"/>
  <c r="K765" i="6" s="1"/>
  <c r="AI764" i="6" a="1"/>
  <c r="AI764" i="6" s="1"/>
  <c r="AH764" i="6" a="1"/>
  <c r="AH764" i="6" s="1"/>
  <c r="AG764" i="6" a="1"/>
  <c r="AG764" i="6" s="1"/>
  <c r="AF764" i="6" a="1"/>
  <c r="AF764" i="6" s="1"/>
  <c r="AE764" i="6" a="1"/>
  <c r="AE764" i="6" s="1"/>
  <c r="AD764" i="6"/>
  <c r="AD764" i="6" a="1"/>
  <c r="AC764" i="6" a="1"/>
  <c r="AC764" i="6" s="1"/>
  <c r="AB764" i="6"/>
  <c r="AB764" i="6" a="1"/>
  <c r="AA764" i="6" a="1"/>
  <c r="AA764" i="6" s="1"/>
  <c r="Z764" i="6" a="1"/>
  <c r="Z764" i="6" s="1"/>
  <c r="Y764" i="6" a="1"/>
  <c r="Y764" i="6" s="1"/>
  <c r="X764" i="6" a="1"/>
  <c r="X764" i="6" s="1"/>
  <c r="W764" i="6" a="1"/>
  <c r="W764" i="6" s="1"/>
  <c r="V764" i="6"/>
  <c r="V764" i="6" a="1"/>
  <c r="U764" i="6" a="1"/>
  <c r="U764" i="6" s="1"/>
  <c r="T764" i="6" a="1"/>
  <c r="T764" i="6" s="1"/>
  <c r="S764" i="6" a="1"/>
  <c r="S764" i="6" s="1"/>
  <c r="R764" i="6" a="1"/>
  <c r="R764" i="6" s="1"/>
  <c r="Q764" i="6"/>
  <c r="Q764" i="6" a="1"/>
  <c r="P764" i="6" a="1"/>
  <c r="P764" i="6" s="1"/>
  <c r="O764" i="6"/>
  <c r="O764" i="6" a="1"/>
  <c r="N764" i="6" a="1"/>
  <c r="N764" i="6" s="1"/>
  <c r="M764" i="6"/>
  <c r="M764" i="6" a="1"/>
  <c r="L764" i="6" a="1"/>
  <c r="L764" i="6" s="1"/>
  <c r="K764" i="6"/>
  <c r="K764" i="6" a="1"/>
  <c r="AI763" i="6" a="1"/>
  <c r="AI763" i="6" s="1"/>
  <c r="AH763" i="6"/>
  <c r="AH763" i="6" a="1"/>
  <c r="AG763" i="6" a="1"/>
  <c r="AG763" i="6" s="1"/>
  <c r="AF763" i="6" a="1"/>
  <c r="AF763" i="6" s="1"/>
  <c r="AE763" i="6" a="1"/>
  <c r="AE763" i="6" s="1"/>
  <c r="AD763" i="6" a="1"/>
  <c r="AD763" i="6" s="1"/>
  <c r="AC763" i="6" a="1"/>
  <c r="AC763" i="6" s="1"/>
  <c r="AB763" i="6"/>
  <c r="AB763" i="6" a="1"/>
  <c r="AA763" i="6" a="1"/>
  <c r="AA763" i="6" s="1"/>
  <c r="Z763" i="6"/>
  <c r="Z763" i="6" a="1"/>
  <c r="Y763" i="6" a="1"/>
  <c r="Y763" i="6" s="1"/>
  <c r="X763" i="6"/>
  <c r="X763" i="6" a="1"/>
  <c r="W763" i="6" a="1"/>
  <c r="W763" i="6" s="1"/>
  <c r="V763" i="6" a="1"/>
  <c r="V763" i="6" s="1"/>
  <c r="U763" i="6" a="1"/>
  <c r="U763" i="6" s="1"/>
  <c r="T763" i="6"/>
  <c r="T763" i="6" a="1"/>
  <c r="S763" i="6" a="1"/>
  <c r="S763" i="6" s="1"/>
  <c r="R763" i="6"/>
  <c r="R763" i="6" a="1"/>
  <c r="Q763" i="6" a="1"/>
  <c r="Q763" i="6" s="1"/>
  <c r="P763" i="6"/>
  <c r="P763" i="6" a="1"/>
  <c r="O763" i="6" a="1"/>
  <c r="O763" i="6" s="1"/>
  <c r="N763" i="6" a="1"/>
  <c r="N763" i="6" s="1"/>
  <c r="M763" i="6" a="1"/>
  <c r="M763" i="6" s="1"/>
  <c r="L763" i="6"/>
  <c r="L763" i="6" a="1"/>
  <c r="K763" i="6" a="1"/>
  <c r="K763" i="6" s="1"/>
  <c r="AI762" i="6" a="1"/>
  <c r="AI762" i="6" s="1"/>
  <c r="AH762" i="6"/>
  <c r="AH762" i="6" a="1"/>
  <c r="AG762" i="6" a="1"/>
  <c r="AG762" i="6" s="1"/>
  <c r="AF762" i="6"/>
  <c r="AF762" i="6" a="1"/>
  <c r="AE762" i="6" a="1"/>
  <c r="AE762" i="6" s="1"/>
  <c r="AD762" i="6" a="1"/>
  <c r="AD762" i="6" s="1"/>
  <c r="AC762" i="6" a="1"/>
  <c r="AC762" i="6" s="1"/>
  <c r="AB762" i="6" a="1"/>
  <c r="AB762" i="6" s="1"/>
  <c r="AA762" i="6" a="1"/>
  <c r="AA762" i="6" s="1"/>
  <c r="Z762" i="6"/>
  <c r="Z762" i="6" a="1"/>
  <c r="Y762" i="6" a="1"/>
  <c r="Y762" i="6" s="1"/>
  <c r="X762" i="6"/>
  <c r="X762" i="6" a="1"/>
  <c r="W762" i="6" a="1"/>
  <c r="W762" i="6" s="1"/>
  <c r="V762" i="6" a="1"/>
  <c r="V762" i="6" s="1"/>
  <c r="U762" i="6" a="1"/>
  <c r="U762" i="6" s="1"/>
  <c r="T762" i="6" a="1"/>
  <c r="T762" i="6" s="1"/>
  <c r="S762" i="6" a="1"/>
  <c r="S762" i="6" s="1"/>
  <c r="R762" i="6"/>
  <c r="R762" i="6" a="1"/>
  <c r="Q762" i="6" a="1"/>
  <c r="Q762" i="6" s="1"/>
  <c r="P762" i="6"/>
  <c r="P762" i="6" a="1"/>
  <c r="O762" i="6" a="1"/>
  <c r="O762" i="6" s="1"/>
  <c r="N762" i="6"/>
  <c r="N762" i="6" a="1"/>
  <c r="M762" i="6" a="1"/>
  <c r="M762" i="6" s="1"/>
  <c r="L762" i="6" a="1"/>
  <c r="L762" i="6" s="1"/>
  <c r="K762" i="6" a="1"/>
  <c r="K762" i="6" s="1"/>
  <c r="AI761" i="6"/>
  <c r="AI761" i="6" a="1"/>
  <c r="AH761" i="6"/>
  <c r="AH761" i="6" a="1"/>
  <c r="AG761" i="6"/>
  <c r="AG761" i="6" a="1"/>
  <c r="AF761" i="6"/>
  <c r="AF761" i="6" a="1"/>
  <c r="AE761" i="6"/>
  <c r="AE761" i="6" a="1"/>
  <c r="AD761" i="6"/>
  <c r="AD761" i="6" a="1"/>
  <c r="AC761" i="6" a="1"/>
  <c r="AC761" i="6" s="1"/>
  <c r="AB761" i="6" a="1"/>
  <c r="AB761" i="6" s="1"/>
  <c r="AA761" i="6" a="1"/>
  <c r="AA761" i="6" s="1"/>
  <c r="Z761" i="6"/>
  <c r="Z761" i="6" a="1"/>
  <c r="Y761" i="6" a="1"/>
  <c r="Y761" i="6" s="1"/>
  <c r="X761" i="6"/>
  <c r="X761" i="6" a="1"/>
  <c r="W761" i="6" a="1"/>
  <c r="W761" i="6" s="1"/>
  <c r="V761" i="6" a="1"/>
  <c r="V761" i="6" s="1"/>
  <c r="U761" i="6" a="1"/>
  <c r="U761" i="6" s="1"/>
  <c r="T761" i="6" a="1"/>
  <c r="T761" i="6" s="1"/>
  <c r="S761" i="6" a="1"/>
  <c r="S761" i="6" s="1"/>
  <c r="R761" i="6" a="1"/>
  <c r="R761" i="6" s="1"/>
  <c r="Q761" i="6" a="1"/>
  <c r="Q761" i="6" s="1"/>
  <c r="P761" i="6"/>
  <c r="P761" i="6" a="1"/>
  <c r="O761" i="6" a="1"/>
  <c r="O761" i="6" s="1"/>
  <c r="N761" i="6"/>
  <c r="N761" i="6" a="1"/>
  <c r="M761" i="6" a="1"/>
  <c r="M761" i="6" s="1"/>
  <c r="L761" i="6" a="1"/>
  <c r="L761" i="6" s="1"/>
  <c r="K761" i="6" a="1"/>
  <c r="K761" i="6" s="1"/>
  <c r="AI760" i="6" a="1"/>
  <c r="AI760" i="6" s="1"/>
  <c r="AH760" i="6" a="1"/>
  <c r="AH760" i="6" s="1"/>
  <c r="AG760" i="6" a="1"/>
  <c r="AG760" i="6" s="1"/>
  <c r="AF760" i="6" a="1"/>
  <c r="AF760" i="6" s="1"/>
  <c r="AE760" i="6" a="1"/>
  <c r="AE760" i="6" s="1"/>
  <c r="AD760" i="6"/>
  <c r="AD760" i="6" a="1"/>
  <c r="AC760" i="6" a="1"/>
  <c r="AC760" i="6" s="1"/>
  <c r="AB760" i="6"/>
  <c r="AB760" i="6" a="1"/>
  <c r="AA760" i="6" a="1"/>
  <c r="AA760" i="6" s="1"/>
  <c r="Z760" i="6" a="1"/>
  <c r="Z760" i="6" s="1"/>
  <c r="Y760" i="6" a="1"/>
  <c r="Y760" i="6" s="1"/>
  <c r="X760" i="6" a="1"/>
  <c r="X760" i="6" s="1"/>
  <c r="W760" i="6" a="1"/>
  <c r="W760" i="6" s="1"/>
  <c r="V760" i="6"/>
  <c r="V760" i="6" a="1"/>
  <c r="U760" i="6" a="1"/>
  <c r="U760" i="6" s="1"/>
  <c r="T760" i="6"/>
  <c r="T760" i="6" a="1"/>
  <c r="S760" i="6" a="1"/>
  <c r="S760" i="6" s="1"/>
  <c r="R760" i="6" a="1"/>
  <c r="R760" i="6" s="1"/>
  <c r="Q760" i="6" a="1"/>
  <c r="Q760" i="6" s="1"/>
  <c r="P760" i="6" a="1"/>
  <c r="P760" i="6" s="1"/>
  <c r="O760" i="6" a="1"/>
  <c r="O760" i="6" s="1"/>
  <c r="N760" i="6"/>
  <c r="N760" i="6" a="1"/>
  <c r="M760" i="6" a="1"/>
  <c r="M760" i="6" s="1"/>
  <c r="L760" i="6"/>
  <c r="L760" i="6" a="1"/>
  <c r="K760" i="6" a="1"/>
  <c r="K760" i="6" s="1"/>
  <c r="AI759" i="6" a="1"/>
  <c r="AI759" i="6" s="1"/>
  <c r="AH759" i="6" a="1"/>
  <c r="AH759" i="6" s="1"/>
  <c r="AG759" i="6" a="1"/>
  <c r="AG759" i="6" s="1"/>
  <c r="AF759" i="6" a="1"/>
  <c r="AF759" i="6" s="1"/>
  <c r="AE759" i="6"/>
  <c r="AE759" i="6" a="1"/>
  <c r="AD759" i="6" a="1"/>
  <c r="AD759" i="6" s="1"/>
  <c r="AC759" i="6"/>
  <c r="AC759" i="6" a="1"/>
  <c r="AB759" i="6" a="1"/>
  <c r="AB759" i="6" s="1"/>
  <c r="AA759" i="6" a="1"/>
  <c r="AA759" i="6" s="1"/>
  <c r="Z759" i="6" a="1"/>
  <c r="Z759" i="6" s="1"/>
  <c r="Y759" i="6" a="1"/>
  <c r="Y759" i="6" s="1"/>
  <c r="X759" i="6" a="1"/>
  <c r="X759" i="6" s="1"/>
  <c r="W759" i="6" a="1"/>
  <c r="W759" i="6" s="1"/>
  <c r="V759" i="6"/>
  <c r="V759" i="6" a="1"/>
  <c r="U759" i="6" a="1"/>
  <c r="U759" i="6" s="1"/>
  <c r="T759" i="6"/>
  <c r="T759" i="6" a="1"/>
  <c r="S759" i="6" a="1"/>
  <c r="S759" i="6" s="1"/>
  <c r="R759" i="6"/>
  <c r="R759" i="6" a="1"/>
  <c r="Q759" i="6" a="1"/>
  <c r="Q759" i="6" s="1"/>
  <c r="P759" i="6" a="1"/>
  <c r="P759" i="6" s="1"/>
  <c r="O759" i="6" a="1"/>
  <c r="O759" i="6" s="1"/>
  <c r="N759" i="6"/>
  <c r="N759" i="6" a="1"/>
  <c r="M759" i="6" a="1"/>
  <c r="M759" i="6" s="1"/>
  <c r="L759" i="6"/>
  <c r="L759" i="6" a="1"/>
  <c r="K759" i="6" a="1"/>
  <c r="K759" i="6" s="1"/>
  <c r="AI758" i="6" a="1"/>
  <c r="AI758" i="6" s="1"/>
  <c r="AH758" i="6"/>
  <c r="AH758" i="6" a="1"/>
  <c r="AG758" i="6" a="1"/>
  <c r="AG758" i="6" s="1"/>
  <c r="AF758" i="6" a="1"/>
  <c r="AF758" i="6" s="1"/>
  <c r="AE758" i="6" a="1"/>
  <c r="AE758" i="6" s="1"/>
  <c r="AD758" i="6" a="1"/>
  <c r="AD758" i="6" s="1"/>
  <c r="AC758" i="6" a="1"/>
  <c r="AC758" i="6" s="1"/>
  <c r="AB758" i="6"/>
  <c r="AB758" i="6" a="1"/>
  <c r="AA758" i="6" a="1"/>
  <c r="AA758" i="6" s="1"/>
  <c r="Z758" i="6" a="1"/>
  <c r="Z758" i="6" s="1"/>
  <c r="Y758" i="6" a="1"/>
  <c r="Y758" i="6" s="1"/>
  <c r="X758" i="6" a="1"/>
  <c r="X758" i="6" s="1"/>
  <c r="W758" i="6" a="1"/>
  <c r="W758" i="6" s="1"/>
  <c r="V758" i="6" a="1"/>
  <c r="V758" i="6" s="1"/>
  <c r="U758" i="6" a="1"/>
  <c r="U758" i="6" s="1"/>
  <c r="T758" i="6"/>
  <c r="T758" i="6" a="1"/>
  <c r="S758" i="6" a="1"/>
  <c r="S758" i="6" s="1"/>
  <c r="R758" i="6" a="1"/>
  <c r="R758" i="6" s="1"/>
  <c r="Q758" i="6" a="1"/>
  <c r="Q758" i="6" s="1"/>
  <c r="P758" i="6"/>
  <c r="P758" i="6" a="1"/>
  <c r="O758" i="6" a="1"/>
  <c r="O758" i="6" s="1"/>
  <c r="N758" i="6" a="1"/>
  <c r="N758" i="6" s="1"/>
  <c r="M758" i="6" a="1"/>
  <c r="M758" i="6" s="1"/>
  <c r="L758" i="6"/>
  <c r="L758" i="6" a="1"/>
  <c r="K758" i="6" a="1"/>
  <c r="K758" i="6" s="1"/>
  <c r="AI757" i="6"/>
  <c r="AI757" i="6" a="1"/>
  <c r="AH757" i="6" a="1"/>
  <c r="AH757" i="6" s="1"/>
  <c r="AG757" i="6"/>
  <c r="AG757" i="6" a="1"/>
  <c r="AF757" i="6" a="1"/>
  <c r="AF757" i="6" s="1"/>
  <c r="AE757" i="6" a="1"/>
  <c r="AE757" i="6" s="1"/>
  <c r="AD757" i="6" a="1"/>
  <c r="AD757" i="6" s="1"/>
  <c r="AC757" i="6" a="1"/>
  <c r="AC757" i="6" s="1"/>
  <c r="AB757" i="6" a="1"/>
  <c r="AB757" i="6" s="1"/>
  <c r="AA757" i="6"/>
  <c r="AA757" i="6" a="1"/>
  <c r="Z757" i="6" a="1"/>
  <c r="Z757" i="6" s="1"/>
  <c r="Y757" i="6" a="1"/>
  <c r="Y757" i="6" s="1"/>
  <c r="X757" i="6" a="1"/>
  <c r="X757" i="6" s="1"/>
  <c r="W757" i="6"/>
  <c r="W757" i="6" a="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c r="K757" i="6" a="1"/>
  <c r="AI756" i="6" a="1"/>
  <c r="AI756" i="6" s="1"/>
  <c r="AH756" i="6" a="1"/>
  <c r="AH756" i="6" s="1"/>
  <c r="AG756" i="6" a="1"/>
  <c r="AG756" i="6" s="1"/>
  <c r="AF756" i="6" a="1"/>
  <c r="AF756" i="6" s="1"/>
  <c r="AE756" i="6" a="1"/>
  <c r="AE756" i="6" s="1"/>
  <c r="AD756" i="6" a="1"/>
  <c r="AD756" i="6" s="1"/>
  <c r="AC756" i="6" a="1"/>
  <c r="AC756" i="6" s="1"/>
  <c r="AB756" i="6" a="1"/>
  <c r="AB756" i="6" s="1"/>
  <c r="AA756" i="6"/>
  <c r="AA756" i="6" a="1"/>
  <c r="Z756" i="6" a="1"/>
  <c r="Z756" i="6" s="1"/>
  <c r="Y756" i="6" a="1"/>
  <c r="Y756" i="6" s="1"/>
  <c r="X756" i="6" a="1"/>
  <c r="X756" i="6" s="1"/>
  <c r="W756" i="6"/>
  <c r="W756" i="6" a="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c r="K756" i="6" a="1"/>
  <c r="AI755" i="6" a="1"/>
  <c r="AI755" i="6" s="1"/>
  <c r="AH755" i="6" a="1"/>
  <c r="AH755" i="6" s="1"/>
  <c r="AG755" i="6" a="1"/>
  <c r="AG755" i="6" s="1"/>
  <c r="AF755" i="6" a="1"/>
  <c r="AF755" i="6" s="1"/>
  <c r="AE755" i="6" a="1"/>
  <c r="AE755" i="6" s="1"/>
  <c r="AD755" i="6" a="1"/>
  <c r="AD755" i="6" s="1"/>
  <c r="AC755" i="6" a="1"/>
  <c r="AC755" i="6" s="1"/>
  <c r="AB755" i="6" a="1"/>
  <c r="AB755" i="6" s="1"/>
  <c r="AA755" i="6"/>
  <c r="AA755" i="6" a="1"/>
  <c r="Z755" i="6" a="1"/>
  <c r="Z755" i="6" s="1"/>
  <c r="Y755" i="6" a="1"/>
  <c r="Y755" i="6" s="1"/>
  <c r="X755" i="6" a="1"/>
  <c r="X755" i="6" s="1"/>
  <c r="W755" i="6"/>
  <c r="W755" i="6" a="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c r="K755" i="6" a="1"/>
  <c r="AI754" i="6" a="1"/>
  <c r="AI754" i="6" s="1"/>
  <c r="AH754" i="6" a="1"/>
  <c r="AH754" i="6" s="1"/>
  <c r="AG754" i="6" a="1"/>
  <c r="AG754" i="6" s="1"/>
  <c r="AF754" i="6" a="1"/>
  <c r="AF754" i="6" s="1"/>
  <c r="AE754" i="6" a="1"/>
  <c r="AE754" i="6" s="1"/>
  <c r="AD754" i="6" a="1"/>
  <c r="AD754" i="6" s="1"/>
  <c r="AC754" i="6" a="1"/>
  <c r="AC754" i="6" s="1"/>
  <c r="AB754" i="6" a="1"/>
  <c r="AB754" i="6" s="1"/>
  <c r="AA754" i="6"/>
  <c r="AA754" i="6" a="1"/>
  <c r="Z754" i="6" a="1"/>
  <c r="Z754" i="6" s="1"/>
  <c r="Y754" i="6" a="1"/>
  <c r="Y754" i="6" s="1"/>
  <c r="X754" i="6" a="1"/>
  <c r="X754" i="6" s="1"/>
  <c r="W754" i="6"/>
  <c r="W754" i="6" a="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c r="K754" i="6" a="1"/>
  <c r="AI753" i="6" a="1"/>
  <c r="AI753" i="6" s="1"/>
  <c r="AH753" i="6"/>
  <c r="AH753" i="6" a="1"/>
  <c r="AG753" i="6" a="1"/>
  <c r="AG753" i="6" s="1"/>
  <c r="AF753" i="6"/>
  <c r="AF753" i="6" a="1"/>
  <c r="AE753" i="6" a="1"/>
  <c r="AE753" i="6" s="1"/>
  <c r="AD753" i="6"/>
  <c r="AD753" i="6" a="1"/>
  <c r="AC753" i="6" a="1"/>
  <c r="AC753" i="6" s="1"/>
  <c r="AB753" i="6"/>
  <c r="AB753" i="6" a="1"/>
  <c r="AA753" i="6" a="1"/>
  <c r="AA753" i="6" s="1"/>
  <c r="Z753" i="6"/>
  <c r="Z753" i="6" a="1"/>
  <c r="Y753" i="6" a="1"/>
  <c r="Y753" i="6" s="1"/>
  <c r="X753" i="6"/>
  <c r="X753" i="6" a="1"/>
  <c r="W753" i="6" a="1"/>
  <c r="W753" i="6" s="1"/>
  <c r="V753" i="6"/>
  <c r="V753" i="6" a="1"/>
  <c r="U753" i="6" a="1"/>
  <c r="U753" i="6" s="1"/>
  <c r="T753" i="6"/>
  <c r="T753" i="6" a="1"/>
  <c r="S753" i="6" a="1"/>
  <c r="S753" i="6" s="1"/>
  <c r="R753" i="6"/>
  <c r="R753" i="6" a="1"/>
  <c r="Q753" i="6" a="1"/>
  <c r="Q753" i="6" s="1"/>
  <c r="P753" i="6"/>
  <c r="P753" i="6" a="1"/>
  <c r="O753" i="6" a="1"/>
  <c r="O753" i="6" s="1"/>
  <c r="N753" i="6"/>
  <c r="N753" i="6" a="1"/>
  <c r="M753" i="6" a="1"/>
  <c r="M753" i="6" s="1"/>
  <c r="L753" i="6"/>
  <c r="L753" i="6" a="1"/>
  <c r="K753" i="6" a="1"/>
  <c r="K753" i="6" s="1"/>
  <c r="AI752" i="6"/>
  <c r="AI752" i="6" a="1"/>
  <c r="AH752" i="6" a="1"/>
  <c r="AH752" i="6" s="1"/>
  <c r="AG752" i="6"/>
  <c r="AG752" i="6" a="1"/>
  <c r="AF752" i="6" a="1"/>
  <c r="AF752" i="6" s="1"/>
  <c r="AE752" i="6"/>
  <c r="AE752" i="6" a="1"/>
  <c r="AD752" i="6" a="1"/>
  <c r="AD752" i="6" s="1"/>
  <c r="AC752" i="6"/>
  <c r="AC752" i="6" a="1"/>
  <c r="AB752" i="6" a="1"/>
  <c r="AB752" i="6" s="1"/>
  <c r="AA752" i="6"/>
  <c r="AA752" i="6" a="1"/>
  <c r="Z752" i="6" a="1"/>
  <c r="Z752" i="6" s="1"/>
  <c r="Y752" i="6"/>
  <c r="Y752" i="6" a="1"/>
  <c r="X752" i="6" a="1"/>
  <c r="X752" i="6" s="1"/>
  <c r="W752" i="6"/>
  <c r="W752" i="6" a="1"/>
  <c r="V752" i="6" a="1"/>
  <c r="V752" i="6" s="1"/>
  <c r="U752" i="6"/>
  <c r="U752" i="6" a="1"/>
  <c r="T752" i="6" a="1"/>
  <c r="T752" i="6" s="1"/>
  <c r="S752" i="6"/>
  <c r="S752" i="6" a="1"/>
  <c r="R752" i="6" a="1"/>
  <c r="R752" i="6" s="1"/>
  <c r="Q752" i="6"/>
  <c r="Q752" i="6" a="1"/>
  <c r="P752" i="6" a="1"/>
  <c r="P752" i="6" s="1"/>
  <c r="O752" i="6"/>
  <c r="O752" i="6" a="1"/>
  <c r="N752" i="6" a="1"/>
  <c r="N752" i="6" s="1"/>
  <c r="M752" i="6"/>
  <c r="M752" i="6" a="1"/>
  <c r="L752" i="6" a="1"/>
  <c r="L752" i="6" s="1"/>
  <c r="K752" i="6"/>
  <c r="K752" i="6" a="1"/>
  <c r="AI751" i="6" a="1"/>
  <c r="AI751" i="6" s="1"/>
  <c r="AH751" i="6"/>
  <c r="AH751" i="6" a="1"/>
  <c r="AG751" i="6" a="1"/>
  <c r="AG751" i="6" s="1"/>
  <c r="AF751" i="6"/>
  <c r="AF751" i="6" a="1"/>
  <c r="AE751" i="6" a="1"/>
  <c r="AE751" i="6" s="1"/>
  <c r="AD751" i="6" a="1"/>
  <c r="AD751" i="6" s="1"/>
  <c r="AC751" i="6" a="1"/>
  <c r="AC751" i="6" s="1"/>
  <c r="AB751" i="6" a="1"/>
  <c r="AB751" i="6" s="1"/>
  <c r="AA751" i="6" a="1"/>
  <c r="AA751" i="6" s="1"/>
  <c r="Z751" i="6"/>
  <c r="Z751" i="6" a="1"/>
  <c r="Y751" i="6" a="1"/>
  <c r="Y751" i="6" s="1"/>
  <c r="X751" i="6"/>
  <c r="X751" i="6" a="1"/>
  <c r="W751" i="6" a="1"/>
  <c r="W751" i="6" s="1"/>
  <c r="V751" i="6" a="1"/>
  <c r="V751" i="6" s="1"/>
  <c r="U751" i="6" a="1"/>
  <c r="U751" i="6" s="1"/>
  <c r="T751" i="6" a="1"/>
  <c r="T751" i="6" s="1"/>
  <c r="S751" i="6" a="1"/>
  <c r="S751" i="6" s="1"/>
  <c r="R751" i="6"/>
  <c r="R751" i="6" a="1"/>
  <c r="Q751" i="6" a="1"/>
  <c r="Q751" i="6" s="1"/>
  <c r="P751" i="6"/>
  <c r="P751" i="6" a="1"/>
  <c r="O751" i="6" a="1"/>
  <c r="O751" i="6" s="1"/>
  <c r="N751" i="6" a="1"/>
  <c r="N751" i="6" s="1"/>
  <c r="M751" i="6" a="1"/>
  <c r="M751" i="6" s="1"/>
  <c r="L751" i="6" a="1"/>
  <c r="L751" i="6" s="1"/>
  <c r="K751" i="6" a="1"/>
  <c r="K751" i="6" s="1"/>
  <c r="AI750" i="6" a="1"/>
  <c r="AI750" i="6" s="1"/>
  <c r="AH750" i="6" a="1"/>
  <c r="AH750" i="6" s="1"/>
  <c r="AG750" i="6" a="1"/>
  <c r="AG750" i="6" s="1"/>
  <c r="AF750" i="6"/>
  <c r="AF750" i="6" a="1"/>
  <c r="AE750" i="6" a="1"/>
  <c r="AE750" i="6" s="1"/>
  <c r="AD750" i="6"/>
  <c r="AD750" i="6" a="1"/>
  <c r="AC750" i="6" a="1"/>
  <c r="AC750" i="6" s="1"/>
  <c r="AB750" i="6" a="1"/>
  <c r="AB750" i="6" s="1"/>
  <c r="AA750" i="6" a="1"/>
  <c r="AA750" i="6" s="1"/>
  <c r="Z750" i="6" a="1"/>
  <c r="Z750" i="6" s="1"/>
  <c r="Y750" i="6" a="1"/>
  <c r="Y750" i="6" s="1"/>
  <c r="X750" i="6"/>
  <c r="X750" i="6" a="1"/>
  <c r="W750" i="6" a="1"/>
  <c r="W750" i="6" s="1"/>
  <c r="V750" i="6"/>
  <c r="V750" i="6" a="1"/>
  <c r="U750" i="6" a="1"/>
  <c r="U750" i="6" s="1"/>
  <c r="T750" i="6" a="1"/>
  <c r="T750" i="6" s="1"/>
  <c r="S750" i="6" a="1"/>
  <c r="S750" i="6" s="1"/>
  <c r="R750" i="6" a="1"/>
  <c r="R750" i="6" s="1"/>
  <c r="Q750" i="6" a="1"/>
  <c r="Q750" i="6" s="1"/>
  <c r="P750" i="6"/>
  <c r="P750" i="6" a="1"/>
  <c r="O750" i="6" a="1"/>
  <c r="O750" i="6" s="1"/>
  <c r="N750" i="6"/>
  <c r="N750" i="6" a="1"/>
  <c r="M750" i="6" a="1"/>
  <c r="M750" i="6" s="1"/>
  <c r="L750" i="6" a="1"/>
  <c r="L750" i="6" s="1"/>
  <c r="K750" i="6" a="1"/>
  <c r="K750" i="6" s="1"/>
  <c r="AI749" i="6" a="1"/>
  <c r="AI749" i="6" s="1"/>
  <c r="AH749" i="6" a="1"/>
  <c r="AH749" i="6" s="1"/>
  <c r="AG749" i="6" a="1"/>
  <c r="AG749" i="6" s="1"/>
  <c r="AF749" i="6" a="1"/>
  <c r="AF749" i="6" s="1"/>
  <c r="AE749" i="6" a="1"/>
  <c r="AE749" i="6" s="1"/>
  <c r="AD749" i="6"/>
  <c r="AD749" i="6" a="1"/>
  <c r="AC749" i="6" a="1"/>
  <c r="AC749" i="6" s="1"/>
  <c r="AB749" i="6"/>
  <c r="AB749" i="6" a="1"/>
  <c r="AA749" i="6" a="1"/>
  <c r="AA749" i="6" s="1"/>
  <c r="Z749" i="6" a="1"/>
  <c r="Z749" i="6" s="1"/>
  <c r="Y749" i="6" a="1"/>
  <c r="Y749" i="6" s="1"/>
  <c r="X749" i="6" a="1"/>
  <c r="X749" i="6" s="1"/>
  <c r="W749" i="6" a="1"/>
  <c r="W749" i="6" s="1"/>
  <c r="V749" i="6"/>
  <c r="V749" i="6" a="1"/>
  <c r="U749" i="6" a="1"/>
  <c r="U749" i="6" s="1"/>
  <c r="T749" i="6"/>
  <c r="T749" i="6" a="1"/>
  <c r="S749" i="6" a="1"/>
  <c r="S749" i="6" s="1"/>
  <c r="R749" i="6" a="1"/>
  <c r="R749" i="6" s="1"/>
  <c r="Q749" i="6" a="1"/>
  <c r="Q749" i="6" s="1"/>
  <c r="P749" i="6" a="1"/>
  <c r="P749" i="6" s="1"/>
  <c r="O749" i="6" a="1"/>
  <c r="O749" i="6" s="1"/>
  <c r="N749" i="6"/>
  <c r="N749" i="6" a="1"/>
  <c r="M749" i="6" a="1"/>
  <c r="M749" i="6" s="1"/>
  <c r="L749" i="6"/>
  <c r="L749" i="6" a="1"/>
  <c r="K749" i="6" a="1"/>
  <c r="K749" i="6" s="1"/>
  <c r="AI748" i="6" a="1"/>
  <c r="AI748" i="6" s="1"/>
  <c r="AH748" i="6"/>
  <c r="AH748" i="6" a="1"/>
  <c r="AG748" i="6" a="1"/>
  <c r="AG748" i="6" s="1"/>
  <c r="AF748" i="6" a="1"/>
  <c r="AF748" i="6" s="1"/>
  <c r="AE748" i="6" a="1"/>
  <c r="AE748" i="6" s="1"/>
  <c r="AD748" i="6" a="1"/>
  <c r="AD748" i="6" s="1"/>
  <c r="AC748" i="6" a="1"/>
  <c r="AC748" i="6" s="1"/>
  <c r="AB748" i="6"/>
  <c r="AB748" i="6" a="1"/>
  <c r="AA748" i="6" a="1"/>
  <c r="AA748" i="6" s="1"/>
  <c r="Z748" i="6"/>
  <c r="Z748" i="6" a="1"/>
  <c r="Y748" i="6" a="1"/>
  <c r="Y748" i="6" s="1"/>
  <c r="X748" i="6" a="1"/>
  <c r="X748" i="6" s="1"/>
  <c r="W748" i="6" a="1"/>
  <c r="W748" i="6" s="1"/>
  <c r="V748" i="6" a="1"/>
  <c r="V748" i="6" s="1"/>
  <c r="U748" i="6" a="1"/>
  <c r="U748" i="6" s="1"/>
  <c r="T748" i="6"/>
  <c r="T748" i="6" a="1"/>
  <c r="S748" i="6" a="1"/>
  <c r="S748" i="6" s="1"/>
  <c r="R748" i="6"/>
  <c r="R748" i="6" a="1"/>
  <c r="Q748" i="6" a="1"/>
  <c r="Q748" i="6" s="1"/>
  <c r="P748" i="6" a="1"/>
  <c r="P748" i="6" s="1"/>
  <c r="O748" i="6" a="1"/>
  <c r="O748" i="6" s="1"/>
  <c r="N748" i="6" a="1"/>
  <c r="N748" i="6" s="1"/>
  <c r="M748" i="6" a="1"/>
  <c r="M748" i="6" s="1"/>
  <c r="L748" i="6"/>
  <c r="L748" i="6" a="1"/>
  <c r="K748" i="6" a="1"/>
  <c r="K748" i="6" s="1"/>
  <c r="AI747" i="6" a="1"/>
  <c r="AI747" i="6" s="1"/>
  <c r="AH747" i="6"/>
  <c r="AH747" i="6" a="1"/>
  <c r="AG747" i="6" a="1"/>
  <c r="AG747" i="6" s="1"/>
  <c r="AF747" i="6"/>
  <c r="AF747" i="6" a="1"/>
  <c r="AE747" i="6" a="1"/>
  <c r="AE747" i="6" s="1"/>
  <c r="AD747" i="6" a="1"/>
  <c r="AD747" i="6" s="1"/>
  <c r="AC747" i="6" a="1"/>
  <c r="AC747" i="6" s="1"/>
  <c r="AB747" i="6" a="1"/>
  <c r="AB747" i="6" s="1"/>
  <c r="AA747" i="6" a="1"/>
  <c r="AA747" i="6" s="1"/>
  <c r="Z747" i="6"/>
  <c r="Z747" i="6" a="1"/>
  <c r="Y747" i="6" a="1"/>
  <c r="Y747" i="6" s="1"/>
  <c r="X747" i="6"/>
  <c r="X747" i="6" a="1"/>
  <c r="W747" i="6" a="1"/>
  <c r="W747" i="6" s="1"/>
  <c r="V747" i="6" a="1"/>
  <c r="V747" i="6" s="1"/>
  <c r="U747" i="6" a="1"/>
  <c r="U747" i="6" s="1"/>
  <c r="T747" i="6" a="1"/>
  <c r="T747" i="6" s="1"/>
  <c r="S747" i="6" a="1"/>
  <c r="S747" i="6" s="1"/>
  <c r="R747" i="6"/>
  <c r="R747" i="6" a="1"/>
  <c r="Q747" i="6" a="1"/>
  <c r="Q747" i="6" s="1"/>
  <c r="P747" i="6"/>
  <c r="P747" i="6" a="1"/>
  <c r="O747" i="6" a="1"/>
  <c r="O747" i="6" s="1"/>
  <c r="N747" i="6" a="1"/>
  <c r="N747" i="6" s="1"/>
  <c r="M747" i="6" a="1"/>
  <c r="M747" i="6" s="1"/>
  <c r="L747" i="6" a="1"/>
  <c r="L747" i="6" s="1"/>
  <c r="K747" i="6" a="1"/>
  <c r="K747" i="6" s="1"/>
  <c r="AI746" i="6" a="1"/>
  <c r="AI746" i="6" s="1"/>
  <c r="AH746" i="6" a="1"/>
  <c r="AH746" i="6" s="1"/>
  <c r="AG746" i="6" a="1"/>
  <c r="AG746" i="6" s="1"/>
  <c r="AF746" i="6"/>
  <c r="AF746" i="6" a="1"/>
  <c r="AE746" i="6" a="1"/>
  <c r="AE746" i="6" s="1"/>
  <c r="AD746" i="6"/>
  <c r="AD746" i="6" a="1"/>
  <c r="AC746" i="6" a="1"/>
  <c r="AC746" i="6" s="1"/>
  <c r="AB746" i="6" a="1"/>
  <c r="AB746" i="6" s="1"/>
  <c r="AA746" i="6" a="1"/>
  <c r="AA746" i="6" s="1"/>
  <c r="Z746" i="6" a="1"/>
  <c r="Z746" i="6" s="1"/>
  <c r="Y746" i="6" a="1"/>
  <c r="Y746" i="6" s="1"/>
  <c r="X746" i="6"/>
  <c r="X746" i="6" a="1"/>
  <c r="W746" i="6" a="1"/>
  <c r="W746" i="6" s="1"/>
  <c r="V746" i="6"/>
  <c r="V746" i="6" a="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c r="AH745" i="6" a="1"/>
  <c r="AG745" i="6" a="1"/>
  <c r="AG745" i="6" s="1"/>
  <c r="AF745" i="6" a="1"/>
  <c r="AF745" i="6" s="1"/>
  <c r="AE745" i="6" a="1"/>
  <c r="AE745" i="6" s="1"/>
  <c r="AD745" i="6" a="1"/>
  <c r="AD745" i="6" s="1"/>
  <c r="AC745" i="6" a="1"/>
  <c r="AC745" i="6" s="1"/>
  <c r="AB745" i="6" a="1"/>
  <c r="AB745" i="6" s="1"/>
  <c r="AA745" i="6" a="1"/>
  <c r="AA745" i="6" s="1"/>
  <c r="Z745" i="6"/>
  <c r="Z745" i="6" a="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c r="AH744" i="6" a="1"/>
  <c r="AG744" i="6" a="1"/>
  <c r="AG744" i="6" s="1"/>
  <c r="AF744" i="6" a="1"/>
  <c r="AF744" i="6" s="1"/>
  <c r="AE744" i="6" a="1"/>
  <c r="AE744" i="6" s="1"/>
  <c r="AD744" i="6"/>
  <c r="AD744" i="6" a="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c r="R744" i="6" a="1"/>
  <c r="Q744" i="6" a="1"/>
  <c r="Q744" i="6" s="1"/>
  <c r="P744" i="6" a="1"/>
  <c r="P744" i="6" s="1"/>
  <c r="O744" i="6" a="1"/>
  <c r="O744" i="6" s="1"/>
  <c r="N744" i="6"/>
  <c r="N744" i="6" a="1"/>
  <c r="M744" i="6" a="1"/>
  <c r="M744" i="6" s="1"/>
  <c r="L744" i="6" a="1"/>
  <c r="L744" i="6" s="1"/>
  <c r="K744" i="6" a="1"/>
  <c r="K744" i="6" s="1"/>
  <c r="AI743" i="6" a="1"/>
  <c r="AI743" i="6" s="1"/>
  <c r="AH743" i="6" a="1"/>
  <c r="AH743" i="6" s="1"/>
  <c r="AG743" i="6" a="1"/>
  <c r="AG743" i="6" s="1"/>
  <c r="AF743" i="6" a="1"/>
  <c r="AF743" i="6" s="1"/>
  <c r="AE743" i="6" a="1"/>
  <c r="AE743" i="6" s="1"/>
  <c r="AD743" i="6"/>
  <c r="AD743" i="6" a="1"/>
  <c r="AC743" i="6" a="1"/>
  <c r="AC743" i="6" s="1"/>
  <c r="AB743" i="6" a="1"/>
  <c r="AB743" i="6" s="1"/>
  <c r="AA743" i="6" a="1"/>
  <c r="AA743" i="6" s="1"/>
  <c r="Z743" i="6"/>
  <c r="Z743" i="6" a="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c r="N743" i="6" a="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c r="Z742" i="6" a="1"/>
  <c r="Y742" i="6" a="1"/>
  <c r="Y742" i="6" s="1"/>
  <c r="X742" i="6" a="1"/>
  <c r="X742" i="6" s="1"/>
  <c r="W742" i="6" a="1"/>
  <c r="W742" i="6" s="1"/>
  <c r="V742" i="6"/>
  <c r="V742" i="6" a="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c r="AH741" i="6" a="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c r="V741" i="6" a="1"/>
  <c r="U741" i="6" a="1"/>
  <c r="U741" i="6" s="1"/>
  <c r="T741" i="6" a="1"/>
  <c r="T741" i="6" s="1"/>
  <c r="S741" i="6" a="1"/>
  <c r="S741" i="6" s="1"/>
  <c r="R741" i="6"/>
  <c r="R741" i="6" a="1"/>
  <c r="Q741" i="6" a="1"/>
  <c r="Q741" i="6" s="1"/>
  <c r="P741" i="6" a="1"/>
  <c r="P741" i="6" s="1"/>
  <c r="O741" i="6" a="1"/>
  <c r="O741" i="6" s="1"/>
  <c r="N741" i="6" a="1"/>
  <c r="N741" i="6" s="1"/>
  <c r="M741" i="6" a="1"/>
  <c r="M741" i="6" s="1"/>
  <c r="L741" i="6" a="1"/>
  <c r="L741" i="6" s="1"/>
  <c r="K741" i="6" a="1"/>
  <c r="K741" i="6" s="1"/>
  <c r="AI740" i="6" a="1"/>
  <c r="AI740" i="6" s="1"/>
  <c r="AH740" i="6"/>
  <c r="AH740" i="6" a="1"/>
  <c r="AG740" i="6" a="1"/>
  <c r="AG740" i="6" s="1"/>
  <c r="AF740" i="6" a="1"/>
  <c r="AF740" i="6" s="1"/>
  <c r="AE740" i="6" a="1"/>
  <c r="AE740" i="6" s="1"/>
  <c r="AD740" i="6"/>
  <c r="AD740" i="6" a="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c r="R740" i="6" a="1"/>
  <c r="Q740" i="6" a="1"/>
  <c r="Q740" i="6" s="1"/>
  <c r="P740" i="6" a="1"/>
  <c r="P740" i="6" s="1"/>
  <c r="O740" i="6" a="1"/>
  <c r="O740" i="6" s="1"/>
  <c r="N740" i="6"/>
  <c r="N740" i="6" a="1"/>
  <c r="M740" i="6" a="1"/>
  <c r="M740" i="6" s="1"/>
  <c r="L740" i="6" a="1"/>
  <c r="L740" i="6" s="1"/>
  <c r="K740" i="6" a="1"/>
  <c r="K740" i="6" s="1"/>
  <c r="AI739" i="6" a="1"/>
  <c r="AI739" i="6" s="1"/>
  <c r="AH739" i="6" a="1"/>
  <c r="AH739" i="6" s="1"/>
  <c r="AG739" i="6" a="1"/>
  <c r="AG739" i="6" s="1"/>
  <c r="AF739" i="6" a="1"/>
  <c r="AF739" i="6" s="1"/>
  <c r="AE739" i="6" a="1"/>
  <c r="AE739" i="6" s="1"/>
  <c r="AD739" i="6"/>
  <c r="AD739" i="6" a="1"/>
  <c r="AC739" i="6" a="1"/>
  <c r="AC739" i="6" s="1"/>
  <c r="AB739" i="6" a="1"/>
  <c r="AB739" i="6" s="1"/>
  <c r="AA739" i="6" a="1"/>
  <c r="AA739" i="6" s="1"/>
  <c r="Z739" i="6"/>
  <c r="Z739" i="6" a="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c r="N739" i="6" a="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c r="Z738" i="6" a="1"/>
  <c r="Y738" i="6" a="1"/>
  <c r="Y738" i="6" s="1"/>
  <c r="X738" i="6" a="1"/>
  <c r="X738" i="6" s="1"/>
  <c r="W738" i="6" a="1"/>
  <c r="W738" i="6" s="1"/>
  <c r="V738" i="6"/>
  <c r="V738" i="6" a="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c r="AH737" i="6" a="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c r="V737" i="6" a="1"/>
  <c r="U737" i="6" a="1"/>
  <c r="U737" i="6" s="1"/>
  <c r="T737" i="6" a="1"/>
  <c r="T737" i="6" s="1"/>
  <c r="S737" i="6" a="1"/>
  <c r="S737" i="6" s="1"/>
  <c r="R737" i="6"/>
  <c r="R737" i="6" a="1"/>
  <c r="Q737" i="6" a="1"/>
  <c r="Q737" i="6" s="1"/>
  <c r="P737" i="6" a="1"/>
  <c r="P737" i="6" s="1"/>
  <c r="O737" i="6" a="1"/>
  <c r="O737" i="6" s="1"/>
  <c r="N737" i="6" a="1"/>
  <c r="N737" i="6" s="1"/>
  <c r="M737" i="6" a="1"/>
  <c r="M737" i="6" s="1"/>
  <c r="L737" i="6" a="1"/>
  <c r="L737" i="6" s="1"/>
  <c r="K737" i="6" a="1"/>
  <c r="K737" i="6" s="1"/>
  <c r="AI736" i="6" a="1"/>
  <c r="AI736" i="6" s="1"/>
  <c r="AH736" i="6"/>
  <c r="AH736" i="6" a="1"/>
  <c r="AG736" i="6" a="1"/>
  <c r="AG736" i="6" s="1"/>
  <c r="AF736" i="6" a="1"/>
  <c r="AF736" i="6" s="1"/>
  <c r="AE736" i="6" a="1"/>
  <c r="AE736" i="6" s="1"/>
  <c r="AD736" i="6"/>
  <c r="AD736" i="6" a="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c r="R736" i="6" a="1"/>
  <c r="Q736" i="6" a="1"/>
  <c r="Q736" i="6" s="1"/>
  <c r="P736" i="6" a="1"/>
  <c r="P736" i="6" s="1"/>
  <c r="O736" i="6" a="1"/>
  <c r="O736" i="6" s="1"/>
  <c r="N736" i="6"/>
  <c r="N736" i="6" a="1"/>
  <c r="M736" i="6" a="1"/>
  <c r="M736" i="6" s="1"/>
  <c r="L736" i="6" a="1"/>
  <c r="L736" i="6" s="1"/>
  <c r="K736" i="6" a="1"/>
  <c r="K736" i="6" s="1"/>
  <c r="AI735" i="6" a="1"/>
  <c r="AI735" i="6" s="1"/>
  <c r="AH735" i="6" a="1"/>
  <c r="AH735" i="6" s="1"/>
  <c r="AG735" i="6" a="1"/>
  <c r="AG735" i="6" s="1"/>
  <c r="AF735" i="6" a="1"/>
  <c r="AF735" i="6" s="1"/>
  <c r="AE735" i="6" a="1"/>
  <c r="AE735" i="6" s="1"/>
  <c r="AD735" i="6"/>
  <c r="AD735" i="6" a="1"/>
  <c r="AC735" i="6" a="1"/>
  <c r="AC735" i="6" s="1"/>
  <c r="AB735" i="6" a="1"/>
  <c r="AB735" i="6" s="1"/>
  <c r="AA735" i="6" a="1"/>
  <c r="AA735" i="6" s="1"/>
  <c r="Z735" i="6"/>
  <c r="Z735" i="6" a="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c r="N735" i="6" a="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c r="Z734" i="6" a="1"/>
  <c r="Y734" i="6" a="1"/>
  <c r="Y734" i="6" s="1"/>
  <c r="X734" i="6" a="1"/>
  <c r="X734" i="6" s="1"/>
  <c r="W734" i="6" a="1"/>
  <c r="W734" i="6" s="1"/>
  <c r="V734" i="6"/>
  <c r="V734" i="6" a="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c r="AH733" i="6" a="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c r="R733" i="6" a="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c r="AD732" i="6" a="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c r="AH731" i="6" a="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c r="R731" i="6" a="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c r="AD730" i="6" a="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c r="AH729" i="6" a="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c r="R729" i="6" a="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c r="AD728" i="6" a="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c r="AH727" i="6" a="1"/>
  <c r="AG727" i="6" a="1"/>
  <c r="AG727" i="6" s="1"/>
  <c r="AF727" i="6"/>
  <c r="AF727" i="6" a="1"/>
  <c r="AE727" i="6" a="1"/>
  <c r="AE727" i="6" s="1"/>
  <c r="AD727" i="6"/>
  <c r="AD727" i="6" a="1"/>
  <c r="AC727" i="6" a="1"/>
  <c r="AC727" i="6" s="1"/>
  <c r="AB727" i="6"/>
  <c r="AB727" i="6" a="1"/>
  <c r="AA727" i="6" a="1"/>
  <c r="AA727" i="6" s="1"/>
  <c r="Z727" i="6"/>
  <c r="Z727" i="6" a="1"/>
  <c r="Y727" i="6" a="1"/>
  <c r="Y727" i="6" s="1"/>
  <c r="X727" i="6"/>
  <c r="X727" i="6" a="1"/>
  <c r="W727" i="6" a="1"/>
  <c r="W727" i="6" s="1"/>
  <c r="V727" i="6"/>
  <c r="V727" i="6" a="1"/>
  <c r="U727" i="6" a="1"/>
  <c r="U727" i="6" s="1"/>
  <c r="T727" i="6"/>
  <c r="T727" i="6" a="1"/>
  <c r="S727" i="6" a="1"/>
  <c r="S727" i="6" s="1"/>
  <c r="R727" i="6"/>
  <c r="R727" i="6" a="1"/>
  <c r="Q727" i="6" a="1"/>
  <c r="Q727" i="6" s="1"/>
  <c r="P727" i="6"/>
  <c r="P727" i="6" a="1"/>
  <c r="O727" i="6" a="1"/>
  <c r="O727" i="6" s="1"/>
  <c r="N727" i="6"/>
  <c r="N727" i="6" a="1"/>
  <c r="M727" i="6" a="1"/>
  <c r="M727" i="6" s="1"/>
  <c r="L727" i="6"/>
  <c r="L727" i="6" a="1"/>
  <c r="K727" i="6" a="1"/>
  <c r="K727" i="6" s="1"/>
  <c r="AI726" i="6" a="1"/>
  <c r="AI726" i="6" s="1"/>
  <c r="AH726" i="6" a="1"/>
  <c r="AH726" i="6" s="1"/>
  <c r="AG726" i="6" a="1"/>
  <c r="AG726" i="6" s="1"/>
  <c r="AF726" i="6"/>
  <c r="AF726" i="6" a="1"/>
  <c r="AE726" i="6" a="1"/>
  <c r="AE726" i="6" s="1"/>
  <c r="AD726" i="6"/>
  <c r="AD726" i="6" a="1"/>
  <c r="AC726" i="6" a="1"/>
  <c r="AC726" i="6" s="1"/>
  <c r="AB726" i="6" a="1"/>
  <c r="AB726" i="6" s="1"/>
  <c r="AA726" i="6" a="1"/>
  <c r="AA726" i="6" s="1"/>
  <c r="Z726" i="6" a="1"/>
  <c r="Z726" i="6" s="1"/>
  <c r="Y726" i="6" a="1"/>
  <c r="Y726" i="6" s="1"/>
  <c r="X726" i="6"/>
  <c r="X726" i="6" a="1"/>
  <c r="W726" i="6" a="1"/>
  <c r="W726" i="6" s="1"/>
  <c r="V726" i="6"/>
  <c r="V726" i="6" a="1"/>
  <c r="U726" i="6" a="1"/>
  <c r="U726" i="6" s="1"/>
  <c r="T726" i="6" a="1"/>
  <c r="T726" i="6" s="1"/>
  <c r="S726" i="6" a="1"/>
  <c r="S726" i="6" s="1"/>
  <c r="R726" i="6" a="1"/>
  <c r="R726" i="6" s="1"/>
  <c r="Q726" i="6" a="1"/>
  <c r="Q726" i="6" s="1"/>
  <c r="P726" i="6"/>
  <c r="P726" i="6" a="1"/>
  <c r="O726" i="6" a="1"/>
  <c r="O726" i="6" s="1"/>
  <c r="N726" i="6"/>
  <c r="N726" i="6" a="1"/>
  <c r="M726" i="6" a="1"/>
  <c r="M726" i="6" s="1"/>
  <c r="L726" i="6" a="1"/>
  <c r="L726" i="6" s="1"/>
  <c r="K726" i="6" a="1"/>
  <c r="K726" i="6" s="1"/>
  <c r="AI725" i="6" a="1"/>
  <c r="AI725" i="6" s="1"/>
  <c r="AH725" i="6"/>
  <c r="AH725" i="6" a="1"/>
  <c r="AG725" i="6" a="1"/>
  <c r="AG725" i="6" s="1"/>
  <c r="AF725" i="6"/>
  <c r="AF725" i="6" a="1"/>
  <c r="AE725" i="6" a="1"/>
  <c r="AE725" i="6" s="1"/>
  <c r="AD725" i="6"/>
  <c r="AD725" i="6" a="1"/>
  <c r="AC725" i="6" a="1"/>
  <c r="AC725" i="6" s="1"/>
  <c r="AB725" i="6"/>
  <c r="AB725" i="6" a="1"/>
  <c r="AA725" i="6" a="1"/>
  <c r="AA725" i="6" s="1"/>
  <c r="Z725" i="6"/>
  <c r="Z725" i="6" a="1"/>
  <c r="Y725" i="6" a="1"/>
  <c r="Y725" i="6" s="1"/>
  <c r="X725" i="6"/>
  <c r="X725" i="6" a="1"/>
  <c r="W725" i="6" a="1"/>
  <c r="W725" i="6" s="1"/>
  <c r="V725" i="6"/>
  <c r="V725" i="6" a="1"/>
  <c r="U725" i="6" a="1"/>
  <c r="U725" i="6" s="1"/>
  <c r="T725" i="6"/>
  <c r="T725" i="6" a="1"/>
  <c r="S725" i="6" a="1"/>
  <c r="S725" i="6" s="1"/>
  <c r="R725" i="6"/>
  <c r="R725" i="6" a="1"/>
  <c r="Q725" i="6" a="1"/>
  <c r="Q725" i="6" s="1"/>
  <c r="P725" i="6"/>
  <c r="P725" i="6" a="1"/>
  <c r="O725" i="6" a="1"/>
  <c r="O725" i="6" s="1"/>
  <c r="N725" i="6"/>
  <c r="N725" i="6" a="1"/>
  <c r="M725" i="6" a="1"/>
  <c r="M725" i="6" s="1"/>
  <c r="L725" i="6"/>
  <c r="L725" i="6" a="1"/>
  <c r="K725" i="6" a="1"/>
  <c r="K725" i="6" s="1"/>
  <c r="AI724" i="6" a="1"/>
  <c r="AI724" i="6" s="1"/>
  <c r="AH724" i="6"/>
  <c r="AH724" i="6" a="1"/>
  <c r="AG724" i="6" a="1"/>
  <c r="AG724" i="6" s="1"/>
  <c r="AF724" i="6"/>
  <c r="AF724" i="6" a="1"/>
  <c r="AE724" i="6" a="1"/>
  <c r="AE724" i="6" s="1"/>
  <c r="AD724" i="6" a="1"/>
  <c r="AD724" i="6" s="1"/>
  <c r="AC724" i="6" a="1"/>
  <c r="AC724" i="6" s="1"/>
  <c r="AB724" i="6" a="1"/>
  <c r="AB724" i="6" s="1"/>
  <c r="AA724" i="6" a="1"/>
  <c r="AA724" i="6" s="1"/>
  <c r="Z724" i="6"/>
  <c r="Z724" i="6" a="1"/>
  <c r="Y724" i="6" a="1"/>
  <c r="Y724" i="6" s="1"/>
  <c r="X724" i="6"/>
  <c r="X724" i="6" a="1"/>
  <c r="W724" i="6" a="1"/>
  <c r="W724" i="6" s="1"/>
  <c r="V724" i="6" a="1"/>
  <c r="V724" i="6" s="1"/>
  <c r="U724" i="6" a="1"/>
  <c r="U724" i="6" s="1"/>
  <c r="T724" i="6" a="1"/>
  <c r="T724" i="6" s="1"/>
  <c r="S724" i="6" a="1"/>
  <c r="S724" i="6" s="1"/>
  <c r="R724" i="6"/>
  <c r="R724" i="6" a="1"/>
  <c r="Q724" i="6" a="1"/>
  <c r="Q724" i="6" s="1"/>
  <c r="P724" i="6"/>
  <c r="P724" i="6" a="1"/>
  <c r="O724" i="6" a="1"/>
  <c r="O724" i="6" s="1"/>
  <c r="N724" i="6" a="1"/>
  <c r="N724" i="6" s="1"/>
  <c r="M724" i="6" a="1"/>
  <c r="M724" i="6" s="1"/>
  <c r="L724" i="6" a="1"/>
  <c r="L724" i="6" s="1"/>
  <c r="K724" i="6" a="1"/>
  <c r="K724" i="6" s="1"/>
  <c r="AI723" i="6"/>
  <c r="AI723" i="6" a="1"/>
  <c r="AH723" i="6" a="1"/>
  <c r="AH723" i="6" s="1"/>
  <c r="AG723" i="6"/>
  <c r="AG723" i="6" a="1"/>
  <c r="AF723" i="6" a="1"/>
  <c r="AF723" i="6" s="1"/>
  <c r="AE723" i="6" a="1"/>
  <c r="AE723" i="6" s="1"/>
  <c r="AD723" i="6" a="1"/>
  <c r="AD723" i="6" s="1"/>
  <c r="AC723" i="6" a="1"/>
  <c r="AC723" i="6" s="1"/>
  <c r="AB723" i="6" a="1"/>
  <c r="AB723" i="6" s="1"/>
  <c r="AA723" i="6"/>
  <c r="AA723" i="6" a="1"/>
  <c r="Z723" i="6" a="1"/>
  <c r="Z723" i="6" s="1"/>
  <c r="Y723" i="6"/>
  <c r="Y723" i="6" a="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c r="O712" i="6" a="1"/>
  <c r="N712" i="6" a="1"/>
  <c r="N712" i="6" s="1"/>
  <c r="M712" i="6" a="1"/>
  <c r="M712" i="6" s="1"/>
  <c r="L712" i="6" a="1"/>
  <c r="L712" i="6" s="1"/>
  <c r="K712" i="6"/>
  <c r="K712" i="6" a="1"/>
  <c r="AI711" i="6" a="1"/>
  <c r="AI711" i="6" s="1"/>
  <c r="AH711" i="6" a="1"/>
  <c r="AH711" i="6" s="1"/>
  <c r="AG711" i="6" a="1"/>
  <c r="AG711" i="6" s="1"/>
  <c r="AF711" i="6" a="1"/>
  <c r="AF711" i="6" s="1"/>
  <c r="AE711" i="6"/>
  <c r="AE711" i="6" a="1"/>
  <c r="AD711" i="6" a="1"/>
  <c r="AD711" i="6" s="1"/>
  <c r="AC711" i="6" a="1"/>
  <c r="AC711" i="6" s="1"/>
  <c r="AB711" i="6" a="1"/>
  <c r="AB711" i="6" s="1"/>
  <c r="AA711" i="6"/>
  <c r="AA711" i="6" a="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c r="O711" i="6" a="1"/>
  <c r="N711" i="6" a="1"/>
  <c r="N711" i="6" s="1"/>
  <c r="M711" i="6" a="1"/>
  <c r="M711" i="6" s="1"/>
  <c r="L711" i="6" a="1"/>
  <c r="L711" i="6" s="1"/>
  <c r="K711" i="6"/>
  <c r="K711" i="6" a="1"/>
  <c r="AI710" i="6" a="1"/>
  <c r="AI710" i="6" s="1"/>
  <c r="AH710" i="6" a="1"/>
  <c r="AH710" i="6" s="1"/>
  <c r="AG710" i="6" a="1"/>
  <c r="AG710" i="6" s="1"/>
  <c r="AF710" i="6" a="1"/>
  <c r="AF710" i="6" s="1"/>
  <c r="AE710" i="6"/>
  <c r="AE710" i="6" a="1"/>
  <c r="AD710" i="6" a="1"/>
  <c r="AD710" i="6" s="1"/>
  <c r="AC710" i="6" a="1"/>
  <c r="AC710" i="6" s="1"/>
  <c r="AB710" i="6" a="1"/>
  <c r="AB710" i="6" s="1"/>
  <c r="AA710" i="6"/>
  <c r="AA710" i="6" a="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c r="O710" i="6" a="1"/>
  <c r="N710" i="6" a="1"/>
  <c r="N710" i="6" s="1"/>
  <c r="M710" i="6" a="1"/>
  <c r="M710" i="6" s="1"/>
  <c r="L710" i="6" a="1"/>
  <c r="L710" i="6" s="1"/>
  <c r="K710" i="6"/>
  <c r="K710" i="6" a="1"/>
  <c r="AI709" i="6" a="1"/>
  <c r="AI709" i="6" s="1"/>
  <c r="AH709" i="6" a="1"/>
  <c r="AH709" i="6" s="1"/>
  <c r="AG709" i="6" a="1"/>
  <c r="AG709" i="6" s="1"/>
  <c r="AF709" i="6" a="1"/>
  <c r="AF709" i="6" s="1"/>
  <c r="AE709" i="6"/>
  <c r="AE709" i="6" a="1"/>
  <c r="AD709" i="6" a="1"/>
  <c r="AD709" i="6" s="1"/>
  <c r="AC709" i="6" a="1"/>
  <c r="AC709" i="6" s="1"/>
  <c r="AB709" i="6" a="1"/>
  <c r="AB709" i="6" s="1"/>
  <c r="AA709" i="6"/>
  <c r="AA709" i="6" a="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c r="O709" i="6" a="1"/>
  <c r="N709" i="6" a="1"/>
  <c r="N709" i="6" s="1"/>
  <c r="M709" i="6" a="1"/>
  <c r="M709" i="6" s="1"/>
  <c r="L709" i="6" a="1"/>
  <c r="L709" i="6" s="1"/>
  <c r="K709" i="6"/>
  <c r="K709" i="6" a="1"/>
  <c r="AI708" i="6" a="1"/>
  <c r="AI708" i="6" s="1"/>
  <c r="AH708" i="6" a="1"/>
  <c r="AH708" i="6" s="1"/>
  <c r="AG708" i="6" a="1"/>
  <c r="AG708" i="6" s="1"/>
  <c r="AF708" i="6" a="1"/>
  <c r="AF708" i="6" s="1"/>
  <c r="AE708" i="6"/>
  <c r="AE708" i="6" a="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c r="S708" i="6" a="1"/>
  <c r="R708" i="6" a="1"/>
  <c r="R708" i="6" s="1"/>
  <c r="Q708" i="6" a="1"/>
  <c r="Q708" i="6" s="1"/>
  <c r="P708" i="6" a="1"/>
  <c r="P708" i="6" s="1"/>
  <c r="O708" i="6" a="1"/>
  <c r="O708" i="6" s="1"/>
  <c r="N708" i="6" a="1"/>
  <c r="N708" i="6" s="1"/>
  <c r="M708" i="6"/>
  <c r="M708" i="6" a="1"/>
  <c r="L708" i="6" a="1"/>
  <c r="L708" i="6" s="1"/>
  <c r="K708" i="6" a="1"/>
  <c r="K708" i="6" s="1"/>
  <c r="AI707" i="6"/>
  <c r="AI707" i="6" a="1"/>
  <c r="AH707" i="6" a="1"/>
  <c r="AH707" i="6" s="1"/>
  <c r="AG707" i="6"/>
  <c r="AG707" i="6" a="1"/>
  <c r="AF707" i="6" a="1"/>
  <c r="AF707" i="6" s="1"/>
  <c r="AE707" i="6" a="1"/>
  <c r="AE707" i="6" s="1"/>
  <c r="AD707" i="6" a="1"/>
  <c r="AD707" i="6" s="1"/>
  <c r="AC707" i="6" a="1"/>
  <c r="AC707" i="6" s="1"/>
  <c r="AB707" i="6" a="1"/>
  <c r="AB707" i="6" s="1"/>
  <c r="AA707" i="6"/>
  <c r="AA707" i="6" a="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c r="K707" i="6" a="1"/>
  <c r="AI706" i="6" a="1"/>
  <c r="AI706" i="6" s="1"/>
  <c r="AH706" i="6" a="1"/>
  <c r="AH706" i="6" s="1"/>
  <c r="AG706" i="6" a="1"/>
  <c r="AG706" i="6" s="1"/>
  <c r="AF706" i="6" a="1"/>
  <c r="AF706" i="6" s="1"/>
  <c r="AE706" i="6"/>
  <c r="AE706" i="6" a="1"/>
  <c r="AD706" i="6" a="1"/>
  <c r="AD706" i="6" s="1"/>
  <c r="AC706" i="6" a="1"/>
  <c r="AC706" i="6" s="1"/>
  <c r="AB706" i="6" a="1"/>
  <c r="AB706" i="6" s="1"/>
  <c r="AA706" i="6" a="1"/>
  <c r="AA706" i="6" s="1"/>
  <c r="Z706" i="6" a="1"/>
  <c r="Z706" i="6" s="1"/>
  <c r="Y706" i="6" a="1"/>
  <c r="Y706" i="6" s="1"/>
  <c r="X706" i="6" a="1"/>
  <c r="X706" i="6" s="1"/>
  <c r="W706" i="6" a="1"/>
  <c r="W706" i="6" s="1"/>
  <c r="V706" i="6" a="1"/>
  <c r="V706" i="6" s="1"/>
  <c r="U706" i="6"/>
  <c r="U706" i="6" a="1"/>
  <c r="T706" i="6" a="1"/>
  <c r="T706" i="6" s="1"/>
  <c r="S706" i="6"/>
  <c r="S706" i="6" a="1"/>
  <c r="R706" i="6" a="1"/>
  <c r="R706" i="6" s="1"/>
  <c r="Q706" i="6" a="1"/>
  <c r="Q706" i="6" s="1"/>
  <c r="P706" i="6" a="1"/>
  <c r="P706" i="6" s="1"/>
  <c r="O706" i="6"/>
  <c r="O706" i="6" a="1"/>
  <c r="N706" i="6" a="1"/>
  <c r="N706" i="6" s="1"/>
  <c r="M706" i="6"/>
  <c r="M706" i="6" a="1"/>
  <c r="L706" i="6" a="1"/>
  <c r="L706" i="6" s="1"/>
  <c r="K706" i="6" a="1"/>
  <c r="K706" i="6" s="1"/>
  <c r="AI705" i="6"/>
  <c r="AI705" i="6" a="1"/>
  <c r="AH705" i="6" a="1"/>
  <c r="AH705" i="6" s="1"/>
  <c r="AG705" i="6"/>
  <c r="AG705" i="6" a="1"/>
  <c r="AF705" i="6" a="1"/>
  <c r="AF705" i="6" s="1"/>
  <c r="AE705" i="6" a="1"/>
  <c r="AE705" i="6" s="1"/>
  <c r="AD705" i="6" a="1"/>
  <c r="AD705" i="6" s="1"/>
  <c r="AC705" i="6" a="1"/>
  <c r="AC705" i="6" s="1"/>
  <c r="AB705" i="6" a="1"/>
  <c r="AB705" i="6" s="1"/>
  <c r="AA705" i="6" a="1"/>
  <c r="AA705" i="6" s="1"/>
  <c r="Z705" i="6" a="1"/>
  <c r="Z705" i="6" s="1"/>
  <c r="Y705" i="6" a="1"/>
  <c r="Y705" i="6" s="1"/>
  <c r="X705" i="6" a="1"/>
  <c r="X705" i="6" s="1"/>
  <c r="W705" i="6"/>
  <c r="W705" i="6" a="1"/>
  <c r="V705" i="6" a="1"/>
  <c r="V705" i="6" s="1"/>
  <c r="U705" i="6" a="1"/>
  <c r="U705" i="6" s="1"/>
  <c r="T705" i="6" a="1"/>
  <c r="T705" i="6" s="1"/>
  <c r="S705" i="6" a="1"/>
  <c r="S705" i="6" s="1"/>
  <c r="R705" i="6" a="1"/>
  <c r="R705" i="6" s="1"/>
  <c r="Q705" i="6"/>
  <c r="Q705" i="6" a="1"/>
  <c r="P705" i="6" a="1"/>
  <c r="P705" i="6" s="1"/>
  <c r="O705" i="6"/>
  <c r="O705" i="6" a="1"/>
  <c r="N705" i="6" a="1"/>
  <c r="N705" i="6" s="1"/>
  <c r="M705" i="6" a="1"/>
  <c r="M705" i="6" s="1"/>
  <c r="L705" i="6" a="1"/>
  <c r="L705" i="6" s="1"/>
  <c r="K705" i="6"/>
  <c r="K705" i="6" a="1"/>
  <c r="AI704" i="6" a="1"/>
  <c r="AI704" i="6" s="1"/>
  <c r="AH704" i="6" a="1"/>
  <c r="AH704" i="6" s="1"/>
  <c r="AG704" i="6" a="1"/>
  <c r="AG704" i="6" s="1"/>
  <c r="AF704" i="6" a="1"/>
  <c r="AF704" i="6" s="1"/>
  <c r="AE704" i="6" a="1"/>
  <c r="AE704" i="6" s="1"/>
  <c r="AD704" i="6" a="1"/>
  <c r="AD704" i="6" s="1"/>
  <c r="AC704" i="6" a="1"/>
  <c r="AC704" i="6" s="1"/>
  <c r="AB704" i="6" a="1"/>
  <c r="AB704" i="6" s="1"/>
  <c r="AA704" i="6"/>
  <c r="AA704" i="6" a="1"/>
  <c r="Z704" i="6" a="1"/>
  <c r="Z704" i="6" s="1"/>
  <c r="Y704" i="6" a="1"/>
  <c r="Y704" i="6" s="1"/>
  <c r="X704" i="6" a="1"/>
  <c r="X704" i="6" s="1"/>
  <c r="W704" i="6"/>
  <c r="W704" i="6" a="1"/>
  <c r="V704" i="6" a="1"/>
  <c r="V704" i="6" s="1"/>
  <c r="U704" i="6"/>
  <c r="U704" i="6" a="1"/>
  <c r="T704" i="6" a="1"/>
  <c r="T704" i="6" s="1"/>
  <c r="S704" i="6" a="1"/>
  <c r="S704" i="6" s="1"/>
  <c r="R704" i="6" a="1"/>
  <c r="R704" i="6" s="1"/>
  <c r="Q704" i="6" a="1"/>
  <c r="Q704" i="6" s="1"/>
  <c r="P704" i="6" a="1"/>
  <c r="P704" i="6" s="1"/>
  <c r="O704" i="6"/>
  <c r="O704" i="6" a="1"/>
  <c r="N704" i="6" a="1"/>
  <c r="N704" i="6" s="1"/>
  <c r="M704" i="6" a="1"/>
  <c r="M704" i="6" s="1"/>
  <c r="L704" i="6" a="1"/>
  <c r="L704" i="6" s="1"/>
  <c r="K704" i="6" a="1"/>
  <c r="K704" i="6" s="1"/>
  <c r="AI703" i="6"/>
  <c r="AI703" i="6" a="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c r="S703" i="6" a="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c r="AE702" i="6" a="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c r="S702" i="6" a="1"/>
  <c r="R702" i="6" a="1"/>
  <c r="R702" i="6" s="1"/>
  <c r="Q702" i="6" a="1"/>
  <c r="Q702" i="6" s="1"/>
  <c r="P702" i="6" a="1"/>
  <c r="P702" i="6" s="1"/>
  <c r="O702" i="6" a="1"/>
  <c r="O702" i="6" s="1"/>
  <c r="N702" i="6" a="1"/>
  <c r="N702" i="6" s="1"/>
  <c r="M702" i="6"/>
  <c r="M702" i="6" a="1"/>
  <c r="L702" i="6" a="1"/>
  <c r="L702" i="6" s="1"/>
  <c r="K702" i="6"/>
  <c r="K702" i="6" a="1"/>
  <c r="AI701" i="6" a="1"/>
  <c r="AI701" i="6" s="1"/>
  <c r="AH701" i="6" a="1"/>
  <c r="AH701" i="6" s="1"/>
  <c r="AG701" i="6"/>
  <c r="AG701" i="6" a="1"/>
  <c r="AF701" i="6" a="1"/>
  <c r="AF701" i="6" s="1"/>
  <c r="AE701" i="6" a="1"/>
  <c r="AE701" i="6" s="1"/>
  <c r="AD701" i="6" a="1"/>
  <c r="AD701" i="6" s="1"/>
  <c r="AC701" i="6" a="1"/>
  <c r="AC701" i="6" s="1"/>
  <c r="AB701" i="6" a="1"/>
  <c r="AB701" i="6" s="1"/>
  <c r="AA701" i="6"/>
  <c r="AA701" i="6" a="1"/>
  <c r="Z701" i="6" a="1"/>
  <c r="Z701" i="6" s="1"/>
  <c r="Y701" i="6" a="1"/>
  <c r="Y701" i="6" s="1"/>
  <c r="X701" i="6" a="1"/>
  <c r="X701" i="6" s="1"/>
  <c r="W701" i="6"/>
  <c r="W701" i="6" a="1"/>
  <c r="V701" i="6" a="1"/>
  <c r="V701" i="6" s="1"/>
  <c r="U701" i="6" a="1"/>
  <c r="U701" i="6" s="1"/>
  <c r="T701" i="6" a="1"/>
  <c r="T701" i="6" s="1"/>
  <c r="S701" i="6" a="1"/>
  <c r="S701" i="6" s="1"/>
  <c r="R701" i="6" a="1"/>
  <c r="R701" i="6" s="1"/>
  <c r="Q701" i="6"/>
  <c r="Q701" i="6" a="1"/>
  <c r="P701" i="6" a="1"/>
  <c r="P701" i="6" s="1"/>
  <c r="O701" i="6"/>
  <c r="O701" i="6" a="1"/>
  <c r="N701" i="6" a="1"/>
  <c r="N701" i="6" s="1"/>
  <c r="M701" i="6" a="1"/>
  <c r="M701" i="6" s="1"/>
  <c r="L701" i="6" a="1"/>
  <c r="L701" i="6" s="1"/>
  <c r="K701" i="6"/>
  <c r="K701" i="6" a="1"/>
  <c r="AI700" i="6" a="1"/>
  <c r="AI700" i="6" s="1"/>
  <c r="AH700" i="6" a="1"/>
  <c r="AH700" i="6" s="1"/>
  <c r="AG700" i="6" a="1"/>
  <c r="AG700" i="6" s="1"/>
  <c r="AF700" i="6" a="1"/>
  <c r="AF700" i="6" s="1"/>
  <c r="AE700" i="6" a="1"/>
  <c r="AE700" i="6" s="1"/>
  <c r="AD700" i="6" a="1"/>
  <c r="AD700" i="6" s="1"/>
  <c r="AC700" i="6" a="1"/>
  <c r="AC700" i="6" s="1"/>
  <c r="AB700" i="6" a="1"/>
  <c r="AB700" i="6" s="1"/>
  <c r="AA700" i="6"/>
  <c r="AA700" i="6" a="1"/>
  <c r="Z700" i="6" a="1"/>
  <c r="Z700" i="6" s="1"/>
  <c r="Y700" i="6" a="1"/>
  <c r="Y700" i="6" s="1"/>
  <c r="X700" i="6" a="1"/>
  <c r="X700" i="6" s="1"/>
  <c r="W700" i="6"/>
  <c r="W700" i="6" a="1"/>
  <c r="V700" i="6" a="1"/>
  <c r="V700" i="6" s="1"/>
  <c r="U700" i="6"/>
  <c r="U700" i="6" a="1"/>
  <c r="T700" i="6" a="1"/>
  <c r="T700" i="6" s="1"/>
  <c r="S700" i="6" a="1"/>
  <c r="S700" i="6" s="1"/>
  <c r="R700" i="6" a="1"/>
  <c r="R700" i="6" s="1"/>
  <c r="Q700" i="6" a="1"/>
  <c r="Q700" i="6" s="1"/>
  <c r="P700" i="6" a="1"/>
  <c r="P700" i="6" s="1"/>
  <c r="O700" i="6"/>
  <c r="O700" i="6" a="1"/>
  <c r="N700" i="6" a="1"/>
  <c r="N700" i="6" s="1"/>
  <c r="M700" i="6" a="1"/>
  <c r="M700" i="6" s="1"/>
  <c r="L700" i="6" a="1"/>
  <c r="L700" i="6" s="1"/>
  <c r="K700" i="6" a="1"/>
  <c r="K700" i="6" s="1"/>
  <c r="AI699" i="6"/>
  <c r="AI699" i="6" a="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c r="S699" i="6" a="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c r="AE698" i="6" a="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c r="S698" i="6" a="1"/>
  <c r="R698" i="6" a="1"/>
  <c r="R698" i="6" s="1"/>
  <c r="Q698" i="6" a="1"/>
  <c r="Q698" i="6" s="1"/>
  <c r="P698" i="6" a="1"/>
  <c r="P698" i="6" s="1"/>
  <c r="O698" i="6" a="1"/>
  <c r="O698" i="6" s="1"/>
  <c r="N698" i="6" a="1"/>
  <c r="N698" i="6" s="1"/>
  <c r="M698" i="6"/>
  <c r="M698" i="6" a="1"/>
  <c r="L698" i="6" a="1"/>
  <c r="L698" i="6" s="1"/>
  <c r="K698" i="6"/>
  <c r="K698" i="6" a="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c r="W697" i="6" a="1"/>
  <c r="V697" i="6" a="1"/>
  <c r="V697" i="6" s="1"/>
  <c r="U697" i="6" a="1"/>
  <c r="U697" i="6" s="1"/>
  <c r="T697" i="6" a="1"/>
  <c r="T697" i="6" s="1"/>
  <c r="S697" i="6"/>
  <c r="S697" i="6" a="1"/>
  <c r="R697" i="6" a="1"/>
  <c r="R697" i="6" s="1"/>
  <c r="Q697" i="6"/>
  <c r="Q697" i="6" a="1"/>
  <c r="P697" i="6" a="1"/>
  <c r="P697" i="6" s="1"/>
  <c r="O697" i="6" a="1"/>
  <c r="O697" i="6" s="1"/>
  <c r="N697" i="6" a="1"/>
  <c r="N697" i="6" s="1"/>
  <c r="M697" i="6" a="1"/>
  <c r="M697" i="6" s="1"/>
  <c r="L697" i="6" a="1"/>
  <c r="L697" i="6" s="1"/>
  <c r="K697" i="6"/>
  <c r="K697" i="6" a="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c r="W696" i="6" a="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c r="K696" i="6" a="1"/>
  <c r="AI695" i="6" a="1"/>
  <c r="AI695" i="6" s="1"/>
  <c r="AH695" i="6" a="1"/>
  <c r="AH695" i="6" s="1"/>
  <c r="AG695" i="6" a="1"/>
  <c r="AG695" i="6" s="1"/>
  <c r="AF695" i="6" a="1"/>
  <c r="AF695" i="6" s="1"/>
  <c r="AE695" i="6" a="1"/>
  <c r="AE695" i="6" s="1"/>
  <c r="AD695" i="6" a="1"/>
  <c r="AD695" i="6" s="1"/>
  <c r="AC695" i="6" a="1"/>
  <c r="AC695" i="6" s="1"/>
  <c r="AB695" i="6" a="1"/>
  <c r="AB695" i="6" s="1"/>
  <c r="AA695" i="6"/>
  <c r="AA695" i="6" a="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c r="O695" i="6" a="1"/>
  <c r="N695" i="6" a="1"/>
  <c r="N695" i="6" s="1"/>
  <c r="M695" i="6" a="1"/>
  <c r="M695" i="6" s="1"/>
  <c r="L695" i="6" a="1"/>
  <c r="L695" i="6" s="1"/>
  <c r="K695" i="6" a="1"/>
  <c r="K695" i="6" s="1"/>
  <c r="AI694" i="6" a="1"/>
  <c r="AI694" i="6" s="1"/>
  <c r="AH694" i="6" a="1"/>
  <c r="AH694" i="6" s="1"/>
  <c r="AG694" i="6" a="1"/>
  <c r="AG694" i="6" s="1"/>
  <c r="AF694" i="6" a="1"/>
  <c r="AF694" i="6" s="1"/>
  <c r="AE694" i="6"/>
  <c r="AE694" i="6" a="1"/>
  <c r="AD694" i="6" a="1"/>
  <c r="AD694" i="6" s="1"/>
  <c r="AC694" i="6" a="1"/>
  <c r="AC694" i="6" s="1"/>
  <c r="AB694" i="6" a="1"/>
  <c r="AB694" i="6" s="1"/>
  <c r="AA694" i="6"/>
  <c r="AA694" i="6" a="1"/>
  <c r="Z694" i="6" a="1"/>
  <c r="Z694" i="6" s="1"/>
  <c r="Y694" i="6" a="1"/>
  <c r="Y694" i="6" s="1"/>
  <c r="X694" i="6" a="1"/>
  <c r="X694" i="6" s="1"/>
  <c r="W694" i="6" a="1"/>
  <c r="W694" i="6" s="1"/>
  <c r="V694" i="6" a="1"/>
  <c r="V694" i="6" s="1"/>
  <c r="U694" i="6"/>
  <c r="U694" i="6" a="1"/>
  <c r="T694" i="6" a="1"/>
  <c r="T694" i="6" s="1"/>
  <c r="S694" i="6"/>
  <c r="S694" i="6" a="1"/>
  <c r="R694" i="6" a="1"/>
  <c r="R694" i="6" s="1"/>
  <c r="Q694" i="6" a="1"/>
  <c r="Q694" i="6" s="1"/>
  <c r="P694" i="6" a="1"/>
  <c r="P694" i="6" s="1"/>
  <c r="O694" i="6"/>
  <c r="O694" i="6" a="1"/>
  <c r="N694" i="6" a="1"/>
  <c r="N694" i="6" s="1"/>
  <c r="M694" i="6"/>
  <c r="M694" i="6" a="1"/>
  <c r="L694" i="6" a="1"/>
  <c r="L694" i="6" s="1"/>
  <c r="K694" i="6" a="1"/>
  <c r="K694" i="6" s="1"/>
  <c r="AI693" i="6"/>
  <c r="AI693" i="6" a="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c r="S693" i="6" a="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c r="AE692" i="6" a="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c r="S692" i="6" a="1"/>
  <c r="R692" i="6" a="1"/>
  <c r="R692" i="6" s="1"/>
  <c r="Q692" i="6" a="1"/>
  <c r="Q692" i="6" s="1"/>
  <c r="P692" i="6" a="1"/>
  <c r="P692" i="6" s="1"/>
  <c r="O692" i="6" a="1"/>
  <c r="O692" i="6" s="1"/>
  <c r="N692" i="6" a="1"/>
  <c r="N692" i="6" s="1"/>
  <c r="M692" i="6"/>
  <c r="M692" i="6" a="1"/>
  <c r="L692" i="6" a="1"/>
  <c r="L692" i="6" s="1"/>
  <c r="K692" i="6"/>
  <c r="K692" i="6" a="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c r="W691" i="6" a="1"/>
  <c r="V691" i="6" a="1"/>
  <c r="V691" i="6" s="1"/>
  <c r="U691" i="6" a="1"/>
  <c r="U691" i="6" s="1"/>
  <c r="T691" i="6" a="1"/>
  <c r="T691" i="6" s="1"/>
  <c r="S691" i="6"/>
  <c r="S691" i="6" a="1"/>
  <c r="R691" i="6" a="1"/>
  <c r="R691" i="6" s="1"/>
  <c r="Q691" i="6"/>
  <c r="Q691" i="6" a="1"/>
  <c r="P691" i="6" a="1"/>
  <c r="P691" i="6" s="1"/>
  <c r="O691" i="6" a="1"/>
  <c r="O691" i="6" s="1"/>
  <c r="N691" i="6" a="1"/>
  <c r="N691" i="6" s="1"/>
  <c r="M691" i="6" a="1"/>
  <c r="M691" i="6" s="1"/>
  <c r="L691" i="6" a="1"/>
  <c r="L691" i="6" s="1"/>
  <c r="K691" i="6" a="1"/>
  <c r="K691" i="6" s="1"/>
  <c r="AI690" i="6" a="1"/>
  <c r="AI690" i="6" s="1"/>
  <c r="AH690" i="6" a="1"/>
  <c r="AH690" i="6" s="1"/>
  <c r="AG690" i="6"/>
  <c r="AG690" i="6" a="1"/>
  <c r="AF690" i="6" a="1"/>
  <c r="AF690" i="6" s="1"/>
  <c r="AE690" i="6" a="1"/>
  <c r="AE690" i="6" s="1"/>
  <c r="AD690" i="6" a="1"/>
  <c r="AD690" i="6" s="1"/>
  <c r="AC690" i="6" a="1"/>
  <c r="AC690" i="6" s="1"/>
  <c r="AB690" i="6" a="1"/>
  <c r="AB690" i="6" s="1"/>
  <c r="AA690" i="6"/>
  <c r="AA690" i="6" a="1"/>
  <c r="Z690" i="6" a="1"/>
  <c r="Z690" i="6" s="1"/>
  <c r="Y690" i="6"/>
  <c r="Y690" i="6" a="1"/>
  <c r="X690" i="6" a="1"/>
  <c r="X690" i="6" s="1"/>
  <c r="W690" i="6" a="1"/>
  <c r="W690" i="6" s="1"/>
  <c r="V690" i="6" a="1"/>
  <c r="V690" i="6" s="1"/>
  <c r="U690" i="6"/>
  <c r="U690" i="6" a="1"/>
  <c r="T690" i="6" a="1"/>
  <c r="T690" i="6" s="1"/>
  <c r="S690" i="6"/>
  <c r="S690" i="6" a="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c r="AE689" i="6" a="1"/>
  <c r="AD689" i="6" a="1"/>
  <c r="AD689" i="6" s="1"/>
  <c r="AC689" i="6" a="1"/>
  <c r="AC689" i="6" s="1"/>
  <c r="AB689" i="6" a="1"/>
  <c r="AB689" i="6" s="1"/>
  <c r="AA689" i="6" a="1"/>
  <c r="AA689" i="6" s="1"/>
  <c r="Z689" i="6" a="1"/>
  <c r="Z689" i="6" s="1"/>
  <c r="Y689" i="6"/>
  <c r="Y689" i="6" a="1"/>
  <c r="X689" i="6" a="1"/>
  <c r="X689" i="6" s="1"/>
  <c r="W689" i="6" a="1"/>
  <c r="W689" i="6" s="1"/>
  <c r="V689" i="6" a="1"/>
  <c r="V689" i="6" s="1"/>
  <c r="U689" i="6" a="1"/>
  <c r="U689" i="6" s="1"/>
  <c r="T689" i="6" a="1"/>
  <c r="T689" i="6" s="1"/>
  <c r="S689" i="6" a="1"/>
  <c r="S689" i="6" s="1"/>
  <c r="R689" i="6" a="1"/>
  <c r="R689" i="6" s="1"/>
  <c r="Q689" i="6"/>
  <c r="Q689" i="6" a="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c r="AC688" i="6" a="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c r="M688" i="6" a="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c r="Y687" i="6" a="1"/>
  <c r="X687" i="6" a="1"/>
  <c r="X687" i="6" s="1"/>
  <c r="W687" i="6" a="1"/>
  <c r="W687" i="6" s="1"/>
  <c r="V687" i="6" a="1"/>
  <c r="V687" i="6" s="1"/>
  <c r="U687" i="6"/>
  <c r="U687" i="6" a="1"/>
  <c r="T687" i="6" a="1"/>
  <c r="T687" i="6" s="1"/>
  <c r="S687" i="6" a="1"/>
  <c r="S687" i="6" s="1"/>
  <c r="R687" i="6" a="1"/>
  <c r="R687" i="6" s="1"/>
  <c r="Q687" i="6" a="1"/>
  <c r="Q687" i="6" s="1"/>
  <c r="P687" i="6" a="1"/>
  <c r="P687" i="6" s="1"/>
  <c r="O687" i="6"/>
  <c r="O687" i="6" a="1"/>
  <c r="N687" i="6" a="1"/>
  <c r="N687" i="6" s="1"/>
  <c r="M687" i="6"/>
  <c r="M687" i="6" a="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c r="U686" i="6" a="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c r="U685" i="6" a="1"/>
  <c r="T685" i="6" a="1"/>
  <c r="T685" i="6" s="1"/>
  <c r="S685" i="6"/>
  <c r="S685" i="6" a="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c r="AE684" i="6" a="1"/>
  <c r="AD684" i="6" a="1"/>
  <c r="AD684" i="6" s="1"/>
  <c r="AC684" i="6" a="1"/>
  <c r="AC684" i="6" s="1"/>
  <c r="AB684" i="6" a="1"/>
  <c r="AB684" i="6" s="1"/>
  <c r="AA684" i="6" a="1"/>
  <c r="AA684" i="6" s="1"/>
  <c r="Z684" i="6" a="1"/>
  <c r="Z684" i="6" s="1"/>
  <c r="Y684" i="6"/>
  <c r="Y684" i="6" a="1"/>
  <c r="X684" i="6" a="1"/>
  <c r="X684" i="6" s="1"/>
  <c r="W684" i="6" a="1"/>
  <c r="W684" i="6" s="1"/>
  <c r="V684" i="6" a="1"/>
  <c r="V684" i="6" s="1"/>
  <c r="U684" i="6" a="1"/>
  <c r="U684" i="6" s="1"/>
  <c r="T684" i="6" a="1"/>
  <c r="T684" i="6" s="1"/>
  <c r="S684" i="6" a="1"/>
  <c r="S684" i="6" s="1"/>
  <c r="R684" i="6" a="1"/>
  <c r="R684" i="6" s="1"/>
  <c r="Q684" i="6" a="1"/>
  <c r="Q684" i="6" s="1"/>
  <c r="P684" i="6" a="1"/>
  <c r="P684" i="6" s="1"/>
  <c r="O684" i="6"/>
  <c r="O684" i="6" a="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c r="AA683" i="6" a="1"/>
  <c r="Z683" i="6" a="1"/>
  <c r="Z683" i="6" s="1"/>
  <c r="Y683" i="6" a="1"/>
  <c r="Y683" i="6" s="1"/>
  <c r="X683" i="6" a="1"/>
  <c r="X683" i="6" s="1"/>
  <c r="W683" i="6" a="1"/>
  <c r="W683" i="6" s="1"/>
  <c r="V683" i="6" a="1"/>
  <c r="V683" i="6" s="1"/>
  <c r="U683" i="6"/>
  <c r="U683" i="6" a="1"/>
  <c r="T683" i="6" a="1"/>
  <c r="T683" i="6" s="1"/>
  <c r="S683" i="6" a="1"/>
  <c r="S683" i="6" s="1"/>
  <c r="R683" i="6" a="1"/>
  <c r="R683" i="6" s="1"/>
  <c r="Q683" i="6" a="1"/>
  <c r="Q683" i="6" s="1"/>
  <c r="P683" i="6" a="1"/>
  <c r="P683" i="6" s="1"/>
  <c r="O683" i="6" a="1"/>
  <c r="O683" i="6" s="1"/>
  <c r="N683" i="6" a="1"/>
  <c r="N683" i="6" s="1"/>
  <c r="M683" i="6" a="1"/>
  <c r="M683" i="6" s="1"/>
  <c r="L683" i="6" a="1"/>
  <c r="L683" i="6" s="1"/>
  <c r="K683" i="6"/>
  <c r="K683" i="6" a="1"/>
  <c r="AI682" i="6" a="1"/>
  <c r="AI682" i="6" s="1"/>
  <c r="AH682" i="6" a="1"/>
  <c r="AH682" i="6" s="1"/>
  <c r="AG682" i="6"/>
  <c r="AG682" i="6" a="1"/>
  <c r="AF682" i="6" a="1"/>
  <c r="AF682" i="6" s="1"/>
  <c r="AE682" i="6" a="1"/>
  <c r="AE682" i="6" s="1"/>
  <c r="AD682" i="6" a="1"/>
  <c r="AD682" i="6" s="1"/>
  <c r="AC682" i="6" a="1"/>
  <c r="AC682" i="6" s="1"/>
  <c r="AB682" i="6" a="1"/>
  <c r="AB682" i="6" s="1"/>
  <c r="AA682" i="6" a="1"/>
  <c r="AA682" i="6" s="1"/>
  <c r="Z682" i="6" a="1"/>
  <c r="Z682" i="6" s="1"/>
  <c r="Y682" i="6"/>
  <c r="Y682" i="6" a="1"/>
  <c r="X682" i="6" a="1"/>
  <c r="X682" i="6" s="1"/>
  <c r="W682" i="6" a="1"/>
  <c r="W682" i="6" s="1"/>
  <c r="V682" i="6" a="1"/>
  <c r="V682" i="6" s="1"/>
  <c r="U682" i="6" a="1"/>
  <c r="U682" i="6" s="1"/>
  <c r="T682" i="6" a="1"/>
  <c r="T682" i="6" s="1"/>
  <c r="S682" i="6" a="1"/>
  <c r="S682" i="6" s="1"/>
  <c r="R682" i="6" a="1"/>
  <c r="R682" i="6" s="1"/>
  <c r="Q682" i="6" a="1"/>
  <c r="Q682" i="6" s="1"/>
  <c r="P682" i="6" a="1"/>
  <c r="P682" i="6" s="1"/>
  <c r="O682" i="6"/>
  <c r="O682" i="6" a="1"/>
  <c r="N682" i="6" a="1"/>
  <c r="N682" i="6" s="1"/>
  <c r="M682" i="6" a="1"/>
  <c r="M682" i="6" s="1"/>
  <c r="L682" i="6" a="1"/>
  <c r="L682" i="6" s="1"/>
  <c r="K682" i="6" a="1"/>
  <c r="K682" i="6" s="1"/>
  <c r="AI681" i="6"/>
  <c r="AI681" i="6" a="1"/>
  <c r="AH681" i="6" a="1"/>
  <c r="AH681" i="6" s="1"/>
  <c r="AG681" i="6" a="1"/>
  <c r="AG681" i="6" s="1"/>
  <c r="AF681" i="6" a="1"/>
  <c r="AF681" i="6" s="1"/>
  <c r="AE681" i="6" a="1"/>
  <c r="AE681" i="6" s="1"/>
  <c r="AD681" i="6" a="1"/>
  <c r="AD681" i="6" s="1"/>
  <c r="AC681" i="6" a="1"/>
  <c r="AC681" i="6" s="1"/>
  <c r="AB681" i="6" a="1"/>
  <c r="AB681" i="6" s="1"/>
  <c r="AA681" i="6"/>
  <c r="AA681" i="6" a="1"/>
  <c r="Z681" i="6" a="1"/>
  <c r="Z681" i="6" s="1"/>
  <c r="Y681" i="6" a="1"/>
  <c r="Y681" i="6" s="1"/>
  <c r="X681" i="6" a="1"/>
  <c r="X681" i="6" s="1"/>
  <c r="W681" i="6" a="1"/>
  <c r="W681" i="6" s="1"/>
  <c r="V681" i="6" a="1"/>
  <c r="V681" i="6" s="1"/>
  <c r="U681" i="6" a="1"/>
  <c r="U681" i="6" s="1"/>
  <c r="T681" i="6" a="1"/>
  <c r="T681" i="6" s="1"/>
  <c r="S681" i="6"/>
  <c r="S681" i="6" a="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c r="AE680" i="6" a="1"/>
  <c r="AD680" i="6" a="1"/>
  <c r="AD680" i="6" s="1"/>
  <c r="AC680" i="6" a="1"/>
  <c r="AC680" i="6" s="1"/>
  <c r="AB680" i="6" a="1"/>
  <c r="AB680" i="6" s="1"/>
  <c r="AA680" i="6" a="1"/>
  <c r="AA680" i="6" s="1"/>
  <c r="Z680" i="6" a="1"/>
  <c r="Z680" i="6" s="1"/>
  <c r="Y680" i="6" a="1"/>
  <c r="Y680" i="6" s="1"/>
  <c r="X680" i="6" a="1"/>
  <c r="X680" i="6" s="1"/>
  <c r="W680" i="6"/>
  <c r="W680" i="6" a="1"/>
  <c r="V680" i="6" a="1"/>
  <c r="V680" i="6" s="1"/>
  <c r="U680" i="6" a="1"/>
  <c r="U680" i="6" s="1"/>
  <c r="T680" i="6" a="1"/>
  <c r="T680" i="6" s="1"/>
  <c r="S680" i="6" a="1"/>
  <c r="S680" i="6" s="1"/>
  <c r="R680" i="6" a="1"/>
  <c r="R680" i="6" s="1"/>
  <c r="Q680" i="6" a="1"/>
  <c r="Q680" i="6" s="1"/>
  <c r="P680" i="6" a="1"/>
  <c r="P680" i="6" s="1"/>
  <c r="O680" i="6"/>
  <c r="O680" i="6" a="1"/>
  <c r="N680" i="6" a="1"/>
  <c r="N680" i="6" s="1"/>
  <c r="M680" i="6" a="1"/>
  <c r="M680" i="6" s="1"/>
  <c r="L680" i="6" a="1"/>
  <c r="L680" i="6" s="1"/>
  <c r="K680" i="6" a="1"/>
  <c r="K680" i="6" s="1"/>
  <c r="AI679" i="6" a="1"/>
  <c r="AI679" i="6" s="1"/>
  <c r="AH679" i="6" a="1"/>
  <c r="AH679" i="6" s="1"/>
  <c r="AG679" i="6" a="1"/>
  <c r="AG679" i="6" s="1"/>
  <c r="AF679" i="6" a="1"/>
  <c r="AF679" i="6" s="1"/>
  <c r="AE679" i="6"/>
  <c r="AE679" i="6" a="1"/>
  <c r="AD679" i="6" a="1"/>
  <c r="AD679" i="6" s="1"/>
  <c r="AC679" i="6" a="1"/>
  <c r="AC679" i="6" s="1"/>
  <c r="AB679" i="6" a="1"/>
  <c r="AB679" i="6" s="1"/>
  <c r="AA679" i="6" a="1"/>
  <c r="AA679" i="6" s="1"/>
  <c r="Z679" i="6" a="1"/>
  <c r="Z679" i="6" s="1"/>
  <c r="Y679" i="6" a="1"/>
  <c r="Y679" i="6" s="1"/>
  <c r="X679" i="6" a="1"/>
  <c r="X679" i="6" s="1"/>
  <c r="W679" i="6"/>
  <c r="W679" i="6" a="1"/>
  <c r="V679" i="6" a="1"/>
  <c r="V679" i="6" s="1"/>
  <c r="U679" i="6" a="1"/>
  <c r="U679" i="6" s="1"/>
  <c r="T679" i="6" a="1"/>
  <c r="T679" i="6" s="1"/>
  <c r="S679" i="6" a="1"/>
  <c r="S679" i="6" s="1"/>
  <c r="R679" i="6" a="1"/>
  <c r="R679" i="6" s="1"/>
  <c r="Q679" i="6" a="1"/>
  <c r="Q679" i="6" s="1"/>
  <c r="P679" i="6" a="1"/>
  <c r="P679" i="6" s="1"/>
  <c r="O679" i="6"/>
  <c r="O679" i="6" a="1"/>
  <c r="N679" i="6" a="1"/>
  <c r="N679" i="6" s="1"/>
  <c r="M679" i="6" a="1"/>
  <c r="M679" i="6" s="1"/>
  <c r="L679" i="6" a="1"/>
  <c r="L679" i="6" s="1"/>
  <c r="K679" i="6" a="1"/>
  <c r="K679" i="6" s="1"/>
  <c r="AI678" i="6" a="1"/>
  <c r="AI678" i="6" s="1"/>
  <c r="AH678" i="6" a="1"/>
  <c r="AH678" i="6" s="1"/>
  <c r="AG678" i="6" a="1"/>
  <c r="AG678" i="6" s="1"/>
  <c r="AF678" i="6" a="1"/>
  <c r="AF678" i="6" s="1"/>
  <c r="AE678" i="6"/>
  <c r="AE678" i="6" a="1"/>
  <c r="AD678" i="6" a="1"/>
  <c r="AD678" i="6" s="1"/>
  <c r="AC678" i="6" a="1"/>
  <c r="AC678" i="6" s="1"/>
  <c r="AB678" i="6" a="1"/>
  <c r="AB678" i="6" s="1"/>
  <c r="AA678" i="6" a="1"/>
  <c r="AA678" i="6" s="1"/>
  <c r="Z678" i="6" a="1"/>
  <c r="Z678" i="6" s="1"/>
  <c r="Y678" i="6" a="1"/>
  <c r="Y678" i="6" s="1"/>
  <c r="X678" i="6" a="1"/>
  <c r="X678" i="6" s="1"/>
  <c r="W678" i="6"/>
  <c r="W678" i="6" a="1"/>
  <c r="V678" i="6" a="1"/>
  <c r="V678" i="6" s="1"/>
  <c r="U678" i="6" a="1"/>
  <c r="U678" i="6" s="1"/>
  <c r="T678" i="6" a="1"/>
  <c r="T678" i="6" s="1"/>
  <c r="S678" i="6" a="1"/>
  <c r="S678" i="6" s="1"/>
  <c r="R678" i="6" a="1"/>
  <c r="R678" i="6" s="1"/>
  <c r="Q678" i="6" a="1"/>
  <c r="Q678" i="6" s="1"/>
  <c r="P678" i="6" a="1"/>
  <c r="P678" i="6" s="1"/>
  <c r="O678" i="6"/>
  <c r="O678" i="6" a="1"/>
  <c r="N678" i="6" a="1"/>
  <c r="N678" i="6" s="1"/>
  <c r="M678" i="6" a="1"/>
  <c r="M678" i="6" s="1"/>
  <c r="L678" i="6" a="1"/>
  <c r="L678" i="6" s="1"/>
  <c r="K678" i="6" a="1"/>
  <c r="K678" i="6" s="1"/>
  <c r="AI677" i="6" a="1"/>
  <c r="AI677" i="6" s="1"/>
  <c r="AH677" i="6" a="1"/>
  <c r="AH677" i="6" s="1"/>
  <c r="AG677" i="6" a="1"/>
  <c r="AG677" i="6" s="1"/>
  <c r="AF677" i="6" a="1"/>
  <c r="AF677" i="6" s="1"/>
  <c r="AE677" i="6"/>
  <c r="AE677" i="6" a="1"/>
  <c r="AD677" i="6" a="1"/>
  <c r="AD677" i="6" s="1"/>
  <c r="AC677" i="6" a="1"/>
  <c r="AC677" i="6" s="1"/>
  <c r="AB677" i="6" a="1"/>
  <c r="AB677" i="6" s="1"/>
  <c r="AA677" i="6" a="1"/>
  <c r="AA677" i="6" s="1"/>
  <c r="Z677" i="6" a="1"/>
  <c r="Z677" i="6" s="1"/>
  <c r="Y677" i="6" a="1"/>
  <c r="Y677" i="6" s="1"/>
  <c r="X677" i="6" a="1"/>
  <c r="X677" i="6" s="1"/>
  <c r="W677" i="6"/>
  <c r="W677" i="6" a="1"/>
  <c r="V677" i="6" a="1"/>
  <c r="V677" i="6" s="1"/>
  <c r="U677" i="6" a="1"/>
  <c r="U677" i="6" s="1"/>
  <c r="T677" i="6" a="1"/>
  <c r="T677" i="6" s="1"/>
  <c r="S677" i="6" a="1"/>
  <c r="S677" i="6" s="1"/>
  <c r="R677" i="6" a="1"/>
  <c r="R677" i="6" s="1"/>
  <c r="Q677" i="6" a="1"/>
  <c r="Q677" i="6" s="1"/>
  <c r="P677" i="6" a="1"/>
  <c r="P677" i="6" s="1"/>
  <c r="O677" i="6"/>
  <c r="O677" i="6" a="1"/>
  <c r="N677" i="6" a="1"/>
  <c r="N677" i="6" s="1"/>
  <c r="M677" i="6" a="1"/>
  <c r="M677" i="6" s="1"/>
  <c r="L677" i="6" a="1"/>
  <c r="L677" i="6" s="1"/>
  <c r="K677" i="6" a="1"/>
  <c r="K677" i="6" s="1"/>
  <c r="AI676" i="6" a="1"/>
  <c r="AI676" i="6" s="1"/>
  <c r="AH676" i="6" a="1"/>
  <c r="AH676" i="6" s="1"/>
  <c r="AG676" i="6" a="1"/>
  <c r="AG676" i="6" s="1"/>
  <c r="AF676" i="6" a="1"/>
  <c r="AF676" i="6" s="1"/>
  <c r="AE676" i="6"/>
  <c r="AE676" i="6" a="1"/>
  <c r="AD676" i="6" a="1"/>
  <c r="AD676" i="6" s="1"/>
  <c r="AC676" i="6" a="1"/>
  <c r="AC676" i="6" s="1"/>
  <c r="AB676" i="6" a="1"/>
  <c r="AB676" i="6" s="1"/>
  <c r="AA676" i="6" a="1"/>
  <c r="AA676" i="6" s="1"/>
  <c r="Z676" i="6" a="1"/>
  <c r="Z676" i="6" s="1"/>
  <c r="Y676" i="6" a="1"/>
  <c r="Y676" i="6" s="1"/>
  <c r="X676" i="6" a="1"/>
  <c r="X676" i="6" s="1"/>
  <c r="W676" i="6"/>
  <c r="W676" i="6" a="1"/>
  <c r="V676" i="6" a="1"/>
  <c r="V676" i="6" s="1"/>
  <c r="U676" i="6" a="1"/>
  <c r="U676" i="6" s="1"/>
  <c r="T676" i="6" a="1"/>
  <c r="T676" i="6" s="1"/>
  <c r="S676" i="6" a="1"/>
  <c r="S676" i="6" s="1"/>
  <c r="R676" i="6" a="1"/>
  <c r="R676" i="6" s="1"/>
  <c r="Q676" i="6" a="1"/>
  <c r="Q676" i="6" s="1"/>
  <c r="P676" i="6" a="1"/>
  <c r="P676" i="6" s="1"/>
  <c r="O676" i="6"/>
  <c r="O676" i="6" a="1"/>
  <c r="N676" i="6" a="1"/>
  <c r="N676" i="6" s="1"/>
  <c r="M676" i="6" a="1"/>
  <c r="M676" i="6" s="1"/>
  <c r="L676" i="6" a="1"/>
  <c r="L676" i="6" s="1"/>
  <c r="K676" i="6" a="1"/>
  <c r="K676" i="6" s="1"/>
  <c r="AI675" i="6" a="1"/>
  <c r="AI675" i="6" s="1"/>
  <c r="AH675" i="6" a="1"/>
  <c r="AH675" i="6" s="1"/>
  <c r="AG675" i="6" a="1"/>
  <c r="AG675" i="6" s="1"/>
  <c r="AF675" i="6" a="1"/>
  <c r="AF675" i="6" s="1"/>
  <c r="AE675" i="6"/>
  <c r="AE675" i="6" a="1"/>
  <c r="AD675" i="6" a="1"/>
  <c r="AD675" i="6" s="1"/>
  <c r="AC675" i="6" a="1"/>
  <c r="AC675" i="6" s="1"/>
  <c r="AB675" i="6" a="1"/>
  <c r="AB675" i="6" s="1"/>
  <c r="AA675" i="6" a="1"/>
  <c r="AA675" i="6" s="1"/>
  <c r="Z675" i="6" a="1"/>
  <c r="Z675" i="6" s="1"/>
  <c r="Y675" i="6" a="1"/>
  <c r="Y675" i="6" s="1"/>
  <c r="X675" i="6" a="1"/>
  <c r="X675" i="6" s="1"/>
  <c r="W675" i="6"/>
  <c r="W675" i="6" a="1"/>
  <c r="V675" i="6" a="1"/>
  <c r="V675" i="6" s="1"/>
  <c r="U675" i="6" a="1"/>
  <c r="U675" i="6" s="1"/>
  <c r="T675" i="6" a="1"/>
  <c r="T675" i="6" s="1"/>
  <c r="S675" i="6" a="1"/>
  <c r="S675" i="6" s="1"/>
  <c r="R675" i="6" a="1"/>
  <c r="R675" i="6" s="1"/>
  <c r="Q675" i="6" a="1"/>
  <c r="Q675" i="6" s="1"/>
  <c r="P675" i="6" a="1"/>
  <c r="P675" i="6" s="1"/>
  <c r="O675" i="6"/>
  <c r="O675" i="6" a="1"/>
  <c r="N675" i="6" a="1"/>
  <c r="N675" i="6" s="1"/>
  <c r="M675" i="6" a="1"/>
  <c r="M675" i="6" s="1"/>
  <c r="L675" i="6" a="1"/>
  <c r="L675" i="6" s="1"/>
  <c r="K675" i="6" a="1"/>
  <c r="K675" i="6" s="1"/>
  <c r="AI674" i="6" a="1"/>
  <c r="AI674" i="6" s="1"/>
  <c r="AH674" i="6" a="1"/>
  <c r="AH674" i="6" s="1"/>
  <c r="AG674" i="6" a="1"/>
  <c r="AG674" i="6" s="1"/>
  <c r="AF674" i="6" a="1"/>
  <c r="AF674" i="6" s="1"/>
  <c r="AE674" i="6"/>
  <c r="AE674" i="6" a="1"/>
  <c r="AD674" i="6" a="1"/>
  <c r="AD674" i="6" s="1"/>
  <c r="AC674" i="6" a="1"/>
  <c r="AC674" i="6" s="1"/>
  <c r="AB674" i="6" a="1"/>
  <c r="AB674" i="6" s="1"/>
  <c r="AA674" i="6" a="1"/>
  <c r="AA674" i="6" s="1"/>
  <c r="Z674" i="6" a="1"/>
  <c r="Z674" i="6" s="1"/>
  <c r="Y674" i="6" a="1"/>
  <c r="Y674" i="6" s="1"/>
  <c r="X674" i="6" a="1"/>
  <c r="X674" i="6" s="1"/>
  <c r="W674" i="6"/>
  <c r="W674" i="6" a="1"/>
  <c r="V674" i="6" a="1"/>
  <c r="V674" i="6" s="1"/>
  <c r="U674" i="6" a="1"/>
  <c r="U674" i="6" s="1"/>
  <c r="T674" i="6" a="1"/>
  <c r="T674" i="6" s="1"/>
  <c r="S674" i="6" a="1"/>
  <c r="S674" i="6" s="1"/>
  <c r="R674" i="6" a="1"/>
  <c r="R674" i="6" s="1"/>
  <c r="Q674" i="6" a="1"/>
  <c r="Q674" i="6" s="1"/>
  <c r="P674" i="6" a="1"/>
  <c r="P674" i="6" s="1"/>
  <c r="O674" i="6"/>
  <c r="O674" i="6" a="1"/>
  <c r="N674" i="6" a="1"/>
  <c r="N674" i="6" s="1"/>
  <c r="M674" i="6" a="1"/>
  <c r="M674" i="6" s="1"/>
  <c r="L674" i="6" a="1"/>
  <c r="L674" i="6" s="1"/>
  <c r="K674" i="6" a="1"/>
  <c r="K674" i="6" s="1"/>
  <c r="AI673" i="6" a="1"/>
  <c r="AI673" i="6" s="1"/>
  <c r="AH673" i="6" a="1"/>
  <c r="AH673" i="6" s="1"/>
  <c r="AG673" i="6" a="1"/>
  <c r="AG673" i="6" s="1"/>
  <c r="AF673" i="6" a="1"/>
  <c r="AF673" i="6" s="1"/>
  <c r="AE673" i="6"/>
  <c r="AE673" i="6" a="1"/>
  <c r="AD673" i="6" a="1"/>
  <c r="AD673" i="6" s="1"/>
  <c r="AC673" i="6" a="1"/>
  <c r="AC673" i="6" s="1"/>
  <c r="AB673" i="6" a="1"/>
  <c r="AB673" i="6" s="1"/>
  <c r="AA673" i="6" a="1"/>
  <c r="AA673" i="6" s="1"/>
  <c r="Z673" i="6" a="1"/>
  <c r="Z673" i="6" s="1"/>
  <c r="Y673" i="6" a="1"/>
  <c r="Y673" i="6" s="1"/>
  <c r="X673" i="6" a="1"/>
  <c r="X673" i="6" s="1"/>
  <c r="W673" i="6"/>
  <c r="W673" i="6" a="1"/>
  <c r="V673" i="6" a="1"/>
  <c r="V673" i="6" s="1"/>
  <c r="U673" i="6" a="1"/>
  <c r="U673" i="6" s="1"/>
  <c r="T673" i="6" a="1"/>
  <c r="T673" i="6" s="1"/>
  <c r="S673" i="6" a="1"/>
  <c r="S673" i="6" s="1"/>
  <c r="R673" i="6" a="1"/>
  <c r="R673" i="6" s="1"/>
  <c r="Q673" i="6" a="1"/>
  <c r="Q673" i="6" s="1"/>
  <c r="P673" i="6" a="1"/>
  <c r="P673" i="6" s="1"/>
  <c r="O673" i="6"/>
  <c r="O673" i="6" a="1"/>
  <c r="N673" i="6" a="1"/>
  <c r="N673" i="6" s="1"/>
  <c r="M673" i="6" a="1"/>
  <c r="M673" i="6" s="1"/>
  <c r="L673" i="6" a="1"/>
  <c r="L673" i="6" s="1"/>
  <c r="K673" i="6" a="1"/>
  <c r="K673" i="6" s="1"/>
  <c r="AI672" i="6" a="1"/>
  <c r="AI672" i="6" s="1"/>
  <c r="AH672" i="6" a="1"/>
  <c r="AH672" i="6" s="1"/>
  <c r="AG672" i="6" a="1"/>
  <c r="AG672" i="6" s="1"/>
  <c r="AF672" i="6" a="1"/>
  <c r="AF672" i="6" s="1"/>
  <c r="AE672" i="6"/>
  <c r="AE672" i="6" a="1"/>
  <c r="AD672" i="6" a="1"/>
  <c r="AD672" i="6" s="1"/>
  <c r="AC672" i="6" a="1"/>
  <c r="AC672" i="6" s="1"/>
  <c r="AB672" i="6" a="1"/>
  <c r="AB672" i="6" s="1"/>
  <c r="AA672" i="6" a="1"/>
  <c r="AA672" i="6" s="1"/>
  <c r="Z672" i="6" a="1"/>
  <c r="Z672" i="6" s="1"/>
  <c r="Y672" i="6" a="1"/>
  <c r="Y672" i="6" s="1"/>
  <c r="X672" i="6" a="1"/>
  <c r="X672" i="6" s="1"/>
  <c r="W672" i="6"/>
  <c r="W672" i="6" a="1"/>
  <c r="V672" i="6" a="1"/>
  <c r="V672" i="6" s="1"/>
  <c r="U672" i="6" a="1"/>
  <c r="U672" i="6" s="1"/>
  <c r="T672" i="6" a="1"/>
  <c r="T672" i="6" s="1"/>
  <c r="S672" i="6" a="1"/>
  <c r="S672" i="6" s="1"/>
  <c r="R672" i="6" a="1"/>
  <c r="R672" i="6" s="1"/>
  <c r="Q672" i="6" a="1"/>
  <c r="Q672" i="6" s="1"/>
  <c r="P672" i="6" a="1"/>
  <c r="P672" i="6" s="1"/>
  <c r="O672" i="6"/>
  <c r="O672" i="6" a="1"/>
  <c r="N672" i="6" a="1"/>
  <c r="N672" i="6" s="1"/>
  <c r="M672" i="6" a="1"/>
  <c r="M672" i="6" s="1"/>
  <c r="L672" i="6" a="1"/>
  <c r="L672" i="6" s="1"/>
  <c r="K672" i="6" a="1"/>
  <c r="K672" i="6" s="1"/>
  <c r="AI671" i="6" a="1"/>
  <c r="AI671" i="6" s="1"/>
  <c r="AH671" i="6" a="1"/>
  <c r="AH671" i="6" s="1"/>
  <c r="AG671" i="6" a="1"/>
  <c r="AG671" i="6" s="1"/>
  <c r="AF671" i="6" a="1"/>
  <c r="AF671" i="6" s="1"/>
  <c r="AE671" i="6"/>
  <c r="AE671" i="6" a="1"/>
  <c r="AD671" i="6" a="1"/>
  <c r="AD671" i="6" s="1"/>
  <c r="AC671" i="6" a="1"/>
  <c r="AC671" i="6" s="1"/>
  <c r="AB671" i="6" a="1"/>
  <c r="AB671" i="6" s="1"/>
  <c r="AA671" i="6" a="1"/>
  <c r="AA671" i="6" s="1"/>
  <c r="Z671" i="6" a="1"/>
  <c r="Z671" i="6" s="1"/>
  <c r="Y671" i="6" a="1"/>
  <c r="Y671" i="6" s="1"/>
  <c r="X671" i="6" a="1"/>
  <c r="X671" i="6" s="1"/>
  <c r="W671" i="6"/>
  <c r="W671" i="6" a="1"/>
  <c r="V671" i="6" a="1"/>
  <c r="V671" i="6" s="1"/>
  <c r="U671" i="6" a="1"/>
  <c r="U671" i="6" s="1"/>
  <c r="T671" i="6" a="1"/>
  <c r="T671" i="6" s="1"/>
  <c r="S671" i="6" a="1"/>
  <c r="S671" i="6" s="1"/>
  <c r="R671" i="6" a="1"/>
  <c r="R671" i="6" s="1"/>
  <c r="Q671" i="6" a="1"/>
  <c r="Q671" i="6" s="1"/>
  <c r="P671" i="6" a="1"/>
  <c r="P671" i="6" s="1"/>
  <c r="O671" i="6"/>
  <c r="O671" i="6" a="1"/>
  <c r="N671" i="6" a="1"/>
  <c r="N671" i="6" s="1"/>
  <c r="M671" i="6" a="1"/>
  <c r="M671" i="6" s="1"/>
  <c r="L671" i="6" a="1"/>
  <c r="L671" i="6" s="1"/>
  <c r="K671" i="6" a="1"/>
  <c r="K671" i="6" s="1"/>
  <c r="AI670" i="6" a="1"/>
  <c r="AI670" i="6" s="1"/>
  <c r="AH670" i="6" a="1"/>
  <c r="AH670" i="6" s="1"/>
  <c r="AG670" i="6" a="1"/>
  <c r="AG670" i="6" s="1"/>
  <c r="AF670" i="6" a="1"/>
  <c r="AF670" i="6" s="1"/>
  <c r="AE670" i="6"/>
  <c r="AE670" i="6" a="1"/>
  <c r="AD670" i="6" a="1"/>
  <c r="AD670" i="6" s="1"/>
  <c r="AC670" i="6" a="1"/>
  <c r="AC670" i="6" s="1"/>
  <c r="AB670" i="6" a="1"/>
  <c r="AB670" i="6" s="1"/>
  <c r="AA670" i="6" a="1"/>
  <c r="AA670" i="6" s="1"/>
  <c r="Z670" i="6" a="1"/>
  <c r="Z670" i="6" s="1"/>
  <c r="Y670" i="6" a="1"/>
  <c r="Y670" i="6" s="1"/>
  <c r="X670" i="6" a="1"/>
  <c r="X670" i="6" s="1"/>
  <c r="W670" i="6"/>
  <c r="W670" i="6" a="1"/>
  <c r="V670" i="6" a="1"/>
  <c r="V670" i="6" s="1"/>
  <c r="U670" i="6" a="1"/>
  <c r="U670" i="6" s="1"/>
  <c r="T670" i="6" a="1"/>
  <c r="T670" i="6" s="1"/>
  <c r="S670" i="6" a="1"/>
  <c r="S670" i="6" s="1"/>
  <c r="R670" i="6" a="1"/>
  <c r="R670" i="6" s="1"/>
  <c r="Q670" i="6" a="1"/>
  <c r="Q670" i="6" s="1"/>
  <c r="P670" i="6" a="1"/>
  <c r="P670" i="6" s="1"/>
  <c r="O670" i="6"/>
  <c r="O670" i="6" a="1"/>
  <c r="N670" i="6" a="1"/>
  <c r="N670" i="6" s="1"/>
  <c r="M670" i="6" a="1"/>
  <c r="M670" i="6" s="1"/>
  <c r="L670" i="6" a="1"/>
  <c r="L670" i="6" s="1"/>
  <c r="K670" i="6" a="1"/>
  <c r="K670" i="6" s="1"/>
  <c r="AI669" i="6" a="1"/>
  <c r="AI669" i="6" s="1"/>
  <c r="AH669" i="6" a="1"/>
  <c r="AH669" i="6" s="1"/>
  <c r="AG669" i="6" a="1"/>
  <c r="AG669" i="6" s="1"/>
  <c r="AF669" i="6" a="1"/>
  <c r="AF669" i="6" s="1"/>
  <c r="AE669" i="6"/>
  <c r="AE669" i="6" a="1"/>
  <c r="AD669" i="6" a="1"/>
  <c r="AD669" i="6" s="1"/>
  <c r="AC669" i="6" a="1"/>
  <c r="AC669" i="6" s="1"/>
  <c r="AB669" i="6" a="1"/>
  <c r="AB669" i="6" s="1"/>
  <c r="AA669" i="6" a="1"/>
  <c r="AA669" i="6" s="1"/>
  <c r="Z669" i="6" a="1"/>
  <c r="Z669" i="6" s="1"/>
  <c r="Y669" i="6" a="1"/>
  <c r="Y669" i="6" s="1"/>
  <c r="X669" i="6" a="1"/>
  <c r="X669" i="6" s="1"/>
  <c r="W669" i="6"/>
  <c r="W669" i="6" a="1"/>
  <c r="V669" i="6" a="1"/>
  <c r="V669" i="6" s="1"/>
  <c r="U669" i="6" a="1"/>
  <c r="U669" i="6" s="1"/>
  <c r="T669" i="6" a="1"/>
  <c r="T669" i="6" s="1"/>
  <c r="S669" i="6" a="1"/>
  <c r="S669" i="6" s="1"/>
  <c r="R669" i="6" a="1"/>
  <c r="R669" i="6" s="1"/>
  <c r="Q669" i="6" a="1"/>
  <c r="Q669" i="6" s="1"/>
  <c r="P669" i="6" a="1"/>
  <c r="P669" i="6" s="1"/>
  <c r="O669" i="6"/>
  <c r="O669" i="6" a="1"/>
  <c r="N669" i="6" a="1"/>
  <c r="N669" i="6" s="1"/>
  <c r="M669" i="6" a="1"/>
  <c r="M669" i="6" s="1"/>
  <c r="L669" i="6" a="1"/>
  <c r="L669" i="6" s="1"/>
  <c r="K669" i="6" a="1"/>
  <c r="K669" i="6" s="1"/>
  <c r="AI668" i="6" a="1"/>
  <c r="AI668" i="6" s="1"/>
  <c r="AH668" i="6" a="1"/>
  <c r="AH668" i="6" s="1"/>
  <c r="AG668" i="6"/>
  <c r="AG668" i="6" a="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c r="S668" i="6" a="1"/>
  <c r="R668" i="6" a="1"/>
  <c r="R668" i="6" s="1"/>
  <c r="Q668" i="6" a="1"/>
  <c r="Q668" i="6" s="1"/>
  <c r="P668" i="6" a="1"/>
  <c r="P668" i="6" s="1"/>
  <c r="O668" i="6" a="1"/>
  <c r="O668" i="6" s="1"/>
  <c r="N668" i="6" a="1"/>
  <c r="N668" i="6" s="1"/>
  <c r="M668" i="6" a="1"/>
  <c r="M668" i="6" s="1"/>
  <c r="L668" i="6" a="1"/>
  <c r="L668" i="6" s="1"/>
  <c r="K668" i="6"/>
  <c r="K668" i="6" a="1"/>
  <c r="AI667" i="6" a="1"/>
  <c r="AI667" i="6" s="1"/>
  <c r="AH667" i="6" a="1"/>
  <c r="AH667" i="6" s="1"/>
  <c r="AG667" i="6" a="1"/>
  <c r="AG667" i="6" s="1"/>
  <c r="AF667" i="6" a="1"/>
  <c r="AF667" i="6" s="1"/>
  <c r="AE667" i="6"/>
  <c r="AE667" i="6" a="1"/>
  <c r="AD667" i="6" a="1"/>
  <c r="AD667" i="6" s="1"/>
  <c r="AC667" i="6" a="1"/>
  <c r="AC667" i="6" s="1"/>
  <c r="AB667" i="6" a="1"/>
  <c r="AB667" i="6" s="1"/>
  <c r="AA667" i="6" a="1"/>
  <c r="AA667" i="6" s="1"/>
  <c r="Z667" i="6" a="1"/>
  <c r="Z667" i="6" s="1"/>
  <c r="Y667" i="6" a="1"/>
  <c r="Y667" i="6" s="1"/>
  <c r="X667" i="6" a="1"/>
  <c r="X667" i="6" s="1"/>
  <c r="W667" i="6" a="1"/>
  <c r="W667" i="6" s="1"/>
  <c r="V667" i="6" a="1"/>
  <c r="V667" i="6" s="1"/>
  <c r="U667" i="6"/>
  <c r="U667" i="6" a="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c r="AG666" i="6" a="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c r="S666" i="6" a="1"/>
  <c r="R666" i="6" a="1"/>
  <c r="R666" i="6" s="1"/>
  <c r="Q666" i="6" a="1"/>
  <c r="Q666" i="6" s="1"/>
  <c r="P666" i="6" a="1"/>
  <c r="P666" i="6" s="1"/>
  <c r="O666" i="6" a="1"/>
  <c r="O666" i="6" s="1"/>
  <c r="N666" i="6" a="1"/>
  <c r="N666" i="6" s="1"/>
  <c r="M666" i="6" a="1"/>
  <c r="M666" i="6" s="1"/>
  <c r="L666" i="6"/>
  <c r="L666" i="6" a="1"/>
  <c r="K666" i="6" a="1"/>
  <c r="K666" i="6" s="1"/>
  <c r="AI665" i="6" a="1"/>
  <c r="AI665" i="6" s="1"/>
  <c r="AH665" i="6"/>
  <c r="AH665" i="6" a="1"/>
  <c r="AG665" i="6" a="1"/>
  <c r="AG665" i="6" s="1"/>
  <c r="AF665" i="6" a="1"/>
  <c r="AF665" i="6" s="1"/>
  <c r="AE665" i="6" a="1"/>
  <c r="AE665" i="6" s="1"/>
  <c r="AD665" i="6"/>
  <c r="AD665" i="6" a="1"/>
  <c r="AC665" i="6" a="1"/>
  <c r="AC665" i="6" s="1"/>
  <c r="AB665" i="6" a="1"/>
  <c r="AB665" i="6" s="1"/>
  <c r="AA665" i="6" a="1"/>
  <c r="AA665" i="6" s="1"/>
  <c r="Z665" i="6"/>
  <c r="Z665" i="6" a="1"/>
  <c r="Y665" i="6" a="1"/>
  <c r="Y665" i="6" s="1"/>
  <c r="X665" i="6" a="1"/>
  <c r="X665" i="6" s="1"/>
  <c r="W665" i="6" a="1"/>
  <c r="W665" i="6" s="1"/>
  <c r="V665" i="6"/>
  <c r="V665" i="6" a="1"/>
  <c r="U665" i="6" a="1"/>
  <c r="U665" i="6" s="1"/>
  <c r="T665" i="6" a="1"/>
  <c r="T665" i="6" s="1"/>
  <c r="S665" i="6" a="1"/>
  <c r="S665" i="6" s="1"/>
  <c r="R665" i="6"/>
  <c r="R665" i="6" a="1"/>
  <c r="Q665" i="6" a="1"/>
  <c r="Q665" i="6" s="1"/>
  <c r="P665" i="6" a="1"/>
  <c r="P665" i="6" s="1"/>
  <c r="O665" i="6" a="1"/>
  <c r="O665" i="6" s="1"/>
  <c r="N665" i="6"/>
  <c r="N665" i="6" a="1"/>
  <c r="M665" i="6" a="1"/>
  <c r="M665" i="6" s="1"/>
  <c r="L665" i="6" a="1"/>
  <c r="L665" i="6" s="1"/>
  <c r="K665" i="6" a="1"/>
  <c r="K665" i="6" s="1"/>
  <c r="AI664" i="6" a="1"/>
  <c r="AI664" i="6" s="1"/>
  <c r="AH664" i="6" a="1"/>
  <c r="AH664" i="6" s="1"/>
  <c r="AG664" i="6" a="1"/>
  <c r="AG664" i="6" s="1"/>
  <c r="AF664" i="6"/>
  <c r="AF664" i="6" a="1"/>
  <c r="AE664" i="6" a="1"/>
  <c r="AE664" i="6" s="1"/>
  <c r="AD664" i="6" a="1"/>
  <c r="AD664" i="6" s="1"/>
  <c r="AC664" i="6" a="1"/>
  <c r="AC664" i="6" s="1"/>
  <c r="AB664" i="6"/>
  <c r="AB664" i="6" a="1"/>
  <c r="AA664" i="6" a="1"/>
  <c r="AA664" i="6" s="1"/>
  <c r="Z664" i="6" a="1"/>
  <c r="Z664" i="6" s="1"/>
  <c r="Y664" i="6" a="1"/>
  <c r="Y664" i="6" s="1"/>
  <c r="X664" i="6"/>
  <c r="X664" i="6" a="1"/>
  <c r="W664" i="6" a="1"/>
  <c r="W664" i="6" s="1"/>
  <c r="V664" i="6" a="1"/>
  <c r="V664" i="6" s="1"/>
  <c r="U664" i="6" a="1"/>
  <c r="U664" i="6" s="1"/>
  <c r="T664" i="6"/>
  <c r="T664" i="6" a="1"/>
  <c r="S664" i="6" a="1"/>
  <c r="S664" i="6" s="1"/>
  <c r="R664" i="6" a="1"/>
  <c r="R664" i="6" s="1"/>
  <c r="Q664" i="6" a="1"/>
  <c r="Q664" i="6" s="1"/>
  <c r="P664" i="6"/>
  <c r="P664" i="6" a="1"/>
  <c r="O664" i="6" a="1"/>
  <c r="O664" i="6" s="1"/>
  <c r="N664" i="6" a="1"/>
  <c r="N664" i="6" s="1"/>
  <c r="M664" i="6" a="1"/>
  <c r="M664" i="6" s="1"/>
  <c r="L664" i="6"/>
  <c r="L664" i="6" a="1"/>
  <c r="K664" i="6" a="1"/>
  <c r="K664" i="6" s="1"/>
  <c r="AI663" i="6" a="1"/>
  <c r="AI663" i="6" s="1"/>
  <c r="AH663" i="6"/>
  <c r="AH663" i="6" a="1"/>
  <c r="AG663" i="6" a="1"/>
  <c r="AG663" i="6" s="1"/>
  <c r="AF663" i="6" a="1"/>
  <c r="AF663" i="6" s="1"/>
  <c r="AE663" i="6" a="1"/>
  <c r="AE663" i="6" s="1"/>
  <c r="AD663" i="6"/>
  <c r="AD663" i="6" a="1"/>
  <c r="AC663" i="6" a="1"/>
  <c r="AC663" i="6" s="1"/>
  <c r="AB663" i="6" a="1"/>
  <c r="AB663" i="6" s="1"/>
  <c r="AA663" i="6" a="1"/>
  <c r="AA663" i="6" s="1"/>
  <c r="Z663" i="6"/>
  <c r="Z663" i="6" a="1"/>
  <c r="Y663" i="6" a="1"/>
  <c r="Y663" i="6" s="1"/>
  <c r="X663" i="6" a="1"/>
  <c r="X663" i="6" s="1"/>
  <c r="W663" i="6" a="1"/>
  <c r="W663" i="6" s="1"/>
  <c r="V663" i="6"/>
  <c r="V663" i="6" a="1"/>
  <c r="U663" i="6" a="1"/>
  <c r="U663" i="6" s="1"/>
  <c r="T663" i="6" a="1"/>
  <c r="T663" i="6" s="1"/>
  <c r="S663" i="6" a="1"/>
  <c r="S663" i="6" s="1"/>
  <c r="R663" i="6"/>
  <c r="R663" i="6" a="1"/>
  <c r="Q663" i="6" a="1"/>
  <c r="Q663" i="6" s="1"/>
  <c r="P663" i="6" a="1"/>
  <c r="P663" i="6" s="1"/>
  <c r="O663" i="6" a="1"/>
  <c r="O663" i="6" s="1"/>
  <c r="N663" i="6"/>
  <c r="N663" i="6" a="1"/>
  <c r="M663" i="6" a="1"/>
  <c r="M663" i="6" s="1"/>
  <c r="L663" i="6" a="1"/>
  <c r="L663" i="6" s="1"/>
  <c r="K663" i="6" a="1"/>
  <c r="K663" i="6" s="1"/>
  <c r="AI662" i="6" a="1"/>
  <c r="AI662" i="6" s="1"/>
  <c r="AH662" i="6" a="1"/>
  <c r="AH662" i="6" s="1"/>
  <c r="AG662" i="6" a="1"/>
  <c r="AG662" i="6" s="1"/>
  <c r="AF662" i="6"/>
  <c r="AF662" i="6" a="1"/>
  <c r="AE662" i="6" a="1"/>
  <c r="AE662" i="6" s="1"/>
  <c r="AD662" i="6" a="1"/>
  <c r="AD662" i="6" s="1"/>
  <c r="AC662" i="6" a="1"/>
  <c r="AC662" i="6" s="1"/>
  <c r="AB662" i="6"/>
  <c r="AB662" i="6" a="1"/>
  <c r="AA662" i="6" a="1"/>
  <c r="AA662" i="6" s="1"/>
  <c r="Z662" i="6" a="1"/>
  <c r="Z662" i="6" s="1"/>
  <c r="Y662" i="6" a="1"/>
  <c r="Y662" i="6" s="1"/>
  <c r="X662" i="6"/>
  <c r="X662" i="6" a="1"/>
  <c r="W662" i="6" a="1"/>
  <c r="W662" i="6" s="1"/>
  <c r="V662" i="6" a="1"/>
  <c r="V662" i="6" s="1"/>
  <c r="U662" i="6" a="1"/>
  <c r="U662" i="6" s="1"/>
  <c r="T662" i="6"/>
  <c r="T662" i="6" a="1"/>
  <c r="S662" i="6" a="1"/>
  <c r="S662" i="6" s="1"/>
  <c r="R662" i="6" a="1"/>
  <c r="R662" i="6" s="1"/>
  <c r="Q662" i="6" a="1"/>
  <c r="Q662" i="6" s="1"/>
  <c r="P662" i="6"/>
  <c r="P662" i="6" a="1"/>
  <c r="O662" i="6" a="1"/>
  <c r="O662" i="6" s="1"/>
  <c r="N662" i="6" a="1"/>
  <c r="N662" i="6" s="1"/>
  <c r="M662" i="6" a="1"/>
  <c r="M662" i="6" s="1"/>
  <c r="L662" i="6"/>
  <c r="L662" i="6" a="1"/>
  <c r="K662" i="6" a="1"/>
  <c r="K662" i="6" s="1"/>
  <c r="AI661" i="6" a="1"/>
  <c r="AI661" i="6" s="1"/>
  <c r="AH661" i="6"/>
  <c r="AH661" i="6" a="1"/>
  <c r="AG661" i="6" a="1"/>
  <c r="AG661" i="6" s="1"/>
  <c r="AF661" i="6" a="1"/>
  <c r="AF661" i="6" s="1"/>
  <c r="AE661" i="6" a="1"/>
  <c r="AE661" i="6" s="1"/>
  <c r="AD661" i="6"/>
  <c r="AD661" i="6" a="1"/>
  <c r="AC661" i="6" a="1"/>
  <c r="AC661" i="6" s="1"/>
  <c r="AB661" i="6" a="1"/>
  <c r="AB661" i="6" s="1"/>
  <c r="AA661" i="6" a="1"/>
  <c r="AA661" i="6" s="1"/>
  <c r="Z661" i="6"/>
  <c r="Z661" i="6" a="1"/>
  <c r="Y661" i="6" a="1"/>
  <c r="Y661" i="6" s="1"/>
  <c r="X661" i="6" a="1"/>
  <c r="X661" i="6" s="1"/>
  <c r="W661" i="6" a="1"/>
  <c r="W661" i="6" s="1"/>
  <c r="V661" i="6"/>
  <c r="V661" i="6" a="1"/>
  <c r="U661" i="6" a="1"/>
  <c r="U661" i="6" s="1"/>
  <c r="T661" i="6" a="1"/>
  <c r="T661" i="6" s="1"/>
  <c r="S661" i="6" a="1"/>
  <c r="S661" i="6" s="1"/>
  <c r="R661" i="6"/>
  <c r="R661" i="6" a="1"/>
  <c r="Q661" i="6" a="1"/>
  <c r="Q661" i="6" s="1"/>
  <c r="P661" i="6" a="1"/>
  <c r="P661" i="6" s="1"/>
  <c r="O661" i="6" a="1"/>
  <c r="O661" i="6" s="1"/>
  <c r="N661" i="6"/>
  <c r="N661" i="6" a="1"/>
  <c r="M661" i="6" a="1"/>
  <c r="M661" i="6" s="1"/>
  <c r="L661" i="6" a="1"/>
  <c r="L661" i="6" s="1"/>
  <c r="K661" i="6" a="1"/>
  <c r="K661" i="6" s="1"/>
  <c r="AI660" i="6" a="1"/>
  <c r="AI660" i="6" s="1"/>
  <c r="AH660" i="6" a="1"/>
  <c r="AH660" i="6" s="1"/>
  <c r="AG660" i="6" a="1"/>
  <c r="AG660" i="6" s="1"/>
  <c r="AF660" i="6"/>
  <c r="AF660" i="6" a="1"/>
  <c r="AE660" i="6" a="1"/>
  <c r="AE660" i="6" s="1"/>
  <c r="AD660" i="6" a="1"/>
  <c r="AD660" i="6" s="1"/>
  <c r="AC660" i="6" a="1"/>
  <c r="AC660" i="6" s="1"/>
  <c r="AB660" i="6"/>
  <c r="AB660" i="6" a="1"/>
  <c r="AA660" i="6" a="1"/>
  <c r="AA660" i="6" s="1"/>
  <c r="Z660" i="6" a="1"/>
  <c r="Z660" i="6" s="1"/>
  <c r="Y660" i="6" a="1"/>
  <c r="Y660" i="6" s="1"/>
  <c r="X660" i="6"/>
  <c r="X660" i="6" a="1"/>
  <c r="W660" i="6" a="1"/>
  <c r="W660" i="6" s="1"/>
  <c r="V660" i="6" a="1"/>
  <c r="V660" i="6" s="1"/>
  <c r="U660" i="6" a="1"/>
  <c r="U660" i="6" s="1"/>
  <c r="T660" i="6"/>
  <c r="T660" i="6" a="1"/>
  <c r="S660" i="6" a="1"/>
  <c r="S660" i="6" s="1"/>
  <c r="R660" i="6" a="1"/>
  <c r="R660" i="6" s="1"/>
  <c r="Q660" i="6" a="1"/>
  <c r="Q660" i="6" s="1"/>
  <c r="P660" i="6"/>
  <c r="P660" i="6" a="1"/>
  <c r="O660" i="6" a="1"/>
  <c r="O660" i="6" s="1"/>
  <c r="N660" i="6" a="1"/>
  <c r="N660" i="6" s="1"/>
  <c r="M660" i="6" a="1"/>
  <c r="M660" i="6" s="1"/>
  <c r="L660" i="6"/>
  <c r="L660" i="6" a="1"/>
  <c r="K660" i="6" a="1"/>
  <c r="K660" i="6" s="1"/>
  <c r="AI659" i="6" a="1"/>
  <c r="AI659" i="6" s="1"/>
  <c r="AH659" i="6"/>
  <c r="AH659" i="6" a="1"/>
  <c r="AG659" i="6" a="1"/>
  <c r="AG659" i="6" s="1"/>
  <c r="AF659" i="6" a="1"/>
  <c r="AF659" i="6" s="1"/>
  <c r="AE659" i="6" a="1"/>
  <c r="AE659" i="6" s="1"/>
  <c r="AD659" i="6"/>
  <c r="AD659" i="6" a="1"/>
  <c r="AC659" i="6" a="1"/>
  <c r="AC659" i="6" s="1"/>
  <c r="AB659" i="6" a="1"/>
  <c r="AB659" i="6" s="1"/>
  <c r="AA659" i="6" a="1"/>
  <c r="AA659" i="6" s="1"/>
  <c r="Z659" i="6"/>
  <c r="Z659" i="6" a="1"/>
  <c r="Y659" i="6" a="1"/>
  <c r="Y659" i="6" s="1"/>
  <c r="X659" i="6" a="1"/>
  <c r="X659" i="6" s="1"/>
  <c r="W659" i="6" a="1"/>
  <c r="W659" i="6" s="1"/>
  <c r="V659" i="6"/>
  <c r="V659" i="6" a="1"/>
  <c r="U659" i="6" a="1"/>
  <c r="U659" i="6" s="1"/>
  <c r="T659" i="6" a="1"/>
  <c r="T659" i="6" s="1"/>
  <c r="S659" i="6" a="1"/>
  <c r="S659" i="6" s="1"/>
  <c r="R659" i="6"/>
  <c r="R659" i="6" a="1"/>
  <c r="Q659" i="6" a="1"/>
  <c r="Q659" i="6" s="1"/>
  <c r="P659" i="6" a="1"/>
  <c r="P659" i="6" s="1"/>
  <c r="O659" i="6" a="1"/>
  <c r="O659" i="6" s="1"/>
  <c r="N659" i="6"/>
  <c r="N659" i="6" a="1"/>
  <c r="M659" i="6" a="1"/>
  <c r="M659" i="6" s="1"/>
  <c r="L659" i="6" a="1"/>
  <c r="L659" i="6" s="1"/>
  <c r="K659" i="6" a="1"/>
  <c r="K659" i="6" s="1"/>
  <c r="AI658" i="6" a="1"/>
  <c r="AI658" i="6" s="1"/>
  <c r="AH658" i="6" a="1"/>
  <c r="AH658" i="6" s="1"/>
  <c r="AG658" i="6" a="1"/>
  <c r="AG658" i="6" s="1"/>
  <c r="AF658" i="6"/>
  <c r="AF658" i="6" a="1"/>
  <c r="AE658" i="6" a="1"/>
  <c r="AE658" i="6" s="1"/>
  <c r="AD658" i="6" a="1"/>
  <c r="AD658" i="6" s="1"/>
  <c r="AC658" i="6" a="1"/>
  <c r="AC658" i="6" s="1"/>
  <c r="AB658" i="6"/>
  <c r="AB658" i="6" a="1"/>
  <c r="AA658" i="6" a="1"/>
  <c r="AA658" i="6" s="1"/>
  <c r="Z658" i="6" a="1"/>
  <c r="Z658" i="6" s="1"/>
  <c r="Y658" i="6" a="1"/>
  <c r="Y658" i="6" s="1"/>
  <c r="X658" i="6"/>
  <c r="X658" i="6" a="1"/>
  <c r="W658" i="6" a="1"/>
  <c r="W658" i="6" s="1"/>
  <c r="V658" i="6" a="1"/>
  <c r="V658" i="6" s="1"/>
  <c r="U658" i="6" a="1"/>
  <c r="U658" i="6" s="1"/>
  <c r="T658" i="6"/>
  <c r="T658" i="6" a="1"/>
  <c r="S658" i="6" a="1"/>
  <c r="S658" i="6" s="1"/>
  <c r="R658" i="6" a="1"/>
  <c r="R658" i="6" s="1"/>
  <c r="Q658" i="6" a="1"/>
  <c r="Q658" i="6" s="1"/>
  <c r="P658" i="6"/>
  <c r="P658" i="6" a="1"/>
  <c r="O658" i="6" a="1"/>
  <c r="O658" i="6" s="1"/>
  <c r="N658" i="6" a="1"/>
  <c r="N658" i="6" s="1"/>
  <c r="M658" i="6" a="1"/>
  <c r="M658" i="6" s="1"/>
  <c r="L658" i="6"/>
  <c r="L658" i="6" a="1"/>
  <c r="K658" i="6" a="1"/>
  <c r="K658" i="6" s="1"/>
  <c r="AI657" i="6" a="1"/>
  <c r="AI657" i="6" s="1"/>
  <c r="AH657" i="6"/>
  <c r="AH657" i="6" a="1"/>
  <c r="AG657" i="6" a="1"/>
  <c r="AG657" i="6" s="1"/>
  <c r="AF657" i="6" a="1"/>
  <c r="AF657" i="6" s="1"/>
  <c r="AE657" i="6" a="1"/>
  <c r="AE657" i="6" s="1"/>
  <c r="AD657" i="6"/>
  <c r="AD657" i="6" a="1"/>
  <c r="AC657" i="6" a="1"/>
  <c r="AC657" i="6" s="1"/>
  <c r="AB657" i="6" a="1"/>
  <c r="AB657" i="6" s="1"/>
  <c r="AA657" i="6" a="1"/>
  <c r="AA657" i="6" s="1"/>
  <c r="Z657" i="6"/>
  <c r="Z657" i="6" a="1"/>
  <c r="Y657" i="6" a="1"/>
  <c r="Y657" i="6" s="1"/>
  <c r="X657" i="6" a="1"/>
  <c r="X657" i="6" s="1"/>
  <c r="W657" i="6" a="1"/>
  <c r="W657" i="6" s="1"/>
  <c r="V657" i="6"/>
  <c r="V657" i="6" a="1"/>
  <c r="U657" i="6" a="1"/>
  <c r="U657" i="6" s="1"/>
  <c r="T657" i="6" a="1"/>
  <c r="T657" i="6" s="1"/>
  <c r="S657" i="6" a="1"/>
  <c r="S657" i="6" s="1"/>
  <c r="R657" i="6"/>
  <c r="R657" i="6" a="1"/>
  <c r="Q657" i="6" a="1"/>
  <c r="Q657" i="6" s="1"/>
  <c r="P657" i="6" a="1"/>
  <c r="P657" i="6" s="1"/>
  <c r="O657" i="6" a="1"/>
  <c r="O657" i="6" s="1"/>
  <c r="N657" i="6"/>
  <c r="N657" i="6" a="1"/>
  <c r="M657" i="6" a="1"/>
  <c r="M657" i="6" s="1"/>
  <c r="L657" i="6" a="1"/>
  <c r="L657" i="6" s="1"/>
  <c r="K657" i="6" a="1"/>
  <c r="K657" i="6" s="1"/>
  <c r="AI656" i="6" a="1"/>
  <c r="AI656" i="6" s="1"/>
  <c r="AH656" i="6"/>
  <c r="AH656" i="6" a="1"/>
  <c r="AG656" i="6" a="1"/>
  <c r="AG656" i="6" s="1"/>
  <c r="AF656" i="6" a="1"/>
  <c r="AF656" i="6" s="1"/>
  <c r="AE656" i="6" a="1"/>
  <c r="AE656" i="6" s="1"/>
  <c r="AD656" i="6" a="1"/>
  <c r="AD656" i="6" s="1"/>
  <c r="AC656" i="6" a="1"/>
  <c r="AC656" i="6" s="1"/>
  <c r="AB656" i="6" a="1"/>
  <c r="AB656" i="6" s="1"/>
  <c r="AA656" i="6" a="1"/>
  <c r="AA656" i="6" s="1"/>
  <c r="Z656" i="6"/>
  <c r="Z656" i="6" a="1"/>
  <c r="Y656" i="6" a="1"/>
  <c r="Y656" i="6" s="1"/>
  <c r="X656" i="6" a="1"/>
  <c r="X656" i="6" s="1"/>
  <c r="W656" i="6" a="1"/>
  <c r="W656" i="6" s="1"/>
  <c r="V656" i="6" a="1"/>
  <c r="V656" i="6" s="1"/>
  <c r="U656" i="6" a="1"/>
  <c r="U656" i="6" s="1"/>
  <c r="T656" i="6"/>
  <c r="T656" i="6" a="1"/>
  <c r="S656" i="6" a="1"/>
  <c r="S656" i="6" s="1"/>
  <c r="R656" i="6" a="1"/>
  <c r="R656" i="6" s="1"/>
  <c r="Q656" i="6" a="1"/>
  <c r="Q656" i="6" s="1"/>
  <c r="P656" i="6" a="1"/>
  <c r="P656" i="6" s="1"/>
  <c r="O656" i="6" a="1"/>
  <c r="O656" i="6" s="1"/>
  <c r="N656" i="6"/>
  <c r="N656" i="6" a="1"/>
  <c r="M656" i="6" a="1"/>
  <c r="M656" i="6" s="1"/>
  <c r="L656" i="6" a="1"/>
  <c r="L656" i="6" s="1"/>
  <c r="K656" i="6" a="1"/>
  <c r="K656" i="6" s="1"/>
  <c r="AI655" i="6" a="1"/>
  <c r="AI655" i="6" s="1"/>
  <c r="AH655" i="6" a="1"/>
  <c r="AH655" i="6" s="1"/>
  <c r="AG655" i="6" a="1"/>
  <c r="AG655" i="6" s="1"/>
  <c r="AF655" i="6"/>
  <c r="AF655" i="6" a="1"/>
  <c r="AE655" i="6" a="1"/>
  <c r="AE655" i="6" s="1"/>
  <c r="AD655" i="6" a="1"/>
  <c r="AD655" i="6" s="1"/>
  <c r="AC655" i="6" a="1"/>
  <c r="AC655" i="6" s="1"/>
  <c r="AB655" i="6" a="1"/>
  <c r="AB655" i="6" s="1"/>
  <c r="AA655" i="6" a="1"/>
  <c r="AA655" i="6" s="1"/>
  <c r="Z655" i="6"/>
  <c r="Z655" i="6" a="1"/>
  <c r="Y655" i="6" a="1"/>
  <c r="Y655" i="6" s="1"/>
  <c r="X655" i="6" a="1"/>
  <c r="X655" i="6" s="1"/>
  <c r="W655" i="6" a="1"/>
  <c r="W655" i="6" s="1"/>
  <c r="V655" i="6"/>
  <c r="V655" i="6" a="1"/>
  <c r="U655" i="6" a="1"/>
  <c r="U655" i="6" s="1"/>
  <c r="T655" i="6" a="1"/>
  <c r="T655" i="6" s="1"/>
  <c r="S655" i="6" a="1"/>
  <c r="S655" i="6" s="1"/>
  <c r="R655" i="6" a="1"/>
  <c r="R655" i="6" s="1"/>
  <c r="Q655" i="6" a="1"/>
  <c r="Q655" i="6" s="1"/>
  <c r="P655" i="6"/>
  <c r="P655" i="6" a="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c r="AD654" i="6" a="1"/>
  <c r="AC654" i="6" a="1"/>
  <c r="AC654" i="6" s="1"/>
  <c r="AB654" i="6" a="1"/>
  <c r="AB654" i="6" s="1"/>
  <c r="AA654" i="6" a="1"/>
  <c r="AA654" i="6" s="1"/>
  <c r="Z654" i="6"/>
  <c r="Z654" i="6" a="1"/>
  <c r="Y654" i="6" a="1"/>
  <c r="Y654" i="6" s="1"/>
  <c r="X654" i="6" a="1"/>
  <c r="X654" i="6" s="1"/>
  <c r="W654" i="6" a="1"/>
  <c r="W654" i="6" s="1"/>
  <c r="V654" i="6" a="1"/>
  <c r="V654" i="6" s="1"/>
  <c r="U654" i="6" a="1"/>
  <c r="U654" i="6" s="1"/>
  <c r="T654" i="6"/>
  <c r="T654" i="6" a="1"/>
  <c r="S654" i="6" a="1"/>
  <c r="S654" i="6" s="1"/>
  <c r="R654" i="6" a="1"/>
  <c r="R654" i="6" s="1"/>
  <c r="Q654" i="6" a="1"/>
  <c r="Q654" i="6" s="1"/>
  <c r="P654" i="6" a="1"/>
  <c r="P654" i="6" s="1"/>
  <c r="O654" i="6" a="1"/>
  <c r="O654" i="6" s="1"/>
  <c r="N654" i="6"/>
  <c r="N654" i="6" a="1"/>
  <c r="M654" i="6" a="1"/>
  <c r="M654" i="6" s="1"/>
  <c r="L654" i="6" a="1"/>
  <c r="L654" i="6" s="1"/>
  <c r="K654" i="6" a="1"/>
  <c r="K654" i="6" s="1"/>
  <c r="AI653" i="6" a="1"/>
  <c r="AI653" i="6" s="1"/>
  <c r="AH653" i="6" a="1"/>
  <c r="AH653" i="6" s="1"/>
  <c r="AG653" i="6" a="1"/>
  <c r="AG653" i="6" s="1"/>
  <c r="AF653" i="6"/>
  <c r="AF653" i="6" a="1"/>
  <c r="AE653" i="6" a="1"/>
  <c r="AE653" i="6" s="1"/>
  <c r="AD653" i="6" a="1"/>
  <c r="AD653" i="6" s="1"/>
  <c r="AC653" i="6" a="1"/>
  <c r="AC653" i="6" s="1"/>
  <c r="AB653" i="6" a="1"/>
  <c r="AB653" i="6" s="1"/>
  <c r="AA653" i="6" a="1"/>
  <c r="AA653" i="6" s="1"/>
  <c r="Z653" i="6"/>
  <c r="Z653" i="6" a="1"/>
  <c r="Y653" i="6" a="1"/>
  <c r="Y653" i="6" s="1"/>
  <c r="X653" i="6" a="1"/>
  <c r="X653" i="6" s="1"/>
  <c r="W653" i="6" a="1"/>
  <c r="W653" i="6" s="1"/>
  <c r="V653" i="6"/>
  <c r="V653" i="6" a="1"/>
  <c r="U653" i="6" a="1"/>
  <c r="U653" i="6" s="1"/>
  <c r="T653" i="6" a="1"/>
  <c r="T653" i="6" s="1"/>
  <c r="S653" i="6" a="1"/>
  <c r="S653" i="6" s="1"/>
  <c r="R653" i="6" a="1"/>
  <c r="R653" i="6" s="1"/>
  <c r="Q653" i="6" a="1"/>
  <c r="Q653" i="6" s="1"/>
  <c r="P653" i="6"/>
  <c r="P653" i="6" a="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c r="AD652" i="6" a="1"/>
  <c r="AC652" i="6" a="1"/>
  <c r="AC652" i="6" s="1"/>
  <c r="AB652" i="6" a="1"/>
  <c r="AB652" i="6" s="1"/>
  <c r="AA652" i="6" a="1"/>
  <c r="AA652" i="6" s="1"/>
  <c r="Z652" i="6"/>
  <c r="Z652" i="6" a="1"/>
  <c r="Y652" i="6" a="1"/>
  <c r="Y652" i="6" s="1"/>
  <c r="X652" i="6" a="1"/>
  <c r="X652" i="6" s="1"/>
  <c r="W652" i="6" a="1"/>
  <c r="W652" i="6" s="1"/>
  <c r="V652" i="6" a="1"/>
  <c r="V652" i="6" s="1"/>
  <c r="U652" i="6" a="1"/>
  <c r="U652" i="6" s="1"/>
  <c r="T652" i="6"/>
  <c r="T652" i="6" a="1"/>
  <c r="S652" i="6" a="1"/>
  <c r="S652" i="6" s="1"/>
  <c r="R652" i="6" a="1"/>
  <c r="R652" i="6" s="1"/>
  <c r="Q652" i="6" a="1"/>
  <c r="Q652" i="6" s="1"/>
  <c r="P652" i="6" a="1"/>
  <c r="P652" i="6" s="1"/>
  <c r="O652" i="6" a="1"/>
  <c r="O652" i="6" s="1"/>
  <c r="N652" i="6"/>
  <c r="N652" i="6" a="1"/>
  <c r="M652" i="6" a="1"/>
  <c r="M652" i="6" s="1"/>
  <c r="L652" i="6" a="1"/>
  <c r="L652" i="6" s="1"/>
  <c r="K652" i="6" a="1"/>
  <c r="K652" i="6" s="1"/>
  <c r="AI651" i="6" a="1"/>
  <c r="AI651" i="6" s="1"/>
  <c r="AH651" i="6" a="1"/>
  <c r="AH651" i="6" s="1"/>
  <c r="AG651" i="6" a="1"/>
  <c r="AG651" i="6" s="1"/>
  <c r="AF651" i="6"/>
  <c r="AF651" i="6" a="1"/>
  <c r="AE651" i="6" a="1"/>
  <c r="AE651" i="6" s="1"/>
  <c r="AD651" i="6" a="1"/>
  <c r="AD651" i="6" s="1"/>
  <c r="AC651" i="6" a="1"/>
  <c r="AC651" i="6" s="1"/>
  <c r="AB651" i="6" a="1"/>
  <c r="AB651" i="6" s="1"/>
  <c r="AA651" i="6" a="1"/>
  <c r="AA651" i="6" s="1"/>
  <c r="Z651" i="6"/>
  <c r="Z651" i="6" a="1"/>
  <c r="Y651" i="6" a="1"/>
  <c r="Y651" i="6" s="1"/>
  <c r="X651" i="6" a="1"/>
  <c r="X651" i="6" s="1"/>
  <c r="W651" i="6" a="1"/>
  <c r="W651" i="6" s="1"/>
  <c r="V651" i="6"/>
  <c r="V651" i="6" a="1"/>
  <c r="U651" i="6" a="1"/>
  <c r="U651" i="6" s="1"/>
  <c r="T651" i="6" a="1"/>
  <c r="T651" i="6" s="1"/>
  <c r="S651" i="6" a="1"/>
  <c r="S651" i="6" s="1"/>
  <c r="R651" i="6" a="1"/>
  <c r="R651" i="6" s="1"/>
  <c r="Q651" i="6" a="1"/>
  <c r="Q651" i="6" s="1"/>
  <c r="P651" i="6"/>
  <c r="P651" i="6" a="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c r="AD650" i="6" a="1"/>
  <c r="AC650" i="6" a="1"/>
  <c r="AC650" i="6" s="1"/>
  <c r="AB650" i="6" a="1"/>
  <c r="AB650" i="6" s="1"/>
  <c r="AA650" i="6" a="1"/>
  <c r="AA650" i="6" s="1"/>
  <c r="Z650" i="6"/>
  <c r="Z650" i="6" a="1"/>
  <c r="Y650" i="6" a="1"/>
  <c r="Y650" i="6" s="1"/>
  <c r="X650" i="6" a="1"/>
  <c r="X650" i="6" s="1"/>
  <c r="W650" i="6" a="1"/>
  <c r="W650" i="6" s="1"/>
  <c r="V650" i="6" a="1"/>
  <c r="V650" i="6" s="1"/>
  <c r="U650" i="6" a="1"/>
  <c r="U650" i="6" s="1"/>
  <c r="T650" i="6"/>
  <c r="T650" i="6" a="1"/>
  <c r="S650" i="6" a="1"/>
  <c r="S650" i="6" s="1"/>
  <c r="R650" i="6" a="1"/>
  <c r="R650" i="6" s="1"/>
  <c r="Q650" i="6" a="1"/>
  <c r="Q650" i="6" s="1"/>
  <c r="P650" i="6" a="1"/>
  <c r="P650" i="6" s="1"/>
  <c r="O650" i="6" a="1"/>
  <c r="O650" i="6" s="1"/>
  <c r="N650" i="6"/>
  <c r="N650" i="6" a="1"/>
  <c r="M650" i="6" a="1"/>
  <c r="M650" i="6" s="1"/>
  <c r="L650" i="6" a="1"/>
  <c r="L650" i="6" s="1"/>
  <c r="K650" i="6" a="1"/>
  <c r="K650" i="6" s="1"/>
  <c r="AI649" i="6" a="1"/>
  <c r="AI649" i="6" s="1"/>
  <c r="AH649" i="6" a="1"/>
  <c r="AH649" i="6" s="1"/>
  <c r="AG649" i="6" a="1"/>
  <c r="AG649" i="6" s="1"/>
  <c r="AF649" i="6"/>
  <c r="AF649" i="6" a="1"/>
  <c r="AE649" i="6" a="1"/>
  <c r="AE649" i="6" s="1"/>
  <c r="AD649" i="6" a="1"/>
  <c r="AD649" i="6" s="1"/>
  <c r="AC649" i="6" a="1"/>
  <c r="AC649" i="6" s="1"/>
  <c r="AB649" i="6" a="1"/>
  <c r="AB649" i="6" s="1"/>
  <c r="AA649" i="6" a="1"/>
  <c r="AA649" i="6" s="1"/>
  <c r="Z649" i="6"/>
  <c r="Z649" i="6" a="1"/>
  <c r="Y649" i="6" a="1"/>
  <c r="Y649" i="6" s="1"/>
  <c r="X649" i="6" a="1"/>
  <c r="X649" i="6" s="1"/>
  <c r="W649" i="6" a="1"/>
  <c r="W649" i="6" s="1"/>
  <c r="V649" i="6"/>
  <c r="V649" i="6" a="1"/>
  <c r="U649" i="6" a="1"/>
  <c r="U649" i="6" s="1"/>
  <c r="T649" i="6" a="1"/>
  <c r="T649" i="6" s="1"/>
  <c r="S649" i="6" a="1"/>
  <c r="S649" i="6" s="1"/>
  <c r="R649" i="6" a="1"/>
  <c r="R649" i="6" s="1"/>
  <c r="Q649" i="6" a="1"/>
  <c r="Q649" i="6" s="1"/>
  <c r="P649" i="6"/>
  <c r="P649" i="6" a="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c r="AD648" i="6" a="1"/>
  <c r="AC648" i="6" a="1"/>
  <c r="AC648" i="6" s="1"/>
  <c r="AB648" i="6" a="1"/>
  <c r="AB648" i="6" s="1"/>
  <c r="AA648" i="6" a="1"/>
  <c r="AA648" i="6" s="1"/>
  <c r="Z648" i="6"/>
  <c r="Z648" i="6" a="1"/>
  <c r="Y648" i="6" a="1"/>
  <c r="Y648" i="6" s="1"/>
  <c r="X648" i="6" a="1"/>
  <c r="X648" i="6" s="1"/>
  <c r="W648" i="6" a="1"/>
  <c r="W648" i="6" s="1"/>
  <c r="V648" i="6" a="1"/>
  <c r="V648" i="6" s="1"/>
  <c r="U648" i="6" a="1"/>
  <c r="U648" i="6" s="1"/>
  <c r="T648" i="6"/>
  <c r="T648" i="6" a="1"/>
  <c r="S648" i="6" a="1"/>
  <c r="S648" i="6" s="1"/>
  <c r="R648" i="6"/>
  <c r="R648" i="6" a="1"/>
  <c r="Q648" i="6" a="1"/>
  <c r="Q648" i="6" s="1"/>
  <c r="P648" i="6" a="1"/>
  <c r="P648" i="6" s="1"/>
  <c r="O648" i="6" a="1"/>
  <c r="O648" i="6" s="1"/>
  <c r="N648" i="6"/>
  <c r="N648" i="6" a="1"/>
  <c r="M648" i="6" a="1"/>
  <c r="M648" i="6" s="1"/>
  <c r="L648" i="6"/>
  <c r="L648" i="6" a="1"/>
  <c r="K648" i="6" a="1"/>
  <c r="K648" i="6" s="1"/>
  <c r="AI647" i="6" a="1"/>
  <c r="AI647" i="6" s="1"/>
  <c r="AH647" i="6"/>
  <c r="AH647" i="6" a="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c r="V646" i="6" a="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c r="AH645" i="6" a="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c r="R645" i="6" a="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c r="AC644" i="6" a="1"/>
  <c r="AB644" i="6" a="1"/>
  <c r="AB644" i="6" s="1"/>
  <c r="AA644" i="6" a="1"/>
  <c r="AA644" i="6" s="1"/>
  <c r="Z644" i="6" a="1"/>
  <c r="Z644" i="6" s="1"/>
  <c r="Y644" i="6" a="1"/>
  <c r="Y644" i="6" s="1"/>
  <c r="X644" i="6" a="1"/>
  <c r="X644" i="6" s="1"/>
  <c r="W644" i="6" a="1"/>
  <c r="W644" i="6" s="1"/>
  <c r="V644" i="6" a="1"/>
  <c r="V644" i="6" s="1"/>
  <c r="U644" i="6"/>
  <c r="U644" i="6" a="1"/>
  <c r="T644" i="6" a="1"/>
  <c r="T644" i="6" s="1"/>
  <c r="S644" i="6" a="1"/>
  <c r="S644" i="6" s="1"/>
  <c r="R644" i="6" a="1"/>
  <c r="R644" i="6" s="1"/>
  <c r="Q644" i="6" a="1"/>
  <c r="Q644" i="6" s="1"/>
  <c r="P644" i="6" a="1"/>
  <c r="P644" i="6" s="1"/>
  <c r="O644" i="6" a="1"/>
  <c r="O644" i="6" s="1"/>
  <c r="N644" i="6" a="1"/>
  <c r="N644" i="6" s="1"/>
  <c r="M644" i="6"/>
  <c r="M644" i="6" a="1"/>
  <c r="L644" i="6" a="1"/>
  <c r="L644" i="6" s="1"/>
  <c r="K644" i="6" a="1"/>
  <c r="K644" i="6" s="1"/>
  <c r="AI643" i="6" a="1"/>
  <c r="AI643" i="6" s="1"/>
  <c r="AH643" i="6" a="1"/>
  <c r="AH643" i="6" s="1"/>
  <c r="AG643" i="6"/>
  <c r="AG643" i="6" a="1"/>
  <c r="AF643" i="6" a="1"/>
  <c r="AF643" i="6" s="1"/>
  <c r="AE643" i="6" a="1"/>
  <c r="AE643" i="6" s="1"/>
  <c r="AD643" i="6" a="1"/>
  <c r="AD643" i="6" s="1"/>
  <c r="AC643" i="6" a="1"/>
  <c r="AC643" i="6" s="1"/>
  <c r="AB643" i="6" a="1"/>
  <c r="AB643" i="6" s="1"/>
  <c r="AA643" i="6" a="1"/>
  <c r="AA643" i="6" s="1"/>
  <c r="Z643" i="6" a="1"/>
  <c r="Z643" i="6" s="1"/>
  <c r="Y643" i="6"/>
  <c r="Y643" i="6" a="1"/>
  <c r="X643" i="6" a="1"/>
  <c r="X643" i="6" s="1"/>
  <c r="W643" i="6" a="1"/>
  <c r="W643" i="6" s="1"/>
  <c r="V643" i="6" a="1"/>
  <c r="V643" i="6" s="1"/>
  <c r="U643" i="6" a="1"/>
  <c r="U643" i="6" s="1"/>
  <c r="T643" i="6" a="1"/>
  <c r="T643" i="6" s="1"/>
  <c r="S643" i="6" a="1"/>
  <c r="S643" i="6" s="1"/>
  <c r="R643" i="6" a="1"/>
  <c r="R643" i="6" s="1"/>
  <c r="Q643" i="6"/>
  <c r="Q643" i="6" a="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c r="AC642" i="6" a="1"/>
  <c r="AB642" i="6" a="1"/>
  <c r="AB642" i="6" s="1"/>
  <c r="AA642" i="6" a="1"/>
  <c r="AA642" i="6" s="1"/>
  <c r="Z642" i="6" a="1"/>
  <c r="Z642" i="6" s="1"/>
  <c r="Y642" i="6" a="1"/>
  <c r="Y642" i="6" s="1"/>
  <c r="X642" i="6" a="1"/>
  <c r="X642" i="6" s="1"/>
  <c r="W642" i="6" a="1"/>
  <c r="W642" i="6" s="1"/>
  <c r="V642" i="6" a="1"/>
  <c r="V642" i="6" s="1"/>
  <c r="U642" i="6"/>
  <c r="U642" i="6" a="1"/>
  <c r="T642" i="6" a="1"/>
  <c r="T642" i="6" s="1"/>
  <c r="S642" i="6" a="1"/>
  <c r="S642" i="6" s="1"/>
  <c r="R642" i="6" a="1"/>
  <c r="R642" i="6" s="1"/>
  <c r="Q642" i="6" a="1"/>
  <c r="Q642" i="6" s="1"/>
  <c r="P642" i="6" a="1"/>
  <c r="P642" i="6" s="1"/>
  <c r="O642" i="6" a="1"/>
  <c r="O642" i="6" s="1"/>
  <c r="N642" i="6" a="1"/>
  <c r="N642" i="6" s="1"/>
  <c r="M642" i="6"/>
  <c r="M642" i="6" a="1"/>
  <c r="L642" i="6" a="1"/>
  <c r="L642" i="6" s="1"/>
  <c r="K642" i="6" a="1"/>
  <c r="K642" i="6" s="1"/>
  <c r="AI641" i="6" a="1"/>
  <c r="AI641" i="6" s="1"/>
  <c r="AH641" i="6" a="1"/>
  <c r="AH641" i="6" s="1"/>
  <c r="AG641" i="6"/>
  <c r="AG641" i="6" a="1"/>
  <c r="AF641" i="6" a="1"/>
  <c r="AF641" i="6" s="1"/>
  <c r="AE641" i="6" a="1"/>
  <c r="AE641" i="6" s="1"/>
  <c r="AD641" i="6" a="1"/>
  <c r="AD641" i="6" s="1"/>
  <c r="AC641" i="6" a="1"/>
  <c r="AC641" i="6" s="1"/>
  <c r="AB641" i="6" a="1"/>
  <c r="AB641" i="6" s="1"/>
  <c r="AA641" i="6" a="1"/>
  <c r="AA641" i="6" s="1"/>
  <c r="Z641" i="6" a="1"/>
  <c r="Z641" i="6" s="1"/>
  <c r="Y641" i="6"/>
  <c r="Y641" i="6" a="1"/>
  <c r="X641" i="6" a="1"/>
  <c r="X641" i="6" s="1"/>
  <c r="W641" i="6" a="1"/>
  <c r="W641" i="6" s="1"/>
  <c r="V641" i="6" a="1"/>
  <c r="V641" i="6" s="1"/>
  <c r="U641" i="6" a="1"/>
  <c r="U641" i="6" s="1"/>
  <c r="T641" i="6" a="1"/>
  <c r="T641" i="6" s="1"/>
  <c r="S641" i="6" a="1"/>
  <c r="S641" i="6" s="1"/>
  <c r="R641" i="6" a="1"/>
  <c r="R641" i="6" s="1"/>
  <c r="Q641" i="6"/>
  <c r="Q641" i="6" a="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c r="AC640" i="6" a="1"/>
  <c r="AB640" i="6" a="1"/>
  <c r="AB640" i="6" s="1"/>
  <c r="AA640" i="6" a="1"/>
  <c r="AA640" i="6" s="1"/>
  <c r="Z640" i="6" a="1"/>
  <c r="Z640" i="6" s="1"/>
  <c r="Y640" i="6" a="1"/>
  <c r="Y640" i="6" s="1"/>
  <c r="X640" i="6" a="1"/>
  <c r="X640" i="6" s="1"/>
  <c r="W640" i="6" a="1"/>
  <c r="W640" i="6" s="1"/>
  <c r="V640" i="6" a="1"/>
  <c r="V640" i="6" s="1"/>
  <c r="U640" i="6"/>
  <c r="U640" i="6" a="1"/>
  <c r="T640" i="6" a="1"/>
  <c r="T640" i="6" s="1"/>
  <c r="S640" i="6" a="1"/>
  <c r="S640" i="6" s="1"/>
  <c r="R640" i="6" a="1"/>
  <c r="R640" i="6" s="1"/>
  <c r="Q640" i="6" a="1"/>
  <c r="Q640" i="6" s="1"/>
  <c r="P640" i="6" a="1"/>
  <c r="P640" i="6" s="1"/>
  <c r="O640" i="6" a="1"/>
  <c r="O640" i="6" s="1"/>
  <c r="N640" i="6" a="1"/>
  <c r="N640" i="6" s="1"/>
  <c r="M640" i="6"/>
  <c r="M640" i="6" a="1"/>
  <c r="L640" i="6" a="1"/>
  <c r="L640" i="6" s="1"/>
  <c r="K640" i="6" a="1"/>
  <c r="K640" i="6" s="1"/>
  <c r="AI639" i="6" a="1"/>
  <c r="AI639" i="6" s="1"/>
  <c r="AH639" i="6" a="1"/>
  <c r="AH639" i="6" s="1"/>
  <c r="AG639" i="6"/>
  <c r="AG639" i="6" a="1"/>
  <c r="AF639" i="6" a="1"/>
  <c r="AF639" i="6" s="1"/>
  <c r="AE639" i="6" a="1"/>
  <c r="AE639" i="6" s="1"/>
  <c r="AD639" i="6" a="1"/>
  <c r="AD639" i="6" s="1"/>
  <c r="AC639" i="6" a="1"/>
  <c r="AC639" i="6" s="1"/>
  <c r="AB639" i="6" a="1"/>
  <c r="AB639" i="6" s="1"/>
  <c r="AA639" i="6" a="1"/>
  <c r="AA639" i="6" s="1"/>
  <c r="Z639" i="6" a="1"/>
  <c r="Z639" i="6" s="1"/>
  <c r="Y639" i="6"/>
  <c r="Y639" i="6" a="1"/>
  <c r="X639" i="6" a="1"/>
  <c r="X639" i="6" s="1"/>
  <c r="W639" i="6" a="1"/>
  <c r="W639" i="6" s="1"/>
  <c r="V639" i="6" a="1"/>
  <c r="V639" i="6" s="1"/>
  <c r="U639" i="6" a="1"/>
  <c r="U639" i="6" s="1"/>
  <c r="T639" i="6" a="1"/>
  <c r="T639" i="6" s="1"/>
  <c r="S639" i="6" a="1"/>
  <c r="S639" i="6" s="1"/>
  <c r="R639" i="6" a="1"/>
  <c r="R639" i="6" s="1"/>
  <c r="Q639" i="6"/>
  <c r="Q639" i="6" a="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c r="AC638" i="6" a="1"/>
  <c r="AB638" i="6" a="1"/>
  <c r="AB638" i="6" s="1"/>
  <c r="AA638" i="6" a="1"/>
  <c r="AA638" i="6" s="1"/>
  <c r="Z638" i="6" a="1"/>
  <c r="Z638" i="6" s="1"/>
  <c r="Y638" i="6" a="1"/>
  <c r="Y638" i="6" s="1"/>
  <c r="X638" i="6" a="1"/>
  <c r="X638" i="6" s="1"/>
  <c r="W638" i="6" a="1"/>
  <c r="W638" i="6" s="1"/>
  <c r="V638" i="6" a="1"/>
  <c r="V638" i="6" s="1"/>
  <c r="U638" i="6"/>
  <c r="U638" i="6" a="1"/>
  <c r="T638" i="6" a="1"/>
  <c r="T638" i="6" s="1"/>
  <c r="S638" i="6" a="1"/>
  <c r="S638" i="6" s="1"/>
  <c r="R638" i="6" a="1"/>
  <c r="R638" i="6" s="1"/>
  <c r="Q638" i="6" a="1"/>
  <c r="Q638" i="6" s="1"/>
  <c r="P638" i="6" a="1"/>
  <c r="P638" i="6" s="1"/>
  <c r="O638" i="6" a="1"/>
  <c r="O638" i="6" s="1"/>
  <c r="N638" i="6" a="1"/>
  <c r="N638" i="6" s="1"/>
  <c r="M638" i="6"/>
  <c r="M638" i="6" a="1"/>
  <c r="L638" i="6" a="1"/>
  <c r="L638" i="6" s="1"/>
  <c r="K638" i="6" a="1"/>
  <c r="K638" i="6" s="1"/>
  <c r="AI637" i="6" a="1"/>
  <c r="AI637" i="6" s="1"/>
  <c r="AH637" i="6" a="1"/>
  <c r="AH637" i="6" s="1"/>
  <c r="AG637" i="6"/>
  <c r="AG637" i="6" a="1"/>
  <c r="AF637" i="6" a="1"/>
  <c r="AF637" i="6" s="1"/>
  <c r="AE637" i="6" a="1"/>
  <c r="AE637" i="6" s="1"/>
  <c r="AD637" i="6" a="1"/>
  <c r="AD637" i="6" s="1"/>
  <c r="AC637" i="6" a="1"/>
  <c r="AC637" i="6" s="1"/>
  <c r="AB637" i="6" a="1"/>
  <c r="AB637" i="6" s="1"/>
  <c r="AA637" i="6" a="1"/>
  <c r="AA637" i="6" s="1"/>
  <c r="Z637" i="6" a="1"/>
  <c r="Z637" i="6" s="1"/>
  <c r="Y637" i="6"/>
  <c r="Y637" i="6" a="1"/>
  <c r="X637" i="6" a="1"/>
  <c r="X637" i="6" s="1"/>
  <c r="W637" i="6" a="1"/>
  <c r="W637" i="6" s="1"/>
  <c r="V637" i="6" a="1"/>
  <c r="V637" i="6" s="1"/>
  <c r="U637" i="6" a="1"/>
  <c r="U637" i="6" s="1"/>
  <c r="T637" i="6" a="1"/>
  <c r="T637" i="6" s="1"/>
  <c r="S637" i="6" a="1"/>
  <c r="S637" i="6" s="1"/>
  <c r="R637" i="6" a="1"/>
  <c r="R637" i="6" s="1"/>
  <c r="Q637" i="6"/>
  <c r="Q637" i="6" a="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c r="AC636" i="6" a="1"/>
  <c r="AB636" i="6" a="1"/>
  <c r="AB636" i="6" s="1"/>
  <c r="AA636" i="6" a="1"/>
  <c r="AA636" i="6" s="1"/>
  <c r="Z636" i="6" a="1"/>
  <c r="Z636" i="6" s="1"/>
  <c r="Y636" i="6" a="1"/>
  <c r="Y636" i="6" s="1"/>
  <c r="X636" i="6" a="1"/>
  <c r="X636" i="6" s="1"/>
  <c r="W636" i="6" a="1"/>
  <c r="W636" i="6" s="1"/>
  <c r="V636" i="6" a="1"/>
  <c r="V636" i="6" s="1"/>
  <c r="U636" i="6"/>
  <c r="U636" i="6" a="1"/>
  <c r="T636" i="6" a="1"/>
  <c r="T636" i="6" s="1"/>
  <c r="S636" i="6" a="1"/>
  <c r="S636" i="6" s="1"/>
  <c r="R636" i="6" a="1"/>
  <c r="R636" i="6" s="1"/>
  <c r="Q636" i="6" a="1"/>
  <c r="Q636" i="6" s="1"/>
  <c r="P636" i="6" a="1"/>
  <c r="P636" i="6" s="1"/>
  <c r="O636" i="6" a="1"/>
  <c r="O636" i="6" s="1"/>
  <c r="N636" i="6" a="1"/>
  <c r="N636" i="6" s="1"/>
  <c r="M636" i="6"/>
  <c r="M636" i="6" a="1"/>
  <c r="L636" i="6" a="1"/>
  <c r="L636" i="6" s="1"/>
  <c r="K636" i="6" a="1"/>
  <c r="K636" i="6" s="1"/>
  <c r="AI635" i="6" a="1"/>
  <c r="AI635" i="6" s="1"/>
  <c r="AH635" i="6" a="1"/>
  <c r="AH635" i="6" s="1"/>
  <c r="AG635" i="6"/>
  <c r="AG635" i="6" a="1"/>
  <c r="AF635" i="6" a="1"/>
  <c r="AF635" i="6" s="1"/>
  <c r="AE635" i="6" a="1"/>
  <c r="AE635" i="6" s="1"/>
  <c r="AD635" i="6" a="1"/>
  <c r="AD635" i="6" s="1"/>
  <c r="AC635" i="6" a="1"/>
  <c r="AC635" i="6" s="1"/>
  <c r="AB635" i="6" a="1"/>
  <c r="AB635" i="6" s="1"/>
  <c r="AA635" i="6" a="1"/>
  <c r="AA635" i="6" s="1"/>
  <c r="Z635" i="6" a="1"/>
  <c r="Z635" i="6" s="1"/>
  <c r="Y635" i="6"/>
  <c r="Y635" i="6" a="1"/>
  <c r="X635" i="6" a="1"/>
  <c r="X635" i="6" s="1"/>
  <c r="W635" i="6" a="1"/>
  <c r="W635" i="6" s="1"/>
  <c r="V635" i="6" a="1"/>
  <c r="V635" i="6" s="1"/>
  <c r="U635" i="6" a="1"/>
  <c r="U635" i="6" s="1"/>
  <c r="T635" i="6" a="1"/>
  <c r="T635" i="6" s="1"/>
  <c r="S635" i="6" a="1"/>
  <c r="S635" i="6" s="1"/>
  <c r="R635" i="6" a="1"/>
  <c r="R635" i="6" s="1"/>
  <c r="Q635" i="6"/>
  <c r="Q635" i="6" a="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c r="AC634" i="6" a="1"/>
  <c r="AB634" i="6" a="1"/>
  <c r="AB634" i="6" s="1"/>
  <c r="AA634" i="6" a="1"/>
  <c r="AA634" i="6" s="1"/>
  <c r="Z634" i="6" a="1"/>
  <c r="Z634" i="6" s="1"/>
  <c r="Y634" i="6" a="1"/>
  <c r="Y634" i="6" s="1"/>
  <c r="X634" i="6" a="1"/>
  <c r="X634" i="6" s="1"/>
  <c r="W634" i="6" a="1"/>
  <c r="W634" i="6" s="1"/>
  <c r="V634" i="6" a="1"/>
  <c r="V634" i="6" s="1"/>
  <c r="U634" i="6"/>
  <c r="U634" i="6" a="1"/>
  <c r="T634" i="6" a="1"/>
  <c r="T634" i="6" s="1"/>
  <c r="S634" i="6" a="1"/>
  <c r="S634" i="6" s="1"/>
  <c r="R634" i="6" a="1"/>
  <c r="R634" i="6" s="1"/>
  <c r="Q634" i="6" a="1"/>
  <c r="Q634" i="6" s="1"/>
  <c r="P634" i="6" a="1"/>
  <c r="P634" i="6" s="1"/>
  <c r="O634" i="6" a="1"/>
  <c r="O634" i="6" s="1"/>
  <c r="N634" i="6" a="1"/>
  <c r="N634" i="6" s="1"/>
  <c r="M634" i="6"/>
  <c r="M634" i="6" a="1"/>
  <c r="L634" i="6" a="1"/>
  <c r="L634" i="6" s="1"/>
  <c r="K634" i="6" a="1"/>
  <c r="K634" i="6" s="1"/>
  <c r="AI633" i="6" a="1"/>
  <c r="AI633" i="6" s="1"/>
  <c r="AH633" i="6" a="1"/>
  <c r="AH633" i="6" s="1"/>
  <c r="AG633" i="6"/>
  <c r="AG633" i="6" a="1"/>
  <c r="AF633" i="6" a="1"/>
  <c r="AF633" i="6" s="1"/>
  <c r="AE633" i="6" a="1"/>
  <c r="AE633" i="6" s="1"/>
  <c r="AD633" i="6" a="1"/>
  <c r="AD633" i="6" s="1"/>
  <c r="AC633" i="6" a="1"/>
  <c r="AC633" i="6" s="1"/>
  <c r="AB633" i="6" a="1"/>
  <c r="AB633" i="6" s="1"/>
  <c r="AA633" i="6" a="1"/>
  <c r="AA633" i="6" s="1"/>
  <c r="Z633" i="6" a="1"/>
  <c r="Z633" i="6" s="1"/>
  <c r="Y633" i="6"/>
  <c r="Y633" i="6" a="1"/>
  <c r="X633" i="6" a="1"/>
  <c r="X633" i="6" s="1"/>
  <c r="W633" i="6" a="1"/>
  <c r="W633" i="6" s="1"/>
  <c r="V633" i="6" a="1"/>
  <c r="V633" i="6" s="1"/>
  <c r="U633" i="6" a="1"/>
  <c r="U633" i="6" s="1"/>
  <c r="T633" i="6" a="1"/>
  <c r="T633" i="6" s="1"/>
  <c r="S633" i="6" a="1"/>
  <c r="S633" i="6" s="1"/>
  <c r="R633" i="6" a="1"/>
  <c r="R633" i="6" s="1"/>
  <c r="Q633" i="6"/>
  <c r="Q633" i="6" a="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c r="Y632" i="6" a="1"/>
  <c r="X632" i="6" a="1"/>
  <c r="X632" i="6" s="1"/>
  <c r="W632" i="6" a="1"/>
  <c r="W632" i="6" s="1"/>
  <c r="V632" i="6" a="1"/>
  <c r="V632" i="6" s="1"/>
  <c r="U632" i="6"/>
  <c r="U632" i="6" a="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c r="AG631" i="6" a="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c r="U631" i="6" a="1"/>
  <c r="T631" i="6" a="1"/>
  <c r="T631" i="6" s="1"/>
  <c r="S631" i="6" a="1"/>
  <c r="S631" i="6" s="1"/>
  <c r="R631" i="6" a="1"/>
  <c r="R631" i="6" s="1"/>
  <c r="Q631" i="6"/>
  <c r="Q631" i="6" a="1"/>
  <c r="P631" i="6" a="1"/>
  <c r="P631" i="6" s="1"/>
  <c r="O631" i="6" a="1"/>
  <c r="O631" i="6" s="1"/>
  <c r="N631" i="6" a="1"/>
  <c r="N631" i="6" s="1"/>
  <c r="M631" i="6" a="1"/>
  <c r="M631" i="6" s="1"/>
  <c r="L631" i="6" a="1"/>
  <c r="L631" i="6" s="1"/>
  <c r="K631" i="6" a="1"/>
  <c r="K631" i="6" s="1"/>
  <c r="AI630" i="6" a="1"/>
  <c r="AI630" i="6" s="1"/>
  <c r="AH630" i="6" a="1"/>
  <c r="AH630" i="6" s="1"/>
  <c r="AG630" i="6"/>
  <c r="AG630" i="6" a="1"/>
  <c r="AF630" i="6" a="1"/>
  <c r="AF630" i="6" s="1"/>
  <c r="AE630" i="6" a="1"/>
  <c r="AE630" i="6" s="1"/>
  <c r="AD630" i="6" a="1"/>
  <c r="AD630" i="6" s="1"/>
  <c r="AC630" i="6"/>
  <c r="AC630" i="6" a="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c r="Q630" i="6" a="1"/>
  <c r="P630" i="6" a="1"/>
  <c r="P630" i="6" s="1"/>
  <c r="O630" i="6" a="1"/>
  <c r="O630" i="6" s="1"/>
  <c r="N630" i="6" a="1"/>
  <c r="N630" i="6" s="1"/>
  <c r="M630" i="6"/>
  <c r="M630" i="6" a="1"/>
  <c r="L630" i="6" a="1"/>
  <c r="L630" i="6" s="1"/>
  <c r="K630" i="6" a="1"/>
  <c r="K630" i="6" s="1"/>
  <c r="AI629" i="6" a="1"/>
  <c r="AI629" i="6" s="1"/>
  <c r="AH629" i="6" a="1"/>
  <c r="AH629" i="6" s="1"/>
  <c r="AG629" i="6" a="1"/>
  <c r="AG629" i="6" s="1"/>
  <c r="AF629" i="6" a="1"/>
  <c r="AF629" i="6" s="1"/>
  <c r="AE629" i="6" a="1"/>
  <c r="AE629" i="6" s="1"/>
  <c r="AD629" i="6" a="1"/>
  <c r="AD629" i="6" s="1"/>
  <c r="AC629" i="6"/>
  <c r="AC629" i="6" a="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c r="M629" i="6" a="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c r="Y628" i="6" a="1"/>
  <c r="X628" i="6" a="1"/>
  <c r="X628" i="6" s="1"/>
  <c r="W628" i="6" a="1"/>
  <c r="W628" i="6" s="1"/>
  <c r="V628" i="6" a="1"/>
  <c r="V628" i="6" s="1"/>
  <c r="U628" i="6"/>
  <c r="U628" i="6" a="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c r="U627" i="6" a="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c r="AG626" i="6" a="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c r="Q626" i="6" a="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c r="AC625" i="6" a="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c r="M625" i="6" a="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c r="Y624" i="6" a="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c r="AC623" i="6" a="1"/>
  <c r="AB623" i="6" a="1"/>
  <c r="AB623" i="6" s="1"/>
  <c r="AA623" i="6" a="1"/>
  <c r="AA623" i="6" s="1"/>
  <c r="Z623" i="6" a="1"/>
  <c r="Z623" i="6" s="1"/>
  <c r="Y623" i="6" a="1"/>
  <c r="Y623" i="6" s="1"/>
  <c r="X623" i="6" a="1"/>
  <c r="X623" i="6" s="1"/>
  <c r="W623" i="6" a="1"/>
  <c r="W623" i="6" s="1"/>
  <c r="V623" i="6" a="1"/>
  <c r="V623" i="6" s="1"/>
  <c r="U623" i="6"/>
  <c r="U623" i="6" a="1"/>
  <c r="T623" i="6" a="1"/>
  <c r="T623" i="6" s="1"/>
  <c r="S623" i="6" a="1"/>
  <c r="S623" i="6" s="1"/>
  <c r="R623" i="6" a="1"/>
  <c r="R623" i="6" s="1"/>
  <c r="Q623" i="6" a="1"/>
  <c r="Q623" i="6" s="1"/>
  <c r="P623" i="6" a="1"/>
  <c r="P623" i="6" s="1"/>
  <c r="O623" i="6" a="1"/>
  <c r="O623" i="6" s="1"/>
  <c r="N623" i="6" a="1"/>
  <c r="N623" i="6" s="1"/>
  <c r="M623" i="6"/>
  <c r="M623" i="6" a="1"/>
  <c r="L623" i="6" a="1"/>
  <c r="L623" i="6" s="1"/>
  <c r="K623" i="6" a="1"/>
  <c r="K623" i="6" s="1"/>
  <c r="AI622" i="6" a="1"/>
  <c r="AI622" i="6" s="1"/>
  <c r="AH622" i="6" a="1"/>
  <c r="AH622" i="6" s="1"/>
  <c r="AG622" i="6"/>
  <c r="AG622" i="6" a="1"/>
  <c r="AF622" i="6" a="1"/>
  <c r="AF622" i="6" s="1"/>
  <c r="AE622" i="6" a="1"/>
  <c r="AE622" i="6" s="1"/>
  <c r="AD622" i="6" a="1"/>
  <c r="AD622" i="6" s="1"/>
  <c r="AC622" i="6" a="1"/>
  <c r="AC622" i="6" s="1"/>
  <c r="AB622" i="6" a="1"/>
  <c r="AB622" i="6" s="1"/>
  <c r="AA622" i="6" a="1"/>
  <c r="AA622" i="6" s="1"/>
  <c r="Z622" i="6" a="1"/>
  <c r="Z622" i="6" s="1"/>
  <c r="Y622" i="6"/>
  <c r="Y622" i="6" a="1"/>
  <c r="X622" i="6" a="1"/>
  <c r="X622" i="6" s="1"/>
  <c r="W622" i="6" a="1"/>
  <c r="W622" i="6" s="1"/>
  <c r="V622" i="6" a="1"/>
  <c r="V622" i="6" s="1"/>
  <c r="U622" i="6" a="1"/>
  <c r="U622" i="6" s="1"/>
  <c r="T622" i="6" a="1"/>
  <c r="T622" i="6" s="1"/>
  <c r="S622" i="6" a="1"/>
  <c r="S622" i="6" s="1"/>
  <c r="R622" i="6" a="1"/>
  <c r="R622" i="6" s="1"/>
  <c r="Q622" i="6"/>
  <c r="Q622" i="6" a="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c r="AC621" i="6" a="1"/>
  <c r="AB621" i="6" a="1"/>
  <c r="AB621" i="6" s="1"/>
  <c r="AA621" i="6" a="1"/>
  <c r="AA621" i="6" s="1"/>
  <c r="Z621" i="6" a="1"/>
  <c r="Z621" i="6" s="1"/>
  <c r="Y621" i="6" a="1"/>
  <c r="Y621" i="6" s="1"/>
  <c r="X621" i="6" a="1"/>
  <c r="X621" i="6" s="1"/>
  <c r="W621" i="6" a="1"/>
  <c r="W621" i="6" s="1"/>
  <c r="V621" i="6" a="1"/>
  <c r="V621" i="6" s="1"/>
  <c r="U621" i="6"/>
  <c r="U621" i="6" a="1"/>
  <c r="T621" i="6" a="1"/>
  <c r="T621" i="6" s="1"/>
  <c r="S621" i="6" a="1"/>
  <c r="S621" i="6" s="1"/>
  <c r="R621" i="6" a="1"/>
  <c r="R621" i="6" s="1"/>
  <c r="Q621" i="6" a="1"/>
  <c r="Q621" i="6" s="1"/>
  <c r="P621" i="6" a="1"/>
  <c r="P621" i="6" s="1"/>
  <c r="O621" i="6" a="1"/>
  <c r="O621" i="6" s="1"/>
  <c r="N621" i="6" a="1"/>
  <c r="N621" i="6" s="1"/>
  <c r="M621" i="6"/>
  <c r="M621" i="6" a="1"/>
  <c r="L621" i="6" a="1"/>
  <c r="L621" i="6" s="1"/>
  <c r="K621" i="6" a="1"/>
  <c r="K621" i="6" s="1"/>
  <c r="AI620" i="6" a="1"/>
  <c r="AI620" i="6" s="1"/>
  <c r="AH620" i="6" a="1"/>
  <c r="AH620" i="6" s="1"/>
  <c r="AG620" i="6"/>
  <c r="AG620" i="6" a="1"/>
  <c r="AF620" i="6" a="1"/>
  <c r="AF620" i="6" s="1"/>
  <c r="AE620" i="6" a="1"/>
  <c r="AE620" i="6" s="1"/>
  <c r="AD620" i="6" a="1"/>
  <c r="AD620" i="6" s="1"/>
  <c r="AC620" i="6" a="1"/>
  <c r="AC620" i="6" s="1"/>
  <c r="AB620" i="6" a="1"/>
  <c r="AB620" i="6" s="1"/>
  <c r="AA620" i="6" a="1"/>
  <c r="AA620" i="6" s="1"/>
  <c r="Z620" i="6" a="1"/>
  <c r="Z620" i="6" s="1"/>
  <c r="Y620" i="6"/>
  <c r="Y620" i="6" a="1"/>
  <c r="X620" i="6" a="1"/>
  <c r="X620" i="6" s="1"/>
  <c r="W620" i="6" a="1"/>
  <c r="W620" i="6" s="1"/>
  <c r="V620" i="6" a="1"/>
  <c r="V620" i="6" s="1"/>
  <c r="U620" i="6" a="1"/>
  <c r="U620" i="6" s="1"/>
  <c r="T620" i="6" a="1"/>
  <c r="T620" i="6" s="1"/>
  <c r="S620" i="6" a="1"/>
  <c r="S620" i="6" s="1"/>
  <c r="R620" i="6" a="1"/>
  <c r="R620" i="6" s="1"/>
  <c r="Q620" i="6"/>
  <c r="Q620" i="6" a="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c r="AC619" i="6" a="1"/>
  <c r="AB619" i="6" a="1"/>
  <c r="AB619" i="6" s="1"/>
  <c r="AA619" i="6" a="1"/>
  <c r="AA619" i="6" s="1"/>
  <c r="Z619" i="6" a="1"/>
  <c r="Z619" i="6" s="1"/>
  <c r="Y619" i="6" a="1"/>
  <c r="Y619" i="6" s="1"/>
  <c r="X619" i="6" a="1"/>
  <c r="X619" i="6" s="1"/>
  <c r="W619" i="6" a="1"/>
  <c r="W619" i="6" s="1"/>
  <c r="V619" i="6" a="1"/>
  <c r="V619" i="6" s="1"/>
  <c r="U619" i="6"/>
  <c r="U619" i="6" a="1"/>
  <c r="T619" i="6" a="1"/>
  <c r="T619" i="6" s="1"/>
  <c r="S619" i="6" a="1"/>
  <c r="S619" i="6" s="1"/>
  <c r="R619" i="6" a="1"/>
  <c r="R619" i="6" s="1"/>
  <c r="Q619" i="6" a="1"/>
  <c r="Q619" i="6" s="1"/>
  <c r="P619" i="6" a="1"/>
  <c r="P619" i="6" s="1"/>
  <c r="O619" i="6" a="1"/>
  <c r="O619" i="6" s="1"/>
  <c r="N619" i="6" a="1"/>
  <c r="N619" i="6" s="1"/>
  <c r="M619" i="6"/>
  <c r="M619" i="6" a="1"/>
  <c r="L619" i="6" a="1"/>
  <c r="L619" i="6" s="1"/>
  <c r="K619" i="6" a="1"/>
  <c r="K619" i="6" s="1"/>
  <c r="AI618" i="6" a="1"/>
  <c r="AI618" i="6" s="1"/>
  <c r="AH618" i="6" a="1"/>
  <c r="AH618" i="6" s="1"/>
  <c r="AG618" i="6"/>
  <c r="AG618" i="6" a="1"/>
  <c r="AF618" i="6" a="1"/>
  <c r="AF618" i="6" s="1"/>
  <c r="AE618" i="6" a="1"/>
  <c r="AE618" i="6" s="1"/>
  <c r="AD618" i="6" a="1"/>
  <c r="AD618" i="6" s="1"/>
  <c r="AC618" i="6" a="1"/>
  <c r="AC618" i="6" s="1"/>
  <c r="AB618" i="6" a="1"/>
  <c r="AB618" i="6" s="1"/>
  <c r="AA618" i="6" a="1"/>
  <c r="AA618" i="6" s="1"/>
  <c r="Z618" i="6" a="1"/>
  <c r="Z618" i="6" s="1"/>
  <c r="Y618" i="6"/>
  <c r="Y618" i="6" a="1"/>
  <c r="X618" i="6" a="1"/>
  <c r="X618" i="6" s="1"/>
  <c r="W618" i="6" a="1"/>
  <c r="W618" i="6" s="1"/>
  <c r="V618" i="6" a="1"/>
  <c r="V618" i="6" s="1"/>
  <c r="U618" i="6" a="1"/>
  <c r="U618" i="6" s="1"/>
  <c r="T618" i="6" a="1"/>
  <c r="T618" i="6" s="1"/>
  <c r="S618" i="6" a="1"/>
  <c r="S618" i="6" s="1"/>
  <c r="R618" i="6" a="1"/>
  <c r="R618" i="6" s="1"/>
  <c r="Q618" i="6"/>
  <c r="Q618" i="6" a="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c r="AC617" i="6" a="1"/>
  <c r="AB617" i="6" a="1"/>
  <c r="AB617" i="6" s="1"/>
  <c r="AA617" i="6" a="1"/>
  <c r="AA617" i="6" s="1"/>
  <c r="Z617" i="6" a="1"/>
  <c r="Z617" i="6" s="1"/>
  <c r="Y617" i="6" a="1"/>
  <c r="Y617" i="6" s="1"/>
  <c r="X617" i="6" a="1"/>
  <c r="X617" i="6" s="1"/>
  <c r="W617" i="6" a="1"/>
  <c r="W617" i="6" s="1"/>
  <c r="V617" i="6" a="1"/>
  <c r="V617" i="6" s="1"/>
  <c r="U617" i="6"/>
  <c r="U617" i="6" a="1"/>
  <c r="T617" i="6" a="1"/>
  <c r="T617" i="6" s="1"/>
  <c r="S617" i="6" a="1"/>
  <c r="S617" i="6" s="1"/>
  <c r="R617" i="6" a="1"/>
  <c r="R617" i="6" s="1"/>
  <c r="Q617" i="6" a="1"/>
  <c r="Q617" i="6" s="1"/>
  <c r="P617" i="6" a="1"/>
  <c r="P617" i="6" s="1"/>
  <c r="O617" i="6" a="1"/>
  <c r="O617" i="6" s="1"/>
  <c r="N617" i="6" a="1"/>
  <c r="N617" i="6" s="1"/>
  <c r="M617" i="6"/>
  <c r="M617" i="6" a="1"/>
  <c r="L617" i="6" a="1"/>
  <c r="L617" i="6" s="1"/>
  <c r="K617" i="6" a="1"/>
  <c r="K617" i="6" s="1"/>
  <c r="AI616" i="6" a="1"/>
  <c r="AI616" i="6" s="1"/>
  <c r="AH616" i="6" a="1"/>
  <c r="AH616" i="6" s="1"/>
  <c r="AG616" i="6"/>
  <c r="AG616" i="6" a="1"/>
  <c r="AF616" i="6" a="1"/>
  <c r="AF616" i="6" s="1"/>
  <c r="AE616" i="6" a="1"/>
  <c r="AE616" i="6" s="1"/>
  <c r="AD616" i="6" a="1"/>
  <c r="AD616" i="6" s="1"/>
  <c r="AC616" i="6" a="1"/>
  <c r="AC616" i="6" s="1"/>
  <c r="AB616" i="6" a="1"/>
  <c r="AB616" i="6" s="1"/>
  <c r="AA616" i="6" a="1"/>
  <c r="AA616" i="6" s="1"/>
  <c r="Z616" i="6" a="1"/>
  <c r="Z616" i="6" s="1"/>
  <c r="Y616" i="6"/>
  <c r="Y616" i="6" a="1"/>
  <c r="X616" i="6" a="1"/>
  <c r="X616" i="6" s="1"/>
  <c r="W616" i="6" a="1"/>
  <c r="W616" i="6" s="1"/>
  <c r="V616" i="6" a="1"/>
  <c r="V616" i="6" s="1"/>
  <c r="U616" i="6" a="1"/>
  <c r="U616" i="6" s="1"/>
  <c r="T616" i="6" a="1"/>
  <c r="T616" i="6" s="1"/>
  <c r="S616" i="6" a="1"/>
  <c r="S616" i="6" s="1"/>
  <c r="R616" i="6" a="1"/>
  <c r="R616" i="6" s="1"/>
  <c r="Q616" i="6"/>
  <c r="Q616" i="6" a="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c r="AC615" i="6" a="1"/>
  <c r="AB615" i="6" a="1"/>
  <c r="AB615" i="6" s="1"/>
  <c r="AA615" i="6" a="1"/>
  <c r="AA615" i="6" s="1"/>
  <c r="Z615" i="6" a="1"/>
  <c r="Z615" i="6" s="1"/>
  <c r="Y615" i="6" a="1"/>
  <c r="Y615" i="6" s="1"/>
  <c r="X615" i="6" a="1"/>
  <c r="X615" i="6" s="1"/>
  <c r="W615" i="6" a="1"/>
  <c r="W615" i="6" s="1"/>
  <c r="V615" i="6" a="1"/>
  <c r="V615" i="6" s="1"/>
  <c r="U615" i="6"/>
  <c r="U615" i="6" a="1"/>
  <c r="T615" i="6" a="1"/>
  <c r="T615" i="6" s="1"/>
  <c r="S615" i="6" a="1"/>
  <c r="S615" i="6" s="1"/>
  <c r="R615" i="6" a="1"/>
  <c r="R615" i="6" s="1"/>
  <c r="Q615" i="6" a="1"/>
  <c r="Q615" i="6" s="1"/>
  <c r="P615" i="6" a="1"/>
  <c r="P615" i="6" s="1"/>
  <c r="O615" i="6" a="1"/>
  <c r="O615" i="6" s="1"/>
  <c r="N615" i="6" a="1"/>
  <c r="N615" i="6" s="1"/>
  <c r="M615" i="6"/>
  <c r="M615" i="6" a="1"/>
  <c r="L615" i="6" a="1"/>
  <c r="L615" i="6" s="1"/>
  <c r="K615" i="6" a="1"/>
  <c r="K615" i="6" s="1"/>
  <c r="AI614" i="6" a="1"/>
  <c r="AI614" i="6" s="1"/>
  <c r="AH614" i="6" a="1"/>
  <c r="AH614" i="6" s="1"/>
  <c r="AG614" i="6"/>
  <c r="AG614" i="6" a="1"/>
  <c r="AF614" i="6" a="1"/>
  <c r="AF614" i="6" s="1"/>
  <c r="AE614" i="6" a="1"/>
  <c r="AE614" i="6" s="1"/>
  <c r="AD614" i="6" a="1"/>
  <c r="AD614" i="6" s="1"/>
  <c r="AC614" i="6" a="1"/>
  <c r="AC614" i="6" s="1"/>
  <c r="AB614" i="6" a="1"/>
  <c r="AB614" i="6" s="1"/>
  <c r="AA614" i="6" a="1"/>
  <c r="AA614" i="6" s="1"/>
  <c r="Z614" i="6" a="1"/>
  <c r="Z614" i="6" s="1"/>
  <c r="Y614" i="6"/>
  <c r="Y614" i="6" a="1"/>
  <c r="X614" i="6" a="1"/>
  <c r="X614" i="6" s="1"/>
  <c r="W614" i="6" a="1"/>
  <c r="W614" i="6" s="1"/>
  <c r="V614" i="6" a="1"/>
  <c r="V614" i="6" s="1"/>
  <c r="U614" i="6" a="1"/>
  <c r="U614" i="6" s="1"/>
  <c r="T614" i="6" a="1"/>
  <c r="T614" i="6" s="1"/>
  <c r="S614" i="6" a="1"/>
  <c r="S614" i="6" s="1"/>
  <c r="R614" i="6" a="1"/>
  <c r="R614" i="6" s="1"/>
  <c r="Q614" i="6"/>
  <c r="Q614" i="6" a="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c r="AC613" i="6" a="1"/>
  <c r="AB613" i="6" a="1"/>
  <c r="AB613" i="6" s="1"/>
  <c r="AA613" i="6" a="1"/>
  <c r="AA613" i="6" s="1"/>
  <c r="Z613" i="6" a="1"/>
  <c r="Z613" i="6" s="1"/>
  <c r="Y613" i="6" a="1"/>
  <c r="Y613" i="6" s="1"/>
  <c r="X613" i="6" a="1"/>
  <c r="X613" i="6" s="1"/>
  <c r="W613" i="6" a="1"/>
  <c r="W613" i="6" s="1"/>
  <c r="V613" i="6" a="1"/>
  <c r="V613" i="6" s="1"/>
  <c r="U613" i="6"/>
  <c r="U613" i="6" a="1"/>
  <c r="T613" i="6" a="1"/>
  <c r="T613" i="6" s="1"/>
  <c r="S613" i="6" a="1"/>
  <c r="S613" i="6" s="1"/>
  <c r="R613" i="6" a="1"/>
  <c r="R613" i="6" s="1"/>
  <c r="Q613" i="6" a="1"/>
  <c r="Q613" i="6" s="1"/>
  <c r="P613" i="6" a="1"/>
  <c r="P613" i="6" s="1"/>
  <c r="O613" i="6" a="1"/>
  <c r="O613" i="6" s="1"/>
  <c r="N613" i="6" a="1"/>
  <c r="N613" i="6" s="1"/>
  <c r="M613" i="6"/>
  <c r="M613" i="6" a="1"/>
  <c r="L613" i="6" a="1"/>
  <c r="L613" i="6" s="1"/>
  <c r="K613" i="6" a="1"/>
  <c r="K613" i="6" s="1"/>
  <c r="AI612" i="6" a="1"/>
  <c r="AI612" i="6" s="1"/>
  <c r="AH612" i="6" a="1"/>
  <c r="AH612" i="6" s="1"/>
  <c r="AG612" i="6"/>
  <c r="AG612" i="6" a="1"/>
  <c r="AF612" i="6" a="1"/>
  <c r="AF612" i="6" s="1"/>
  <c r="AE612" i="6" a="1"/>
  <c r="AE612" i="6" s="1"/>
  <c r="AD612" i="6" a="1"/>
  <c r="AD612" i="6" s="1"/>
  <c r="AC612" i="6" a="1"/>
  <c r="AC612" i="6" s="1"/>
  <c r="AB612" i="6" a="1"/>
  <c r="AB612" i="6" s="1"/>
  <c r="AA612" i="6" a="1"/>
  <c r="AA612" i="6" s="1"/>
  <c r="Z612" i="6" a="1"/>
  <c r="Z612" i="6" s="1"/>
  <c r="Y612" i="6"/>
  <c r="Y612" i="6" a="1"/>
  <c r="X612" i="6" a="1"/>
  <c r="X612" i="6" s="1"/>
  <c r="W612" i="6" a="1"/>
  <c r="W612" i="6" s="1"/>
  <c r="V612" i="6" a="1"/>
  <c r="V612" i="6" s="1"/>
  <c r="U612" i="6" a="1"/>
  <c r="U612" i="6" s="1"/>
  <c r="T612" i="6" a="1"/>
  <c r="T612" i="6" s="1"/>
  <c r="S612" i="6" a="1"/>
  <c r="S612" i="6" s="1"/>
  <c r="R612" i="6" a="1"/>
  <c r="R612" i="6" s="1"/>
  <c r="Q612" i="6"/>
  <c r="Q612" i="6" a="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c r="AC611" i="6" a="1"/>
  <c r="AB611" i="6" a="1"/>
  <c r="AB611" i="6" s="1"/>
  <c r="AA611" i="6" a="1"/>
  <c r="AA611" i="6" s="1"/>
  <c r="Z611" i="6" a="1"/>
  <c r="Z611" i="6" s="1"/>
  <c r="Y611" i="6" a="1"/>
  <c r="Y611" i="6" s="1"/>
  <c r="X611" i="6" a="1"/>
  <c r="X611" i="6" s="1"/>
  <c r="W611" i="6" a="1"/>
  <c r="W611" i="6" s="1"/>
  <c r="V611" i="6" a="1"/>
  <c r="V611" i="6" s="1"/>
  <c r="U611" i="6"/>
  <c r="U611" i="6" a="1"/>
  <c r="T611" i="6" a="1"/>
  <c r="T611" i="6" s="1"/>
  <c r="S611" i="6" a="1"/>
  <c r="S611" i="6" s="1"/>
  <c r="R611" i="6" a="1"/>
  <c r="R611" i="6" s="1"/>
  <c r="Q611" i="6" a="1"/>
  <c r="Q611" i="6" s="1"/>
  <c r="P611" i="6" a="1"/>
  <c r="P611" i="6" s="1"/>
  <c r="O611" i="6" a="1"/>
  <c r="O611" i="6" s="1"/>
  <c r="N611" i="6" a="1"/>
  <c r="N611" i="6" s="1"/>
  <c r="M611" i="6"/>
  <c r="M611" i="6" a="1"/>
  <c r="L611" i="6" a="1"/>
  <c r="L611" i="6" s="1"/>
  <c r="K611" i="6" a="1"/>
  <c r="K611" i="6" s="1"/>
  <c r="AI610" i="6" a="1"/>
  <c r="AI610" i="6" s="1"/>
  <c r="AH610" i="6" a="1"/>
  <c r="AH610" i="6" s="1"/>
  <c r="AG610" i="6"/>
  <c r="AG610" i="6" a="1"/>
  <c r="AF610" i="6" a="1"/>
  <c r="AF610" i="6" s="1"/>
  <c r="AE610" i="6" a="1"/>
  <c r="AE610" i="6" s="1"/>
  <c r="AD610" i="6" a="1"/>
  <c r="AD610" i="6" s="1"/>
  <c r="AC610" i="6" a="1"/>
  <c r="AC610" i="6" s="1"/>
  <c r="AB610" i="6" a="1"/>
  <c r="AB610" i="6" s="1"/>
  <c r="AA610" i="6" a="1"/>
  <c r="AA610" i="6" s="1"/>
  <c r="Z610" i="6" a="1"/>
  <c r="Z610" i="6" s="1"/>
  <c r="Y610" i="6"/>
  <c r="Y610" i="6" a="1"/>
  <c r="X610" i="6" a="1"/>
  <c r="X610" i="6" s="1"/>
  <c r="W610" i="6" a="1"/>
  <c r="W610" i="6" s="1"/>
  <c r="V610" i="6" a="1"/>
  <c r="V610" i="6" s="1"/>
  <c r="U610" i="6" a="1"/>
  <c r="U610" i="6" s="1"/>
  <c r="T610" i="6" a="1"/>
  <c r="T610" i="6" s="1"/>
  <c r="S610" i="6" a="1"/>
  <c r="S610" i="6" s="1"/>
  <c r="R610" i="6" a="1"/>
  <c r="R610" i="6" s="1"/>
  <c r="Q610" i="6"/>
  <c r="Q610" i="6" a="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c r="AC609" i="6" a="1"/>
  <c r="AB609" i="6" a="1"/>
  <c r="AB609" i="6" s="1"/>
  <c r="AA609" i="6" a="1"/>
  <c r="AA609" i="6" s="1"/>
  <c r="Z609" i="6" a="1"/>
  <c r="Z609" i="6" s="1"/>
  <c r="Y609" i="6" a="1"/>
  <c r="Y609" i="6" s="1"/>
  <c r="X609" i="6" a="1"/>
  <c r="X609" i="6" s="1"/>
  <c r="W609" i="6" a="1"/>
  <c r="W609" i="6" s="1"/>
  <c r="V609" i="6" a="1"/>
  <c r="V609" i="6" s="1"/>
  <c r="U609" i="6"/>
  <c r="U609" i="6" a="1"/>
  <c r="T609" i="6" a="1"/>
  <c r="T609" i="6" s="1"/>
  <c r="S609" i="6" a="1"/>
  <c r="S609" i="6" s="1"/>
  <c r="R609" i="6" a="1"/>
  <c r="R609" i="6" s="1"/>
  <c r="Q609" i="6" a="1"/>
  <c r="Q609" i="6" s="1"/>
  <c r="P609" i="6" a="1"/>
  <c r="P609" i="6" s="1"/>
  <c r="O609" i="6" a="1"/>
  <c r="O609" i="6" s="1"/>
  <c r="N609" i="6" a="1"/>
  <c r="N609" i="6" s="1"/>
  <c r="M609" i="6"/>
  <c r="M609" i="6" a="1"/>
  <c r="L609" i="6" a="1"/>
  <c r="L609" i="6" s="1"/>
  <c r="K609" i="6" a="1"/>
  <c r="K609" i="6" s="1"/>
  <c r="AI608" i="6" a="1"/>
  <c r="AI608" i="6" s="1"/>
  <c r="AH608" i="6" a="1"/>
  <c r="AH608" i="6" s="1"/>
  <c r="AG608" i="6"/>
  <c r="AG608" i="6" a="1"/>
  <c r="AF608" i="6" a="1"/>
  <c r="AF608" i="6" s="1"/>
  <c r="AE608" i="6" a="1"/>
  <c r="AE608" i="6" s="1"/>
  <c r="AD608" i="6" a="1"/>
  <c r="AD608" i="6" s="1"/>
  <c r="AC608" i="6" a="1"/>
  <c r="AC608" i="6" s="1"/>
  <c r="AB608" i="6" a="1"/>
  <c r="AB608" i="6" s="1"/>
  <c r="AA608" i="6" a="1"/>
  <c r="AA608" i="6" s="1"/>
  <c r="Z608" i="6" a="1"/>
  <c r="Z608" i="6" s="1"/>
  <c r="Y608" i="6"/>
  <c r="Y608" i="6" a="1"/>
  <c r="X608" i="6" a="1"/>
  <c r="X608" i="6" s="1"/>
  <c r="W608" i="6" a="1"/>
  <c r="W608" i="6" s="1"/>
  <c r="V608" i="6" a="1"/>
  <c r="V608" i="6" s="1"/>
  <c r="U608" i="6" a="1"/>
  <c r="U608" i="6" s="1"/>
  <c r="T608" i="6" a="1"/>
  <c r="T608" i="6" s="1"/>
  <c r="S608" i="6" a="1"/>
  <c r="S608" i="6" s="1"/>
  <c r="R608" i="6" a="1"/>
  <c r="R608" i="6" s="1"/>
  <c r="Q608" i="6"/>
  <c r="Q608" i="6" a="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c r="AC607" i="6" a="1"/>
  <c r="AB607" i="6" a="1"/>
  <c r="AB607" i="6" s="1"/>
  <c r="AA607" i="6" a="1"/>
  <c r="AA607" i="6" s="1"/>
  <c r="Z607" i="6" a="1"/>
  <c r="Z607" i="6" s="1"/>
  <c r="Y607" i="6" a="1"/>
  <c r="Y607" i="6" s="1"/>
  <c r="X607" i="6" a="1"/>
  <c r="X607" i="6" s="1"/>
  <c r="W607" i="6" a="1"/>
  <c r="W607" i="6" s="1"/>
  <c r="V607" i="6" a="1"/>
  <c r="V607" i="6" s="1"/>
  <c r="U607" i="6"/>
  <c r="U607" i="6" a="1"/>
  <c r="T607" i="6" a="1"/>
  <c r="T607" i="6" s="1"/>
  <c r="S607" i="6" a="1"/>
  <c r="S607" i="6" s="1"/>
  <c r="R607" i="6" a="1"/>
  <c r="R607" i="6" s="1"/>
  <c r="Q607" i="6" a="1"/>
  <c r="Q607" i="6" s="1"/>
  <c r="P607" i="6" a="1"/>
  <c r="P607" i="6" s="1"/>
  <c r="O607" i="6" a="1"/>
  <c r="O607" i="6" s="1"/>
  <c r="N607" i="6" a="1"/>
  <c r="N607" i="6" s="1"/>
  <c r="M607" i="6"/>
  <c r="M607" i="6" a="1"/>
  <c r="L607" i="6" a="1"/>
  <c r="L607" i="6" s="1"/>
  <c r="K607" i="6" a="1"/>
  <c r="K607" i="6" s="1"/>
  <c r="AI606" i="6" a="1"/>
  <c r="AI606" i="6" s="1"/>
  <c r="AH606" i="6" a="1"/>
  <c r="AH606" i="6" s="1"/>
  <c r="AG606" i="6"/>
  <c r="AG606" i="6" a="1"/>
  <c r="AF606" i="6" a="1"/>
  <c r="AF606" i="6" s="1"/>
  <c r="AE606" i="6" a="1"/>
  <c r="AE606" i="6" s="1"/>
  <c r="AD606" i="6" a="1"/>
  <c r="AD606" i="6" s="1"/>
  <c r="AC606" i="6" a="1"/>
  <c r="AC606" i="6" s="1"/>
  <c r="AB606" i="6" a="1"/>
  <c r="AB606" i="6" s="1"/>
  <c r="AA606" i="6" a="1"/>
  <c r="AA606" i="6" s="1"/>
  <c r="Z606" i="6" a="1"/>
  <c r="Z606" i="6" s="1"/>
  <c r="Y606" i="6"/>
  <c r="Y606" i="6" a="1"/>
  <c r="X606" i="6" a="1"/>
  <c r="X606" i="6" s="1"/>
  <c r="W606" i="6" a="1"/>
  <c r="W606" i="6" s="1"/>
  <c r="V606" i="6" a="1"/>
  <c r="V606" i="6" s="1"/>
  <c r="U606" i="6" a="1"/>
  <c r="U606" i="6" s="1"/>
  <c r="T606" i="6" a="1"/>
  <c r="T606" i="6" s="1"/>
  <c r="S606" i="6" a="1"/>
  <c r="S606" i="6" s="1"/>
  <c r="R606" i="6" a="1"/>
  <c r="R606" i="6" s="1"/>
  <c r="Q606" i="6"/>
  <c r="Q606" i="6" a="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c r="AC605" i="6" a="1"/>
  <c r="AB605" i="6" a="1"/>
  <c r="AB605" i="6" s="1"/>
  <c r="AA605" i="6" a="1"/>
  <c r="AA605" i="6" s="1"/>
  <c r="Z605" i="6" a="1"/>
  <c r="Z605" i="6" s="1"/>
  <c r="Y605" i="6" a="1"/>
  <c r="Y605" i="6" s="1"/>
  <c r="X605" i="6" a="1"/>
  <c r="X605" i="6" s="1"/>
  <c r="W605" i="6" a="1"/>
  <c r="W605" i="6" s="1"/>
  <c r="V605" i="6" a="1"/>
  <c r="V605" i="6" s="1"/>
  <c r="U605" i="6"/>
  <c r="U605" i="6" a="1"/>
  <c r="T605" i="6" a="1"/>
  <c r="T605" i="6" s="1"/>
  <c r="S605" i="6" a="1"/>
  <c r="S605" i="6" s="1"/>
  <c r="R605" i="6" a="1"/>
  <c r="R605" i="6" s="1"/>
  <c r="Q605" i="6" a="1"/>
  <c r="Q605" i="6" s="1"/>
  <c r="P605" i="6" a="1"/>
  <c r="P605" i="6" s="1"/>
  <c r="O605" i="6" a="1"/>
  <c r="O605" i="6" s="1"/>
  <c r="N605" i="6" a="1"/>
  <c r="N605" i="6" s="1"/>
  <c r="M605" i="6"/>
  <c r="M605" i="6" a="1"/>
  <c r="L605" i="6" a="1"/>
  <c r="L605" i="6" s="1"/>
  <c r="K605" i="6" a="1"/>
  <c r="K605" i="6" s="1"/>
  <c r="AI604" i="6" a="1"/>
  <c r="AI604" i="6" s="1"/>
  <c r="AH604" i="6" a="1"/>
  <c r="AH604" i="6" s="1"/>
  <c r="AG604" i="6"/>
  <c r="AG604" i="6" a="1"/>
  <c r="AF604" i="6" a="1"/>
  <c r="AF604" i="6" s="1"/>
  <c r="AE604" i="6" a="1"/>
  <c r="AE604" i="6" s="1"/>
  <c r="AD604" i="6" a="1"/>
  <c r="AD604" i="6" s="1"/>
  <c r="AC604" i="6" a="1"/>
  <c r="AC604" i="6" s="1"/>
  <c r="AB604" i="6" a="1"/>
  <c r="AB604" i="6" s="1"/>
  <c r="AA604" i="6" a="1"/>
  <c r="AA604" i="6" s="1"/>
  <c r="Z604" i="6" a="1"/>
  <c r="Z604" i="6" s="1"/>
  <c r="Y604" i="6"/>
  <c r="Y604" i="6" a="1"/>
  <c r="X604" i="6" a="1"/>
  <c r="X604" i="6" s="1"/>
  <c r="W604" i="6" a="1"/>
  <c r="W604" i="6" s="1"/>
  <c r="V604" i="6" a="1"/>
  <c r="V604" i="6" s="1"/>
  <c r="U604" i="6" a="1"/>
  <c r="U604" i="6" s="1"/>
  <c r="T604" i="6" a="1"/>
  <c r="T604" i="6" s="1"/>
  <c r="S604" i="6" a="1"/>
  <c r="S604" i="6" s="1"/>
  <c r="R604" i="6" a="1"/>
  <c r="R604" i="6" s="1"/>
  <c r="Q604" i="6"/>
  <c r="Q604" i="6" a="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c r="AC603" i="6" a="1"/>
  <c r="AB603" i="6" a="1"/>
  <c r="AB603" i="6" s="1"/>
  <c r="AA603" i="6" a="1"/>
  <c r="AA603" i="6" s="1"/>
  <c r="Z603" i="6" a="1"/>
  <c r="Z603" i="6" s="1"/>
  <c r="Y603" i="6" a="1"/>
  <c r="Y603" i="6" s="1"/>
  <c r="X603" i="6" a="1"/>
  <c r="X603" i="6" s="1"/>
  <c r="W603" i="6" a="1"/>
  <c r="W603" i="6" s="1"/>
  <c r="V603" i="6" a="1"/>
  <c r="V603" i="6" s="1"/>
  <c r="U603" i="6"/>
  <c r="U603" i="6" a="1"/>
  <c r="T603" i="6" a="1"/>
  <c r="T603" i="6" s="1"/>
  <c r="S603" i="6" a="1"/>
  <c r="S603" i="6" s="1"/>
  <c r="R603" i="6" a="1"/>
  <c r="R603" i="6" s="1"/>
  <c r="Q603" i="6" a="1"/>
  <c r="Q603" i="6" s="1"/>
  <c r="P603" i="6" a="1"/>
  <c r="P603" i="6" s="1"/>
  <c r="O603" i="6" a="1"/>
  <c r="O603" i="6" s="1"/>
  <c r="N603" i="6" a="1"/>
  <c r="N603" i="6" s="1"/>
  <c r="M603" i="6"/>
  <c r="M603" i="6" a="1"/>
  <c r="L603" i="6" a="1"/>
  <c r="L603" i="6" s="1"/>
  <c r="K603" i="6" a="1"/>
  <c r="K603" i="6" s="1"/>
  <c r="AI602" i="6" a="1"/>
  <c r="AI602" i="6" s="1"/>
  <c r="AH602" i="6" a="1"/>
  <c r="AH602" i="6" s="1"/>
  <c r="AG602" i="6"/>
  <c r="AG602" i="6" a="1"/>
  <c r="AF602" i="6" a="1"/>
  <c r="AF602" i="6" s="1"/>
  <c r="AE602" i="6" a="1"/>
  <c r="AE602" i="6" s="1"/>
  <c r="AD602" i="6" a="1"/>
  <c r="AD602" i="6" s="1"/>
  <c r="AC602" i="6" a="1"/>
  <c r="AC602" i="6" s="1"/>
  <c r="AB602" i="6" a="1"/>
  <c r="AB602" i="6" s="1"/>
  <c r="AA602" i="6" a="1"/>
  <c r="AA602" i="6" s="1"/>
  <c r="Z602" i="6" a="1"/>
  <c r="Z602" i="6" s="1"/>
  <c r="Y602" i="6"/>
  <c r="Y602" i="6" a="1"/>
  <c r="X602" i="6" a="1"/>
  <c r="X602" i="6" s="1"/>
  <c r="W602" i="6" a="1"/>
  <c r="W602" i="6" s="1"/>
  <c r="V602" i="6" a="1"/>
  <c r="V602" i="6" s="1"/>
  <c r="U602" i="6" a="1"/>
  <c r="U602" i="6" s="1"/>
  <c r="T602" i="6" a="1"/>
  <c r="T602" i="6" s="1"/>
  <c r="S602" i="6" a="1"/>
  <c r="S602" i="6" s="1"/>
  <c r="R602" i="6" a="1"/>
  <c r="R602" i="6" s="1"/>
  <c r="Q602" i="6"/>
  <c r="Q602" i="6" a="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c r="AC601" i="6" a="1"/>
  <c r="AB601" i="6" a="1"/>
  <c r="AB601" i="6" s="1"/>
  <c r="AA601" i="6" a="1"/>
  <c r="AA601" i="6" s="1"/>
  <c r="Z601" i="6" a="1"/>
  <c r="Z601" i="6" s="1"/>
  <c r="Y601" i="6" a="1"/>
  <c r="Y601" i="6" s="1"/>
  <c r="X601" i="6" a="1"/>
  <c r="X601" i="6" s="1"/>
  <c r="W601" i="6" a="1"/>
  <c r="W601" i="6" s="1"/>
  <c r="V601" i="6" a="1"/>
  <c r="V601" i="6" s="1"/>
  <c r="U601" i="6"/>
  <c r="U601" i="6" a="1"/>
  <c r="T601" i="6" a="1"/>
  <c r="T601" i="6" s="1"/>
  <c r="S601" i="6" a="1"/>
  <c r="S601" i="6" s="1"/>
  <c r="R601" i="6" a="1"/>
  <c r="R601" i="6" s="1"/>
  <c r="Q601" i="6" a="1"/>
  <c r="Q601" i="6" s="1"/>
  <c r="P601" i="6" a="1"/>
  <c r="P601" i="6" s="1"/>
  <c r="O601" i="6" a="1"/>
  <c r="O601" i="6" s="1"/>
  <c r="N601" i="6" a="1"/>
  <c r="N601" i="6" s="1"/>
  <c r="M601" i="6"/>
  <c r="M601" i="6" a="1"/>
  <c r="L601" i="6" a="1"/>
  <c r="L601" i="6" s="1"/>
  <c r="K601" i="6" a="1"/>
  <c r="K601" i="6" s="1"/>
  <c r="AI600" i="6" a="1"/>
  <c r="AI600" i="6" s="1"/>
  <c r="AH600" i="6" a="1"/>
  <c r="AH600" i="6" s="1"/>
  <c r="AG600" i="6"/>
  <c r="AG600" i="6" a="1"/>
  <c r="AF600" i="6"/>
  <c r="AF600" i="6" a="1"/>
  <c r="AE600" i="6"/>
  <c r="AE600" i="6" a="1"/>
  <c r="AD600" i="6"/>
  <c r="AD600" i="6" a="1"/>
  <c r="AC600" i="6"/>
  <c r="AC600" i="6" a="1"/>
  <c r="AB600" i="6"/>
  <c r="AB600" i="6" a="1"/>
  <c r="AA600" i="6"/>
  <c r="AA600" i="6" a="1"/>
  <c r="Z600" i="6"/>
  <c r="Z600" i="6" a="1"/>
  <c r="Y600" i="6"/>
  <c r="Y600" i="6" a="1"/>
  <c r="X600" i="6"/>
  <c r="X600" i="6" a="1"/>
  <c r="W600" i="6"/>
  <c r="W600" i="6" a="1"/>
  <c r="V600" i="6"/>
  <c r="V600" i="6" a="1"/>
  <c r="U600" i="6"/>
  <c r="U600" i="6" a="1"/>
  <c r="T600" i="6"/>
  <c r="T600" i="6" a="1"/>
  <c r="S600" i="6"/>
  <c r="S600" i="6" a="1"/>
  <c r="R600" i="6"/>
  <c r="R600" i="6" a="1"/>
  <c r="Q600" i="6"/>
  <c r="Q600" i="6" a="1"/>
  <c r="P600" i="6"/>
  <c r="P600" i="6" a="1"/>
  <c r="O600" i="6"/>
  <c r="O600" i="6" a="1"/>
  <c r="N600" i="6"/>
  <c r="N600" i="6" a="1"/>
  <c r="M600" i="6"/>
  <c r="M600" i="6" a="1"/>
  <c r="L600" i="6"/>
  <c r="L600" i="6" a="1"/>
  <c r="K600" i="6"/>
  <c r="K600" i="6" a="1"/>
  <c r="AI599" i="6"/>
  <c r="AI599" i="6" a="1"/>
  <c r="AH599" i="6"/>
  <c r="AH599" i="6" a="1"/>
  <c r="AG599" i="6"/>
  <c r="AG599" i="6" a="1"/>
  <c r="AF599" i="6"/>
  <c r="AF599" i="6" a="1"/>
  <c r="AE599" i="6"/>
  <c r="AE599" i="6" a="1"/>
  <c r="AD599" i="6"/>
  <c r="AD599" i="6" a="1"/>
  <c r="AC599" i="6"/>
  <c r="AC599" i="6" a="1"/>
  <c r="AB599" i="6"/>
  <c r="AB599" i="6" a="1"/>
  <c r="AA599" i="6"/>
  <c r="AA599" i="6" a="1"/>
  <c r="Z599" i="6"/>
  <c r="Z599" i="6" a="1"/>
  <c r="Y599" i="6"/>
  <c r="Y599" i="6" a="1"/>
  <c r="X599" i="6"/>
  <c r="X599" i="6" a="1"/>
  <c r="W599" i="6"/>
  <c r="W599" i="6" a="1"/>
  <c r="V599" i="6"/>
  <c r="V599" i="6" a="1"/>
  <c r="U599" i="6"/>
  <c r="U599" i="6" a="1"/>
  <c r="T599" i="6"/>
  <c r="T599" i="6" a="1"/>
  <c r="S599" i="6"/>
  <c r="S599" i="6" a="1"/>
  <c r="R599" i="6"/>
  <c r="R599" i="6" a="1"/>
  <c r="Q599" i="6"/>
  <c r="Q599" i="6" a="1"/>
  <c r="P599" i="6"/>
  <c r="P599" i="6" a="1"/>
  <c r="O599" i="6"/>
  <c r="O599" i="6" a="1"/>
  <c r="N599" i="6"/>
  <c r="N599" i="6" a="1"/>
  <c r="M599" i="6"/>
  <c r="M599" i="6" a="1"/>
  <c r="L599" i="6"/>
  <c r="L599" i="6" a="1"/>
  <c r="K599" i="6"/>
  <c r="K599" i="6" a="1"/>
  <c r="AI598" i="6"/>
  <c r="AI598" i="6" a="1"/>
  <c r="AH598" i="6"/>
  <c r="AH598" i="6" a="1"/>
  <c r="AG598" i="6"/>
  <c r="AG598" i="6" a="1"/>
  <c r="AF598" i="6"/>
  <c r="AF598" i="6" a="1"/>
  <c r="AE598" i="6"/>
  <c r="AE598" i="6" a="1"/>
  <c r="AD598" i="6"/>
  <c r="AD598" i="6" a="1"/>
  <c r="AC598" i="6"/>
  <c r="AC598" i="6" a="1"/>
  <c r="AB598" i="6"/>
  <c r="AB598" i="6" a="1"/>
  <c r="AA598" i="6"/>
  <c r="AA598" i="6" a="1"/>
  <c r="Z598" i="6"/>
  <c r="Z598" i="6" a="1"/>
  <c r="Y598" i="6"/>
  <c r="Y598" i="6" a="1"/>
  <c r="X598" i="6"/>
  <c r="X598" i="6" a="1"/>
  <c r="W598" i="6"/>
  <c r="W598" i="6" a="1"/>
  <c r="V598" i="6"/>
  <c r="V598" i="6" a="1"/>
  <c r="U598" i="6"/>
  <c r="U598" i="6" a="1"/>
  <c r="T598" i="6"/>
  <c r="T598" i="6" a="1"/>
  <c r="S598" i="6"/>
  <c r="S598" i="6" a="1"/>
  <c r="R598" i="6"/>
  <c r="R598" i="6" a="1"/>
  <c r="Q598" i="6"/>
  <c r="Q598" i="6" a="1"/>
  <c r="P598" i="6"/>
  <c r="P598" i="6" a="1"/>
  <c r="O598" i="6"/>
  <c r="O598" i="6" a="1"/>
  <c r="N598" i="6"/>
  <c r="N598" i="6" a="1"/>
  <c r="M598" i="6"/>
  <c r="M598" i="6" a="1"/>
  <c r="L598" i="6"/>
  <c r="L598" i="6" a="1"/>
  <c r="K598" i="6"/>
  <c r="K598" i="6" a="1"/>
  <c r="AI597" i="6"/>
  <c r="AI597" i="6" a="1"/>
  <c r="AH597" i="6"/>
  <c r="AH597" i="6" a="1"/>
  <c r="AG597" i="6"/>
  <c r="AG597" i="6" a="1"/>
  <c r="AF597" i="6"/>
  <c r="AF597" i="6" a="1"/>
  <c r="AE597" i="6"/>
  <c r="AE597" i="6" a="1"/>
  <c r="AD597" i="6"/>
  <c r="AD597" i="6" a="1"/>
  <c r="AC597" i="6"/>
  <c r="AC597" i="6" a="1"/>
  <c r="AB597" i="6"/>
  <c r="AB597" i="6" a="1"/>
  <c r="AA597" i="6"/>
  <c r="AA597" i="6" a="1"/>
  <c r="Z597" i="6"/>
  <c r="Z597" i="6" a="1"/>
  <c r="Y597" i="6"/>
  <c r="Y597" i="6" a="1"/>
  <c r="X597" i="6"/>
  <c r="X597" i="6" a="1"/>
  <c r="W597" i="6"/>
  <c r="W597" i="6" a="1"/>
  <c r="V597" i="6"/>
  <c r="V597" i="6" a="1"/>
  <c r="U597" i="6"/>
  <c r="U597" i="6" a="1"/>
  <c r="T597" i="6"/>
  <c r="T597" i="6" a="1"/>
  <c r="S597" i="6"/>
  <c r="S597" i="6" a="1"/>
  <c r="R597" i="6"/>
  <c r="R597" i="6" a="1"/>
  <c r="Q597" i="6"/>
  <c r="Q597" i="6" a="1"/>
  <c r="P597" i="6"/>
  <c r="P597" i="6" a="1"/>
  <c r="O597" i="6"/>
  <c r="O597" i="6" a="1"/>
  <c r="N597" i="6"/>
  <c r="N597" i="6" a="1"/>
  <c r="M597" i="6"/>
  <c r="M597" i="6" a="1"/>
  <c r="L597" i="6"/>
  <c r="L597" i="6" a="1"/>
  <c r="K597" i="6"/>
  <c r="K597" i="6" a="1"/>
  <c r="AI596" i="6"/>
  <c r="AI596" i="6" a="1"/>
  <c r="AH596" i="6"/>
  <c r="AH596" i="6" a="1"/>
  <c r="AG596" i="6"/>
  <c r="AG596" i="6" a="1"/>
  <c r="AF596" i="6"/>
  <c r="AF596" i="6" a="1"/>
  <c r="AE596" i="6"/>
  <c r="AE596" i="6" a="1"/>
  <c r="AD596" i="6"/>
  <c r="AD596" i="6" a="1"/>
  <c r="AC596" i="6"/>
  <c r="AC596" i="6" a="1"/>
  <c r="AB596" i="6"/>
  <c r="AB596" i="6" a="1"/>
  <c r="AA596" i="6"/>
  <c r="AA596" i="6" a="1"/>
  <c r="Z596" i="6"/>
  <c r="Z596" i="6" a="1"/>
  <c r="Y596" i="6"/>
  <c r="Y596" i="6" a="1"/>
  <c r="X596" i="6"/>
  <c r="X596" i="6" a="1"/>
  <c r="W596" i="6"/>
  <c r="W596" i="6" a="1"/>
  <c r="V596" i="6" a="1"/>
  <c r="V596" i="6" s="1"/>
  <c r="U596" i="6" a="1"/>
  <c r="U596" i="6" s="1"/>
  <c r="T596" i="6" a="1"/>
  <c r="T596" i="6" s="1"/>
  <c r="S596" i="6"/>
  <c r="S596" i="6" a="1"/>
  <c r="R596" i="6" a="1"/>
  <c r="R596" i="6" s="1"/>
  <c r="Q596" i="6" a="1"/>
  <c r="Q596" i="6" s="1"/>
  <c r="P596" i="6" a="1"/>
  <c r="P596" i="6" s="1"/>
  <c r="O596" i="6"/>
  <c r="O596" i="6" a="1"/>
  <c r="N596" i="6" a="1"/>
  <c r="N596" i="6" s="1"/>
  <c r="M596" i="6" a="1"/>
  <c r="M596" i="6" s="1"/>
  <c r="L596" i="6" a="1"/>
  <c r="L596" i="6" s="1"/>
  <c r="K596" i="6"/>
  <c r="K596" i="6" a="1"/>
  <c r="AI595" i="6"/>
  <c r="AI595" i="6" a="1"/>
  <c r="AH595" i="6" a="1"/>
  <c r="AH595" i="6" s="1"/>
  <c r="AG595" i="6" a="1"/>
  <c r="AG595" i="6" s="1"/>
  <c r="AF595" i="6" a="1"/>
  <c r="AF595" i="6" s="1"/>
  <c r="AE595" i="6"/>
  <c r="AE595" i="6" a="1"/>
  <c r="AD595" i="6" a="1"/>
  <c r="AD595" i="6" s="1"/>
  <c r="AC595" i="6" a="1"/>
  <c r="AC595" i="6" s="1"/>
  <c r="AB595" i="6" a="1"/>
  <c r="AB595" i="6" s="1"/>
  <c r="AA595" i="6"/>
  <c r="AA595" i="6" a="1"/>
  <c r="Z595" i="6" a="1"/>
  <c r="Z595" i="6" s="1"/>
  <c r="Y595" i="6" a="1"/>
  <c r="Y595" i="6" s="1"/>
  <c r="X595" i="6" a="1"/>
  <c r="X595" i="6" s="1"/>
  <c r="W595" i="6"/>
  <c r="W595" i="6" a="1"/>
  <c r="V595" i="6" a="1"/>
  <c r="V595" i="6" s="1"/>
  <c r="U595" i="6" a="1"/>
  <c r="U595" i="6" s="1"/>
  <c r="T595" i="6" a="1"/>
  <c r="T595" i="6" s="1"/>
  <c r="S595" i="6"/>
  <c r="S595" i="6" a="1"/>
  <c r="R595" i="6" a="1"/>
  <c r="R595" i="6" s="1"/>
  <c r="Q595" i="6" a="1"/>
  <c r="Q595" i="6" s="1"/>
  <c r="P595" i="6" a="1"/>
  <c r="P595" i="6" s="1"/>
  <c r="O595" i="6"/>
  <c r="O595" i="6" a="1"/>
  <c r="N595" i="6" a="1"/>
  <c r="N595" i="6" s="1"/>
  <c r="M595" i="6" a="1"/>
  <c r="M595" i="6" s="1"/>
  <c r="L595" i="6" a="1"/>
  <c r="L595" i="6" s="1"/>
  <c r="K595" i="6"/>
  <c r="K595" i="6" a="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c r="AD551" i="6" a="1"/>
  <c r="AC551" i="6" a="1"/>
  <c r="AC551" i="6" s="1"/>
  <c r="AB551" i="6"/>
  <c r="AB551" i="6" a="1"/>
  <c r="AA551" i="6" a="1"/>
  <c r="AA551" i="6" s="1"/>
  <c r="Z551" i="6" a="1"/>
  <c r="Z551" i="6" s="1"/>
  <c r="Y551" i="6" a="1"/>
  <c r="Y551" i="6" s="1"/>
  <c r="X551" i="6" a="1"/>
  <c r="X551" i="6" s="1"/>
  <c r="W551" i="6" a="1"/>
  <c r="W551" i="6" s="1"/>
  <c r="V551" i="6"/>
  <c r="V551" i="6" a="1"/>
  <c r="U551" i="6" a="1"/>
  <c r="U551" i="6" s="1"/>
  <c r="T551" i="6"/>
  <c r="T551" i="6" a="1"/>
  <c r="S551" i="6" a="1"/>
  <c r="S551" i="6" s="1"/>
  <c r="R551" i="6" a="1"/>
  <c r="R551" i="6" s="1"/>
  <c r="Q551" i="6" a="1"/>
  <c r="Q551" i="6" s="1"/>
  <c r="P551" i="6" a="1"/>
  <c r="P551" i="6" s="1"/>
  <c r="O551" i="6" a="1"/>
  <c r="O551" i="6" s="1"/>
  <c r="N551" i="6"/>
  <c r="N551" i="6" a="1"/>
  <c r="M551" i="6" a="1"/>
  <c r="M551" i="6" s="1"/>
  <c r="L551" i="6"/>
  <c r="L551" i="6" a="1"/>
  <c r="K551" i="6" a="1"/>
  <c r="K551" i="6" s="1"/>
  <c r="AI550" i="6" a="1"/>
  <c r="AI550" i="6" s="1"/>
  <c r="AH550" i="6"/>
  <c r="AH550" i="6" a="1"/>
  <c r="AG550" i="6" a="1"/>
  <c r="AG550" i="6" s="1"/>
  <c r="AF550" i="6" a="1"/>
  <c r="AF550" i="6" s="1"/>
  <c r="AE550" i="6" a="1"/>
  <c r="AE550" i="6" s="1"/>
  <c r="AD550" i="6" a="1"/>
  <c r="AD550" i="6" s="1"/>
  <c r="AC550" i="6" a="1"/>
  <c r="AC550" i="6" s="1"/>
  <c r="AB550" i="6"/>
  <c r="AB550" i="6" a="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c r="P550" i="6" a="1"/>
  <c r="O550" i="6" a="1"/>
  <c r="O550" i="6" s="1"/>
  <c r="N550" i="6" a="1"/>
  <c r="N550" i="6" s="1"/>
  <c r="M550" i="6" a="1"/>
  <c r="M550" i="6" s="1"/>
  <c r="L550" i="6"/>
  <c r="L550" i="6" a="1"/>
  <c r="K550" i="6" a="1"/>
  <c r="K550" i="6" s="1"/>
  <c r="AI549" i="6" a="1"/>
  <c r="AI549" i="6" s="1"/>
  <c r="AH549" i="6" a="1"/>
  <c r="AH549" i="6" s="1"/>
  <c r="AG549" i="6" a="1"/>
  <c r="AG549" i="6" s="1"/>
  <c r="AF549" i="6" a="1"/>
  <c r="AF549" i="6" s="1"/>
  <c r="AE549" i="6" a="1"/>
  <c r="AE549" i="6" s="1"/>
  <c r="AD549" i="6" a="1"/>
  <c r="AD549" i="6" s="1"/>
  <c r="AC549" i="6" a="1"/>
  <c r="AC549" i="6" s="1"/>
  <c r="AB549" i="6"/>
  <c r="AB549" i="6" a="1"/>
  <c r="AA549" i="6" a="1"/>
  <c r="AA549" i="6" s="1"/>
  <c r="Z549" i="6" a="1"/>
  <c r="Z549" i="6" s="1"/>
  <c r="Y549" i="6" a="1"/>
  <c r="Y549" i="6" s="1"/>
  <c r="X549" i="6"/>
  <c r="X549" i="6" a="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c r="L549" i="6" a="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c r="X548" i="6" a="1"/>
  <c r="W548" i="6" a="1"/>
  <c r="W548" i="6" s="1"/>
  <c r="V548" i="6" a="1"/>
  <c r="V548" i="6" s="1"/>
  <c r="U548" i="6" a="1"/>
  <c r="U548" i="6" s="1"/>
  <c r="T548" i="6"/>
  <c r="T548" i="6" a="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c r="AF547" i="6" a="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c r="T547" i="6" a="1"/>
  <c r="S547" i="6" a="1"/>
  <c r="S547" i="6" s="1"/>
  <c r="R547" i="6" a="1"/>
  <c r="R547" i="6" s="1"/>
  <c r="Q547" i="6" a="1"/>
  <c r="Q547" i="6" s="1"/>
  <c r="P547" i="6"/>
  <c r="P547" i="6" a="1"/>
  <c r="O547" i="6" a="1"/>
  <c r="O547" i="6" s="1"/>
  <c r="N547" i="6" a="1"/>
  <c r="N547" i="6" s="1"/>
  <c r="M547" i="6" a="1"/>
  <c r="M547" i="6" s="1"/>
  <c r="L547" i="6" a="1"/>
  <c r="L547" i="6" s="1"/>
  <c r="K547" i="6" a="1"/>
  <c r="K547" i="6" s="1"/>
  <c r="AI546" i="6" a="1"/>
  <c r="AI546" i="6" s="1"/>
  <c r="AH546" i="6" a="1"/>
  <c r="AH546" i="6" s="1"/>
  <c r="AG546" i="6" a="1"/>
  <c r="AG546" i="6" s="1"/>
  <c r="AF546" i="6"/>
  <c r="AF546" i="6" a="1"/>
  <c r="AE546" i="6" a="1"/>
  <c r="AE546" i="6" s="1"/>
  <c r="AD546" i="6" a="1"/>
  <c r="AD546" i="6" s="1"/>
  <c r="AC546" i="6" a="1"/>
  <c r="AC546" i="6" s="1"/>
  <c r="AB546" i="6"/>
  <c r="AB546" i="6" a="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c r="P546" i="6" a="1"/>
  <c r="O546" i="6" a="1"/>
  <c r="O546" i="6" s="1"/>
  <c r="N546" i="6" a="1"/>
  <c r="N546" i="6" s="1"/>
  <c r="M546" i="6" a="1"/>
  <c r="M546" i="6" s="1"/>
  <c r="L546" i="6"/>
  <c r="L546" i="6" a="1"/>
  <c r="K546" i="6" a="1"/>
  <c r="K546" i="6" s="1"/>
  <c r="AI545" i="6" a="1"/>
  <c r="AI545" i="6" s="1"/>
  <c r="AH545" i="6" a="1"/>
  <c r="AH545" i="6" s="1"/>
  <c r="AG545" i="6" a="1"/>
  <c r="AG545" i="6" s="1"/>
  <c r="AF545" i="6" a="1"/>
  <c r="AF545" i="6" s="1"/>
  <c r="AE545" i="6" a="1"/>
  <c r="AE545" i="6" s="1"/>
  <c r="AD545" i="6" a="1"/>
  <c r="AD545" i="6" s="1"/>
  <c r="AC545" i="6" a="1"/>
  <c r="AC545" i="6" s="1"/>
  <c r="AB545" i="6"/>
  <c r="AB545" i="6" a="1"/>
  <c r="AA545" i="6" a="1"/>
  <c r="AA545" i="6" s="1"/>
  <c r="Z545" i="6" a="1"/>
  <c r="Z545" i="6" s="1"/>
  <c r="Y545" i="6" a="1"/>
  <c r="Y545" i="6" s="1"/>
  <c r="X545" i="6"/>
  <c r="X545" i="6" a="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c r="L545" i="6" a="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c r="X544" i="6" a="1"/>
  <c r="W544" i="6" a="1"/>
  <c r="W544" i="6" s="1"/>
  <c r="V544" i="6" a="1"/>
  <c r="V544" i="6" s="1"/>
  <c r="U544" i="6" a="1"/>
  <c r="U544" i="6" s="1"/>
  <c r="T544" i="6"/>
  <c r="T544" i="6" a="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c r="AF543" i="6" a="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c r="T543" i="6" a="1"/>
  <c r="S543" i="6" a="1"/>
  <c r="S543" i="6" s="1"/>
  <c r="R543" i="6" a="1"/>
  <c r="R543" i="6" s="1"/>
  <c r="Q543" i="6" a="1"/>
  <c r="Q543" i="6" s="1"/>
  <c r="P543" i="6"/>
  <c r="P543" i="6" a="1"/>
  <c r="O543" i="6" a="1"/>
  <c r="O543" i="6" s="1"/>
  <c r="N543" i="6" a="1"/>
  <c r="N543" i="6" s="1"/>
  <c r="M543" i="6" a="1"/>
  <c r="M543" i="6" s="1"/>
  <c r="L543" i="6" a="1"/>
  <c r="L543" i="6" s="1"/>
  <c r="K543" i="6" a="1"/>
  <c r="K543" i="6" s="1"/>
  <c r="AI542" i="6" a="1"/>
  <c r="AI542" i="6" s="1"/>
  <c r="AH542" i="6" a="1"/>
  <c r="AH542" i="6" s="1"/>
  <c r="AG542" i="6" a="1"/>
  <c r="AG542" i="6" s="1"/>
  <c r="AF542" i="6"/>
  <c r="AF542" i="6" a="1"/>
  <c r="AE542" i="6" a="1"/>
  <c r="AE542" i="6" s="1"/>
  <c r="AD542" i="6" a="1"/>
  <c r="AD542" i="6" s="1"/>
  <c r="AC542" i="6" a="1"/>
  <c r="AC542" i="6" s="1"/>
  <c r="AB542" i="6"/>
  <c r="AB542" i="6" a="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c r="P542" i="6" a="1"/>
  <c r="O542" i="6" a="1"/>
  <c r="O542" i="6" s="1"/>
  <c r="N542" i="6" a="1"/>
  <c r="N542" i="6" s="1"/>
  <c r="M542" i="6" a="1"/>
  <c r="M542" i="6" s="1"/>
  <c r="L542" i="6"/>
  <c r="L542" i="6" a="1"/>
  <c r="K542" i="6" a="1"/>
  <c r="K542" i="6" s="1"/>
  <c r="AI541" i="6" a="1"/>
  <c r="AI541" i="6" s="1"/>
  <c r="AH541" i="6" a="1"/>
  <c r="AH541" i="6" s="1"/>
  <c r="AG541" i="6" a="1"/>
  <c r="AG541" i="6" s="1"/>
  <c r="AF541" i="6" a="1"/>
  <c r="AF541" i="6" s="1"/>
  <c r="AE541" i="6" a="1"/>
  <c r="AE541" i="6" s="1"/>
  <c r="AD541" i="6" a="1"/>
  <c r="AD541" i="6" s="1"/>
  <c r="AC541" i="6" a="1"/>
  <c r="AC541" i="6" s="1"/>
  <c r="AB541" i="6"/>
  <c r="AB541" i="6" a="1"/>
  <c r="AA541" i="6" a="1"/>
  <c r="AA541" i="6" s="1"/>
  <c r="Z541" i="6" a="1"/>
  <c r="Z541" i="6" s="1"/>
  <c r="Y541" i="6" a="1"/>
  <c r="Y541" i="6" s="1"/>
  <c r="X541" i="6"/>
  <c r="X541" i="6" a="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c r="L541" i="6" a="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c r="X540" i="6" a="1"/>
  <c r="W540" i="6" a="1"/>
  <c r="W540" i="6" s="1"/>
  <c r="V540" i="6" a="1"/>
  <c r="V540" i="6" s="1"/>
  <c r="U540" i="6" a="1"/>
  <c r="U540" i="6" s="1"/>
  <c r="T540" i="6"/>
  <c r="T540" i="6" a="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c r="AF539" i="6" a="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c r="T539" i="6" a="1"/>
  <c r="S539" i="6" a="1"/>
  <c r="S539" i="6" s="1"/>
  <c r="R539" i="6" a="1"/>
  <c r="R539" i="6" s="1"/>
  <c r="Q539" i="6" a="1"/>
  <c r="Q539" i="6" s="1"/>
  <c r="P539" i="6"/>
  <c r="P539" i="6" a="1"/>
  <c r="O539" i="6" a="1"/>
  <c r="O539" i="6" s="1"/>
  <c r="N539" i="6" a="1"/>
  <c r="N539" i="6" s="1"/>
  <c r="M539" i="6" a="1"/>
  <c r="M539" i="6" s="1"/>
  <c r="L539" i="6" a="1"/>
  <c r="L539" i="6" s="1"/>
  <c r="K539" i="6" a="1"/>
  <c r="K539" i="6" s="1"/>
  <c r="AI538" i="6" a="1"/>
  <c r="AI538" i="6" s="1"/>
  <c r="AH538" i="6" a="1"/>
  <c r="AH538" i="6" s="1"/>
  <c r="AG538" i="6" a="1"/>
  <c r="AG538" i="6" s="1"/>
  <c r="AF538" i="6"/>
  <c r="AF538" i="6" a="1"/>
  <c r="AE538" i="6" a="1"/>
  <c r="AE538" i="6" s="1"/>
  <c r="AD538" i="6" a="1"/>
  <c r="AD538" i="6" s="1"/>
  <c r="AC538" i="6" a="1"/>
  <c r="AC538" i="6" s="1"/>
  <c r="AB538" i="6"/>
  <c r="AB538" i="6" a="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c r="P538" i="6" a="1"/>
  <c r="O538" i="6" a="1"/>
  <c r="O538" i="6" s="1"/>
  <c r="N538" i="6" a="1"/>
  <c r="N538" i="6" s="1"/>
  <c r="M538" i="6" a="1"/>
  <c r="M538" i="6" s="1"/>
  <c r="L538" i="6"/>
  <c r="L538" i="6" a="1"/>
  <c r="K538" i="6" a="1"/>
  <c r="K538" i="6" s="1"/>
  <c r="AI537" i="6" a="1"/>
  <c r="AI537" i="6" s="1"/>
  <c r="AH537" i="6" a="1"/>
  <c r="AH537" i="6" s="1"/>
  <c r="AG537" i="6" a="1"/>
  <c r="AG537" i="6" s="1"/>
  <c r="AF537" i="6" a="1"/>
  <c r="AF537" i="6" s="1"/>
  <c r="AE537" i="6" a="1"/>
  <c r="AE537" i="6" s="1"/>
  <c r="AD537" i="6" a="1"/>
  <c r="AD537" i="6" s="1"/>
  <c r="AC537" i="6" a="1"/>
  <c r="AC537" i="6" s="1"/>
  <c r="AB537" i="6"/>
  <c r="AB537" i="6" a="1"/>
  <c r="AA537" i="6" a="1"/>
  <c r="AA537" i="6" s="1"/>
  <c r="Z537" i="6" a="1"/>
  <c r="Z537" i="6" s="1"/>
  <c r="Y537" i="6" a="1"/>
  <c r="Y537" i="6" s="1"/>
  <c r="X537" i="6"/>
  <c r="X537" i="6" a="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c r="L537" i="6" a="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c r="X536" i="6" a="1"/>
  <c r="W536" i="6" a="1"/>
  <c r="W536" i="6" s="1"/>
  <c r="V536" i="6" a="1"/>
  <c r="V536" i="6" s="1"/>
  <c r="U536" i="6" a="1"/>
  <c r="U536" i="6" s="1"/>
  <c r="T536" i="6"/>
  <c r="T536" i="6" a="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c r="AF535" i="6" a="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c r="T535" i="6" a="1"/>
  <c r="S535" i="6" a="1"/>
  <c r="S535" i="6" s="1"/>
  <c r="R535" i="6" a="1"/>
  <c r="R535" i="6" s="1"/>
  <c r="Q535" i="6" a="1"/>
  <c r="Q535" i="6" s="1"/>
  <c r="P535" i="6"/>
  <c r="P535" i="6" a="1"/>
  <c r="O535" i="6" a="1"/>
  <c r="O535" i="6" s="1"/>
  <c r="N535" i="6" a="1"/>
  <c r="N535" i="6" s="1"/>
  <c r="M535" i="6" a="1"/>
  <c r="M535" i="6" s="1"/>
  <c r="L535" i="6" a="1"/>
  <c r="L535" i="6" s="1"/>
  <c r="K535" i="6" a="1"/>
  <c r="K535" i="6" s="1"/>
  <c r="AI534" i="6" a="1"/>
  <c r="AI534" i="6" s="1"/>
  <c r="AH534" i="6" a="1"/>
  <c r="AH534" i="6" s="1"/>
  <c r="AG534" i="6" a="1"/>
  <c r="AG534" i="6" s="1"/>
  <c r="AF534" i="6"/>
  <c r="AF534" i="6" a="1"/>
  <c r="AE534" i="6" a="1"/>
  <c r="AE534" i="6" s="1"/>
  <c r="AD534" i="6" a="1"/>
  <c r="AD534" i="6" s="1"/>
  <c r="AC534" i="6" a="1"/>
  <c r="AC534" i="6" s="1"/>
  <c r="AB534" i="6"/>
  <c r="AB534" i="6" a="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c r="P534" i="6" a="1"/>
  <c r="O534" i="6" a="1"/>
  <c r="O534" i="6" s="1"/>
  <c r="N534" i="6" a="1"/>
  <c r="N534" i="6" s="1"/>
  <c r="M534" i="6" a="1"/>
  <c r="M534" i="6" s="1"/>
  <c r="L534" i="6"/>
  <c r="L534" i="6" a="1"/>
  <c r="K534" i="6" a="1"/>
  <c r="K534" i="6" s="1"/>
  <c r="AI533" i="6" a="1"/>
  <c r="AI533" i="6" s="1"/>
  <c r="AH533" i="6" a="1"/>
  <c r="AH533" i="6" s="1"/>
  <c r="AG533" i="6" a="1"/>
  <c r="AG533" i="6" s="1"/>
  <c r="AF533" i="6" a="1"/>
  <c r="AF533" i="6" s="1"/>
  <c r="AE533" i="6" a="1"/>
  <c r="AE533" i="6" s="1"/>
  <c r="AD533" i="6" a="1"/>
  <c r="AD533" i="6" s="1"/>
  <c r="AC533" i="6" a="1"/>
  <c r="AC533" i="6" s="1"/>
  <c r="AB533" i="6"/>
  <c r="AB533" i="6" a="1"/>
  <c r="AA533" i="6" a="1"/>
  <c r="AA533" i="6" s="1"/>
  <c r="Z533" i="6" a="1"/>
  <c r="Z533" i="6" s="1"/>
  <c r="Y533" i="6" a="1"/>
  <c r="Y533" i="6" s="1"/>
  <c r="X533" i="6"/>
  <c r="X533" i="6" a="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c r="L533" i="6" a="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c r="X532" i="6" a="1"/>
  <c r="W532" i="6" a="1"/>
  <c r="W532" i="6" s="1"/>
  <c r="V532" i="6" a="1"/>
  <c r="V532" i="6" s="1"/>
  <c r="U532" i="6" a="1"/>
  <c r="U532" i="6" s="1"/>
  <c r="T532" i="6"/>
  <c r="T532" i="6" a="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c r="AF531" i="6" a="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c r="T531" i="6" a="1"/>
  <c r="S531" i="6" a="1"/>
  <c r="S531" i="6" s="1"/>
  <c r="R531" i="6" a="1"/>
  <c r="R531" i="6" s="1"/>
  <c r="Q531" i="6" a="1"/>
  <c r="Q531" i="6" s="1"/>
  <c r="P531" i="6"/>
  <c r="P531" i="6" a="1"/>
  <c r="O531" i="6" a="1"/>
  <c r="O531" i="6" s="1"/>
  <c r="N531" i="6" a="1"/>
  <c r="N531" i="6" s="1"/>
  <c r="M531" i="6" a="1"/>
  <c r="M531" i="6" s="1"/>
  <c r="L531" i="6" a="1"/>
  <c r="L531" i="6" s="1"/>
  <c r="K531" i="6" a="1"/>
  <c r="K531" i="6" s="1"/>
  <c r="AI530" i="6" a="1"/>
  <c r="AI530" i="6" s="1"/>
  <c r="AH530" i="6" a="1"/>
  <c r="AH530" i="6" s="1"/>
  <c r="AG530" i="6" a="1"/>
  <c r="AG530" i="6" s="1"/>
  <c r="AF530" i="6"/>
  <c r="AF530" i="6" a="1"/>
  <c r="AE530" i="6" a="1"/>
  <c r="AE530" i="6" s="1"/>
  <c r="AD530" i="6" a="1"/>
  <c r="AD530" i="6" s="1"/>
  <c r="AC530" i="6" a="1"/>
  <c r="AC530" i="6" s="1"/>
  <c r="AB530" i="6"/>
  <c r="AB530" i="6" a="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c r="P530" i="6" a="1"/>
  <c r="O530" i="6" a="1"/>
  <c r="O530" i="6" s="1"/>
  <c r="N530" i="6" a="1"/>
  <c r="N530" i="6" s="1"/>
  <c r="M530" i="6" a="1"/>
  <c r="M530" i="6" s="1"/>
  <c r="L530" i="6"/>
  <c r="L530" i="6" a="1"/>
  <c r="K530" i="6" a="1"/>
  <c r="K530" i="6" s="1"/>
  <c r="AI529" i="6" a="1"/>
  <c r="AI529" i="6" s="1"/>
  <c r="AH529" i="6" a="1"/>
  <c r="AH529" i="6" s="1"/>
  <c r="AG529" i="6" a="1"/>
  <c r="AG529" i="6" s="1"/>
  <c r="AF529" i="6" a="1"/>
  <c r="AF529" i="6" s="1"/>
  <c r="AE529" i="6" a="1"/>
  <c r="AE529" i="6" s="1"/>
  <c r="AD529" i="6" a="1"/>
  <c r="AD529" i="6" s="1"/>
  <c r="AC529" i="6" a="1"/>
  <c r="AC529" i="6" s="1"/>
  <c r="AB529" i="6"/>
  <c r="AB529" i="6" a="1"/>
  <c r="AA529" i="6" a="1"/>
  <c r="AA529" i="6" s="1"/>
  <c r="Z529" i="6" a="1"/>
  <c r="Z529" i="6" s="1"/>
  <c r="Y529" i="6" a="1"/>
  <c r="Y529" i="6" s="1"/>
  <c r="X529" i="6"/>
  <c r="X529" i="6" a="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c r="L529" i="6" a="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c r="X528" i="6" a="1"/>
  <c r="W528" i="6" a="1"/>
  <c r="W528" i="6" s="1"/>
  <c r="V528" i="6" a="1"/>
  <c r="V528" i="6" s="1"/>
  <c r="U528" i="6" a="1"/>
  <c r="U528" i="6" s="1"/>
  <c r="T528" i="6"/>
  <c r="T528" i="6" a="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c r="AF527" i="6" a="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c r="T527" i="6" a="1"/>
  <c r="S527" i="6" a="1"/>
  <c r="S527" i="6" s="1"/>
  <c r="R527" i="6" a="1"/>
  <c r="R527" i="6" s="1"/>
  <c r="Q527" i="6" a="1"/>
  <c r="Q527" i="6" s="1"/>
  <c r="P527" i="6"/>
  <c r="P527" i="6" a="1"/>
  <c r="O527" i="6" a="1"/>
  <c r="O527" i="6" s="1"/>
  <c r="N527" i="6" a="1"/>
  <c r="N527" i="6" s="1"/>
  <c r="M527" i="6" a="1"/>
  <c r="M527" i="6" s="1"/>
  <c r="L527" i="6" a="1"/>
  <c r="L527" i="6" s="1"/>
  <c r="K527" i="6" a="1"/>
  <c r="K527" i="6" s="1"/>
  <c r="AI526" i="6" a="1"/>
  <c r="AI526" i="6" s="1"/>
  <c r="AH526" i="6" a="1"/>
  <c r="AH526" i="6" s="1"/>
  <c r="AG526" i="6" a="1"/>
  <c r="AG526" i="6" s="1"/>
  <c r="AF526" i="6"/>
  <c r="AF526" i="6" a="1"/>
  <c r="AE526" i="6" a="1"/>
  <c r="AE526" i="6" s="1"/>
  <c r="AD526" i="6" a="1"/>
  <c r="AD526" i="6" s="1"/>
  <c r="AC526" i="6" a="1"/>
  <c r="AC526" i="6" s="1"/>
  <c r="AB526" i="6"/>
  <c r="AB526" i="6" a="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c r="P526" i="6" a="1"/>
  <c r="O526" i="6" a="1"/>
  <c r="O526" i="6" s="1"/>
  <c r="N526" i="6" a="1"/>
  <c r="N526" i="6" s="1"/>
  <c r="M526" i="6" a="1"/>
  <c r="M526" i="6" s="1"/>
  <c r="L526" i="6"/>
  <c r="L526" i="6" a="1"/>
  <c r="K526" i="6" a="1"/>
  <c r="K526" i="6" s="1"/>
  <c r="AI525" i="6" a="1"/>
  <c r="AI525" i="6" s="1"/>
  <c r="AH525" i="6" a="1"/>
  <c r="AH525" i="6" s="1"/>
  <c r="AG525" i="6" a="1"/>
  <c r="AG525" i="6" s="1"/>
  <c r="AF525" i="6" a="1"/>
  <c r="AF525" i="6" s="1"/>
  <c r="AE525" i="6" a="1"/>
  <c r="AE525" i="6" s="1"/>
  <c r="AD525" i="6" a="1"/>
  <c r="AD525" i="6" s="1"/>
  <c r="AC525" i="6" a="1"/>
  <c r="AC525" i="6" s="1"/>
  <c r="AB525" i="6"/>
  <c r="AB525" i="6" a="1"/>
  <c r="AA525" i="6" a="1"/>
  <c r="AA525" i="6" s="1"/>
  <c r="Z525" i="6" a="1"/>
  <c r="Z525" i="6" s="1"/>
  <c r="Y525" i="6" a="1"/>
  <c r="Y525" i="6" s="1"/>
  <c r="X525" i="6"/>
  <c r="X525" i="6" a="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c r="L525" i="6" a="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c r="X524" i="6" a="1"/>
  <c r="W524" i="6" a="1"/>
  <c r="W524" i="6" s="1"/>
  <c r="V524" i="6" a="1"/>
  <c r="V524" i="6" s="1"/>
  <c r="U524" i="6" a="1"/>
  <c r="U524" i="6" s="1"/>
  <c r="T524" i="6"/>
  <c r="T524" i="6" a="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c r="AF523" i="6" a="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c r="T523" i="6" a="1"/>
  <c r="S523" i="6" a="1"/>
  <c r="S523" i="6" s="1"/>
  <c r="R523" i="6" a="1"/>
  <c r="R523" i="6" s="1"/>
  <c r="Q523" i="6" a="1"/>
  <c r="Q523" i="6" s="1"/>
  <c r="P523" i="6"/>
  <c r="P523" i="6" a="1"/>
  <c r="O523" i="6" a="1"/>
  <c r="O523" i="6" s="1"/>
  <c r="N523" i="6" a="1"/>
  <c r="N523" i="6" s="1"/>
  <c r="M523" i="6" a="1"/>
  <c r="M523" i="6" s="1"/>
  <c r="L523" i="6" a="1"/>
  <c r="L523" i="6" s="1"/>
  <c r="K523" i="6" a="1"/>
  <c r="K523" i="6" s="1"/>
  <c r="AI522" i="6" a="1"/>
  <c r="AI522" i="6" s="1"/>
  <c r="AH522" i="6" a="1"/>
  <c r="AH522" i="6" s="1"/>
  <c r="AG522" i="6" a="1"/>
  <c r="AG522" i="6" s="1"/>
  <c r="AF522" i="6"/>
  <c r="AF522" i="6" a="1"/>
  <c r="AE522" i="6" a="1"/>
  <c r="AE522" i="6" s="1"/>
  <c r="AD522" i="6" a="1"/>
  <c r="AD522" i="6" s="1"/>
  <c r="AC522" i="6" a="1"/>
  <c r="AC522" i="6" s="1"/>
  <c r="AB522" i="6"/>
  <c r="AB522" i="6" a="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c r="P522" i="6" a="1"/>
  <c r="O522" i="6" a="1"/>
  <c r="O522" i="6" s="1"/>
  <c r="N522" i="6" a="1"/>
  <c r="N522" i="6" s="1"/>
  <c r="M522" i="6" a="1"/>
  <c r="M522" i="6" s="1"/>
  <c r="L522" i="6"/>
  <c r="L522" i="6" a="1"/>
  <c r="K522" i="6" a="1"/>
  <c r="K522" i="6" s="1"/>
  <c r="AI521" i="6" a="1"/>
  <c r="AI521" i="6" s="1"/>
  <c r="AH521" i="6" a="1"/>
  <c r="AH521" i="6" s="1"/>
  <c r="AG521" i="6" a="1"/>
  <c r="AG521" i="6" s="1"/>
  <c r="AF521" i="6" a="1"/>
  <c r="AF521" i="6" s="1"/>
  <c r="AE521" i="6" a="1"/>
  <c r="AE521" i="6" s="1"/>
  <c r="AD521" i="6" a="1"/>
  <c r="AD521" i="6" s="1"/>
  <c r="AC521" i="6" a="1"/>
  <c r="AC521" i="6" s="1"/>
  <c r="AB521" i="6"/>
  <c r="AB521" i="6" a="1"/>
  <c r="AA521" i="6" a="1"/>
  <c r="AA521" i="6" s="1"/>
  <c r="Z521" i="6" a="1"/>
  <c r="Z521" i="6" s="1"/>
  <c r="Y521" i="6" a="1"/>
  <c r="Y521" i="6" s="1"/>
  <c r="X521" i="6"/>
  <c r="X521" i="6" a="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c r="L521" i="6" a="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c r="X520" i="6" a="1"/>
  <c r="W520" i="6" a="1"/>
  <c r="W520" i="6" s="1"/>
  <c r="V520" i="6" a="1"/>
  <c r="V520" i="6" s="1"/>
  <c r="U520" i="6" a="1"/>
  <c r="U520" i="6" s="1"/>
  <c r="T520" i="6"/>
  <c r="T520" i="6" a="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c r="AF519" i="6" a="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c r="T519" i="6" a="1"/>
  <c r="S519" i="6" a="1"/>
  <c r="S519" i="6" s="1"/>
  <c r="R519" i="6" a="1"/>
  <c r="R519" i="6" s="1"/>
  <c r="Q519" i="6" a="1"/>
  <c r="Q519" i="6" s="1"/>
  <c r="P519" i="6"/>
  <c r="P519" i="6" a="1"/>
  <c r="O519" i="6" a="1"/>
  <c r="O519" i="6" s="1"/>
  <c r="N519" i="6" a="1"/>
  <c r="N519" i="6" s="1"/>
  <c r="M519" i="6" a="1"/>
  <c r="M519" i="6" s="1"/>
  <c r="L519" i="6" a="1"/>
  <c r="L519" i="6" s="1"/>
  <c r="K519" i="6" a="1"/>
  <c r="K519" i="6" s="1"/>
  <c r="AI518" i="6" a="1"/>
  <c r="AI518" i="6" s="1"/>
  <c r="AH518" i="6" a="1"/>
  <c r="AH518" i="6" s="1"/>
  <c r="AG518" i="6" a="1"/>
  <c r="AG518" i="6" s="1"/>
  <c r="AF518" i="6"/>
  <c r="AF518" i="6" a="1"/>
  <c r="AE518" i="6" a="1"/>
  <c r="AE518" i="6" s="1"/>
  <c r="AD518" i="6" a="1"/>
  <c r="AD518" i="6" s="1"/>
  <c r="AC518" i="6" a="1"/>
  <c r="AC518" i="6" s="1"/>
  <c r="AB518" i="6"/>
  <c r="AB518" i="6" a="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c r="P518" i="6" a="1"/>
  <c r="O518" i="6" a="1"/>
  <c r="O518" i="6" s="1"/>
  <c r="N518" i="6" a="1"/>
  <c r="N518" i="6" s="1"/>
  <c r="M518" i="6" a="1"/>
  <c r="M518" i="6" s="1"/>
  <c r="L518" i="6"/>
  <c r="L518" i="6" a="1"/>
  <c r="K518" i="6" a="1"/>
  <c r="K518" i="6" s="1"/>
  <c r="AI517" i="6" a="1"/>
  <c r="AI517" i="6" s="1"/>
  <c r="AH517" i="6" a="1"/>
  <c r="AH517" i="6" s="1"/>
  <c r="AG517" i="6" a="1"/>
  <c r="AG517" i="6" s="1"/>
  <c r="AF517" i="6" a="1"/>
  <c r="AF517" i="6" s="1"/>
  <c r="AE517" i="6" a="1"/>
  <c r="AE517" i="6" s="1"/>
  <c r="AD517" i="6" a="1"/>
  <c r="AD517" i="6" s="1"/>
  <c r="AC517" i="6" a="1"/>
  <c r="AC517" i="6" s="1"/>
  <c r="AB517" i="6"/>
  <c r="AB517" i="6" a="1"/>
  <c r="AA517" i="6" a="1"/>
  <c r="AA517" i="6" s="1"/>
  <c r="Z517" i="6" a="1"/>
  <c r="Z517" i="6" s="1"/>
  <c r="Y517" i="6" a="1"/>
  <c r="Y517" i="6" s="1"/>
  <c r="X517" i="6"/>
  <c r="X517" i="6" a="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c r="L517" i="6" a="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c r="X516" i="6" a="1"/>
  <c r="W516" i="6" a="1"/>
  <c r="W516" i="6" s="1"/>
  <c r="V516" i="6" a="1"/>
  <c r="V516" i="6" s="1"/>
  <c r="U516" i="6" a="1"/>
  <c r="U516" i="6" s="1"/>
  <c r="T516" i="6"/>
  <c r="T516" i="6" a="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c r="AF515" i="6" a="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c r="T515" i="6" a="1"/>
  <c r="S515" i="6" a="1"/>
  <c r="S515" i="6" s="1"/>
  <c r="R515" i="6" a="1"/>
  <c r="R515" i="6" s="1"/>
  <c r="Q515" i="6" a="1"/>
  <c r="Q515" i="6" s="1"/>
  <c r="P515" i="6"/>
  <c r="P515" i="6" a="1"/>
  <c r="O515" i="6" a="1"/>
  <c r="O515" i="6" s="1"/>
  <c r="N515" i="6" a="1"/>
  <c r="N515" i="6" s="1"/>
  <c r="M515" i="6" a="1"/>
  <c r="M515" i="6" s="1"/>
  <c r="L515" i="6" a="1"/>
  <c r="L515" i="6" s="1"/>
  <c r="K515" i="6" a="1"/>
  <c r="K515" i="6" s="1"/>
  <c r="AI514" i="6" a="1"/>
  <c r="AI514" i="6" s="1"/>
  <c r="AH514" i="6" a="1"/>
  <c r="AH514" i="6" s="1"/>
  <c r="AG514" i="6" a="1"/>
  <c r="AG514" i="6" s="1"/>
  <c r="AF514" i="6"/>
  <c r="AF514" i="6" a="1"/>
  <c r="AE514" i="6" a="1"/>
  <c r="AE514" i="6" s="1"/>
  <c r="AD514" i="6" a="1"/>
  <c r="AD514" i="6" s="1"/>
  <c r="AC514" i="6" a="1"/>
  <c r="AC514" i="6" s="1"/>
  <c r="AB514" i="6"/>
  <c r="AB514" i="6" a="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c r="P514" i="6" a="1"/>
  <c r="O514" i="6" a="1"/>
  <c r="O514" i="6" s="1"/>
  <c r="N514" i="6" a="1"/>
  <c r="N514" i="6" s="1"/>
  <c r="M514" i="6" a="1"/>
  <c r="M514" i="6" s="1"/>
  <c r="L514" i="6"/>
  <c r="L514" i="6" a="1"/>
  <c r="K514" i="6" a="1"/>
  <c r="K514" i="6" s="1"/>
  <c r="AI513" i="6" a="1"/>
  <c r="AI513" i="6" s="1"/>
  <c r="AH513" i="6" a="1"/>
  <c r="AH513" i="6" s="1"/>
  <c r="AG513" i="6" a="1"/>
  <c r="AG513" i="6" s="1"/>
  <c r="AF513" i="6" a="1"/>
  <c r="AF513" i="6" s="1"/>
  <c r="AE513" i="6" a="1"/>
  <c r="AE513" i="6" s="1"/>
  <c r="AD513" i="6" a="1"/>
  <c r="AD513" i="6" s="1"/>
  <c r="AC513" i="6" a="1"/>
  <c r="AC513" i="6" s="1"/>
  <c r="AB513" i="6"/>
  <c r="AB513" i="6" a="1"/>
  <c r="AA513" i="6" a="1"/>
  <c r="AA513" i="6" s="1"/>
  <c r="Z513" i="6" a="1"/>
  <c r="Z513" i="6" s="1"/>
  <c r="Y513" i="6" a="1"/>
  <c r="Y513" i="6" s="1"/>
  <c r="X513" i="6"/>
  <c r="X513" i="6" a="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c r="L513" i="6" a="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c r="X512" i="6" a="1"/>
  <c r="W512" i="6" a="1"/>
  <c r="W512" i="6" s="1"/>
  <c r="V512" i="6" a="1"/>
  <c r="V512" i="6" s="1"/>
  <c r="U512" i="6" a="1"/>
  <c r="U512" i="6" s="1"/>
  <c r="T512" i="6"/>
  <c r="T512" i="6" a="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c r="AF511" i="6" a="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c r="T511" i="6" a="1"/>
  <c r="S511" i="6" a="1"/>
  <c r="S511" i="6" s="1"/>
  <c r="R511" i="6" a="1"/>
  <c r="R511" i="6" s="1"/>
  <c r="Q511" i="6" a="1"/>
  <c r="Q511" i="6" s="1"/>
  <c r="P511" i="6"/>
  <c r="P511" i="6" a="1"/>
  <c r="O511" i="6" a="1"/>
  <c r="O511" i="6" s="1"/>
  <c r="N511" i="6" a="1"/>
  <c r="N511" i="6" s="1"/>
  <c r="M511" i="6" a="1"/>
  <c r="M511" i="6" s="1"/>
  <c r="L511" i="6" a="1"/>
  <c r="L511" i="6" s="1"/>
  <c r="K511" i="6" a="1"/>
  <c r="K511" i="6" s="1"/>
  <c r="AI510" i="6" a="1"/>
  <c r="AI510" i="6" s="1"/>
  <c r="AH510" i="6" a="1"/>
  <c r="AH510" i="6" s="1"/>
  <c r="AG510" i="6" a="1"/>
  <c r="AG510" i="6" s="1"/>
  <c r="AF510" i="6"/>
  <c r="AF510" i="6" a="1"/>
  <c r="AE510" i="6" a="1"/>
  <c r="AE510" i="6" s="1"/>
  <c r="AD510" i="6" a="1"/>
  <c r="AD510" i="6" s="1"/>
  <c r="AC510" i="6" a="1"/>
  <c r="AC510" i="6" s="1"/>
  <c r="AB510" i="6"/>
  <c r="AB510" i="6" a="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c r="P510" i="6" a="1"/>
  <c r="O510" i="6" a="1"/>
  <c r="O510" i="6" s="1"/>
  <c r="N510" i="6" a="1"/>
  <c r="N510" i="6" s="1"/>
  <c r="M510" i="6" a="1"/>
  <c r="M510" i="6" s="1"/>
  <c r="L510" i="6"/>
  <c r="L510" i="6" a="1"/>
  <c r="K510" i="6" a="1"/>
  <c r="K510" i="6" s="1"/>
  <c r="AI509" i="6" a="1"/>
  <c r="AI509" i="6" s="1"/>
  <c r="AH509" i="6" a="1"/>
  <c r="AH509" i="6" s="1"/>
  <c r="AG509" i="6" a="1"/>
  <c r="AG509" i="6" s="1"/>
  <c r="AF509" i="6" a="1"/>
  <c r="AF509" i="6" s="1"/>
  <c r="AE509" i="6" a="1"/>
  <c r="AE509" i="6" s="1"/>
  <c r="AD509" i="6" a="1"/>
  <c r="AD509" i="6" s="1"/>
  <c r="AC509" i="6" a="1"/>
  <c r="AC509" i="6" s="1"/>
  <c r="AB509" i="6"/>
  <c r="AB509" i="6" a="1"/>
  <c r="AA509" i="6" a="1"/>
  <c r="AA509" i="6" s="1"/>
  <c r="Z509" i="6" a="1"/>
  <c r="Z509" i="6" s="1"/>
  <c r="Y509" i="6" a="1"/>
  <c r="Y509" i="6" s="1"/>
  <c r="X509" i="6"/>
  <c r="X509" i="6" a="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c r="L509" i="6" a="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c r="X508" i="6" a="1"/>
  <c r="W508" i="6" a="1"/>
  <c r="W508" i="6" s="1"/>
  <c r="V508" i="6" a="1"/>
  <c r="V508" i="6" s="1"/>
  <c r="U508" i="6" a="1"/>
  <c r="U508" i="6" s="1"/>
  <c r="T508" i="6"/>
  <c r="T508" i="6" a="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c r="AF507" i="6" a="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c r="T507" i="6" a="1"/>
  <c r="S507" i="6" a="1"/>
  <c r="S507" i="6" s="1"/>
  <c r="R507" i="6" a="1"/>
  <c r="R507" i="6" s="1"/>
  <c r="Q507" i="6" a="1"/>
  <c r="Q507" i="6" s="1"/>
  <c r="P507" i="6"/>
  <c r="P507" i="6" a="1"/>
  <c r="O507" i="6" a="1"/>
  <c r="O507" i="6" s="1"/>
  <c r="N507" i="6" a="1"/>
  <c r="N507" i="6" s="1"/>
  <c r="M507" i="6" a="1"/>
  <c r="M507" i="6" s="1"/>
  <c r="L507" i="6" a="1"/>
  <c r="L507" i="6" s="1"/>
  <c r="K507" i="6" a="1"/>
  <c r="K507" i="6" s="1"/>
  <c r="AI506" i="6" a="1"/>
  <c r="AI506" i="6" s="1"/>
  <c r="AH506" i="6" a="1"/>
  <c r="AH506" i="6" s="1"/>
  <c r="AG506" i="6" a="1"/>
  <c r="AG506" i="6" s="1"/>
  <c r="AF506" i="6"/>
  <c r="AF506" i="6" a="1"/>
  <c r="AE506" i="6" a="1"/>
  <c r="AE506" i="6" s="1"/>
  <c r="AD506" i="6" a="1"/>
  <c r="AD506" i="6" s="1"/>
  <c r="AC506" i="6" a="1"/>
  <c r="AC506" i="6" s="1"/>
  <c r="AB506" i="6"/>
  <c r="AB506" i="6" a="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c r="P506" i="6" a="1"/>
  <c r="O506" i="6" a="1"/>
  <c r="O506" i="6" s="1"/>
  <c r="N506" i="6" a="1"/>
  <c r="N506" i="6" s="1"/>
  <c r="M506" i="6" a="1"/>
  <c r="M506" i="6" s="1"/>
  <c r="L506" i="6"/>
  <c r="L506" i="6" a="1"/>
  <c r="K506" i="6" a="1"/>
  <c r="K506" i="6" s="1"/>
  <c r="AI505" i="6" a="1"/>
  <c r="AI505" i="6" s="1"/>
  <c r="AH505" i="6" a="1"/>
  <c r="AH505" i="6" s="1"/>
  <c r="AG505" i="6" a="1"/>
  <c r="AG505" i="6" s="1"/>
  <c r="AF505" i="6" a="1"/>
  <c r="AF505" i="6" s="1"/>
  <c r="AE505" i="6" a="1"/>
  <c r="AE505" i="6" s="1"/>
  <c r="AD505" i="6" a="1"/>
  <c r="AD505" i="6" s="1"/>
  <c r="AC505" i="6" a="1"/>
  <c r="AC505" i="6" s="1"/>
  <c r="AB505" i="6"/>
  <c r="AB505" i="6" a="1"/>
  <c r="AA505" i="6" a="1"/>
  <c r="AA505" i="6" s="1"/>
  <c r="Z505" i="6" a="1"/>
  <c r="Z505" i="6" s="1"/>
  <c r="Y505" i="6" a="1"/>
  <c r="Y505" i="6" s="1"/>
  <c r="X505" i="6"/>
  <c r="X505" i="6" a="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c r="L505" i="6" a="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c r="X504" i="6" a="1"/>
  <c r="W504" i="6" a="1"/>
  <c r="W504" i="6" s="1"/>
  <c r="V504" i="6" a="1"/>
  <c r="V504" i="6" s="1"/>
  <c r="U504" i="6" a="1"/>
  <c r="U504" i="6" s="1"/>
  <c r="T504" i="6"/>
  <c r="T504" i="6" a="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c r="AF503" i="6" a="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c r="T503" i="6" a="1"/>
  <c r="S503" i="6" a="1"/>
  <c r="S503" i="6" s="1"/>
  <c r="R503" i="6" a="1"/>
  <c r="R503" i="6" s="1"/>
  <c r="Q503" i="6" a="1"/>
  <c r="Q503" i="6" s="1"/>
  <c r="P503" i="6"/>
  <c r="P503" i="6" a="1"/>
  <c r="O503" i="6" a="1"/>
  <c r="O503" i="6" s="1"/>
  <c r="N503" i="6" a="1"/>
  <c r="N503" i="6" s="1"/>
  <c r="M503" i="6" a="1"/>
  <c r="M503" i="6" s="1"/>
  <c r="L503" i="6" a="1"/>
  <c r="L503" i="6" s="1"/>
  <c r="K503" i="6" a="1"/>
  <c r="K503" i="6" s="1"/>
  <c r="AI502" i="6" a="1"/>
  <c r="AI502" i="6" s="1"/>
  <c r="AH502" i="6" a="1"/>
  <c r="AH502" i="6" s="1"/>
  <c r="AG502" i="6" a="1"/>
  <c r="AG502" i="6" s="1"/>
  <c r="AF502" i="6"/>
  <c r="AF502" i="6" a="1"/>
  <c r="AE502" i="6" a="1"/>
  <c r="AE502" i="6" s="1"/>
  <c r="AD502" i="6" a="1"/>
  <c r="AD502" i="6" s="1"/>
  <c r="AC502" i="6" a="1"/>
  <c r="AC502" i="6" s="1"/>
  <c r="AB502" i="6"/>
  <c r="AB502" i="6" a="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c r="P502" i="6" a="1"/>
  <c r="O502" i="6" a="1"/>
  <c r="O502" i="6" s="1"/>
  <c r="N502" i="6" a="1"/>
  <c r="N502" i="6" s="1"/>
  <c r="M502" i="6" a="1"/>
  <c r="M502" i="6" s="1"/>
  <c r="L502" i="6"/>
  <c r="L502" i="6" a="1"/>
  <c r="K502" i="6" a="1"/>
  <c r="K502" i="6" s="1"/>
  <c r="AI501" i="6" a="1"/>
  <c r="AI501" i="6" s="1"/>
  <c r="AH501" i="6" a="1"/>
  <c r="AH501" i="6" s="1"/>
  <c r="AG501" i="6" a="1"/>
  <c r="AG501" i="6" s="1"/>
  <c r="AF501" i="6" a="1"/>
  <c r="AF501" i="6" s="1"/>
  <c r="AE501" i="6" a="1"/>
  <c r="AE501" i="6" s="1"/>
  <c r="AD501" i="6" a="1"/>
  <c r="AD501" i="6" s="1"/>
  <c r="AC501" i="6" a="1"/>
  <c r="AC501" i="6" s="1"/>
  <c r="AB501" i="6"/>
  <c r="AB501" i="6" a="1"/>
  <c r="AA501" i="6" a="1"/>
  <c r="AA501" i="6" s="1"/>
  <c r="Z501" i="6" a="1"/>
  <c r="Z501" i="6" s="1"/>
  <c r="Y501" i="6" a="1"/>
  <c r="Y501" i="6" s="1"/>
  <c r="X501" i="6"/>
  <c r="X501" i="6" a="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c r="L501" i="6" a="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c r="X500" i="6" a="1"/>
  <c r="W500" i="6" a="1"/>
  <c r="W500" i="6" s="1"/>
  <c r="V500" i="6" a="1"/>
  <c r="V500" i="6" s="1"/>
  <c r="U500" i="6" a="1"/>
  <c r="U500" i="6" s="1"/>
  <c r="T500" i="6"/>
  <c r="T500" i="6" a="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c r="AF499" i="6" a="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c r="T499" i="6" a="1"/>
  <c r="S499" i="6" a="1"/>
  <c r="S499" i="6" s="1"/>
  <c r="R499" i="6" a="1"/>
  <c r="R499" i="6" s="1"/>
  <c r="Q499" i="6" a="1"/>
  <c r="Q499" i="6" s="1"/>
  <c r="P499" i="6"/>
  <c r="P499" i="6" a="1"/>
  <c r="O499" i="6" a="1"/>
  <c r="O499" i="6" s="1"/>
  <c r="N499" i="6" a="1"/>
  <c r="N499" i="6" s="1"/>
  <c r="M499" i="6" a="1"/>
  <c r="M499" i="6" s="1"/>
  <c r="L499" i="6" a="1"/>
  <c r="L499" i="6" s="1"/>
  <c r="K499" i="6" a="1"/>
  <c r="K499" i="6" s="1"/>
  <c r="AI498" i="6" a="1"/>
  <c r="AI498" i="6" s="1"/>
  <c r="AH498" i="6" a="1"/>
  <c r="AH498" i="6" s="1"/>
  <c r="AG498" i="6" a="1"/>
  <c r="AG498" i="6" s="1"/>
  <c r="AF498" i="6"/>
  <c r="AF498" i="6" a="1"/>
  <c r="AE498" i="6" a="1"/>
  <c r="AE498" i="6" s="1"/>
  <c r="AD498" i="6" a="1"/>
  <c r="AD498" i="6" s="1"/>
  <c r="AC498" i="6" a="1"/>
  <c r="AC498" i="6" s="1"/>
  <c r="AB498" i="6"/>
  <c r="AB498" i="6" a="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c r="P498" i="6" a="1"/>
  <c r="O498" i="6" a="1"/>
  <c r="O498" i="6" s="1"/>
  <c r="N498" i="6" a="1"/>
  <c r="N498" i="6" s="1"/>
  <c r="M498" i="6" a="1"/>
  <c r="M498" i="6" s="1"/>
  <c r="L498" i="6"/>
  <c r="L498" i="6" a="1"/>
  <c r="K498" i="6" a="1"/>
  <c r="K498" i="6" s="1"/>
  <c r="AI497" i="6" a="1"/>
  <c r="AI497" i="6" s="1"/>
  <c r="AH497" i="6" a="1"/>
  <c r="AH497" i="6" s="1"/>
  <c r="AG497" i="6" a="1"/>
  <c r="AG497" i="6" s="1"/>
  <c r="AF497" i="6" a="1"/>
  <c r="AF497" i="6" s="1"/>
  <c r="AE497" i="6" a="1"/>
  <c r="AE497" i="6" s="1"/>
  <c r="AD497" i="6" a="1"/>
  <c r="AD497" i="6" s="1"/>
  <c r="AC497" i="6" a="1"/>
  <c r="AC497" i="6" s="1"/>
  <c r="AB497" i="6"/>
  <c r="AB497" i="6" a="1"/>
  <c r="AA497" i="6" a="1"/>
  <c r="AA497" i="6" s="1"/>
  <c r="Z497" i="6" a="1"/>
  <c r="Z497" i="6" s="1"/>
  <c r="Y497" i="6" a="1"/>
  <c r="Y497" i="6" s="1"/>
  <c r="X497" i="6"/>
  <c r="X497" i="6" a="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c r="L497" i="6" a="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c r="X496" i="6" a="1"/>
  <c r="W496" i="6" a="1"/>
  <c r="W496" i="6" s="1"/>
  <c r="V496" i="6" a="1"/>
  <c r="V496" i="6" s="1"/>
  <c r="U496" i="6" a="1"/>
  <c r="U496" i="6" s="1"/>
  <c r="T496" i="6"/>
  <c r="T496" i="6" a="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c r="AF495" i="6" a="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c r="T495" i="6" a="1"/>
  <c r="S495" i="6" a="1"/>
  <c r="S495" i="6" s="1"/>
  <c r="R495" i="6" a="1"/>
  <c r="R495" i="6" s="1"/>
  <c r="Q495" i="6" a="1"/>
  <c r="Q495" i="6" s="1"/>
  <c r="P495" i="6"/>
  <c r="P495" i="6" a="1"/>
  <c r="O495" i="6" a="1"/>
  <c r="O495" i="6" s="1"/>
  <c r="N495" i="6" a="1"/>
  <c r="N495" i="6" s="1"/>
  <c r="M495" i="6" a="1"/>
  <c r="M495" i="6" s="1"/>
  <c r="L495" i="6" a="1"/>
  <c r="L495" i="6" s="1"/>
  <c r="K495" i="6" a="1"/>
  <c r="K495" i="6" s="1"/>
  <c r="AI494" i="6" a="1"/>
  <c r="AI494" i="6" s="1"/>
  <c r="AH494" i="6" a="1"/>
  <c r="AH494" i="6" s="1"/>
  <c r="AG494" i="6" a="1"/>
  <c r="AG494" i="6" s="1"/>
  <c r="AF494" i="6"/>
  <c r="AF494" i="6" a="1"/>
  <c r="AE494" i="6" a="1"/>
  <c r="AE494" i="6" s="1"/>
  <c r="AD494" i="6" a="1"/>
  <c r="AD494" i="6" s="1"/>
  <c r="AC494" i="6" a="1"/>
  <c r="AC494" i="6" s="1"/>
  <c r="AB494" i="6"/>
  <c r="AB494" i="6" a="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c r="P494" i="6" a="1"/>
  <c r="O494" i="6" a="1"/>
  <c r="O494" i="6" s="1"/>
  <c r="N494" i="6" a="1"/>
  <c r="N494" i="6" s="1"/>
  <c r="M494" i="6" a="1"/>
  <c r="M494" i="6" s="1"/>
  <c r="L494" i="6"/>
  <c r="L494" i="6" a="1"/>
  <c r="K494" i="6" a="1"/>
  <c r="K494" i="6" s="1"/>
  <c r="AI493" i="6" a="1"/>
  <c r="AI493" i="6" s="1"/>
  <c r="AH493" i="6" a="1"/>
  <c r="AH493" i="6" s="1"/>
  <c r="AG493" i="6" a="1"/>
  <c r="AG493" i="6" s="1"/>
  <c r="AF493" i="6" a="1"/>
  <c r="AF493" i="6" s="1"/>
  <c r="AE493" i="6" a="1"/>
  <c r="AE493" i="6" s="1"/>
  <c r="AD493" i="6" a="1"/>
  <c r="AD493" i="6" s="1"/>
  <c r="AC493" i="6" a="1"/>
  <c r="AC493" i="6" s="1"/>
  <c r="AB493" i="6"/>
  <c r="AB493" i="6" a="1"/>
  <c r="AA493" i="6" a="1"/>
  <c r="AA493" i="6" s="1"/>
  <c r="Z493" i="6" a="1"/>
  <c r="Z493" i="6" s="1"/>
  <c r="Y493" i="6" a="1"/>
  <c r="Y493" i="6" s="1"/>
  <c r="X493" i="6"/>
  <c r="X493" i="6" a="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c r="L493" i="6" a="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c r="X492" i="6" a="1"/>
  <c r="W492" i="6" a="1"/>
  <c r="W492" i="6" s="1"/>
  <c r="V492" i="6" a="1"/>
  <c r="V492" i="6" s="1"/>
  <c r="U492" i="6" a="1"/>
  <c r="U492" i="6" s="1"/>
  <c r="T492" i="6"/>
  <c r="T492" i="6" a="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c r="AF491" i="6" a="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c r="T491" i="6" a="1"/>
  <c r="S491" i="6" a="1"/>
  <c r="S491" i="6" s="1"/>
  <c r="R491" i="6" a="1"/>
  <c r="R491" i="6" s="1"/>
  <c r="Q491" i="6" a="1"/>
  <c r="Q491" i="6" s="1"/>
  <c r="P491" i="6"/>
  <c r="P491" i="6" a="1"/>
  <c r="O491" i="6" a="1"/>
  <c r="O491" i="6" s="1"/>
  <c r="N491" i="6" a="1"/>
  <c r="N491" i="6" s="1"/>
  <c r="M491" i="6" a="1"/>
  <c r="M491" i="6" s="1"/>
  <c r="L491" i="6" a="1"/>
  <c r="L491" i="6" s="1"/>
  <c r="K491" i="6" a="1"/>
  <c r="K491" i="6" s="1"/>
  <c r="AI490" i="6" a="1"/>
  <c r="AI490" i="6" s="1"/>
  <c r="AH490" i="6" a="1"/>
  <c r="AH490" i="6" s="1"/>
  <c r="AG490" i="6" a="1"/>
  <c r="AG490" i="6" s="1"/>
  <c r="AF490" i="6"/>
  <c r="AF490" i="6" a="1"/>
  <c r="AE490" i="6" a="1"/>
  <c r="AE490" i="6" s="1"/>
  <c r="AD490" i="6" a="1"/>
  <c r="AD490" i="6" s="1"/>
  <c r="AC490" i="6" a="1"/>
  <c r="AC490" i="6" s="1"/>
  <c r="AB490" i="6"/>
  <c r="AB490" i="6" a="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c r="P490" i="6" a="1"/>
  <c r="O490" i="6" a="1"/>
  <c r="O490" i="6" s="1"/>
  <c r="N490" i="6" a="1"/>
  <c r="N490" i="6" s="1"/>
  <c r="M490" i="6" a="1"/>
  <c r="M490" i="6" s="1"/>
  <c r="L490" i="6"/>
  <c r="L490" i="6" a="1"/>
  <c r="K490" i="6" a="1"/>
  <c r="K490" i="6" s="1"/>
  <c r="AI489" i="6" a="1"/>
  <c r="AI489" i="6" s="1"/>
  <c r="AH489" i="6" a="1"/>
  <c r="AH489" i="6" s="1"/>
  <c r="AG489" i="6" a="1"/>
  <c r="AG489" i="6" s="1"/>
  <c r="AF489" i="6" a="1"/>
  <c r="AF489" i="6" s="1"/>
  <c r="AE489" i="6" a="1"/>
  <c r="AE489" i="6" s="1"/>
  <c r="AD489" i="6" a="1"/>
  <c r="AD489" i="6" s="1"/>
  <c r="AC489" i="6" a="1"/>
  <c r="AC489" i="6" s="1"/>
  <c r="AB489" i="6"/>
  <c r="AB489" i="6" a="1"/>
  <c r="AA489" i="6" a="1"/>
  <c r="AA489" i="6" s="1"/>
  <c r="Z489" i="6" a="1"/>
  <c r="Z489" i="6" s="1"/>
  <c r="Y489" i="6" a="1"/>
  <c r="Y489" i="6" s="1"/>
  <c r="X489" i="6"/>
  <c r="X489" i="6" a="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c r="L489" i="6" a="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c r="X488" i="6" a="1"/>
  <c r="W488" i="6" a="1"/>
  <c r="W488" i="6" s="1"/>
  <c r="V488" i="6" a="1"/>
  <c r="V488" i="6" s="1"/>
  <c r="U488" i="6" a="1"/>
  <c r="U488" i="6" s="1"/>
  <c r="T488" i="6"/>
  <c r="T488" i="6" a="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c r="AF487" i="6" a="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c r="T487" i="6" a="1"/>
  <c r="S487" i="6" a="1"/>
  <c r="S487" i="6" s="1"/>
  <c r="R487" i="6" a="1"/>
  <c r="R487" i="6" s="1"/>
  <c r="Q487" i="6" a="1"/>
  <c r="Q487" i="6" s="1"/>
  <c r="P487" i="6"/>
  <c r="P487" i="6" a="1"/>
  <c r="O487" i="6" a="1"/>
  <c r="O487" i="6" s="1"/>
  <c r="N487" i="6" a="1"/>
  <c r="N487" i="6" s="1"/>
  <c r="M487" i="6" a="1"/>
  <c r="M487" i="6" s="1"/>
  <c r="L487" i="6" a="1"/>
  <c r="L487" i="6" s="1"/>
  <c r="K487" i="6" a="1"/>
  <c r="K487" i="6" s="1"/>
  <c r="AI486" i="6" a="1"/>
  <c r="AI486" i="6" s="1"/>
  <c r="AH486" i="6" a="1"/>
  <c r="AH486" i="6" s="1"/>
  <c r="AG486" i="6" a="1"/>
  <c r="AG486" i="6" s="1"/>
  <c r="AF486" i="6"/>
  <c r="AF486" i="6" a="1"/>
  <c r="AE486" i="6" a="1"/>
  <c r="AE486" i="6" s="1"/>
  <c r="AD486" i="6" a="1"/>
  <c r="AD486" i="6" s="1"/>
  <c r="AC486" i="6" a="1"/>
  <c r="AC486" i="6" s="1"/>
  <c r="AB486" i="6"/>
  <c r="AB486" i="6" a="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c r="P486" i="6" a="1"/>
  <c r="O486" i="6" a="1"/>
  <c r="O486" i="6" s="1"/>
  <c r="N486" i="6" a="1"/>
  <c r="N486" i="6" s="1"/>
  <c r="M486" i="6" a="1"/>
  <c r="M486" i="6" s="1"/>
  <c r="L486" i="6"/>
  <c r="L486" i="6" a="1"/>
  <c r="K486" i="6" a="1"/>
  <c r="K486" i="6" s="1"/>
  <c r="AI485" i="6" a="1"/>
  <c r="AI485" i="6" s="1"/>
  <c r="AH485" i="6" a="1"/>
  <c r="AH485" i="6" s="1"/>
  <c r="AG485" i="6" a="1"/>
  <c r="AG485" i="6" s="1"/>
  <c r="AF485" i="6" a="1"/>
  <c r="AF485" i="6" s="1"/>
  <c r="AE485" i="6" a="1"/>
  <c r="AE485" i="6" s="1"/>
  <c r="AD485" i="6" a="1"/>
  <c r="AD485" i="6" s="1"/>
  <c r="AC485" i="6" a="1"/>
  <c r="AC485" i="6" s="1"/>
  <c r="AB485" i="6"/>
  <c r="AB485" i="6" a="1"/>
  <c r="AA485" i="6" a="1"/>
  <c r="AA485" i="6" s="1"/>
  <c r="Z485" i="6" a="1"/>
  <c r="Z485" i="6" s="1"/>
  <c r="Y485" i="6" a="1"/>
  <c r="Y485" i="6" s="1"/>
  <c r="X485" i="6"/>
  <c r="X485" i="6" a="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c r="L485" i="6" a="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c r="X484" i="6" a="1"/>
  <c r="W484" i="6" a="1"/>
  <c r="W484" i="6" s="1"/>
  <c r="V484" i="6" a="1"/>
  <c r="V484" i="6" s="1"/>
  <c r="U484" i="6" a="1"/>
  <c r="U484" i="6" s="1"/>
  <c r="T484" i="6"/>
  <c r="T484" i="6" a="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c r="AF483" i="6" a="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c r="T483" i="6" a="1"/>
  <c r="S483" i="6" a="1"/>
  <c r="S483" i="6" s="1"/>
  <c r="R483" i="6" a="1"/>
  <c r="R483" i="6" s="1"/>
  <c r="Q483" i="6" a="1"/>
  <c r="Q483" i="6" s="1"/>
  <c r="P483" i="6"/>
  <c r="P483" i="6" a="1"/>
  <c r="O483" i="6" a="1"/>
  <c r="O483" i="6" s="1"/>
  <c r="N483" i="6" a="1"/>
  <c r="N483" i="6" s="1"/>
  <c r="M483" i="6" a="1"/>
  <c r="M483" i="6" s="1"/>
  <c r="L483" i="6" a="1"/>
  <c r="L483" i="6" s="1"/>
  <c r="K483" i="6" a="1"/>
  <c r="K483" i="6" s="1"/>
  <c r="AI482" i="6" a="1"/>
  <c r="AI482" i="6" s="1"/>
  <c r="AH482" i="6" a="1"/>
  <c r="AH482" i="6" s="1"/>
  <c r="AG482" i="6" a="1"/>
  <c r="AG482" i="6" s="1"/>
  <c r="AF482" i="6"/>
  <c r="AF482" i="6" a="1"/>
  <c r="AE482" i="6" a="1"/>
  <c r="AE482" i="6" s="1"/>
  <c r="AD482" i="6" a="1"/>
  <c r="AD482" i="6" s="1"/>
  <c r="AC482" i="6" a="1"/>
  <c r="AC482" i="6" s="1"/>
  <c r="AB482" i="6"/>
  <c r="AB482" i="6" a="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c r="P482" i="6" a="1"/>
  <c r="O482" i="6" a="1"/>
  <c r="O482" i="6" s="1"/>
  <c r="N482" i="6" a="1"/>
  <c r="N482" i="6" s="1"/>
  <c r="M482" i="6" a="1"/>
  <c r="M482" i="6" s="1"/>
  <c r="L482" i="6"/>
  <c r="L482" i="6" a="1"/>
  <c r="K482" i="6" a="1"/>
  <c r="K482" i="6" s="1"/>
  <c r="AI481" i="6" a="1"/>
  <c r="AI481" i="6" s="1"/>
  <c r="AH481" i="6" a="1"/>
  <c r="AH481" i="6" s="1"/>
  <c r="AG481" i="6" a="1"/>
  <c r="AG481" i="6" s="1"/>
  <c r="AF481" i="6" a="1"/>
  <c r="AF481" i="6" s="1"/>
  <c r="AE481" i="6" a="1"/>
  <c r="AE481" i="6" s="1"/>
  <c r="AD481" i="6" a="1"/>
  <c r="AD481" i="6" s="1"/>
  <c r="AC481" i="6" a="1"/>
  <c r="AC481" i="6" s="1"/>
  <c r="AB481" i="6"/>
  <c r="AB481" i="6" a="1"/>
  <c r="AA481" i="6" a="1"/>
  <c r="AA481" i="6" s="1"/>
  <c r="Z481" i="6" a="1"/>
  <c r="Z481" i="6" s="1"/>
  <c r="Y481" i="6" a="1"/>
  <c r="Y481" i="6" s="1"/>
  <c r="X481" i="6"/>
  <c r="X481" i="6" a="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c r="L481" i="6" a="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c r="X480" i="6" a="1"/>
  <c r="W480" i="6" a="1"/>
  <c r="W480" i="6" s="1"/>
  <c r="V480" i="6" a="1"/>
  <c r="V480" i="6" s="1"/>
  <c r="U480" i="6" a="1"/>
  <c r="U480" i="6" s="1"/>
  <c r="T480" i="6"/>
  <c r="T480" i="6" a="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c r="AF479" i="6" a="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c r="T479" i="6" a="1"/>
  <c r="S479" i="6" a="1"/>
  <c r="S479" i="6" s="1"/>
  <c r="R479" i="6" a="1"/>
  <c r="R479" i="6" s="1"/>
  <c r="Q479" i="6" a="1"/>
  <c r="Q479" i="6" s="1"/>
  <c r="P479" i="6"/>
  <c r="P479" i="6" a="1"/>
  <c r="O479" i="6" a="1"/>
  <c r="O479" i="6" s="1"/>
  <c r="N479" i="6" a="1"/>
  <c r="N479" i="6" s="1"/>
  <c r="M479" i="6" a="1"/>
  <c r="M479" i="6" s="1"/>
  <c r="L479" i="6" a="1"/>
  <c r="L479" i="6" s="1"/>
  <c r="K479" i="6" a="1"/>
  <c r="K479" i="6" s="1"/>
  <c r="AI478" i="6" a="1"/>
  <c r="AI478" i="6" s="1"/>
  <c r="AH478" i="6" a="1"/>
  <c r="AH478" i="6" s="1"/>
  <c r="AG478" i="6" a="1"/>
  <c r="AG478" i="6" s="1"/>
  <c r="AF478" i="6"/>
  <c r="AF478" i="6" a="1"/>
  <c r="AE478" i="6" a="1"/>
  <c r="AE478" i="6" s="1"/>
  <c r="AD478" i="6" a="1"/>
  <c r="AD478" i="6" s="1"/>
  <c r="AC478" i="6" a="1"/>
  <c r="AC478" i="6" s="1"/>
  <c r="AB478" i="6"/>
  <c r="AB478" i="6" a="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c r="P478" i="6" a="1"/>
  <c r="O478" i="6" a="1"/>
  <c r="O478" i="6" s="1"/>
  <c r="N478" i="6" a="1"/>
  <c r="N478" i="6" s="1"/>
  <c r="M478" i="6" a="1"/>
  <c r="M478" i="6" s="1"/>
  <c r="L478" i="6"/>
  <c r="L478" i="6" a="1"/>
  <c r="K478" i="6" a="1"/>
  <c r="K478" i="6" s="1"/>
  <c r="AI477" i="6" a="1"/>
  <c r="AI477" i="6" s="1"/>
  <c r="AH477" i="6" a="1"/>
  <c r="AH477" i="6" s="1"/>
  <c r="AG477" i="6" a="1"/>
  <c r="AG477" i="6" s="1"/>
  <c r="AF477" i="6" a="1"/>
  <c r="AF477" i="6" s="1"/>
  <c r="AE477" i="6" a="1"/>
  <c r="AE477" i="6" s="1"/>
  <c r="AD477" i="6" a="1"/>
  <c r="AD477" i="6" s="1"/>
  <c r="AC477" i="6" a="1"/>
  <c r="AC477" i="6" s="1"/>
  <c r="AB477" i="6"/>
  <c r="AB477" i="6" a="1"/>
  <c r="AA477" i="6" a="1"/>
  <c r="AA477" i="6" s="1"/>
  <c r="Z477" i="6" a="1"/>
  <c r="Z477" i="6" s="1"/>
  <c r="Y477" i="6" a="1"/>
  <c r="Y477" i="6" s="1"/>
  <c r="X477" i="6"/>
  <c r="X477" i="6" a="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c r="L477" i="6" a="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c r="X476" i="6" a="1"/>
  <c r="W476" i="6" a="1"/>
  <c r="W476" i="6" s="1"/>
  <c r="V476" i="6" a="1"/>
  <c r="V476" i="6" s="1"/>
  <c r="U476" i="6" a="1"/>
  <c r="U476" i="6" s="1"/>
  <c r="T476" i="6"/>
  <c r="T476" i="6" a="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c r="AF475" i="6" a="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c r="T475" i="6" a="1"/>
  <c r="S475" i="6" a="1"/>
  <c r="S475" i="6" s="1"/>
  <c r="R475" i="6" a="1"/>
  <c r="R475" i="6" s="1"/>
  <c r="Q475" i="6" a="1"/>
  <c r="Q475" i="6" s="1"/>
  <c r="P475" i="6"/>
  <c r="P475" i="6" a="1"/>
  <c r="O475" i="6" a="1"/>
  <c r="O475" i="6" s="1"/>
  <c r="N475" i="6" a="1"/>
  <c r="N475" i="6" s="1"/>
  <c r="M475" i="6" a="1"/>
  <c r="M475" i="6" s="1"/>
  <c r="L475" i="6" a="1"/>
  <c r="L475" i="6" s="1"/>
  <c r="K475" i="6" a="1"/>
  <c r="K475" i="6" s="1"/>
  <c r="AI474" i="6" a="1"/>
  <c r="AI474" i="6" s="1"/>
  <c r="AH474" i="6" a="1"/>
  <c r="AH474" i="6" s="1"/>
  <c r="AG474" i="6" a="1"/>
  <c r="AG474" i="6" s="1"/>
  <c r="AF474" i="6"/>
  <c r="AF474" i="6" a="1"/>
  <c r="AE474" i="6" a="1"/>
  <c r="AE474" i="6" s="1"/>
  <c r="AD474" i="6" a="1"/>
  <c r="AD474" i="6" s="1"/>
  <c r="AC474" i="6" a="1"/>
  <c r="AC474" i="6" s="1"/>
  <c r="AB474" i="6"/>
  <c r="AB474" i="6" a="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c r="P474" i="6" a="1"/>
  <c r="O474" i="6" a="1"/>
  <c r="O474" i="6" s="1"/>
  <c r="N474" i="6" a="1"/>
  <c r="N474" i="6" s="1"/>
  <c r="M474" i="6" a="1"/>
  <c r="M474" i="6" s="1"/>
  <c r="L474" i="6"/>
  <c r="L474" i="6" a="1"/>
  <c r="K474" i="6" a="1"/>
  <c r="K474" i="6" s="1"/>
  <c r="AI473" i="6" a="1"/>
  <c r="AI473" i="6" s="1"/>
  <c r="AH473" i="6" a="1"/>
  <c r="AH473" i="6" s="1"/>
  <c r="AG473" i="6" a="1"/>
  <c r="AG473" i="6" s="1"/>
  <c r="AF473" i="6" a="1"/>
  <c r="AF473" i="6" s="1"/>
  <c r="AE473" i="6" a="1"/>
  <c r="AE473" i="6" s="1"/>
  <c r="AD473" i="6" a="1"/>
  <c r="AD473" i="6" s="1"/>
  <c r="AC473" i="6" a="1"/>
  <c r="AC473" i="6" s="1"/>
  <c r="AB473" i="6"/>
  <c r="AB473" i="6" a="1"/>
  <c r="AA473" i="6" a="1"/>
  <c r="AA473" i="6" s="1"/>
  <c r="Z473" i="6" a="1"/>
  <c r="Z473" i="6" s="1"/>
  <c r="Y473" i="6" a="1"/>
  <c r="Y473" i="6" s="1"/>
  <c r="X473" i="6"/>
  <c r="X473" i="6" a="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c r="L473" i="6" a="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c r="X472" i="6" a="1"/>
  <c r="W472" i="6" a="1"/>
  <c r="W472" i="6" s="1"/>
  <c r="V472" i="6" a="1"/>
  <c r="V472" i="6" s="1"/>
  <c r="U472" i="6" a="1"/>
  <c r="U472" i="6" s="1"/>
  <c r="T472" i="6"/>
  <c r="T472" i="6" a="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c r="AF471" i="6" a="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c r="T471" i="6" a="1"/>
  <c r="S471" i="6" a="1"/>
  <c r="S471" i="6" s="1"/>
  <c r="R471" i="6" a="1"/>
  <c r="R471" i="6" s="1"/>
  <c r="Q471" i="6" a="1"/>
  <c r="Q471" i="6" s="1"/>
  <c r="P471" i="6"/>
  <c r="P471" i="6" a="1"/>
  <c r="O471" i="6" a="1"/>
  <c r="O471" i="6" s="1"/>
  <c r="N471" i="6" a="1"/>
  <c r="N471" i="6" s="1"/>
  <c r="M471" i="6" a="1"/>
  <c r="M471" i="6" s="1"/>
  <c r="L471" i="6" a="1"/>
  <c r="L471" i="6" s="1"/>
  <c r="K471" i="6" a="1"/>
  <c r="K471" i="6" s="1"/>
  <c r="AI470" i="6" a="1"/>
  <c r="AI470" i="6" s="1"/>
  <c r="AH470" i="6" a="1"/>
  <c r="AH470" i="6" s="1"/>
  <c r="AG470" i="6" a="1"/>
  <c r="AG470" i="6" s="1"/>
  <c r="AF470" i="6"/>
  <c r="AF470" i="6" a="1"/>
  <c r="AE470" i="6" a="1"/>
  <c r="AE470" i="6" s="1"/>
  <c r="AD470" i="6" a="1"/>
  <c r="AD470" i="6" s="1"/>
  <c r="AC470" i="6" a="1"/>
  <c r="AC470" i="6" s="1"/>
  <c r="AB470" i="6"/>
  <c r="AB470" i="6" a="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c r="P470" i="6" a="1"/>
  <c r="O470" i="6" a="1"/>
  <c r="O470" i="6" s="1"/>
  <c r="N470" i="6" a="1"/>
  <c r="N470" i="6" s="1"/>
  <c r="M470" i="6" a="1"/>
  <c r="M470" i="6" s="1"/>
  <c r="L470" i="6"/>
  <c r="L470" i="6" a="1"/>
  <c r="K470" i="6" a="1"/>
  <c r="K470" i="6" s="1"/>
  <c r="AI469" i="6" a="1"/>
  <c r="AI469" i="6" s="1"/>
  <c r="AH469" i="6" a="1"/>
  <c r="AH469" i="6" s="1"/>
  <c r="AG469" i="6" a="1"/>
  <c r="AG469" i="6" s="1"/>
  <c r="AF469" i="6" a="1"/>
  <c r="AF469" i="6" s="1"/>
  <c r="AE469" i="6" a="1"/>
  <c r="AE469" i="6" s="1"/>
  <c r="AD469" i="6" a="1"/>
  <c r="AD469" i="6" s="1"/>
  <c r="AC469" i="6" a="1"/>
  <c r="AC469" i="6" s="1"/>
  <c r="AB469" i="6"/>
  <c r="AB469" i="6" a="1"/>
  <c r="AA469" i="6" a="1"/>
  <c r="AA469" i="6" s="1"/>
  <c r="Z469" i="6" a="1"/>
  <c r="Z469" i="6" s="1"/>
  <c r="Y469" i="6" a="1"/>
  <c r="Y469" i="6" s="1"/>
  <c r="X469" i="6"/>
  <c r="X469" i="6" a="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c r="L469" i="6" a="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c r="X468" i="6" a="1"/>
  <c r="W468" i="6" a="1"/>
  <c r="W468" i="6" s="1"/>
  <c r="V468" i="6" a="1"/>
  <c r="V468" i="6" s="1"/>
  <c r="U468" i="6" a="1"/>
  <c r="U468" i="6" s="1"/>
  <c r="T468" i="6"/>
  <c r="T468" i="6" a="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c r="AF467" i="6" a="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c r="T467" i="6" a="1"/>
  <c r="S467" i="6" a="1"/>
  <c r="S467" i="6" s="1"/>
  <c r="R467" i="6" a="1"/>
  <c r="R467" i="6" s="1"/>
  <c r="Q467" i="6" a="1"/>
  <c r="Q467" i="6" s="1"/>
  <c r="P467" i="6"/>
  <c r="P467" i="6" a="1"/>
  <c r="O467" i="6" a="1"/>
  <c r="O467" i="6" s="1"/>
  <c r="N467" i="6" a="1"/>
  <c r="N467" i="6" s="1"/>
  <c r="M467" i="6" a="1"/>
  <c r="M467" i="6" s="1"/>
  <c r="L467" i="6" a="1"/>
  <c r="L467" i="6" s="1"/>
  <c r="K467" i="6" a="1"/>
  <c r="K467" i="6" s="1"/>
  <c r="AI466" i="6" a="1"/>
  <c r="AI466" i="6" s="1"/>
  <c r="AH466" i="6" a="1"/>
  <c r="AH466" i="6" s="1"/>
  <c r="AG466" i="6" a="1"/>
  <c r="AG466" i="6" s="1"/>
  <c r="AF466" i="6"/>
  <c r="AF466" i="6" a="1"/>
  <c r="AE466" i="6" a="1"/>
  <c r="AE466" i="6" s="1"/>
  <c r="AD466" i="6" a="1"/>
  <c r="AD466" i="6" s="1"/>
  <c r="AC466" i="6" a="1"/>
  <c r="AC466" i="6" s="1"/>
  <c r="AB466" i="6"/>
  <c r="AB466" i="6" a="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c r="P466" i="6" a="1"/>
  <c r="O466" i="6" a="1"/>
  <c r="O466" i="6" s="1"/>
  <c r="N466" i="6" a="1"/>
  <c r="N466" i="6" s="1"/>
  <c r="M466" i="6" a="1"/>
  <c r="M466" i="6" s="1"/>
  <c r="L466" i="6"/>
  <c r="L466" i="6" a="1"/>
  <c r="K466" i="6" a="1"/>
  <c r="K466" i="6" s="1"/>
  <c r="AI465" i="6" a="1"/>
  <c r="AI465" i="6" s="1"/>
  <c r="AH465" i="6" a="1"/>
  <c r="AH465" i="6" s="1"/>
  <c r="AG465" i="6" a="1"/>
  <c r="AG465" i="6" s="1"/>
  <c r="AF465" i="6" a="1"/>
  <c r="AF465" i="6" s="1"/>
  <c r="AE465" i="6" a="1"/>
  <c r="AE465" i="6" s="1"/>
  <c r="AD465" i="6" a="1"/>
  <c r="AD465" i="6" s="1"/>
  <c r="AC465" i="6" a="1"/>
  <c r="AC465" i="6" s="1"/>
  <c r="AB465" i="6"/>
  <c r="AB465" i="6" a="1"/>
  <c r="AA465" i="6" a="1"/>
  <c r="AA465" i="6" s="1"/>
  <c r="Z465" i="6" a="1"/>
  <c r="Z465" i="6" s="1"/>
  <c r="Y465" i="6" a="1"/>
  <c r="Y465" i="6" s="1"/>
  <c r="X465" i="6"/>
  <c r="X465" i="6" a="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c r="L465" i="6" a="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c r="X464" i="6" a="1"/>
  <c r="W464" i="6" a="1"/>
  <c r="W464" i="6" s="1"/>
  <c r="V464" i="6" a="1"/>
  <c r="V464" i="6" s="1"/>
  <c r="U464" i="6" a="1"/>
  <c r="U464" i="6" s="1"/>
  <c r="T464" i="6"/>
  <c r="T464" i="6" a="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c r="AF463" i="6" a="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c r="T463" i="6" a="1"/>
  <c r="S463" i="6" a="1"/>
  <c r="S463" i="6" s="1"/>
  <c r="R463" i="6" a="1"/>
  <c r="R463" i="6" s="1"/>
  <c r="Q463" i="6" a="1"/>
  <c r="Q463" i="6" s="1"/>
  <c r="P463" i="6"/>
  <c r="P463" i="6" a="1"/>
  <c r="O463" i="6" a="1"/>
  <c r="O463" i="6" s="1"/>
  <c r="N463" i="6" a="1"/>
  <c r="N463" i="6" s="1"/>
  <c r="M463" i="6" a="1"/>
  <c r="M463" i="6" s="1"/>
  <c r="L463" i="6" a="1"/>
  <c r="L463" i="6" s="1"/>
  <c r="K463" i="6" a="1"/>
  <c r="K463" i="6" s="1"/>
  <c r="AI462" i="6" a="1"/>
  <c r="AI462" i="6" s="1"/>
  <c r="AH462" i="6" a="1"/>
  <c r="AH462" i="6" s="1"/>
  <c r="AG462" i="6" a="1"/>
  <c r="AG462" i="6" s="1"/>
  <c r="AF462" i="6"/>
  <c r="AF462" i="6" a="1"/>
  <c r="AE462" i="6" a="1"/>
  <c r="AE462" i="6" s="1"/>
  <c r="AD462" i="6" a="1"/>
  <c r="AD462" i="6" s="1"/>
  <c r="AC462" i="6" a="1"/>
  <c r="AC462" i="6" s="1"/>
  <c r="AB462" i="6"/>
  <c r="AB462" i="6" a="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c r="P462" i="6" a="1"/>
  <c r="O462" i="6" a="1"/>
  <c r="O462" i="6" s="1"/>
  <c r="N462" i="6" a="1"/>
  <c r="N462" i="6" s="1"/>
  <c r="M462" i="6" a="1"/>
  <c r="M462" i="6" s="1"/>
  <c r="L462" i="6"/>
  <c r="L462" i="6" a="1"/>
  <c r="K462" i="6" a="1"/>
  <c r="K462" i="6" s="1"/>
  <c r="AI461" i="6" a="1"/>
  <c r="AI461" i="6" s="1"/>
  <c r="AH461" i="6" a="1"/>
  <c r="AH461" i="6" s="1"/>
  <c r="AG461" i="6" a="1"/>
  <c r="AG461" i="6" s="1"/>
  <c r="AF461" i="6" a="1"/>
  <c r="AF461" i="6" s="1"/>
  <c r="AE461" i="6" a="1"/>
  <c r="AE461" i="6" s="1"/>
  <c r="AD461" i="6" a="1"/>
  <c r="AD461" i="6" s="1"/>
  <c r="AC461" i="6" a="1"/>
  <c r="AC461" i="6" s="1"/>
  <c r="AB461" i="6"/>
  <c r="AB461" i="6" a="1"/>
  <c r="AA461" i="6" a="1"/>
  <c r="AA461" i="6" s="1"/>
  <c r="Z461" i="6" a="1"/>
  <c r="Z461" i="6" s="1"/>
  <c r="Y461" i="6" a="1"/>
  <c r="Y461" i="6" s="1"/>
  <c r="X461" i="6"/>
  <c r="X461" i="6" a="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c r="L461" i="6" a="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c r="X460" i="6" a="1"/>
  <c r="W460" i="6" a="1"/>
  <c r="W460" i="6" s="1"/>
  <c r="V460" i="6" a="1"/>
  <c r="V460" i="6" s="1"/>
  <c r="U460" i="6" a="1"/>
  <c r="U460" i="6" s="1"/>
  <c r="T460" i="6"/>
  <c r="T460" i="6" a="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c r="AF459" i="6" a="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c r="T459" i="6" a="1"/>
  <c r="S459" i="6" a="1"/>
  <c r="S459" i="6" s="1"/>
  <c r="R459" i="6" a="1"/>
  <c r="R459" i="6" s="1"/>
  <c r="Q459" i="6" a="1"/>
  <c r="Q459" i="6" s="1"/>
  <c r="P459" i="6"/>
  <c r="P459" i="6" a="1"/>
  <c r="O459" i="6" a="1"/>
  <c r="O459" i="6" s="1"/>
  <c r="N459" i="6" a="1"/>
  <c r="N459" i="6" s="1"/>
  <c r="M459" i="6" a="1"/>
  <c r="M459" i="6" s="1"/>
  <c r="L459" i="6" a="1"/>
  <c r="L459" i="6" s="1"/>
  <c r="K459" i="6" a="1"/>
  <c r="K459" i="6" s="1"/>
  <c r="AI458" i="6" a="1"/>
  <c r="AI458" i="6" s="1"/>
  <c r="AH458" i="6" a="1"/>
  <c r="AH458" i="6" s="1"/>
  <c r="AG458" i="6" a="1"/>
  <c r="AG458" i="6" s="1"/>
  <c r="AF458" i="6"/>
  <c r="AF458" i="6" a="1"/>
  <c r="AE458" i="6" a="1"/>
  <c r="AE458" i="6" s="1"/>
  <c r="AD458" i="6" a="1"/>
  <c r="AD458" i="6" s="1"/>
  <c r="AC458" i="6" a="1"/>
  <c r="AC458" i="6" s="1"/>
  <c r="AB458" i="6"/>
  <c r="AB458" i="6" a="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c r="P458" i="6" a="1"/>
  <c r="O458" i="6" a="1"/>
  <c r="O458" i="6" s="1"/>
  <c r="N458" i="6" a="1"/>
  <c r="N458" i="6" s="1"/>
  <c r="M458" i="6" a="1"/>
  <c r="M458" i="6" s="1"/>
  <c r="L458" i="6"/>
  <c r="L458" i="6" a="1"/>
  <c r="K458" i="6" a="1"/>
  <c r="K458" i="6" s="1"/>
  <c r="AI457" i="6" a="1"/>
  <c r="AI457" i="6" s="1"/>
  <c r="AH457" i="6" a="1"/>
  <c r="AH457" i="6" s="1"/>
  <c r="AG457" i="6" a="1"/>
  <c r="AG457" i="6" s="1"/>
  <c r="AF457" i="6" a="1"/>
  <c r="AF457" i="6" s="1"/>
  <c r="AE457" i="6" a="1"/>
  <c r="AE457" i="6" s="1"/>
  <c r="AD457" i="6" a="1"/>
  <c r="AD457" i="6" s="1"/>
  <c r="AC457" i="6" a="1"/>
  <c r="AC457" i="6" s="1"/>
  <c r="AB457" i="6"/>
  <c r="AB457" i="6" a="1"/>
  <c r="AA457" i="6" a="1"/>
  <c r="AA457" i="6" s="1"/>
  <c r="Z457" i="6" a="1"/>
  <c r="Z457" i="6" s="1"/>
  <c r="Y457" i="6" a="1"/>
  <c r="Y457" i="6" s="1"/>
  <c r="X457" i="6"/>
  <c r="X457" i="6" a="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c r="Z438" i="6" a="1"/>
  <c r="Y438" i="6" a="1"/>
  <c r="Y438" i="6" s="1"/>
  <c r="X438" i="6" a="1"/>
  <c r="X438" i="6" s="1"/>
  <c r="W438" i="6" a="1"/>
  <c r="W438" i="6" s="1"/>
  <c r="V438" i="6" a="1"/>
  <c r="V438" i="6" s="1"/>
  <c r="U438" i="6" a="1"/>
  <c r="U438" i="6" s="1"/>
  <c r="T438" i="6"/>
  <c r="T438" i="6" a="1"/>
  <c r="S438" i="6" a="1"/>
  <c r="S438" i="6" s="1"/>
  <c r="R438" i="6" a="1"/>
  <c r="R438" i="6" s="1"/>
  <c r="Q438" i="6" a="1"/>
  <c r="Q438" i="6" s="1"/>
  <c r="P438" i="6" a="1"/>
  <c r="P438" i="6" s="1"/>
  <c r="O438" i="6" a="1"/>
  <c r="O438" i="6" s="1"/>
  <c r="N438" i="6" a="1"/>
  <c r="N438" i="6" s="1"/>
  <c r="M438" i="6" a="1"/>
  <c r="M438" i="6" s="1"/>
  <c r="L438" i="6"/>
  <c r="L438" i="6" a="1"/>
  <c r="K438" i="6" a="1"/>
  <c r="K438" i="6" s="1"/>
  <c r="AI437" i="6" a="1"/>
  <c r="AI437" i="6" s="1"/>
  <c r="AH437" i="6"/>
  <c r="AH437" i="6" a="1"/>
  <c r="AG437" i="6" a="1"/>
  <c r="AG437" i="6" s="1"/>
  <c r="AF437" i="6"/>
  <c r="AF437" i="6" a="1"/>
  <c r="AE437" i="6" a="1"/>
  <c r="AE437" i="6" s="1"/>
  <c r="AD437" i="6" a="1"/>
  <c r="AD437" i="6" s="1"/>
  <c r="AC437" i="6" a="1"/>
  <c r="AC437" i="6" s="1"/>
  <c r="AB437" i="6" a="1"/>
  <c r="AB437" i="6" s="1"/>
  <c r="AA437" i="6" a="1"/>
  <c r="AA437" i="6" s="1"/>
  <c r="Z437" i="6"/>
  <c r="Z437" i="6" a="1"/>
  <c r="Y437" i="6" a="1"/>
  <c r="Y437" i="6" s="1"/>
  <c r="X437" i="6" a="1"/>
  <c r="X437" i="6" s="1"/>
  <c r="W437" i="6" a="1"/>
  <c r="W437" i="6" s="1"/>
  <c r="V437" i="6" a="1"/>
  <c r="V437" i="6" s="1"/>
  <c r="U437" i="6" a="1"/>
  <c r="U437" i="6" s="1"/>
  <c r="T437" i="6" a="1"/>
  <c r="T437" i="6" s="1"/>
  <c r="S437" i="6" a="1"/>
  <c r="S437" i="6" s="1"/>
  <c r="R437" i="6"/>
  <c r="R437" i="6" a="1"/>
  <c r="Q437" i="6" a="1"/>
  <c r="Q437" i="6" s="1"/>
  <c r="P437" i="6"/>
  <c r="P437" i="6" a="1"/>
  <c r="O437" i="6" a="1"/>
  <c r="O437" i="6" s="1"/>
  <c r="N437" i="6" a="1"/>
  <c r="N437" i="6" s="1"/>
  <c r="M437" i="6" a="1"/>
  <c r="M437" i="6" s="1"/>
  <c r="L437" i="6" a="1"/>
  <c r="L437" i="6" s="1"/>
  <c r="K437" i="6" a="1"/>
  <c r="K437" i="6" s="1"/>
  <c r="AI436" i="6" a="1"/>
  <c r="AI436" i="6" s="1"/>
  <c r="AH436" i="6" a="1"/>
  <c r="AH436" i="6" s="1"/>
  <c r="AG436" i="6" a="1"/>
  <c r="AG436" i="6" s="1"/>
  <c r="AF436" i="6"/>
  <c r="AF436" i="6" a="1"/>
  <c r="AE436" i="6" a="1"/>
  <c r="AE436" i="6" s="1"/>
  <c r="AD436" i="6"/>
  <c r="AD436" i="6" a="1"/>
  <c r="AC436" i="6" a="1"/>
  <c r="AC436" i="6" s="1"/>
  <c r="AB436" i="6" a="1"/>
  <c r="AB436" i="6" s="1"/>
  <c r="AA436" i="6" a="1"/>
  <c r="AA436" i="6" s="1"/>
  <c r="Z436" i="6" a="1"/>
  <c r="Z436" i="6" s="1"/>
  <c r="Y436" i="6" a="1"/>
  <c r="Y436" i="6" s="1"/>
  <c r="X436" i="6"/>
  <c r="X436" i="6" a="1"/>
  <c r="W436" i="6" a="1"/>
  <c r="W436" i="6" s="1"/>
  <c r="V436" i="6" a="1"/>
  <c r="V436" i="6" s="1"/>
  <c r="U436" i="6" a="1"/>
  <c r="U436" i="6" s="1"/>
  <c r="T436" i="6" a="1"/>
  <c r="T436" i="6" s="1"/>
  <c r="S436" i="6" a="1"/>
  <c r="S436" i="6" s="1"/>
  <c r="R436" i="6" a="1"/>
  <c r="R436" i="6" s="1"/>
  <c r="Q436" i="6" a="1"/>
  <c r="Q436" i="6" s="1"/>
  <c r="P436" i="6"/>
  <c r="P436" i="6" a="1"/>
  <c r="O436" i="6" a="1"/>
  <c r="O436" i="6" s="1"/>
  <c r="N436" i="6"/>
  <c r="N436" i="6" a="1"/>
  <c r="M436" i="6" a="1"/>
  <c r="M436" i="6" s="1"/>
  <c r="L436" i="6" a="1"/>
  <c r="L436" i="6" s="1"/>
  <c r="K436" i="6" a="1"/>
  <c r="K436" i="6" s="1"/>
  <c r="AI435" i="6" a="1"/>
  <c r="AI435" i="6" s="1"/>
  <c r="AH435" i="6" a="1"/>
  <c r="AH435" i="6" s="1"/>
  <c r="AG435" i="6" a="1"/>
  <c r="AG435" i="6" s="1"/>
  <c r="AF435" i="6" a="1"/>
  <c r="AF435" i="6" s="1"/>
  <c r="AE435" i="6" a="1"/>
  <c r="AE435" i="6" s="1"/>
  <c r="AD435" i="6"/>
  <c r="AD435" i="6" a="1"/>
  <c r="AC435" i="6" a="1"/>
  <c r="AC435" i="6" s="1"/>
  <c r="AB435" i="6" a="1"/>
  <c r="AB435" i="6" s="1"/>
  <c r="AA435" i="6" a="1"/>
  <c r="AA435" i="6" s="1"/>
  <c r="Z435" i="6" a="1"/>
  <c r="Z435" i="6" s="1"/>
  <c r="Y435" i="6" a="1"/>
  <c r="Y435" i="6" s="1"/>
  <c r="X435" i="6" a="1"/>
  <c r="X435" i="6" s="1"/>
  <c r="W435" i="6" a="1"/>
  <c r="W435" i="6" s="1"/>
  <c r="V435" i="6"/>
  <c r="V435" i="6" a="1"/>
  <c r="U435" i="6" a="1"/>
  <c r="U435" i="6" s="1"/>
  <c r="T435" i="6" a="1"/>
  <c r="T435" i="6" s="1"/>
  <c r="S435" i="6" a="1"/>
  <c r="S435" i="6" s="1"/>
  <c r="R435" i="6"/>
  <c r="R435" i="6" a="1"/>
  <c r="Q435" i="6" a="1"/>
  <c r="Q435" i="6" s="1"/>
  <c r="P435" i="6" a="1"/>
  <c r="P435" i="6" s="1"/>
  <c r="O435" i="6" a="1"/>
  <c r="O435" i="6" s="1"/>
  <c r="N435" i="6"/>
  <c r="N435" i="6" a="1"/>
  <c r="M435" i="6" a="1"/>
  <c r="M435" i="6" s="1"/>
  <c r="L435" i="6"/>
  <c r="L435" i="6" a="1"/>
  <c r="K435" i="6" a="1"/>
  <c r="K435" i="6" s="1"/>
  <c r="AI434" i="6" a="1"/>
  <c r="AI434" i="6" s="1"/>
  <c r="AH434" i="6"/>
  <c r="AH434" i="6" a="1"/>
  <c r="AG434" i="6" a="1"/>
  <c r="AG434" i="6" s="1"/>
  <c r="AF434" i="6"/>
  <c r="AF434" i="6" a="1"/>
  <c r="AE434" i="6" a="1"/>
  <c r="AE434" i="6" s="1"/>
  <c r="AD434" i="6" a="1"/>
  <c r="AD434" i="6" s="1"/>
  <c r="AC434" i="6" a="1"/>
  <c r="AC434" i="6" s="1"/>
  <c r="AB434" i="6"/>
  <c r="AB434" i="6" a="1"/>
  <c r="AA434" i="6" a="1"/>
  <c r="AA434" i="6" s="1"/>
  <c r="Z434" i="6"/>
  <c r="Z434" i="6" a="1"/>
  <c r="Y434" i="6" a="1"/>
  <c r="Y434" i="6" s="1"/>
  <c r="X434" i="6" a="1"/>
  <c r="X434" i="6" s="1"/>
  <c r="W434" i="6" a="1"/>
  <c r="W434" i="6" s="1"/>
  <c r="V434" i="6" a="1"/>
  <c r="V434" i="6" s="1"/>
  <c r="U434" i="6" a="1"/>
  <c r="U434" i="6" s="1"/>
  <c r="T434" i="6"/>
  <c r="T434" i="6" a="1"/>
  <c r="S434" i="6" a="1"/>
  <c r="S434" i="6" s="1"/>
  <c r="R434" i="6" a="1"/>
  <c r="R434" i="6" s="1"/>
  <c r="Q434" i="6" a="1"/>
  <c r="Q434" i="6" s="1"/>
  <c r="P434" i="6" a="1"/>
  <c r="P434" i="6" s="1"/>
  <c r="O434" i="6" a="1"/>
  <c r="O434" i="6" s="1"/>
  <c r="N434" i="6" a="1"/>
  <c r="N434" i="6" s="1"/>
  <c r="M434" i="6" a="1"/>
  <c r="M434" i="6" s="1"/>
  <c r="L434" i="6"/>
  <c r="L434" i="6" a="1"/>
  <c r="K434" i="6" a="1"/>
  <c r="K434" i="6" s="1"/>
  <c r="AI433" i="6" a="1"/>
  <c r="AI433" i="6" s="1"/>
  <c r="AH433" i="6"/>
  <c r="AH433" i="6" a="1"/>
  <c r="AG433" i="6" a="1"/>
  <c r="AG433" i="6" s="1"/>
  <c r="AF433" i="6" a="1"/>
  <c r="AF433" i="6" s="1"/>
  <c r="AE433" i="6" a="1"/>
  <c r="AE433" i="6" s="1"/>
  <c r="AD433" i="6"/>
  <c r="AD433" i="6" a="1"/>
  <c r="AC433" i="6" a="1"/>
  <c r="AC433" i="6" s="1"/>
  <c r="AB433" i="6" a="1"/>
  <c r="AB433" i="6" s="1"/>
  <c r="AA433" i="6" a="1"/>
  <c r="AA433" i="6" s="1"/>
  <c r="Z433" i="6"/>
  <c r="Z433" i="6" a="1"/>
  <c r="Y433" i="6" a="1"/>
  <c r="Y433" i="6" s="1"/>
  <c r="X433" i="6"/>
  <c r="X433" i="6" a="1"/>
  <c r="W433" i="6" a="1"/>
  <c r="W433" i="6" s="1"/>
  <c r="V433" i="6"/>
  <c r="V433" i="6" a="1"/>
  <c r="U433" i="6" a="1"/>
  <c r="U433" i="6" s="1"/>
  <c r="T433" i="6" a="1"/>
  <c r="T433" i="6" s="1"/>
  <c r="S433" i="6" a="1"/>
  <c r="S433" i="6" s="1"/>
  <c r="R433" i="6"/>
  <c r="R433" i="6" a="1"/>
  <c r="Q433" i="6" a="1"/>
  <c r="Q433" i="6" s="1"/>
  <c r="P433" i="6"/>
  <c r="P433" i="6" a="1"/>
  <c r="O433" i="6" a="1"/>
  <c r="O433" i="6" s="1"/>
  <c r="N433" i="6" a="1"/>
  <c r="N433" i="6" s="1"/>
  <c r="M433" i="6" a="1"/>
  <c r="M433" i="6" s="1"/>
  <c r="L433" i="6" a="1"/>
  <c r="L433" i="6" s="1"/>
  <c r="K433" i="6" a="1"/>
  <c r="K433" i="6" s="1"/>
  <c r="AI432" i="6" a="1"/>
  <c r="AI432" i="6" s="1"/>
  <c r="AH432" i="6" a="1"/>
  <c r="AH432" i="6" s="1"/>
  <c r="AG432" i="6" a="1"/>
  <c r="AG432" i="6" s="1"/>
  <c r="AF432" i="6"/>
  <c r="AF432" i="6" a="1"/>
  <c r="AE432" i="6" a="1"/>
  <c r="AE432" i="6" s="1"/>
  <c r="AD432" i="6" a="1"/>
  <c r="AD432" i="6" s="1"/>
  <c r="AC432" i="6" a="1"/>
  <c r="AC432" i="6" s="1"/>
  <c r="AB432" i="6"/>
  <c r="AB432" i="6" a="1"/>
  <c r="AA432" i="6" a="1"/>
  <c r="AA432" i="6" s="1"/>
  <c r="Z432" i="6" a="1"/>
  <c r="Z432" i="6" s="1"/>
  <c r="Y432" i="6" a="1"/>
  <c r="Y432" i="6" s="1"/>
  <c r="X432" i="6"/>
  <c r="X432" i="6" a="1"/>
  <c r="W432" i="6" a="1"/>
  <c r="W432" i="6" s="1"/>
  <c r="V432" i="6"/>
  <c r="V432" i="6" a="1"/>
  <c r="U432" i="6" a="1"/>
  <c r="U432" i="6" s="1"/>
  <c r="T432" i="6"/>
  <c r="T432" i="6" a="1"/>
  <c r="S432" i="6" a="1"/>
  <c r="S432" i="6" s="1"/>
  <c r="R432" i="6" a="1"/>
  <c r="R432" i="6" s="1"/>
  <c r="Q432" i="6" a="1"/>
  <c r="Q432" i="6" s="1"/>
  <c r="P432" i="6"/>
  <c r="P432" i="6" a="1"/>
  <c r="O432" i="6" a="1"/>
  <c r="O432" i="6" s="1"/>
  <c r="N432" i="6"/>
  <c r="N432" i="6" a="1"/>
  <c r="M432" i="6" a="1"/>
  <c r="M432" i="6" s="1"/>
  <c r="L432" i="6" a="1"/>
  <c r="L432" i="6" s="1"/>
  <c r="K432" i="6" a="1"/>
  <c r="K432" i="6" s="1"/>
  <c r="AI431" i="6" a="1"/>
  <c r="AI431" i="6" s="1"/>
  <c r="AH431" i="6" a="1"/>
  <c r="AH431" i="6" s="1"/>
  <c r="AG431" i="6" a="1"/>
  <c r="AG431" i="6" s="1"/>
  <c r="AF431" i="6" a="1"/>
  <c r="AF431" i="6" s="1"/>
  <c r="AE431" i="6" a="1"/>
  <c r="AE431" i="6" s="1"/>
  <c r="AD431" i="6"/>
  <c r="AD431" i="6" a="1"/>
  <c r="AC431" i="6" a="1"/>
  <c r="AC431" i="6" s="1"/>
  <c r="AB431" i="6" a="1"/>
  <c r="AB431" i="6" s="1"/>
  <c r="AA431" i="6" a="1"/>
  <c r="AA431" i="6" s="1"/>
  <c r="Z431" i="6" a="1"/>
  <c r="Z431" i="6" s="1"/>
  <c r="Y431" i="6" a="1"/>
  <c r="Y431" i="6" s="1"/>
  <c r="X431" i="6" a="1"/>
  <c r="X431" i="6" s="1"/>
  <c r="W431" i="6" a="1"/>
  <c r="W431" i="6" s="1"/>
  <c r="V431" i="6"/>
  <c r="V431" i="6" a="1"/>
  <c r="U431" i="6" a="1"/>
  <c r="U431" i="6" s="1"/>
  <c r="T431" i="6" a="1"/>
  <c r="T431" i="6" s="1"/>
  <c r="S431" i="6" a="1"/>
  <c r="S431" i="6" s="1"/>
  <c r="R431" i="6"/>
  <c r="R431" i="6" a="1"/>
  <c r="Q431" i="6" a="1"/>
  <c r="Q431" i="6" s="1"/>
  <c r="P431" i="6" a="1"/>
  <c r="P431" i="6" s="1"/>
  <c r="O431" i="6" a="1"/>
  <c r="O431" i="6" s="1"/>
  <c r="N431" i="6"/>
  <c r="N431" i="6" a="1"/>
  <c r="M431" i="6" a="1"/>
  <c r="M431" i="6" s="1"/>
  <c r="L431" i="6"/>
  <c r="L431" i="6" a="1"/>
  <c r="K431" i="6" a="1"/>
  <c r="K431" i="6" s="1"/>
  <c r="AI430" i="6" a="1"/>
  <c r="AI430" i="6" s="1"/>
  <c r="AH430" i="6"/>
  <c r="AH430" i="6" a="1"/>
  <c r="AG430" i="6" a="1"/>
  <c r="AG430" i="6" s="1"/>
  <c r="AF430" i="6"/>
  <c r="AF430" i="6" a="1"/>
  <c r="AE430" i="6" a="1"/>
  <c r="AE430" i="6" s="1"/>
  <c r="AD430" i="6" a="1"/>
  <c r="AD430" i="6" s="1"/>
  <c r="AC430" i="6" a="1"/>
  <c r="AC430" i="6" s="1"/>
  <c r="AB430" i="6"/>
  <c r="AB430" i="6" a="1"/>
  <c r="AA430" i="6" a="1"/>
  <c r="AA430" i="6" s="1"/>
  <c r="Z430" i="6"/>
  <c r="Z430" i="6" a="1"/>
  <c r="Y430" i="6" a="1"/>
  <c r="Y430" i="6" s="1"/>
  <c r="X430" i="6" a="1"/>
  <c r="X430" i="6" s="1"/>
  <c r="W430" i="6" a="1"/>
  <c r="W430" i="6" s="1"/>
  <c r="V430" i="6" a="1"/>
  <c r="V430" i="6" s="1"/>
  <c r="U430" i="6" a="1"/>
  <c r="U430" i="6" s="1"/>
  <c r="T430" i="6"/>
  <c r="T430" i="6" a="1"/>
  <c r="S430" i="6" a="1"/>
  <c r="S430" i="6" s="1"/>
  <c r="R430" i="6" a="1"/>
  <c r="R430" i="6" s="1"/>
  <c r="Q430" i="6" a="1"/>
  <c r="Q430" i="6" s="1"/>
  <c r="P430" i="6" a="1"/>
  <c r="P430" i="6" s="1"/>
  <c r="O430" i="6" a="1"/>
  <c r="O430" i="6" s="1"/>
  <c r="N430" i="6" a="1"/>
  <c r="N430" i="6" s="1"/>
  <c r="M430" i="6" a="1"/>
  <c r="M430" i="6" s="1"/>
  <c r="L430" i="6"/>
  <c r="L430" i="6" a="1"/>
  <c r="K430" i="6" a="1"/>
  <c r="K430" i="6" s="1"/>
  <c r="AI429" i="6" a="1"/>
  <c r="AI429" i="6" s="1"/>
  <c r="AH429" i="6"/>
  <c r="AH429" i="6" a="1"/>
  <c r="AG429" i="6" a="1"/>
  <c r="AG429" i="6" s="1"/>
  <c r="AF429" i="6" a="1"/>
  <c r="AF429" i="6" s="1"/>
  <c r="AE429" i="6" a="1"/>
  <c r="AE429" i="6" s="1"/>
  <c r="AD429" i="6"/>
  <c r="AD429" i="6" a="1"/>
  <c r="AC429" i="6" a="1"/>
  <c r="AC429" i="6" s="1"/>
  <c r="AB429" i="6" a="1"/>
  <c r="AB429" i="6" s="1"/>
  <c r="AA429" i="6" a="1"/>
  <c r="AA429" i="6" s="1"/>
  <c r="Z429" i="6"/>
  <c r="Z429" i="6" a="1"/>
  <c r="Y429" i="6" a="1"/>
  <c r="Y429" i="6" s="1"/>
  <c r="X429" i="6"/>
  <c r="X429" i="6" a="1"/>
  <c r="W429" i="6" a="1"/>
  <c r="W429" i="6" s="1"/>
  <c r="V429" i="6"/>
  <c r="V429" i="6" a="1"/>
  <c r="U429" i="6" a="1"/>
  <c r="U429" i="6" s="1"/>
  <c r="T429" i="6" a="1"/>
  <c r="T429" i="6" s="1"/>
  <c r="S429" i="6" a="1"/>
  <c r="S429" i="6" s="1"/>
  <c r="R429" i="6"/>
  <c r="R429" i="6" a="1"/>
  <c r="Q429" i="6" a="1"/>
  <c r="Q429" i="6" s="1"/>
  <c r="P429" i="6"/>
  <c r="P429" i="6" a="1"/>
  <c r="O429" i="6" a="1"/>
  <c r="O429" i="6" s="1"/>
  <c r="N429" i="6" a="1"/>
  <c r="N429" i="6" s="1"/>
  <c r="M429" i="6" a="1"/>
  <c r="M429" i="6" s="1"/>
  <c r="L429" i="6" a="1"/>
  <c r="L429" i="6" s="1"/>
  <c r="K429" i="6" a="1"/>
  <c r="K429" i="6" s="1"/>
  <c r="AI428" i="6" a="1"/>
  <c r="AI428" i="6" s="1"/>
  <c r="AH428" i="6" a="1"/>
  <c r="AH428" i="6" s="1"/>
  <c r="AG428" i="6" a="1"/>
  <c r="AG428" i="6" s="1"/>
  <c r="AF428" i="6"/>
  <c r="AF428" i="6" a="1"/>
  <c r="AE428" i="6" a="1"/>
  <c r="AE428" i="6" s="1"/>
  <c r="AD428" i="6" a="1"/>
  <c r="AD428" i="6" s="1"/>
  <c r="AC428" i="6" a="1"/>
  <c r="AC428" i="6" s="1"/>
  <c r="AB428" i="6"/>
  <c r="AB428" i="6" a="1"/>
  <c r="AA428" i="6" a="1"/>
  <c r="AA428" i="6" s="1"/>
  <c r="Z428" i="6" a="1"/>
  <c r="Z428" i="6" s="1"/>
  <c r="Y428" i="6" a="1"/>
  <c r="Y428" i="6" s="1"/>
  <c r="X428" i="6"/>
  <c r="X428" i="6" a="1"/>
  <c r="W428" i="6" a="1"/>
  <c r="W428" i="6" s="1"/>
  <c r="V428" i="6"/>
  <c r="V428" i="6" a="1"/>
  <c r="U428" i="6" a="1"/>
  <c r="U428" i="6" s="1"/>
  <c r="T428" i="6"/>
  <c r="T428" i="6" a="1"/>
  <c r="S428" i="6" a="1"/>
  <c r="S428" i="6" s="1"/>
  <c r="R428" i="6" a="1"/>
  <c r="R428" i="6" s="1"/>
  <c r="Q428" i="6" a="1"/>
  <c r="Q428" i="6" s="1"/>
  <c r="P428" i="6"/>
  <c r="P428" i="6" a="1"/>
  <c r="O428" i="6" a="1"/>
  <c r="O428" i="6" s="1"/>
  <c r="N428" i="6"/>
  <c r="N428" i="6" a="1"/>
  <c r="M428" i="6" a="1"/>
  <c r="M428" i="6" s="1"/>
  <c r="L428" i="6" a="1"/>
  <c r="L428" i="6" s="1"/>
  <c r="K428" i="6" a="1"/>
  <c r="K428" i="6" s="1"/>
  <c r="AI427" i="6" a="1"/>
  <c r="AI427" i="6" s="1"/>
  <c r="AH427" i="6" a="1"/>
  <c r="AH427" i="6" s="1"/>
  <c r="AG427" i="6" a="1"/>
  <c r="AG427" i="6" s="1"/>
  <c r="AF427" i="6" a="1"/>
  <c r="AF427" i="6" s="1"/>
  <c r="AE427" i="6" a="1"/>
  <c r="AE427" i="6" s="1"/>
  <c r="AD427" i="6"/>
  <c r="AD427" i="6" a="1"/>
  <c r="AC427" i="6" a="1"/>
  <c r="AC427" i="6" s="1"/>
  <c r="AB427" i="6" a="1"/>
  <c r="AB427" i="6" s="1"/>
  <c r="AA427" i="6" a="1"/>
  <c r="AA427" i="6" s="1"/>
  <c r="Z427" i="6" a="1"/>
  <c r="Z427" i="6" s="1"/>
  <c r="Y427" i="6" a="1"/>
  <c r="Y427" i="6" s="1"/>
  <c r="X427" i="6" a="1"/>
  <c r="X427" i="6" s="1"/>
  <c r="W427" i="6" a="1"/>
  <c r="W427" i="6" s="1"/>
  <c r="V427" i="6"/>
  <c r="V427" i="6" a="1"/>
  <c r="U427" i="6" a="1"/>
  <c r="U427" i="6" s="1"/>
  <c r="T427" i="6" a="1"/>
  <c r="T427" i="6" s="1"/>
  <c r="S427" i="6" a="1"/>
  <c r="S427" i="6" s="1"/>
  <c r="R427" i="6"/>
  <c r="R427" i="6" a="1"/>
  <c r="Q427" i="6" a="1"/>
  <c r="Q427" i="6" s="1"/>
  <c r="P427" i="6" a="1"/>
  <c r="P427" i="6" s="1"/>
  <c r="O427" i="6" a="1"/>
  <c r="O427" i="6" s="1"/>
  <c r="N427" i="6"/>
  <c r="N427" i="6" a="1"/>
  <c r="M427" i="6" a="1"/>
  <c r="M427" i="6" s="1"/>
  <c r="L427" i="6"/>
  <c r="L427" i="6" a="1"/>
  <c r="K427" i="6" a="1"/>
  <c r="K427" i="6" s="1"/>
  <c r="AI426" i="6" a="1"/>
  <c r="AI426" i="6" s="1"/>
  <c r="AH426" i="6"/>
  <c r="AH426" i="6" a="1"/>
  <c r="AG426" i="6" a="1"/>
  <c r="AG426" i="6" s="1"/>
  <c r="AF426" i="6"/>
  <c r="AF426" i="6" a="1"/>
  <c r="AE426" i="6" a="1"/>
  <c r="AE426" i="6" s="1"/>
  <c r="AD426" i="6" a="1"/>
  <c r="AD426" i="6" s="1"/>
  <c r="AC426" i="6" a="1"/>
  <c r="AC426" i="6" s="1"/>
  <c r="AB426" i="6"/>
  <c r="AB426" i="6" a="1"/>
  <c r="AA426" i="6" a="1"/>
  <c r="AA426" i="6" s="1"/>
  <c r="Z426" i="6"/>
  <c r="Z426" i="6" a="1"/>
  <c r="Y426" i="6" a="1"/>
  <c r="Y426" i="6" s="1"/>
  <c r="X426" i="6" a="1"/>
  <c r="X426" i="6" s="1"/>
  <c r="W426" i="6" a="1"/>
  <c r="W426" i="6" s="1"/>
  <c r="V426" i="6" a="1"/>
  <c r="V426" i="6" s="1"/>
  <c r="U426" i="6" a="1"/>
  <c r="U426" i="6" s="1"/>
  <c r="T426" i="6"/>
  <c r="T426" i="6" a="1"/>
  <c r="S426" i="6" a="1"/>
  <c r="S426" i="6" s="1"/>
  <c r="R426" i="6" a="1"/>
  <c r="R426" i="6" s="1"/>
  <c r="Q426" i="6" a="1"/>
  <c r="Q426" i="6" s="1"/>
  <c r="P426" i="6" a="1"/>
  <c r="P426" i="6" s="1"/>
  <c r="O426" i="6" a="1"/>
  <c r="O426" i="6" s="1"/>
  <c r="N426" i="6" a="1"/>
  <c r="N426" i="6" s="1"/>
  <c r="M426" i="6" a="1"/>
  <c r="M426" i="6" s="1"/>
  <c r="L426" i="6"/>
  <c r="L426" i="6" a="1"/>
  <c r="K426" i="6" a="1"/>
  <c r="K426" i="6" s="1"/>
  <c r="AI425" i="6" a="1"/>
  <c r="AI425" i="6" s="1"/>
  <c r="AH425" i="6"/>
  <c r="AH425" i="6" a="1"/>
  <c r="AG425" i="6" a="1"/>
  <c r="AG425" i="6" s="1"/>
  <c r="AF425" i="6" a="1"/>
  <c r="AF425" i="6" s="1"/>
  <c r="AE425" i="6" a="1"/>
  <c r="AE425" i="6" s="1"/>
  <c r="AD425" i="6"/>
  <c r="AD425" i="6" a="1"/>
  <c r="AC425" i="6" a="1"/>
  <c r="AC425" i="6" s="1"/>
  <c r="AB425" i="6" a="1"/>
  <c r="AB425" i="6" s="1"/>
  <c r="AA425" i="6" a="1"/>
  <c r="AA425" i="6" s="1"/>
  <c r="Z425" i="6"/>
  <c r="Z425" i="6" a="1"/>
  <c r="Y425" i="6" a="1"/>
  <c r="Y425" i="6" s="1"/>
  <c r="X425" i="6"/>
  <c r="X425" i="6" a="1"/>
  <c r="W425" i="6" a="1"/>
  <c r="W425" i="6" s="1"/>
  <c r="V425" i="6"/>
  <c r="V425" i="6" a="1"/>
  <c r="U425" i="6" a="1"/>
  <c r="U425" i="6" s="1"/>
  <c r="T425" i="6" a="1"/>
  <c r="T425" i="6" s="1"/>
  <c r="S425" i="6" a="1"/>
  <c r="S425" i="6" s="1"/>
  <c r="R425" i="6"/>
  <c r="R425" i="6" a="1"/>
  <c r="Q425" i="6" a="1"/>
  <c r="Q425" i="6" s="1"/>
  <c r="P425" i="6"/>
  <c r="P425" i="6" a="1"/>
  <c r="O425" i="6" a="1"/>
  <c r="O425" i="6" s="1"/>
  <c r="N425" i="6" a="1"/>
  <c r="N425" i="6" s="1"/>
  <c r="M425" i="6" a="1"/>
  <c r="M425" i="6" s="1"/>
  <c r="L425" i="6" a="1"/>
  <c r="L425" i="6" s="1"/>
  <c r="K425" i="6" a="1"/>
  <c r="K425" i="6" s="1"/>
  <c r="AI424" i="6" a="1"/>
  <c r="AI424" i="6" s="1"/>
  <c r="AH424" i="6" a="1"/>
  <c r="AH424" i="6" s="1"/>
  <c r="AG424" i="6" a="1"/>
  <c r="AG424" i="6" s="1"/>
  <c r="AF424" i="6"/>
  <c r="AF424" i="6" a="1"/>
  <c r="AE424" i="6" a="1"/>
  <c r="AE424" i="6" s="1"/>
  <c r="AD424" i="6" a="1"/>
  <c r="AD424" i="6" s="1"/>
  <c r="AC424" i="6" a="1"/>
  <c r="AC424" i="6" s="1"/>
  <c r="AB424" i="6"/>
  <c r="AB424" i="6" a="1"/>
  <c r="AA424" i="6" a="1"/>
  <c r="AA424" i="6" s="1"/>
  <c r="Z424" i="6" a="1"/>
  <c r="Z424" i="6" s="1"/>
  <c r="Y424" i="6" a="1"/>
  <c r="Y424" i="6" s="1"/>
  <c r="X424" i="6"/>
  <c r="X424" i="6" a="1"/>
  <c r="W424" i="6" a="1"/>
  <c r="W424" i="6" s="1"/>
  <c r="V424" i="6"/>
  <c r="V424" i="6" a="1"/>
  <c r="U424" i="6" a="1"/>
  <c r="U424" i="6" s="1"/>
  <c r="T424" i="6"/>
  <c r="T424" i="6" a="1"/>
  <c r="S424" i="6" a="1"/>
  <c r="S424" i="6" s="1"/>
  <c r="R424" i="6" a="1"/>
  <c r="R424" i="6" s="1"/>
  <c r="Q424" i="6" a="1"/>
  <c r="Q424" i="6" s="1"/>
  <c r="P424" i="6"/>
  <c r="P424" i="6" a="1"/>
  <c r="O424" i="6" a="1"/>
  <c r="O424" i="6" s="1"/>
  <c r="N424" i="6"/>
  <c r="N424" i="6" a="1"/>
  <c r="M424" i="6" a="1"/>
  <c r="M424" i="6" s="1"/>
  <c r="L424" i="6" a="1"/>
  <c r="L424" i="6" s="1"/>
  <c r="K424" i="6" a="1"/>
  <c r="K424" i="6" s="1"/>
  <c r="AI423" i="6" a="1"/>
  <c r="AI423" i="6" s="1"/>
  <c r="AH423" i="6" a="1"/>
  <c r="AH423" i="6" s="1"/>
  <c r="AG423" i="6" a="1"/>
  <c r="AG423" i="6" s="1"/>
  <c r="AF423" i="6" a="1"/>
  <c r="AF423" i="6" s="1"/>
  <c r="AE423" i="6" a="1"/>
  <c r="AE423" i="6" s="1"/>
  <c r="AD423" i="6"/>
  <c r="AD423" i="6" a="1"/>
  <c r="AC423" i="6" a="1"/>
  <c r="AC423" i="6" s="1"/>
  <c r="AB423" i="6" a="1"/>
  <c r="AB423" i="6" s="1"/>
  <c r="AA423" i="6" a="1"/>
  <c r="AA423" i="6" s="1"/>
  <c r="Z423" i="6" a="1"/>
  <c r="Z423" i="6" s="1"/>
  <c r="Y423" i="6" a="1"/>
  <c r="Y423" i="6" s="1"/>
  <c r="X423" i="6" a="1"/>
  <c r="X423" i="6" s="1"/>
  <c r="W423" i="6" a="1"/>
  <c r="W423" i="6" s="1"/>
  <c r="V423" i="6" a="1"/>
  <c r="V423" i="6" s="1"/>
  <c r="U423" i="6" a="1"/>
  <c r="U423" i="6" s="1"/>
  <c r="T423" i="6"/>
  <c r="T423" i="6" a="1"/>
  <c r="S423" i="6" a="1"/>
  <c r="S423" i="6" s="1"/>
  <c r="R423" i="6" a="1"/>
  <c r="R423" i="6" s="1"/>
  <c r="Q423" i="6" a="1"/>
  <c r="Q423" i="6" s="1"/>
  <c r="P423" i="6" a="1"/>
  <c r="P423" i="6" s="1"/>
  <c r="O423" i="6" a="1"/>
  <c r="O423" i="6" s="1"/>
  <c r="N423" i="6" a="1"/>
  <c r="N423" i="6" s="1"/>
  <c r="M423" i="6" a="1"/>
  <c r="M423" i="6" s="1"/>
  <c r="L423" i="6"/>
  <c r="L423" i="6" a="1"/>
  <c r="K423" i="6" a="1"/>
  <c r="K423" i="6" s="1"/>
  <c r="AI422" i="6" a="1"/>
  <c r="AI422" i="6" s="1"/>
  <c r="AH422" i="6"/>
  <c r="AH422" i="6" a="1"/>
  <c r="AG422" i="6" a="1"/>
  <c r="AG422" i="6" s="1"/>
  <c r="AF422" i="6" a="1"/>
  <c r="AF422" i="6" s="1"/>
  <c r="AE422" i="6" a="1"/>
  <c r="AE422" i="6" s="1"/>
  <c r="AD422" i="6" a="1"/>
  <c r="AD422" i="6" s="1"/>
  <c r="AC422" i="6" a="1"/>
  <c r="AC422" i="6" s="1"/>
  <c r="AB422" i="6" a="1"/>
  <c r="AB422" i="6" s="1"/>
  <c r="AA422" i="6" a="1"/>
  <c r="AA422" i="6" s="1"/>
  <c r="Z422" i="6"/>
  <c r="Z422" i="6" a="1"/>
  <c r="Y422" i="6" a="1"/>
  <c r="Y422" i="6" s="1"/>
  <c r="X422" i="6" a="1"/>
  <c r="X422" i="6" s="1"/>
  <c r="W422" i="6" a="1"/>
  <c r="W422" i="6" s="1"/>
  <c r="V422" i="6"/>
  <c r="V422" i="6" a="1"/>
  <c r="U422" i="6" a="1"/>
  <c r="U422" i="6" s="1"/>
  <c r="T422" i="6" a="1"/>
  <c r="T422" i="6" s="1"/>
  <c r="S422" i="6" a="1"/>
  <c r="S422" i="6" s="1"/>
  <c r="R422" i="6"/>
  <c r="R422" i="6" a="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c r="T421" i="6" a="1"/>
  <c r="S421" i="6" a="1"/>
  <c r="S421" i="6" s="1"/>
  <c r="R421" i="6" a="1"/>
  <c r="R421" i="6" s="1"/>
  <c r="Q421" i="6" a="1"/>
  <c r="Q421" i="6" s="1"/>
  <c r="P421" i="6" a="1"/>
  <c r="P421" i="6" s="1"/>
  <c r="O421" i="6" a="1"/>
  <c r="O421" i="6" s="1"/>
  <c r="N421" i="6" a="1"/>
  <c r="N421" i="6" s="1"/>
  <c r="M421" i="6" a="1"/>
  <c r="M421" i="6" s="1"/>
  <c r="L421" i="6"/>
  <c r="L421" i="6" a="1"/>
  <c r="K421" i="6" a="1"/>
  <c r="K421" i="6" s="1"/>
  <c r="AI420" i="6" a="1"/>
  <c r="AI420" i="6" s="1"/>
  <c r="AH420" i="6"/>
  <c r="AH420" i="6" a="1"/>
  <c r="AG420" i="6" a="1"/>
  <c r="AG420" i="6" s="1"/>
  <c r="AF420" i="6" a="1"/>
  <c r="AF420" i="6" s="1"/>
  <c r="AE420" i="6" a="1"/>
  <c r="AE420" i="6" s="1"/>
  <c r="AD420" i="6" a="1"/>
  <c r="AD420" i="6" s="1"/>
  <c r="AC420" i="6" a="1"/>
  <c r="AC420" i="6" s="1"/>
  <c r="AB420" i="6" a="1"/>
  <c r="AB420" i="6" s="1"/>
  <c r="AA420" i="6" a="1"/>
  <c r="AA420" i="6" s="1"/>
  <c r="Z420" i="6"/>
  <c r="Z420" i="6" a="1"/>
  <c r="Y420" i="6" a="1"/>
  <c r="Y420" i="6" s="1"/>
  <c r="X420" i="6" a="1"/>
  <c r="X420" i="6" s="1"/>
  <c r="W420" i="6" a="1"/>
  <c r="W420" i="6" s="1"/>
  <c r="V420" i="6" a="1"/>
  <c r="V420" i="6" s="1"/>
  <c r="U420" i="6" a="1"/>
  <c r="U420" i="6" s="1"/>
  <c r="T420" i="6" a="1"/>
  <c r="T420" i="6" s="1"/>
  <c r="S420" i="6" a="1"/>
  <c r="S420" i="6" s="1"/>
  <c r="R420" i="6"/>
  <c r="R420" i="6" a="1"/>
  <c r="Q420" i="6" a="1"/>
  <c r="Q420" i="6" s="1"/>
  <c r="P420" i="6" a="1"/>
  <c r="P420" i="6" s="1"/>
  <c r="O420" i="6" a="1"/>
  <c r="O420" i="6" s="1"/>
  <c r="N420" i="6"/>
  <c r="N420" i="6" a="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c r="Z419" i="6" a="1"/>
  <c r="Y419" i="6" a="1"/>
  <c r="Y419" i="6" s="1"/>
  <c r="X419" i="6" a="1"/>
  <c r="X419" i="6" s="1"/>
  <c r="W419" i="6" a="1"/>
  <c r="W419" i="6" s="1"/>
  <c r="V419" i="6"/>
  <c r="V419" i="6" a="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c r="AH418" i="6" a="1"/>
  <c r="AG418" i="6" a="1"/>
  <c r="AG418" i="6" s="1"/>
  <c r="AF418" i="6" a="1"/>
  <c r="AF418" i="6" s="1"/>
  <c r="AE418" i="6" a="1"/>
  <c r="AE418" i="6" s="1"/>
  <c r="AD418" i="6" a="1"/>
  <c r="AD418" i="6" s="1"/>
  <c r="AC418" i="6" a="1"/>
  <c r="AC418" i="6" s="1"/>
  <c r="AB418" i="6" a="1"/>
  <c r="AB418" i="6" s="1"/>
  <c r="AA418" i="6" a="1"/>
  <c r="AA418" i="6" s="1"/>
  <c r="Z418" i="6"/>
  <c r="Z418" i="6" a="1"/>
  <c r="Y418" i="6" a="1"/>
  <c r="Y418" i="6" s="1"/>
  <c r="X418" i="6" a="1"/>
  <c r="X418" i="6" s="1"/>
  <c r="W418" i="6" a="1"/>
  <c r="W418" i="6" s="1"/>
  <c r="V418" i="6" a="1"/>
  <c r="V418" i="6" s="1"/>
  <c r="U418" i="6" a="1"/>
  <c r="U418" i="6" s="1"/>
  <c r="T418" i="6" a="1"/>
  <c r="T418" i="6" s="1"/>
  <c r="S418" i="6" a="1"/>
  <c r="S418" i="6" s="1"/>
  <c r="R418" i="6"/>
  <c r="R418" i="6" a="1"/>
  <c r="Q418" i="6" a="1"/>
  <c r="Q418" i="6" s="1"/>
  <c r="P418" i="6" a="1"/>
  <c r="P418" i="6" s="1"/>
  <c r="O418" i="6" a="1"/>
  <c r="O418" i="6" s="1"/>
  <c r="N418" i="6" a="1"/>
  <c r="N418" i="6" s="1"/>
  <c r="M418" i="6" a="1"/>
  <c r="M418" i="6" s="1"/>
  <c r="L418" i="6" a="1"/>
  <c r="L418" i="6" s="1"/>
  <c r="K418" i="6" a="1"/>
  <c r="K418" i="6" s="1"/>
  <c r="AI417" i="6" a="1"/>
  <c r="AI417" i="6" s="1"/>
  <c r="AH417" i="6"/>
  <c r="AH417" i="6" a="1"/>
  <c r="AG417" i="6" a="1"/>
  <c r="AG417" i="6" s="1"/>
  <c r="AF417" i="6" a="1"/>
  <c r="AF417" i="6" s="1"/>
  <c r="AE417" i="6" a="1"/>
  <c r="AE417" i="6" s="1"/>
  <c r="AD417" i="6"/>
  <c r="AD417" i="6" a="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c r="R417" i="6" a="1"/>
  <c r="Q417" i="6" a="1"/>
  <c r="Q417" i="6" s="1"/>
  <c r="P417" i="6" a="1"/>
  <c r="P417" i="6" s="1"/>
  <c r="O417" i="6" a="1"/>
  <c r="O417" i="6" s="1"/>
  <c r="N417" i="6"/>
  <c r="N417" i="6" a="1"/>
  <c r="M417" i="6" a="1"/>
  <c r="M417" i="6" s="1"/>
  <c r="L417" i="6" a="1"/>
  <c r="L417" i="6" s="1"/>
  <c r="K417" i="6" a="1"/>
  <c r="K417" i="6" s="1"/>
  <c r="AI416" i="6" a="1"/>
  <c r="AI416" i="6" s="1"/>
  <c r="AH416" i="6" a="1"/>
  <c r="AH416" i="6" s="1"/>
  <c r="AG416" i="6" a="1"/>
  <c r="AG416" i="6" s="1"/>
  <c r="AF416" i="6" a="1"/>
  <c r="AF416" i="6" s="1"/>
  <c r="AE416" i="6" a="1"/>
  <c r="AE416" i="6" s="1"/>
  <c r="AD416" i="6"/>
  <c r="AD416" i="6" a="1"/>
  <c r="AC416" i="6" a="1"/>
  <c r="AC416" i="6" s="1"/>
  <c r="AB416" i="6" a="1"/>
  <c r="AB416" i="6" s="1"/>
  <c r="AA416" i="6" a="1"/>
  <c r="AA416" i="6" s="1"/>
  <c r="Z416" i="6"/>
  <c r="Z416" i="6" a="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c r="AD415" i="6" a="1"/>
  <c r="AC415" i="6" a="1"/>
  <c r="AC415" i="6" s="1"/>
  <c r="AB415" i="6" a="1"/>
  <c r="AB415" i="6" s="1"/>
  <c r="AA415" i="6" a="1"/>
  <c r="AA415" i="6" s="1"/>
  <c r="Z415" i="6" a="1"/>
  <c r="Z415" i="6" s="1"/>
  <c r="Y415" i="6" a="1"/>
  <c r="Y415" i="6" s="1"/>
  <c r="X415" i="6" a="1"/>
  <c r="X415" i="6" s="1"/>
  <c r="W415" i="6" a="1"/>
  <c r="W415" i="6" s="1"/>
  <c r="V415" i="6"/>
  <c r="V415" i="6" a="1"/>
  <c r="U415" i="6" a="1"/>
  <c r="U415" i="6" s="1"/>
  <c r="T415" i="6" a="1"/>
  <c r="T415" i="6" s="1"/>
  <c r="S415" i="6" a="1"/>
  <c r="S415" i="6" s="1"/>
  <c r="R415" i="6" a="1"/>
  <c r="R415" i="6" s="1"/>
  <c r="Q415" i="6" a="1"/>
  <c r="Q415" i="6" s="1"/>
  <c r="P415" i="6" a="1"/>
  <c r="P415" i="6" s="1"/>
  <c r="O415" i="6" a="1"/>
  <c r="O415" i="6" s="1"/>
  <c r="N415" i="6"/>
  <c r="N415" i="6" a="1"/>
  <c r="M415" i="6" a="1"/>
  <c r="M415" i="6" s="1"/>
  <c r="L415" i="6" a="1"/>
  <c r="L415" i="6" s="1"/>
  <c r="K415" i="6" a="1"/>
  <c r="K415" i="6" s="1"/>
  <c r="AI414" i="6" a="1"/>
  <c r="AI414" i="6" s="1"/>
  <c r="AH414" i="6"/>
  <c r="AH414" i="6" a="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c r="V414" i="6" a="1"/>
  <c r="U414" i="6" a="1"/>
  <c r="U414" i="6" s="1"/>
  <c r="T414" i="6" a="1"/>
  <c r="T414" i="6" s="1"/>
  <c r="S414" i="6" a="1"/>
  <c r="S414" i="6" s="1"/>
  <c r="R414" i="6"/>
  <c r="R414" i="6" a="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c r="AD413" i="6" a="1"/>
  <c r="AC413" i="6" a="1"/>
  <c r="AC413" i="6" s="1"/>
  <c r="AB413" i="6" a="1"/>
  <c r="AB413" i="6" s="1"/>
  <c r="AA413" i="6" a="1"/>
  <c r="AA413" i="6" s="1"/>
  <c r="Z413" i="6" a="1"/>
  <c r="Z413" i="6" s="1"/>
  <c r="Y413" i="6" a="1"/>
  <c r="Y413" i="6" s="1"/>
  <c r="X413" i="6" a="1"/>
  <c r="X413" i="6" s="1"/>
  <c r="W413" i="6" a="1"/>
  <c r="W413" i="6" s="1"/>
  <c r="V413" i="6"/>
  <c r="V413" i="6" a="1"/>
  <c r="U413" i="6" a="1"/>
  <c r="U413" i="6" s="1"/>
  <c r="T413" i="6" a="1"/>
  <c r="T413" i="6" s="1"/>
  <c r="S413" i="6" a="1"/>
  <c r="S413" i="6" s="1"/>
  <c r="R413" i="6" a="1"/>
  <c r="R413" i="6" s="1"/>
  <c r="Q413" i="6" a="1"/>
  <c r="Q413" i="6" s="1"/>
  <c r="P413" i="6" a="1"/>
  <c r="P413" i="6" s="1"/>
  <c r="O413" i="6" a="1"/>
  <c r="O413" i="6" s="1"/>
  <c r="N413" i="6"/>
  <c r="N413" i="6" a="1"/>
  <c r="M413" i="6" a="1"/>
  <c r="M413" i="6" s="1"/>
  <c r="L413" i="6" a="1"/>
  <c r="L413" i="6" s="1"/>
  <c r="K413" i="6" a="1"/>
  <c r="K413" i="6" s="1"/>
  <c r="AI412" i="6" a="1"/>
  <c r="AI412" i="6" s="1"/>
  <c r="AH412" i="6"/>
  <c r="AH412" i="6" a="1"/>
  <c r="AG412" i="6" a="1"/>
  <c r="AG412" i="6" s="1"/>
  <c r="AF412" i="6" a="1"/>
  <c r="AF412" i="6" s="1"/>
  <c r="AE412" i="6" a="1"/>
  <c r="AE412" i="6" s="1"/>
  <c r="AD412" i="6" a="1"/>
  <c r="AD412" i="6" s="1"/>
  <c r="AC412" i="6" a="1"/>
  <c r="AC412" i="6" s="1"/>
  <c r="AB412" i="6" a="1"/>
  <c r="AB412" i="6" s="1"/>
  <c r="AA412" i="6" a="1"/>
  <c r="AA412" i="6" s="1"/>
  <c r="Z412" i="6"/>
  <c r="Z412" i="6" a="1"/>
  <c r="Y412" i="6" a="1"/>
  <c r="Y412" i="6" s="1"/>
  <c r="X412" i="6" a="1"/>
  <c r="X412" i="6" s="1"/>
  <c r="W412" i="6" a="1"/>
  <c r="W412" i="6" s="1"/>
  <c r="V412" i="6" a="1"/>
  <c r="V412" i="6" s="1"/>
  <c r="U412" i="6" a="1"/>
  <c r="U412" i="6" s="1"/>
  <c r="T412" i="6" a="1"/>
  <c r="T412" i="6" s="1"/>
  <c r="S412" i="6" a="1"/>
  <c r="S412" i="6" s="1"/>
  <c r="R412" i="6"/>
  <c r="R412" i="6" a="1"/>
  <c r="Q412" i="6" a="1"/>
  <c r="Q412" i="6" s="1"/>
  <c r="P412" i="6" a="1"/>
  <c r="P412" i="6" s="1"/>
  <c r="O412" i="6" a="1"/>
  <c r="O412" i="6" s="1"/>
  <c r="N412" i="6"/>
  <c r="N412" i="6" a="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c r="Z411" i="6" a="1"/>
  <c r="Y411" i="6" a="1"/>
  <c r="Y411" i="6" s="1"/>
  <c r="X411" i="6" a="1"/>
  <c r="X411" i="6" s="1"/>
  <c r="W411" i="6" a="1"/>
  <c r="W411" i="6" s="1"/>
  <c r="V411" i="6"/>
  <c r="V411" i="6" a="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c r="AH410" i="6" a="1"/>
  <c r="AG410" i="6" a="1"/>
  <c r="AG410" i="6" s="1"/>
  <c r="AF410" i="6" a="1"/>
  <c r="AF410" i="6" s="1"/>
  <c r="AE410" i="6" a="1"/>
  <c r="AE410" i="6" s="1"/>
  <c r="AD410" i="6" a="1"/>
  <c r="AD410" i="6" s="1"/>
  <c r="AC410" i="6" a="1"/>
  <c r="AC410" i="6" s="1"/>
  <c r="AB410" i="6" a="1"/>
  <c r="AB410" i="6" s="1"/>
  <c r="AA410" i="6" a="1"/>
  <c r="AA410" i="6" s="1"/>
  <c r="Z410" i="6"/>
  <c r="Z410" i="6" a="1"/>
  <c r="Y410" i="6" a="1"/>
  <c r="Y410" i="6" s="1"/>
  <c r="X410" i="6" a="1"/>
  <c r="X410" i="6" s="1"/>
  <c r="W410" i="6" a="1"/>
  <c r="W410" i="6" s="1"/>
  <c r="V410" i="6" a="1"/>
  <c r="V410" i="6" s="1"/>
  <c r="U410" i="6" a="1"/>
  <c r="U410" i="6" s="1"/>
  <c r="T410" i="6" a="1"/>
  <c r="T410" i="6" s="1"/>
  <c r="S410" i="6" a="1"/>
  <c r="S410" i="6" s="1"/>
  <c r="R410" i="6"/>
  <c r="R410" i="6" a="1"/>
  <c r="Q410" i="6" a="1"/>
  <c r="Q410" i="6" s="1"/>
  <c r="P410" i="6" a="1"/>
  <c r="P410" i="6" s="1"/>
  <c r="O410" i="6" a="1"/>
  <c r="O410" i="6" s="1"/>
  <c r="N410" i="6" a="1"/>
  <c r="N410" i="6" s="1"/>
  <c r="M410" i="6" a="1"/>
  <c r="M410" i="6" s="1"/>
  <c r="L410" i="6" a="1"/>
  <c r="L410" i="6" s="1"/>
  <c r="K410" i="6" a="1"/>
  <c r="K410" i="6" s="1"/>
  <c r="AI409" i="6" a="1"/>
  <c r="AI409" i="6" s="1"/>
  <c r="AH409" i="6"/>
  <c r="AH409" i="6" a="1"/>
  <c r="AG409" i="6" a="1"/>
  <c r="AG409" i="6" s="1"/>
  <c r="AF409" i="6" a="1"/>
  <c r="AF409" i="6" s="1"/>
  <c r="AE409" i="6" a="1"/>
  <c r="AE409" i="6" s="1"/>
  <c r="AD409" i="6"/>
  <c r="AD409" i="6" a="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c r="R409" i="6" a="1"/>
  <c r="Q409" i="6" a="1"/>
  <c r="Q409" i="6" s="1"/>
  <c r="P409" i="6" a="1"/>
  <c r="P409" i="6" s="1"/>
  <c r="O409" i="6" a="1"/>
  <c r="O409" i="6" s="1"/>
  <c r="N409" i="6"/>
  <c r="N409" i="6" a="1"/>
  <c r="M409" i="6" a="1"/>
  <c r="M409" i="6" s="1"/>
  <c r="L409" i="6" a="1"/>
  <c r="L409" i="6" s="1"/>
  <c r="K409" i="6" a="1"/>
  <c r="K409" i="6" s="1"/>
  <c r="AI408" i="6" a="1"/>
  <c r="AI408" i="6" s="1"/>
  <c r="AH408" i="6" a="1"/>
  <c r="AH408" i="6" s="1"/>
  <c r="AG408" i="6" a="1"/>
  <c r="AG408" i="6" s="1"/>
  <c r="AF408" i="6" a="1"/>
  <c r="AF408" i="6" s="1"/>
  <c r="AE408" i="6" a="1"/>
  <c r="AE408" i="6" s="1"/>
  <c r="AD408" i="6"/>
  <c r="AD408" i="6" a="1"/>
  <c r="AC408" i="6" a="1"/>
  <c r="AC408" i="6" s="1"/>
  <c r="AB408" i="6" a="1"/>
  <c r="AB408" i="6" s="1"/>
  <c r="AA408" i="6" a="1"/>
  <c r="AA408" i="6" s="1"/>
  <c r="Z408" i="6"/>
  <c r="Z408" i="6" a="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c r="AD407" i="6" a="1"/>
  <c r="AC407" i="6" a="1"/>
  <c r="AC407" i="6" s="1"/>
  <c r="AB407" i="6" a="1"/>
  <c r="AB407" i="6" s="1"/>
  <c r="AA407" i="6" a="1"/>
  <c r="AA407" i="6" s="1"/>
  <c r="Z407" i="6" a="1"/>
  <c r="Z407" i="6" s="1"/>
  <c r="Y407" i="6" a="1"/>
  <c r="Y407" i="6" s="1"/>
  <c r="X407" i="6" a="1"/>
  <c r="X407" i="6" s="1"/>
  <c r="W407" i="6" a="1"/>
  <c r="W407" i="6" s="1"/>
  <c r="V407" i="6"/>
  <c r="V407" i="6" a="1"/>
  <c r="U407" i="6" a="1"/>
  <c r="U407" i="6" s="1"/>
  <c r="T407" i="6" a="1"/>
  <c r="T407" i="6" s="1"/>
  <c r="S407" i="6" a="1"/>
  <c r="S407" i="6" s="1"/>
  <c r="R407" i="6" a="1"/>
  <c r="R407" i="6" s="1"/>
  <c r="Q407" i="6" a="1"/>
  <c r="Q407" i="6" s="1"/>
  <c r="P407" i="6" a="1"/>
  <c r="P407" i="6" s="1"/>
  <c r="O407" i="6" a="1"/>
  <c r="O407" i="6" s="1"/>
  <c r="N407" i="6"/>
  <c r="N407" i="6" a="1"/>
  <c r="M407" i="6" a="1"/>
  <c r="M407" i="6" s="1"/>
  <c r="L407" i="6" a="1"/>
  <c r="L407" i="6" s="1"/>
  <c r="K407" i="6" a="1"/>
  <c r="K407" i="6" s="1"/>
  <c r="AI406" i="6" a="1"/>
  <c r="AI406" i="6" s="1"/>
  <c r="AH406" i="6"/>
  <c r="AH406" i="6" a="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c r="V406" i="6" a="1"/>
  <c r="U406" i="6" a="1"/>
  <c r="U406" i="6" s="1"/>
  <c r="T406" i="6" a="1"/>
  <c r="T406" i="6" s="1"/>
  <c r="S406" i="6" a="1"/>
  <c r="S406" i="6" s="1"/>
  <c r="R406" i="6"/>
  <c r="R406" i="6" a="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c r="AD405" i="6" a="1"/>
  <c r="AC405" i="6" a="1"/>
  <c r="AC405" i="6" s="1"/>
  <c r="AB405" i="6" a="1"/>
  <c r="AB405" i="6" s="1"/>
  <c r="AA405" i="6" a="1"/>
  <c r="AA405" i="6" s="1"/>
  <c r="Z405" i="6" a="1"/>
  <c r="Z405" i="6" s="1"/>
  <c r="Y405" i="6" a="1"/>
  <c r="Y405" i="6" s="1"/>
  <c r="X405" i="6" a="1"/>
  <c r="X405" i="6" s="1"/>
  <c r="W405" i="6" a="1"/>
  <c r="W405" i="6" s="1"/>
  <c r="V405" i="6"/>
  <c r="V405" i="6" a="1"/>
  <c r="U405" i="6" a="1"/>
  <c r="U405" i="6" s="1"/>
  <c r="T405" i="6" a="1"/>
  <c r="T405" i="6" s="1"/>
  <c r="S405" i="6" a="1"/>
  <c r="S405" i="6" s="1"/>
  <c r="R405" i="6" a="1"/>
  <c r="R405" i="6" s="1"/>
  <c r="Q405" i="6" a="1"/>
  <c r="Q405" i="6" s="1"/>
  <c r="P405" i="6" a="1"/>
  <c r="P405" i="6" s="1"/>
  <c r="O405" i="6" a="1"/>
  <c r="O405" i="6" s="1"/>
  <c r="N405" i="6"/>
  <c r="N405" i="6" a="1"/>
  <c r="M405" i="6" a="1"/>
  <c r="M405" i="6" s="1"/>
  <c r="L405" i="6" a="1"/>
  <c r="L405" i="6" s="1"/>
  <c r="K405" i="6" a="1"/>
  <c r="K405" i="6" s="1"/>
  <c r="AI404" i="6" a="1"/>
  <c r="AI404" i="6" s="1"/>
  <c r="AH404" i="6"/>
  <c r="AH404" i="6" a="1"/>
  <c r="AG404" i="6" a="1"/>
  <c r="AG404" i="6" s="1"/>
  <c r="AF404" i="6" a="1"/>
  <c r="AF404" i="6" s="1"/>
  <c r="AE404" i="6" a="1"/>
  <c r="AE404" i="6" s="1"/>
  <c r="AD404" i="6" a="1"/>
  <c r="AD404" i="6" s="1"/>
  <c r="AC404" i="6" a="1"/>
  <c r="AC404" i="6" s="1"/>
  <c r="AB404" i="6" a="1"/>
  <c r="AB404" i="6" s="1"/>
  <c r="AA404" i="6" a="1"/>
  <c r="AA404" i="6" s="1"/>
  <c r="Z404" i="6"/>
  <c r="Z404" i="6" a="1"/>
  <c r="Y404" i="6" a="1"/>
  <c r="Y404" i="6" s="1"/>
  <c r="X404" i="6" a="1"/>
  <c r="X404" i="6" s="1"/>
  <c r="W404" i="6" a="1"/>
  <c r="W404" i="6" s="1"/>
  <c r="V404" i="6" a="1"/>
  <c r="V404" i="6" s="1"/>
  <c r="U404" i="6" a="1"/>
  <c r="U404" i="6" s="1"/>
  <c r="T404" i="6" a="1"/>
  <c r="T404" i="6" s="1"/>
  <c r="S404" i="6" a="1"/>
  <c r="S404" i="6" s="1"/>
  <c r="R404" i="6"/>
  <c r="R404" i="6" a="1"/>
  <c r="Q404" i="6" a="1"/>
  <c r="Q404" i="6" s="1"/>
  <c r="P404" i="6" a="1"/>
  <c r="P404" i="6" s="1"/>
  <c r="O404" i="6" a="1"/>
  <c r="O404" i="6" s="1"/>
  <c r="N404" i="6"/>
  <c r="N404" i="6" a="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c r="Z403" i="6" a="1"/>
  <c r="Y403" i="6" a="1"/>
  <c r="Y403" i="6" s="1"/>
  <c r="X403" i="6" a="1"/>
  <c r="X403" i="6" s="1"/>
  <c r="W403" i="6" a="1"/>
  <c r="W403" i="6" s="1"/>
  <c r="V403" i="6"/>
  <c r="V403" i="6" a="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c r="AH402" i="6" a="1"/>
  <c r="AG402" i="6" a="1"/>
  <c r="AG402" i="6" s="1"/>
  <c r="AF402" i="6" a="1"/>
  <c r="AF402" i="6" s="1"/>
  <c r="AE402" i="6" a="1"/>
  <c r="AE402" i="6" s="1"/>
  <c r="AD402" i="6" a="1"/>
  <c r="AD402" i="6" s="1"/>
  <c r="AC402" i="6" a="1"/>
  <c r="AC402" i="6" s="1"/>
  <c r="AB402" i="6" a="1"/>
  <c r="AB402" i="6" s="1"/>
  <c r="AA402" i="6" a="1"/>
  <c r="AA402" i="6" s="1"/>
  <c r="Z402" i="6"/>
  <c r="Z402" i="6" a="1"/>
  <c r="Y402" i="6" a="1"/>
  <c r="Y402" i="6" s="1"/>
  <c r="X402" i="6" a="1"/>
  <c r="X402" i="6" s="1"/>
  <c r="W402" i="6" a="1"/>
  <c r="W402" i="6" s="1"/>
  <c r="V402" i="6" a="1"/>
  <c r="V402" i="6" s="1"/>
  <c r="U402" i="6" a="1"/>
  <c r="U402" i="6" s="1"/>
  <c r="T402" i="6" a="1"/>
  <c r="T402" i="6" s="1"/>
  <c r="S402" i="6" a="1"/>
  <c r="S402" i="6" s="1"/>
  <c r="R402" i="6"/>
  <c r="R402" i="6" a="1"/>
  <c r="Q402" i="6" a="1"/>
  <c r="Q402" i="6" s="1"/>
  <c r="P402" i="6" a="1"/>
  <c r="P402" i="6" s="1"/>
  <c r="O402" i="6" a="1"/>
  <c r="O402" i="6" s="1"/>
  <c r="N402" i="6" a="1"/>
  <c r="N402" i="6" s="1"/>
  <c r="M402" i="6" a="1"/>
  <c r="M402" i="6" s="1"/>
  <c r="L402" i="6" a="1"/>
  <c r="L402" i="6" s="1"/>
  <c r="K402" i="6" a="1"/>
  <c r="K402" i="6" s="1"/>
  <c r="AI401" i="6" a="1"/>
  <c r="AI401" i="6" s="1"/>
  <c r="AH401" i="6"/>
  <c r="AH401" i="6" a="1"/>
  <c r="AG401" i="6" a="1"/>
  <c r="AG401" i="6" s="1"/>
  <c r="AF401" i="6" a="1"/>
  <c r="AF401" i="6" s="1"/>
  <c r="AE401" i="6" a="1"/>
  <c r="AE401" i="6" s="1"/>
  <c r="AD401" i="6"/>
  <c r="AD401" i="6" a="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c r="R401" i="6" a="1"/>
  <c r="Q401" i="6" a="1"/>
  <c r="Q401" i="6" s="1"/>
  <c r="P401" i="6" a="1"/>
  <c r="P401" i="6" s="1"/>
  <c r="O401" i="6" a="1"/>
  <c r="O401" i="6" s="1"/>
  <c r="N401" i="6"/>
  <c r="N401" i="6" a="1"/>
  <c r="M401" i="6" a="1"/>
  <c r="M401" i="6" s="1"/>
  <c r="L401" i="6" a="1"/>
  <c r="L401" i="6" s="1"/>
  <c r="K401" i="6" a="1"/>
  <c r="K401" i="6" s="1"/>
  <c r="AI400" i="6" a="1"/>
  <c r="AI400" i="6" s="1"/>
  <c r="AH400" i="6" a="1"/>
  <c r="AH400" i="6" s="1"/>
  <c r="AG400" i="6" a="1"/>
  <c r="AG400" i="6" s="1"/>
  <c r="AF400" i="6" a="1"/>
  <c r="AF400" i="6" s="1"/>
  <c r="AE400" i="6" a="1"/>
  <c r="AE400" i="6" s="1"/>
  <c r="AD400" i="6"/>
  <c r="AD400" i="6" a="1"/>
  <c r="AC400" i="6" a="1"/>
  <c r="AC400" i="6" s="1"/>
  <c r="AB400" i="6" a="1"/>
  <c r="AB400" i="6" s="1"/>
  <c r="AA400" i="6" a="1"/>
  <c r="AA400" i="6" s="1"/>
  <c r="Z400" i="6"/>
  <c r="Z400" i="6" a="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c r="AD399" i="6" a="1"/>
  <c r="AC399" i="6" a="1"/>
  <c r="AC399" i="6" s="1"/>
  <c r="AB399" i="6" a="1"/>
  <c r="AB399" i="6" s="1"/>
  <c r="AA399" i="6" a="1"/>
  <c r="AA399" i="6" s="1"/>
  <c r="Z399" i="6" a="1"/>
  <c r="Z399" i="6" s="1"/>
  <c r="Y399" i="6" a="1"/>
  <c r="Y399" i="6" s="1"/>
  <c r="X399" i="6" a="1"/>
  <c r="X399" i="6" s="1"/>
  <c r="W399" i="6" a="1"/>
  <c r="W399" i="6" s="1"/>
  <c r="V399" i="6"/>
  <c r="V399" i="6" a="1"/>
  <c r="U399" i="6" a="1"/>
  <c r="U399" i="6" s="1"/>
  <c r="T399" i="6" a="1"/>
  <c r="T399" i="6" s="1"/>
  <c r="S399" i="6" a="1"/>
  <c r="S399" i="6" s="1"/>
  <c r="R399" i="6" a="1"/>
  <c r="R399" i="6" s="1"/>
  <c r="Q399" i="6" a="1"/>
  <c r="Q399" i="6" s="1"/>
  <c r="P399" i="6" a="1"/>
  <c r="P399" i="6" s="1"/>
  <c r="O399" i="6" a="1"/>
  <c r="O399" i="6" s="1"/>
  <c r="N399" i="6"/>
  <c r="N399" i="6" a="1"/>
  <c r="M399" i="6" a="1"/>
  <c r="M399" i="6" s="1"/>
  <c r="L399" i="6" a="1"/>
  <c r="L399" i="6" s="1"/>
  <c r="K399" i="6" a="1"/>
  <c r="K399" i="6" s="1"/>
  <c r="AI398" i="6" a="1"/>
  <c r="AI398" i="6" s="1"/>
  <c r="AH398" i="6"/>
  <c r="AH398" i="6" a="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c r="V398" i="6" a="1"/>
  <c r="U398" i="6" a="1"/>
  <c r="U398" i="6" s="1"/>
  <c r="T398" i="6" a="1"/>
  <c r="T398" i="6" s="1"/>
  <c r="S398" i="6" a="1"/>
  <c r="S398" i="6" s="1"/>
  <c r="R398" i="6"/>
  <c r="R398" i="6" a="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c r="AD397" i="6" a="1"/>
  <c r="AC397" i="6" a="1"/>
  <c r="AC397" i="6" s="1"/>
  <c r="AB397" i="6" a="1"/>
  <c r="AB397" i="6" s="1"/>
  <c r="AA397" i="6" a="1"/>
  <c r="AA397" i="6" s="1"/>
  <c r="Z397" i="6" a="1"/>
  <c r="Z397" i="6" s="1"/>
  <c r="Y397" i="6" a="1"/>
  <c r="Y397" i="6" s="1"/>
  <c r="X397" i="6" a="1"/>
  <c r="X397" i="6" s="1"/>
  <c r="W397" i="6" a="1"/>
  <c r="W397" i="6" s="1"/>
  <c r="V397" i="6"/>
  <c r="V397" i="6" a="1"/>
  <c r="U397" i="6" a="1"/>
  <c r="U397" i="6" s="1"/>
  <c r="T397" i="6" a="1"/>
  <c r="T397" i="6" s="1"/>
  <c r="S397" i="6" a="1"/>
  <c r="S397" i="6" s="1"/>
  <c r="R397" i="6" a="1"/>
  <c r="R397" i="6" s="1"/>
  <c r="Q397" i="6" a="1"/>
  <c r="Q397" i="6" s="1"/>
  <c r="P397" i="6" a="1"/>
  <c r="P397" i="6" s="1"/>
  <c r="O397" i="6" a="1"/>
  <c r="O397" i="6" s="1"/>
  <c r="N397" i="6"/>
  <c r="N397" i="6" a="1"/>
  <c r="M397" i="6" a="1"/>
  <c r="M397" i="6" s="1"/>
  <c r="L397" i="6" a="1"/>
  <c r="L397" i="6" s="1"/>
  <c r="K397" i="6" a="1"/>
  <c r="K397" i="6" s="1"/>
  <c r="AI396" i="6" a="1"/>
  <c r="AI396" i="6" s="1"/>
  <c r="AH396" i="6"/>
  <c r="AH396" i="6" a="1"/>
  <c r="AG396" i="6" a="1"/>
  <c r="AG396" i="6" s="1"/>
  <c r="AF396" i="6" a="1"/>
  <c r="AF396" i="6" s="1"/>
  <c r="AE396" i="6" a="1"/>
  <c r="AE396" i="6" s="1"/>
  <c r="AD396" i="6" a="1"/>
  <c r="AD396" i="6" s="1"/>
  <c r="AC396" i="6" a="1"/>
  <c r="AC396" i="6" s="1"/>
  <c r="AB396" i="6" a="1"/>
  <c r="AB396" i="6" s="1"/>
  <c r="AA396" i="6" a="1"/>
  <c r="AA396" i="6" s="1"/>
  <c r="Z396" i="6"/>
  <c r="Z396" i="6" a="1"/>
  <c r="Y396" i="6" a="1"/>
  <c r="Y396" i="6" s="1"/>
  <c r="X396" i="6" a="1"/>
  <c r="X396" i="6" s="1"/>
  <c r="W396" i="6" a="1"/>
  <c r="W396" i="6" s="1"/>
  <c r="V396" i="6" a="1"/>
  <c r="V396" i="6" s="1"/>
  <c r="U396" i="6" a="1"/>
  <c r="U396" i="6" s="1"/>
  <c r="T396" i="6" a="1"/>
  <c r="T396" i="6" s="1"/>
  <c r="S396" i="6" a="1"/>
  <c r="S396" i="6" s="1"/>
  <c r="R396" i="6"/>
  <c r="R396" i="6" a="1"/>
  <c r="Q396" i="6" a="1"/>
  <c r="Q396" i="6" s="1"/>
  <c r="P396" i="6" a="1"/>
  <c r="P396" i="6" s="1"/>
  <c r="O396" i="6" a="1"/>
  <c r="O396" i="6" s="1"/>
  <c r="N396" i="6"/>
  <c r="N396" i="6" a="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c r="Z395" i="6" a="1"/>
  <c r="Y395" i="6" a="1"/>
  <c r="Y395" i="6" s="1"/>
  <c r="X395" i="6" a="1"/>
  <c r="X395" i="6" s="1"/>
  <c r="W395" i="6" a="1"/>
  <c r="W395" i="6" s="1"/>
  <c r="V395" i="6"/>
  <c r="V395" i="6" a="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c r="AH394" i="6" a="1"/>
  <c r="AG394" i="6" a="1"/>
  <c r="AG394" i="6" s="1"/>
  <c r="AF394" i="6" a="1"/>
  <c r="AF394" i="6" s="1"/>
  <c r="AE394" i="6" a="1"/>
  <c r="AE394" i="6" s="1"/>
  <c r="AD394" i="6" a="1"/>
  <c r="AD394" i="6" s="1"/>
  <c r="AC394" i="6" a="1"/>
  <c r="AC394" i="6" s="1"/>
  <c r="AB394" i="6" a="1"/>
  <c r="AB394" i="6" s="1"/>
  <c r="AA394" i="6" a="1"/>
  <c r="AA394" i="6" s="1"/>
  <c r="Z394" i="6"/>
  <c r="Z394" i="6" a="1"/>
  <c r="Y394" i="6" a="1"/>
  <c r="Y394" i="6" s="1"/>
  <c r="X394" i="6" a="1"/>
  <c r="X394" i="6" s="1"/>
  <c r="W394" i="6" a="1"/>
  <c r="W394" i="6" s="1"/>
  <c r="V394" i="6" a="1"/>
  <c r="V394" i="6" s="1"/>
  <c r="U394" i="6" a="1"/>
  <c r="U394" i="6" s="1"/>
  <c r="T394" i="6" a="1"/>
  <c r="T394" i="6" s="1"/>
  <c r="S394" i="6" a="1"/>
  <c r="S394" i="6" s="1"/>
  <c r="R394" i="6"/>
  <c r="R394" i="6" a="1"/>
  <c r="Q394" i="6" a="1"/>
  <c r="Q394" i="6" s="1"/>
  <c r="P394" i="6" a="1"/>
  <c r="P394" i="6" s="1"/>
  <c r="O394" i="6" a="1"/>
  <c r="O394" i="6" s="1"/>
  <c r="N394" i="6" a="1"/>
  <c r="N394" i="6" s="1"/>
  <c r="M394" i="6" a="1"/>
  <c r="M394" i="6" s="1"/>
  <c r="L394" i="6" a="1"/>
  <c r="L394" i="6" s="1"/>
  <c r="K394" i="6" a="1"/>
  <c r="K394" i="6" s="1"/>
  <c r="AI393" i="6" a="1"/>
  <c r="AI393" i="6" s="1"/>
  <c r="AH393" i="6"/>
  <c r="AH393" i="6" a="1"/>
  <c r="AG393" i="6" a="1"/>
  <c r="AG393" i="6" s="1"/>
  <c r="AF393" i="6" a="1"/>
  <c r="AF393" i="6" s="1"/>
  <c r="AE393" i="6" a="1"/>
  <c r="AE393" i="6" s="1"/>
  <c r="AD393" i="6"/>
  <c r="AD393" i="6" a="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c r="R393" i="6" a="1"/>
  <c r="Q393" i="6" a="1"/>
  <c r="Q393" i="6" s="1"/>
  <c r="P393" i="6" a="1"/>
  <c r="P393" i="6" s="1"/>
  <c r="O393" i="6" a="1"/>
  <c r="O393" i="6" s="1"/>
  <c r="N393" i="6"/>
  <c r="N393" i="6" a="1"/>
  <c r="M393" i="6" a="1"/>
  <c r="M393" i="6" s="1"/>
  <c r="L393" i="6" a="1"/>
  <c r="L393" i="6" s="1"/>
  <c r="K393" i="6" a="1"/>
  <c r="K393" i="6" s="1"/>
  <c r="AI392" i="6" a="1"/>
  <c r="AI392" i="6" s="1"/>
  <c r="AH392" i="6" a="1"/>
  <c r="AH392" i="6" s="1"/>
  <c r="AG392" i="6" a="1"/>
  <c r="AG392" i="6" s="1"/>
  <c r="AF392" i="6" a="1"/>
  <c r="AF392" i="6" s="1"/>
  <c r="AE392" i="6" a="1"/>
  <c r="AE392" i="6" s="1"/>
  <c r="AD392" i="6"/>
  <c r="AD392" i="6" a="1"/>
  <c r="AC392" i="6" a="1"/>
  <c r="AC392" i="6" s="1"/>
  <c r="AB392" i="6" a="1"/>
  <c r="AB392" i="6" s="1"/>
  <c r="AA392" i="6" a="1"/>
  <c r="AA392" i="6" s="1"/>
  <c r="Z392" i="6" a="1"/>
  <c r="Z392" i="6" s="1"/>
  <c r="Y392" i="6" a="1"/>
  <c r="Y392" i="6" s="1"/>
  <c r="X392" i="6" a="1"/>
  <c r="X392" i="6" s="1"/>
  <c r="W392" i="6" a="1"/>
  <c r="W392" i="6" s="1"/>
  <c r="V392" i="6"/>
  <c r="V392" i="6" a="1"/>
  <c r="U392" i="6" a="1"/>
  <c r="U392" i="6" s="1"/>
  <c r="T392" i="6"/>
  <c r="T392" i="6" a="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c r="AF391" i="6" a="1"/>
  <c r="AE391" i="6" a="1"/>
  <c r="AE391" i="6" s="1"/>
  <c r="AD391" i="6" a="1"/>
  <c r="AD391" i="6" s="1"/>
  <c r="AC391" i="6" a="1"/>
  <c r="AC391" i="6" s="1"/>
  <c r="AB391" i="6" a="1"/>
  <c r="AB391" i="6" s="1"/>
  <c r="AA391" i="6" a="1"/>
  <c r="AA391" i="6" s="1"/>
  <c r="Z391" i="6" a="1"/>
  <c r="Z391" i="6" s="1"/>
  <c r="Y391" i="6" a="1"/>
  <c r="Y391" i="6" s="1"/>
  <c r="X391" i="6"/>
  <c r="X391" i="6" a="1"/>
  <c r="W391" i="6" a="1"/>
  <c r="W391" i="6" s="1"/>
  <c r="V391" i="6" a="1"/>
  <c r="V391" i="6" s="1"/>
  <c r="U391" i="6" a="1"/>
  <c r="U391" i="6" s="1"/>
  <c r="T391" i="6" a="1"/>
  <c r="T391" i="6" s="1"/>
  <c r="S391" i="6" a="1"/>
  <c r="S391" i="6" s="1"/>
  <c r="R391" i="6" a="1"/>
  <c r="R391" i="6" s="1"/>
  <c r="Q391" i="6" a="1"/>
  <c r="Q391" i="6" s="1"/>
  <c r="P391" i="6"/>
  <c r="P391" i="6" a="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c r="AD390" i="6" a="1"/>
  <c r="AC390" i="6" a="1"/>
  <c r="AC390" i="6" s="1"/>
  <c r="AB390" i="6"/>
  <c r="AB390" i="6" a="1"/>
  <c r="AA390" i="6" a="1"/>
  <c r="AA390" i="6" s="1"/>
  <c r="Z390" i="6" a="1"/>
  <c r="Z390" i="6" s="1"/>
  <c r="Y390" i="6" a="1"/>
  <c r="Y390" i="6" s="1"/>
  <c r="X390" i="6" a="1"/>
  <c r="X390" i="6" s="1"/>
  <c r="W390" i="6" a="1"/>
  <c r="W390" i="6" s="1"/>
  <c r="V390" i="6"/>
  <c r="V390" i="6" a="1"/>
  <c r="U390" i="6" a="1"/>
  <c r="U390" i="6" s="1"/>
  <c r="T390" i="6" a="1"/>
  <c r="T390" i="6" s="1"/>
  <c r="S390" i="6" a="1"/>
  <c r="S390" i="6" s="1"/>
  <c r="R390" i="6" a="1"/>
  <c r="R390" i="6" s="1"/>
  <c r="Q390" i="6" a="1"/>
  <c r="Q390" i="6" s="1"/>
  <c r="P390" i="6" a="1"/>
  <c r="P390" i="6" s="1"/>
  <c r="O390" i="6" a="1"/>
  <c r="O390" i="6" s="1"/>
  <c r="N390" i="6"/>
  <c r="N390" i="6" a="1"/>
  <c r="M390" i="6" a="1"/>
  <c r="M390" i="6" s="1"/>
  <c r="L390" i="6"/>
  <c r="L390" i="6" a="1"/>
  <c r="K390" i="6" a="1"/>
  <c r="K390" i="6" s="1"/>
  <c r="AI389" i="6" a="1"/>
  <c r="AI389" i="6" s="1"/>
  <c r="AH389" i="6"/>
  <c r="AH389" i="6" a="1"/>
  <c r="AG389" i="6" a="1"/>
  <c r="AG389" i="6" s="1"/>
  <c r="AF389" i="6" a="1"/>
  <c r="AF389" i="6" s="1"/>
  <c r="AE389" i="6" a="1"/>
  <c r="AE389" i="6" s="1"/>
  <c r="AD389" i="6" a="1"/>
  <c r="AD389" i="6" s="1"/>
  <c r="AC389" i="6" a="1"/>
  <c r="AC389" i="6" s="1"/>
  <c r="AB389" i="6" a="1"/>
  <c r="AB389" i="6" s="1"/>
  <c r="AA389" i="6" a="1"/>
  <c r="AA389" i="6" s="1"/>
  <c r="Z389" i="6" a="1"/>
  <c r="Z389" i="6" s="1"/>
  <c r="Y389" i="6" a="1"/>
  <c r="Y389" i="6" s="1"/>
  <c r="X389" i="6"/>
  <c r="X389" i="6" a="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c r="V388" i="6" a="1"/>
  <c r="U388" i="6" a="1"/>
  <c r="U388" i="6" s="1"/>
  <c r="T388" i="6" a="1"/>
  <c r="T388" i="6" s="1"/>
  <c r="S388" i="6" a="1"/>
  <c r="S388" i="6" s="1"/>
  <c r="R388" i="6" a="1"/>
  <c r="R388" i="6" s="1"/>
  <c r="Q388" i="6" a="1"/>
  <c r="Q388" i="6" s="1"/>
  <c r="P388" i="6" a="1"/>
  <c r="P388" i="6" s="1"/>
  <c r="O388" i="6" a="1"/>
  <c r="O388" i="6" s="1"/>
  <c r="N388" i="6"/>
  <c r="N388" i="6" a="1"/>
  <c r="M388" i="6" a="1"/>
  <c r="M388" i="6" s="1"/>
  <c r="L388" i="6" a="1"/>
  <c r="L388" i="6" s="1"/>
  <c r="K388" i="6" a="1"/>
  <c r="K388" i="6" s="1"/>
  <c r="AI387" i="6" a="1"/>
  <c r="AI387" i="6" s="1"/>
  <c r="AH387" i="6" a="1"/>
  <c r="AH387" i="6" s="1"/>
  <c r="AG387" i="6" a="1"/>
  <c r="AG387" i="6" s="1"/>
  <c r="AF387" i="6"/>
  <c r="AF387" i="6" a="1"/>
  <c r="AE387" i="6" a="1"/>
  <c r="AE387" i="6" s="1"/>
  <c r="AD387" i="6" a="1"/>
  <c r="AD387" i="6" s="1"/>
  <c r="AC387" i="6" a="1"/>
  <c r="AC387" i="6" s="1"/>
  <c r="AB387" i="6" a="1"/>
  <c r="AB387" i="6" s="1"/>
  <c r="AA387" i="6" a="1"/>
  <c r="AA387" i="6" s="1"/>
  <c r="Z387" i="6"/>
  <c r="Z387" i="6" a="1"/>
  <c r="Y387" i="6" a="1"/>
  <c r="Y387" i="6" s="1"/>
  <c r="X387" i="6" a="1"/>
  <c r="X387" i="6" s="1"/>
  <c r="W387" i="6" a="1"/>
  <c r="W387" i="6" s="1"/>
  <c r="V387" i="6" a="1"/>
  <c r="V387" i="6" s="1"/>
  <c r="U387" i="6" a="1"/>
  <c r="U387" i="6" s="1"/>
  <c r="T387" i="6" a="1"/>
  <c r="T387" i="6" s="1"/>
  <c r="S387" i="6" a="1"/>
  <c r="S387" i="6" s="1"/>
  <c r="R387" i="6" a="1"/>
  <c r="R387" i="6" s="1"/>
  <c r="Q387" i="6" a="1"/>
  <c r="Q387" i="6" s="1"/>
  <c r="P387" i="6"/>
  <c r="P387" i="6" a="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c r="AD386" i="6" a="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c r="N386" i="6" a="1"/>
  <c r="M386" i="6" a="1"/>
  <c r="M386" i="6" s="1"/>
  <c r="L386" i="6" a="1"/>
  <c r="L386" i="6" s="1"/>
  <c r="K386" i="6" a="1"/>
  <c r="K386" i="6" s="1"/>
  <c r="AI385" i="6" a="1"/>
  <c r="AI385" i="6" s="1"/>
  <c r="AH385" i="6" a="1"/>
  <c r="AH385" i="6" s="1"/>
  <c r="AG385" i="6" a="1"/>
  <c r="AG385" i="6" s="1"/>
  <c r="AF385" i="6"/>
  <c r="AF385" i="6" a="1"/>
  <c r="AE385" i="6" a="1"/>
  <c r="AE385" i="6" s="1"/>
  <c r="AD385" i="6" a="1"/>
  <c r="AD385" i="6" s="1"/>
  <c r="AC385" i="6" a="1"/>
  <c r="AC385" i="6" s="1"/>
  <c r="AB385" i="6" a="1"/>
  <c r="AB385" i="6" s="1"/>
  <c r="AA385" i="6" a="1"/>
  <c r="AA385" i="6" s="1"/>
  <c r="Z385" i="6"/>
  <c r="Z385" i="6" a="1"/>
  <c r="Y385" i="6" a="1"/>
  <c r="Y385" i="6" s="1"/>
  <c r="X385" i="6" a="1"/>
  <c r="X385" i="6" s="1"/>
  <c r="W385" i="6" a="1"/>
  <c r="W385" i="6" s="1"/>
  <c r="V385" i="6" a="1"/>
  <c r="V385" i="6" s="1"/>
  <c r="U385" i="6" a="1"/>
  <c r="U385" i="6" s="1"/>
  <c r="T385" i="6" a="1"/>
  <c r="T385" i="6" s="1"/>
  <c r="S385" i="6" a="1"/>
  <c r="S385" i="6" s="1"/>
  <c r="R385" i="6" a="1"/>
  <c r="R385" i="6" s="1"/>
  <c r="Q385" i="6" a="1"/>
  <c r="Q385" i="6" s="1"/>
  <c r="P385" i="6"/>
  <c r="P385" i="6" a="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c r="AD384" i="6" a="1"/>
  <c r="AC384" i="6" a="1"/>
  <c r="AC384" i="6" s="1"/>
  <c r="AB384" i="6"/>
  <c r="AB384" i="6" a="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c r="N384" i="6" a="1"/>
  <c r="M384" i="6" a="1"/>
  <c r="M384" i="6" s="1"/>
  <c r="L384" i="6"/>
  <c r="L384" i="6" a="1"/>
  <c r="K384" i="6" a="1"/>
  <c r="K384" i="6" s="1"/>
  <c r="AI383" i="6" a="1"/>
  <c r="AI383" i="6" s="1"/>
  <c r="AH383" i="6"/>
  <c r="AH383" i="6" a="1"/>
  <c r="AG383" i="6" a="1"/>
  <c r="AG383" i="6" s="1"/>
  <c r="AF383" i="6" a="1"/>
  <c r="AF383" i="6" s="1"/>
  <c r="AE383" i="6" a="1"/>
  <c r="AE383" i="6" s="1"/>
  <c r="AD383" i="6" a="1"/>
  <c r="AD383" i="6" s="1"/>
  <c r="AC383" i="6" a="1"/>
  <c r="AC383" i="6" s="1"/>
  <c r="AB383" i="6" a="1"/>
  <c r="AB383" i="6" s="1"/>
  <c r="AA383" i="6" a="1"/>
  <c r="AA383" i="6" s="1"/>
  <c r="Z383" i="6" a="1"/>
  <c r="Z383" i="6" s="1"/>
  <c r="Y383" i="6" a="1"/>
  <c r="Y383" i="6" s="1"/>
  <c r="X383" i="6"/>
  <c r="X383" i="6" a="1"/>
  <c r="W383" i="6" a="1"/>
  <c r="W383" i="6" s="1"/>
  <c r="V383" i="6" a="1"/>
  <c r="V383" i="6" s="1"/>
  <c r="U383" i="6" a="1"/>
  <c r="U383" i="6" s="1"/>
  <c r="T383" i="6" a="1"/>
  <c r="T383" i="6" s="1"/>
  <c r="S383" i="6" a="1"/>
  <c r="S383" i="6" s="1"/>
  <c r="R383" i="6"/>
  <c r="R383" i="6" a="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c r="V382" i="6" a="1"/>
  <c r="U382" i="6" a="1"/>
  <c r="U382" i="6" s="1"/>
  <c r="T382" i="6"/>
  <c r="T382" i="6" a="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c r="AF381" i="6" a="1"/>
  <c r="AE381" i="6" a="1"/>
  <c r="AE381" i="6" s="1"/>
  <c r="AD381" i="6" a="1"/>
  <c r="AD381" i="6" s="1"/>
  <c r="AC381" i="6" a="1"/>
  <c r="AC381" i="6" s="1"/>
  <c r="AB381" i="6" a="1"/>
  <c r="AB381" i="6" s="1"/>
  <c r="AA381" i="6" a="1"/>
  <c r="AA381" i="6" s="1"/>
  <c r="Z381" i="6"/>
  <c r="Z381" i="6" a="1"/>
  <c r="Y381" i="6" a="1"/>
  <c r="Y381" i="6" s="1"/>
  <c r="X381" i="6" a="1"/>
  <c r="X381" i="6" s="1"/>
  <c r="W381" i="6" a="1"/>
  <c r="W381" i="6" s="1"/>
  <c r="V381" i="6" a="1"/>
  <c r="V381" i="6" s="1"/>
  <c r="U381" i="6" a="1"/>
  <c r="U381" i="6" s="1"/>
  <c r="T381" i="6" a="1"/>
  <c r="T381" i="6" s="1"/>
  <c r="S381" i="6" a="1"/>
  <c r="S381" i="6" s="1"/>
  <c r="R381" i="6" a="1"/>
  <c r="R381" i="6" s="1"/>
  <c r="Q381" i="6" a="1"/>
  <c r="Q381" i="6" s="1"/>
  <c r="P381" i="6"/>
  <c r="P381" i="6" a="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c r="AD380" i="6" a="1"/>
  <c r="AC380" i="6" a="1"/>
  <c r="AC380" i="6" s="1"/>
  <c r="AB380" i="6"/>
  <c r="AB380" i="6" a="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c r="N380" i="6" a="1"/>
  <c r="M380" i="6" a="1"/>
  <c r="M380" i="6" s="1"/>
  <c r="L380" i="6"/>
  <c r="L380" i="6" a="1"/>
  <c r="K380" i="6" a="1"/>
  <c r="K380" i="6" s="1"/>
  <c r="AI379" i="6" a="1"/>
  <c r="AI379" i="6" s="1"/>
  <c r="AH379" i="6"/>
  <c r="AH379" i="6" a="1"/>
  <c r="AG379" i="6" a="1"/>
  <c r="AG379" i="6" s="1"/>
  <c r="AF379" i="6" a="1"/>
  <c r="AF379" i="6" s="1"/>
  <c r="AE379" i="6" a="1"/>
  <c r="AE379" i="6" s="1"/>
  <c r="AD379" i="6" a="1"/>
  <c r="AD379" i="6" s="1"/>
  <c r="AC379" i="6" a="1"/>
  <c r="AC379" i="6" s="1"/>
  <c r="AB379" i="6" a="1"/>
  <c r="AB379" i="6" s="1"/>
  <c r="AA379" i="6" a="1"/>
  <c r="AA379" i="6" s="1"/>
  <c r="Z379" i="6" a="1"/>
  <c r="Z379" i="6" s="1"/>
  <c r="Y379" i="6" a="1"/>
  <c r="Y379" i="6" s="1"/>
  <c r="X379" i="6"/>
  <c r="X379" i="6" a="1"/>
  <c r="W379" i="6" a="1"/>
  <c r="W379" i="6" s="1"/>
  <c r="V379" i="6" a="1"/>
  <c r="V379" i="6" s="1"/>
  <c r="U379" i="6" a="1"/>
  <c r="U379" i="6" s="1"/>
  <c r="T379" i="6" a="1"/>
  <c r="T379" i="6" s="1"/>
  <c r="S379" i="6" a="1"/>
  <c r="S379" i="6" s="1"/>
  <c r="R379" i="6"/>
  <c r="R379" i="6" a="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c r="V378" i="6" a="1"/>
  <c r="U378" i="6" a="1"/>
  <c r="U378" i="6" s="1"/>
  <c r="T378" i="6"/>
  <c r="T378" i="6" a="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c r="AF377" i="6" a="1"/>
  <c r="AE377" i="6" a="1"/>
  <c r="AE377" i="6" s="1"/>
  <c r="AD377" i="6" a="1"/>
  <c r="AD377" i="6" s="1"/>
  <c r="AC377" i="6" a="1"/>
  <c r="AC377" i="6" s="1"/>
  <c r="AB377" i="6" a="1"/>
  <c r="AB377" i="6" s="1"/>
  <c r="AA377" i="6" a="1"/>
  <c r="AA377" i="6" s="1"/>
  <c r="Z377" i="6"/>
  <c r="Z377" i="6" a="1"/>
  <c r="Y377" i="6" a="1"/>
  <c r="Y377" i="6" s="1"/>
  <c r="X377" i="6" a="1"/>
  <c r="X377" i="6" s="1"/>
  <c r="W377" i="6" a="1"/>
  <c r="W377" i="6" s="1"/>
  <c r="V377" i="6" a="1"/>
  <c r="V377" i="6" s="1"/>
  <c r="U377" i="6" a="1"/>
  <c r="U377" i="6" s="1"/>
  <c r="T377" i="6" a="1"/>
  <c r="T377" i="6" s="1"/>
  <c r="S377" i="6" a="1"/>
  <c r="S377" i="6" s="1"/>
  <c r="R377" i="6" a="1"/>
  <c r="R377" i="6" s="1"/>
  <c r="Q377" i="6" a="1"/>
  <c r="Q377" i="6" s="1"/>
  <c r="P377" i="6"/>
  <c r="P377" i="6" a="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c r="AD376" i="6" a="1"/>
  <c r="AC376" i="6" a="1"/>
  <c r="AC376" i="6" s="1"/>
  <c r="AB376" i="6"/>
  <c r="AB376" i="6" a="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c r="N376" i="6" a="1"/>
  <c r="M376" i="6" a="1"/>
  <c r="M376" i="6" s="1"/>
  <c r="L376" i="6"/>
  <c r="L376" i="6" a="1"/>
  <c r="K376" i="6" a="1"/>
  <c r="K376" i="6" s="1"/>
  <c r="AI375" i="6" a="1"/>
  <c r="AI375" i="6" s="1"/>
  <c r="AH375" i="6"/>
  <c r="AH375" i="6" a="1"/>
  <c r="AG375" i="6" a="1"/>
  <c r="AG375" i="6" s="1"/>
  <c r="AF375" i="6" a="1"/>
  <c r="AF375" i="6" s="1"/>
  <c r="AE375" i="6" a="1"/>
  <c r="AE375" i="6" s="1"/>
  <c r="AD375" i="6" a="1"/>
  <c r="AD375" i="6" s="1"/>
  <c r="AC375" i="6" a="1"/>
  <c r="AC375" i="6" s="1"/>
  <c r="AB375" i="6" a="1"/>
  <c r="AB375" i="6" s="1"/>
  <c r="AA375" i="6" a="1"/>
  <c r="AA375" i="6" s="1"/>
  <c r="Z375" i="6" a="1"/>
  <c r="Z375" i="6" s="1"/>
  <c r="Y375" i="6" a="1"/>
  <c r="Y375" i="6" s="1"/>
  <c r="X375" i="6"/>
  <c r="X375" i="6" a="1"/>
  <c r="W375" i="6" a="1"/>
  <c r="W375" i="6" s="1"/>
  <c r="V375" i="6" a="1"/>
  <c r="V375" i="6" s="1"/>
  <c r="U375" i="6" a="1"/>
  <c r="U375" i="6" s="1"/>
  <c r="T375" i="6" a="1"/>
  <c r="T375" i="6" s="1"/>
  <c r="S375" i="6" a="1"/>
  <c r="S375" i="6" s="1"/>
  <c r="R375" i="6"/>
  <c r="R375" i="6" a="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c r="V374" i="6" a="1"/>
  <c r="U374" i="6" a="1"/>
  <c r="U374" i="6" s="1"/>
  <c r="T374" i="6"/>
  <c r="T374" i="6" a="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c r="AF373" i="6" a="1"/>
  <c r="AE373" i="6" a="1"/>
  <c r="AE373" i="6" s="1"/>
  <c r="AD373" i="6" a="1"/>
  <c r="AD373" i="6" s="1"/>
  <c r="AC373" i="6" a="1"/>
  <c r="AC373" i="6" s="1"/>
  <c r="AB373" i="6" a="1"/>
  <c r="AB373" i="6" s="1"/>
  <c r="AA373" i="6" a="1"/>
  <c r="AA373" i="6" s="1"/>
  <c r="Z373" i="6"/>
  <c r="Z373" i="6" a="1"/>
  <c r="Y373" i="6" a="1"/>
  <c r="Y373" i="6" s="1"/>
  <c r="X373" i="6" a="1"/>
  <c r="X373" i="6" s="1"/>
  <c r="W373" i="6" a="1"/>
  <c r="W373" i="6" s="1"/>
  <c r="V373" i="6" a="1"/>
  <c r="V373" i="6" s="1"/>
  <c r="U373" i="6" a="1"/>
  <c r="U373" i="6" s="1"/>
  <c r="T373" i="6" a="1"/>
  <c r="T373" i="6" s="1"/>
  <c r="S373" i="6" a="1"/>
  <c r="S373" i="6" s="1"/>
  <c r="R373" i="6" a="1"/>
  <c r="R373" i="6" s="1"/>
  <c r="Q373" i="6" a="1"/>
  <c r="Q373" i="6" s="1"/>
  <c r="P373" i="6"/>
  <c r="P373" i="6" a="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c r="AD372" i="6" a="1"/>
  <c r="AC372" i="6" a="1"/>
  <c r="AC372" i="6" s="1"/>
  <c r="AB372" i="6"/>
  <c r="AB372" i="6" a="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c r="N372" i="6" a="1"/>
  <c r="M372" i="6" a="1"/>
  <c r="M372" i="6" s="1"/>
  <c r="L372" i="6"/>
  <c r="L372" i="6" a="1"/>
  <c r="K372" i="6" a="1"/>
  <c r="K372" i="6" s="1"/>
  <c r="AI371" i="6" a="1"/>
  <c r="AI371" i="6" s="1"/>
  <c r="AH371" i="6"/>
  <c r="AH371" i="6" a="1"/>
  <c r="AG371" i="6" a="1"/>
  <c r="AG371" i="6" s="1"/>
  <c r="AF371" i="6" a="1"/>
  <c r="AF371" i="6" s="1"/>
  <c r="AE371" i="6" a="1"/>
  <c r="AE371" i="6" s="1"/>
  <c r="AD371" i="6" a="1"/>
  <c r="AD371" i="6" s="1"/>
  <c r="AC371" i="6" a="1"/>
  <c r="AC371" i="6" s="1"/>
  <c r="AB371" i="6" a="1"/>
  <c r="AB371" i="6" s="1"/>
  <c r="AA371" i="6" a="1"/>
  <c r="AA371" i="6" s="1"/>
  <c r="Z371" i="6" a="1"/>
  <c r="Z371" i="6" s="1"/>
  <c r="Y371" i="6" a="1"/>
  <c r="Y371" i="6" s="1"/>
  <c r="X371" i="6"/>
  <c r="X371" i="6" a="1"/>
  <c r="W371" i="6" a="1"/>
  <c r="W371" i="6" s="1"/>
  <c r="V371" i="6" a="1"/>
  <c r="V371" i="6" s="1"/>
  <c r="U371" i="6" a="1"/>
  <c r="U371" i="6" s="1"/>
  <c r="T371" i="6" a="1"/>
  <c r="T371" i="6" s="1"/>
  <c r="S371" i="6" a="1"/>
  <c r="S371" i="6" s="1"/>
  <c r="R371" i="6"/>
  <c r="R371" i="6" a="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c r="V370" i="6" a="1"/>
  <c r="U370" i="6" a="1"/>
  <c r="U370" i="6" s="1"/>
  <c r="T370" i="6"/>
  <c r="T370" i="6" a="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c r="AF369" i="6" a="1"/>
  <c r="AE369" i="6" a="1"/>
  <c r="AE369" i="6" s="1"/>
  <c r="AD369" i="6" a="1"/>
  <c r="AD369" i="6" s="1"/>
  <c r="AC369" i="6" a="1"/>
  <c r="AC369" i="6" s="1"/>
  <c r="AB369" i="6" a="1"/>
  <c r="AB369" i="6" s="1"/>
  <c r="AA369" i="6" a="1"/>
  <c r="AA369" i="6" s="1"/>
  <c r="Z369" i="6"/>
  <c r="Z369" i="6" a="1"/>
  <c r="Y369" i="6" a="1"/>
  <c r="Y369" i="6" s="1"/>
  <c r="X369" i="6" a="1"/>
  <c r="X369" i="6" s="1"/>
  <c r="W369" i="6" a="1"/>
  <c r="W369" i="6" s="1"/>
  <c r="V369" i="6" a="1"/>
  <c r="V369" i="6" s="1"/>
  <c r="U369" i="6" a="1"/>
  <c r="U369" i="6" s="1"/>
  <c r="T369" i="6" a="1"/>
  <c r="T369" i="6" s="1"/>
  <c r="S369" i="6" a="1"/>
  <c r="S369" i="6" s="1"/>
  <c r="R369" i="6" a="1"/>
  <c r="R369" i="6" s="1"/>
  <c r="Q369" i="6" a="1"/>
  <c r="Q369" i="6" s="1"/>
  <c r="P369" i="6"/>
  <c r="P369" i="6" a="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c r="AD368" i="6" a="1"/>
  <c r="AC368" i="6" a="1"/>
  <c r="AC368" i="6" s="1"/>
  <c r="AB368" i="6"/>
  <c r="AB368" i="6" a="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c r="N368" i="6" a="1"/>
  <c r="M368" i="6" a="1"/>
  <c r="M368" i="6" s="1"/>
  <c r="L368" i="6"/>
  <c r="L368" i="6" a="1"/>
  <c r="K368" i="6" a="1"/>
  <c r="K368" i="6" s="1"/>
  <c r="AI367" i="6" a="1"/>
  <c r="AI367" i="6" s="1"/>
  <c r="AH367" i="6"/>
  <c r="AH367" i="6" a="1"/>
  <c r="AG367" i="6" a="1"/>
  <c r="AG367" i="6" s="1"/>
  <c r="AF367" i="6" a="1"/>
  <c r="AF367" i="6" s="1"/>
  <c r="AE367" i="6" a="1"/>
  <c r="AE367" i="6" s="1"/>
  <c r="AD367" i="6" a="1"/>
  <c r="AD367" i="6" s="1"/>
  <c r="AC367" i="6" a="1"/>
  <c r="AC367" i="6" s="1"/>
  <c r="AB367" i="6" a="1"/>
  <c r="AB367" i="6" s="1"/>
  <c r="AA367" i="6" a="1"/>
  <c r="AA367" i="6" s="1"/>
  <c r="Z367" i="6" a="1"/>
  <c r="Z367" i="6" s="1"/>
  <c r="Y367" i="6" a="1"/>
  <c r="Y367" i="6" s="1"/>
  <c r="X367" i="6"/>
  <c r="X367" i="6" a="1"/>
  <c r="W367" i="6" a="1"/>
  <c r="W367" i="6" s="1"/>
  <c r="V367" i="6" a="1"/>
  <c r="V367" i="6" s="1"/>
  <c r="U367" i="6" a="1"/>
  <c r="U367" i="6" s="1"/>
  <c r="T367" i="6" a="1"/>
  <c r="T367" i="6" s="1"/>
  <c r="S367" i="6" a="1"/>
  <c r="S367" i="6" s="1"/>
  <c r="R367" i="6"/>
  <c r="R367" i="6" a="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c r="V366" i="6" a="1"/>
  <c r="U366" i="6" a="1"/>
  <c r="U366" i="6" s="1"/>
  <c r="T366" i="6"/>
  <c r="T366" i="6" a="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c r="AF365" i="6" a="1"/>
  <c r="AE365" i="6" a="1"/>
  <c r="AE365" i="6" s="1"/>
  <c r="AD365" i="6" a="1"/>
  <c r="AD365" i="6" s="1"/>
  <c r="AC365" i="6" a="1"/>
  <c r="AC365" i="6" s="1"/>
  <c r="AB365" i="6" a="1"/>
  <c r="AB365" i="6" s="1"/>
  <c r="AA365" i="6" a="1"/>
  <c r="AA365" i="6" s="1"/>
  <c r="Z365" i="6"/>
  <c r="Z365" i="6" a="1"/>
  <c r="Y365" i="6" a="1"/>
  <c r="Y365" i="6" s="1"/>
  <c r="X365" i="6" a="1"/>
  <c r="X365" i="6" s="1"/>
  <c r="W365" i="6" a="1"/>
  <c r="W365" i="6" s="1"/>
  <c r="V365" i="6" a="1"/>
  <c r="V365" i="6" s="1"/>
  <c r="U365" i="6" a="1"/>
  <c r="U365" i="6" s="1"/>
  <c r="T365" i="6" a="1"/>
  <c r="T365" i="6" s="1"/>
  <c r="S365" i="6" a="1"/>
  <c r="S365" i="6" s="1"/>
  <c r="R365" i="6" a="1"/>
  <c r="R365" i="6" s="1"/>
  <c r="Q365" i="6" a="1"/>
  <c r="Q365" i="6" s="1"/>
  <c r="P365" i="6"/>
  <c r="P365" i="6" a="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c r="AD364" i="6" a="1"/>
  <c r="AC364" i="6" a="1"/>
  <c r="AC364" i="6" s="1"/>
  <c r="AB364" i="6"/>
  <c r="AB364" i="6" a="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c r="N364" i="6" a="1"/>
  <c r="M364" i="6" a="1"/>
  <c r="M364" i="6" s="1"/>
  <c r="L364" i="6"/>
  <c r="L364" i="6" a="1"/>
  <c r="K364" i="6" a="1"/>
  <c r="K364" i="6" s="1"/>
  <c r="AI363" i="6" a="1"/>
  <c r="AI363" i="6" s="1"/>
  <c r="AH363" i="6"/>
  <c r="AH363" i="6" a="1"/>
  <c r="AG363" i="6" a="1"/>
  <c r="AG363" i="6" s="1"/>
  <c r="AF363" i="6" a="1"/>
  <c r="AF363" i="6" s="1"/>
  <c r="AE363" i="6" a="1"/>
  <c r="AE363" i="6" s="1"/>
  <c r="AD363" i="6" a="1"/>
  <c r="AD363" i="6" s="1"/>
  <c r="AC363" i="6" a="1"/>
  <c r="AC363" i="6" s="1"/>
  <c r="AB363" i="6" a="1"/>
  <c r="AB363" i="6" s="1"/>
  <c r="AA363" i="6" a="1"/>
  <c r="AA363" i="6" s="1"/>
  <c r="Z363" i="6" a="1"/>
  <c r="Z363" i="6" s="1"/>
  <c r="Y363" i="6" a="1"/>
  <c r="Y363" i="6" s="1"/>
  <c r="X363" i="6"/>
  <c r="X363" i="6" a="1"/>
  <c r="W363" i="6" a="1"/>
  <c r="W363" i="6" s="1"/>
  <c r="V363" i="6" a="1"/>
  <c r="V363" i="6" s="1"/>
  <c r="U363" i="6" a="1"/>
  <c r="U363" i="6" s="1"/>
  <c r="T363" i="6" a="1"/>
  <c r="T363" i="6" s="1"/>
  <c r="S363" i="6" a="1"/>
  <c r="S363" i="6" s="1"/>
  <c r="R363" i="6"/>
  <c r="R363" i="6" a="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c r="V362" i="6" a="1"/>
  <c r="U362" i="6" a="1"/>
  <c r="U362" i="6" s="1"/>
  <c r="T362" i="6"/>
  <c r="T362" i="6" a="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c r="AF361" i="6" a="1"/>
  <c r="AE361" i="6" a="1"/>
  <c r="AE361" i="6" s="1"/>
  <c r="AD361" i="6" a="1"/>
  <c r="AD361" i="6" s="1"/>
  <c r="AC361" i="6" a="1"/>
  <c r="AC361" i="6" s="1"/>
  <c r="AB361" i="6" a="1"/>
  <c r="AB361" i="6" s="1"/>
  <c r="AA361" i="6" a="1"/>
  <c r="AA361" i="6" s="1"/>
  <c r="Z361" i="6"/>
  <c r="Z361" i="6" a="1"/>
  <c r="Y361" i="6" a="1"/>
  <c r="Y361" i="6" s="1"/>
  <c r="X361" i="6" a="1"/>
  <c r="X361" i="6" s="1"/>
  <c r="W361" i="6" a="1"/>
  <c r="W361" i="6" s="1"/>
  <c r="V361" i="6" a="1"/>
  <c r="V361" i="6" s="1"/>
  <c r="U361" i="6" a="1"/>
  <c r="U361" i="6" s="1"/>
  <c r="T361" i="6" a="1"/>
  <c r="T361" i="6" s="1"/>
  <c r="S361" i="6" a="1"/>
  <c r="S361" i="6" s="1"/>
  <c r="R361" i="6" a="1"/>
  <c r="R361" i="6" s="1"/>
  <c r="Q361" i="6" a="1"/>
  <c r="Q361" i="6" s="1"/>
  <c r="P361" i="6"/>
  <c r="P361" i="6" a="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c r="AD360" i="6" a="1"/>
  <c r="AC360" i="6" a="1"/>
  <c r="AC360" i="6" s="1"/>
  <c r="AB360" i="6"/>
  <c r="AB360" i="6" a="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c r="N360" i="6" a="1"/>
  <c r="M360" i="6" a="1"/>
  <c r="M360" i="6" s="1"/>
  <c r="L360" i="6"/>
  <c r="L360" i="6" a="1"/>
  <c r="K360" i="6" a="1"/>
  <c r="K360" i="6" s="1"/>
  <c r="AI359" i="6" a="1"/>
  <c r="AI359" i="6" s="1"/>
  <c r="AH359" i="6"/>
  <c r="AH359" i="6" a="1"/>
  <c r="AG359" i="6" a="1"/>
  <c r="AG359" i="6" s="1"/>
  <c r="AF359" i="6" a="1"/>
  <c r="AF359" i="6" s="1"/>
  <c r="AE359" i="6" a="1"/>
  <c r="AE359" i="6" s="1"/>
  <c r="AD359" i="6" a="1"/>
  <c r="AD359" i="6" s="1"/>
  <c r="AC359" i="6" a="1"/>
  <c r="AC359" i="6" s="1"/>
  <c r="AB359" i="6" a="1"/>
  <c r="AB359" i="6" s="1"/>
  <c r="AA359" i="6" a="1"/>
  <c r="AA359" i="6" s="1"/>
  <c r="Z359" i="6" a="1"/>
  <c r="Z359" i="6" s="1"/>
  <c r="Y359" i="6" a="1"/>
  <c r="Y359" i="6" s="1"/>
  <c r="X359" i="6"/>
  <c r="X359" i="6" a="1"/>
  <c r="W359" i="6" a="1"/>
  <c r="W359" i="6" s="1"/>
  <c r="V359" i="6" a="1"/>
  <c r="V359" i="6" s="1"/>
  <c r="U359" i="6" a="1"/>
  <c r="U359" i="6" s="1"/>
  <c r="T359" i="6" a="1"/>
  <c r="T359" i="6" s="1"/>
  <c r="S359" i="6" a="1"/>
  <c r="S359" i="6" s="1"/>
  <c r="R359" i="6"/>
  <c r="R359" i="6" a="1"/>
  <c r="Q359" i="6" a="1"/>
  <c r="Q359" i="6" s="1"/>
  <c r="P359" i="6"/>
  <c r="P359" i="6" a="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c r="V358" i="6" a="1"/>
  <c r="U358" i="6" a="1"/>
  <c r="U358" i="6" s="1"/>
  <c r="T358" i="6"/>
  <c r="T358" i="6" a="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c r="AF357" i="6" a="1"/>
  <c r="AE357" i="6" a="1"/>
  <c r="AE357" i="6" s="1"/>
  <c r="AD357" i="6" a="1"/>
  <c r="AD357" i="6" s="1"/>
  <c r="AC357" i="6" a="1"/>
  <c r="AC357" i="6" s="1"/>
  <c r="AB357" i="6" a="1"/>
  <c r="AB357" i="6" s="1"/>
  <c r="AA357" i="6" a="1"/>
  <c r="AA357" i="6" s="1"/>
  <c r="Z357" i="6"/>
  <c r="Z357" i="6" a="1"/>
  <c r="Y357" i="6" a="1"/>
  <c r="Y357" i="6" s="1"/>
  <c r="X357" i="6"/>
  <c r="X357" i="6" a="1"/>
  <c r="W357" i="6" a="1"/>
  <c r="W357" i="6" s="1"/>
  <c r="V357" i="6" a="1"/>
  <c r="V357" i="6" s="1"/>
  <c r="U357" i="6" a="1"/>
  <c r="U357" i="6" s="1"/>
  <c r="T357" i="6" a="1"/>
  <c r="T357" i="6" s="1"/>
  <c r="S357" i="6" a="1"/>
  <c r="S357" i="6" s="1"/>
  <c r="R357" i="6" a="1"/>
  <c r="R357" i="6" s="1"/>
  <c r="Q357" i="6" a="1"/>
  <c r="Q357" i="6" s="1"/>
  <c r="P357" i="6"/>
  <c r="P357" i="6" a="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c r="AD356" i="6" a="1"/>
  <c r="AC356" i="6" a="1"/>
  <c r="AC356" i="6" s="1"/>
  <c r="AB356" i="6"/>
  <c r="AB356" i="6" a="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c r="N356" i="6" a="1"/>
  <c r="M356" i="6" a="1"/>
  <c r="M356" i="6" s="1"/>
  <c r="L356" i="6"/>
  <c r="L356" i="6" a="1"/>
  <c r="K356" i="6" a="1"/>
  <c r="K356" i="6" s="1"/>
  <c r="AI355" i="6" a="1"/>
  <c r="AI355" i="6" s="1"/>
  <c r="AH355" i="6"/>
  <c r="AH355" i="6" a="1"/>
  <c r="AG355" i="6" a="1"/>
  <c r="AG355" i="6" s="1"/>
  <c r="AF355" i="6" a="1"/>
  <c r="AF355" i="6" s="1"/>
  <c r="AE355" i="6" a="1"/>
  <c r="AE355" i="6" s="1"/>
  <c r="AD355" i="6" a="1"/>
  <c r="AD355" i="6" s="1"/>
  <c r="AC355" i="6" a="1"/>
  <c r="AC355" i="6" s="1"/>
  <c r="AB355" i="6" a="1"/>
  <c r="AB355" i="6" s="1"/>
  <c r="AA355" i="6" a="1"/>
  <c r="AA355" i="6" s="1"/>
  <c r="Z355" i="6" a="1"/>
  <c r="Z355" i="6" s="1"/>
  <c r="Y355" i="6" a="1"/>
  <c r="Y355" i="6" s="1"/>
  <c r="X355" i="6"/>
  <c r="X355" i="6" a="1"/>
  <c r="W355" i="6" a="1"/>
  <c r="W355" i="6" s="1"/>
  <c r="V355" i="6" a="1"/>
  <c r="V355" i="6" s="1"/>
  <c r="U355" i="6" a="1"/>
  <c r="U355" i="6" s="1"/>
  <c r="T355" i="6" a="1"/>
  <c r="T355" i="6" s="1"/>
  <c r="S355" i="6" a="1"/>
  <c r="S355" i="6" s="1"/>
  <c r="R355" i="6"/>
  <c r="R355" i="6" a="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c r="V354" i="6" a="1"/>
  <c r="U354" i="6" a="1"/>
  <c r="U354" i="6" s="1"/>
  <c r="T354" i="6" a="1"/>
  <c r="T354" i="6" s="1"/>
  <c r="S354" i="6" a="1"/>
  <c r="S354" i="6" s="1"/>
  <c r="R354" i="6" a="1"/>
  <c r="R354" i="6" s="1"/>
  <c r="Q354" i="6" a="1"/>
  <c r="Q354" i="6" s="1"/>
  <c r="P354" i="6" a="1"/>
  <c r="P354" i="6" s="1"/>
  <c r="O354" i="6" a="1"/>
  <c r="O354" i="6" s="1"/>
  <c r="N354" i="6"/>
  <c r="N354" i="6" a="1"/>
  <c r="M354" i="6" a="1"/>
  <c r="M354" i="6" s="1"/>
  <c r="L354" i="6" a="1"/>
  <c r="L354" i="6" s="1"/>
  <c r="K354" i="6" a="1"/>
  <c r="K354" i="6" s="1"/>
  <c r="AI353" i="6" a="1"/>
  <c r="AI353" i="6" s="1"/>
  <c r="AH353" i="6" a="1"/>
  <c r="AH353" i="6" s="1"/>
  <c r="AG353" i="6" a="1"/>
  <c r="AG353" i="6" s="1"/>
  <c r="AF353" i="6"/>
  <c r="AF353" i="6" a="1"/>
  <c r="AE353" i="6" a="1"/>
  <c r="AE353" i="6" s="1"/>
  <c r="AD353" i="6" a="1"/>
  <c r="AD353" i="6" s="1"/>
  <c r="AC353" i="6" a="1"/>
  <c r="AC353" i="6" s="1"/>
  <c r="AB353" i="6" a="1"/>
  <c r="AB353" i="6" s="1"/>
  <c r="AA353" i="6" a="1"/>
  <c r="AA353" i="6" s="1"/>
  <c r="Z353" i="6"/>
  <c r="Z353" i="6" a="1"/>
  <c r="Y353" i="6" a="1"/>
  <c r="Y353" i="6" s="1"/>
  <c r="X353" i="6"/>
  <c r="X353" i="6" a="1"/>
  <c r="W353" i="6" a="1"/>
  <c r="W353" i="6" s="1"/>
  <c r="V353" i="6" a="1"/>
  <c r="V353" i="6" s="1"/>
  <c r="U353" i="6" a="1"/>
  <c r="U353" i="6" s="1"/>
  <c r="T353" i="6" a="1"/>
  <c r="T353" i="6" s="1"/>
  <c r="S353" i="6" a="1"/>
  <c r="S353" i="6" s="1"/>
  <c r="R353" i="6" a="1"/>
  <c r="R353" i="6" s="1"/>
  <c r="Q353" i="6" a="1"/>
  <c r="Q353" i="6" s="1"/>
  <c r="P353" i="6"/>
  <c r="P353" i="6" a="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c r="AD352" i="6" a="1"/>
  <c r="AC352" i="6" a="1"/>
  <c r="AC352" i="6" s="1"/>
  <c r="AB352" i="6"/>
  <c r="AB352" i="6" a="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c r="N352" i="6" a="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c r="V350" i="6" a="1"/>
  <c r="U350" i="6" a="1"/>
  <c r="U350" i="6" s="1"/>
  <c r="T350" i="6" a="1"/>
  <c r="T350" i="6" s="1"/>
  <c r="S350" i="6" a="1"/>
  <c r="S350" i="6" s="1"/>
  <c r="R350" i="6" a="1"/>
  <c r="R350" i="6" s="1"/>
  <c r="Q350" i="6" a="1"/>
  <c r="Q350" i="6" s="1"/>
  <c r="P350" i="6" a="1"/>
  <c r="P350" i="6" s="1"/>
  <c r="O350" i="6" a="1"/>
  <c r="O350" i="6" s="1"/>
  <c r="N350" i="6"/>
  <c r="N350" i="6" a="1"/>
  <c r="M350" i="6" a="1"/>
  <c r="M350" i="6" s="1"/>
  <c r="L350" i="6" a="1"/>
  <c r="L350" i="6" s="1"/>
  <c r="K350" i="6" a="1"/>
  <c r="K350" i="6" s="1"/>
  <c r="AI349" i="6" a="1"/>
  <c r="AI349" i="6" s="1"/>
  <c r="AH349" i="6"/>
  <c r="AH349" i="6" a="1"/>
  <c r="AG349" i="6" a="1"/>
  <c r="AG349" i="6" s="1"/>
  <c r="AF349" i="6" a="1"/>
  <c r="AF349" i="6" s="1"/>
  <c r="AE349" i="6" a="1"/>
  <c r="AE349" i="6" s="1"/>
  <c r="AD349" i="6" a="1"/>
  <c r="AD349" i="6" s="1"/>
  <c r="AC349" i="6" a="1"/>
  <c r="AC349" i="6" s="1"/>
  <c r="AB349" i="6" a="1"/>
  <c r="AB349" i="6" s="1"/>
  <c r="AA349" i="6" a="1"/>
  <c r="AA349" i="6" s="1"/>
  <c r="Z349" i="6"/>
  <c r="Z349" i="6" a="1"/>
  <c r="Y349" i="6" a="1"/>
  <c r="Y349" i="6" s="1"/>
  <c r="X349" i="6" a="1"/>
  <c r="X349" i="6" s="1"/>
  <c r="W349" i="6" a="1"/>
  <c r="W349" i="6" s="1"/>
  <c r="V349" i="6" a="1"/>
  <c r="V349" i="6" s="1"/>
  <c r="U349" i="6" a="1"/>
  <c r="U349" i="6" s="1"/>
  <c r="T349" i="6" a="1"/>
  <c r="T349" i="6" s="1"/>
  <c r="S349" i="6" a="1"/>
  <c r="S349" i="6" s="1"/>
  <c r="R349" i="6" a="1"/>
  <c r="R349" i="6" s="1"/>
  <c r="Q349" i="6" a="1"/>
  <c r="Q349" i="6" s="1"/>
  <c r="P349" i="6"/>
  <c r="P349" i="6" a="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c r="AD348" i="6" a="1"/>
  <c r="AC348" i="6" a="1"/>
  <c r="AC348" i="6" s="1"/>
  <c r="AB348" i="6" a="1"/>
  <c r="AB348" i="6" s="1"/>
  <c r="AA348" i="6" a="1"/>
  <c r="AA348" i="6" s="1"/>
  <c r="Z348" i="6" a="1"/>
  <c r="Z348" i="6" s="1"/>
  <c r="Y348" i="6" a="1"/>
  <c r="Y348" i="6" s="1"/>
  <c r="X348" i="6" a="1"/>
  <c r="X348" i="6" s="1"/>
  <c r="W348" i="6" a="1"/>
  <c r="W348" i="6" s="1"/>
  <c r="V348" i="6" a="1"/>
  <c r="V348" i="6" s="1"/>
  <c r="U348" i="6" a="1"/>
  <c r="U348" i="6" s="1"/>
  <c r="T348" i="6"/>
  <c r="T348" i="6" a="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c r="Z347" i="6" a="1"/>
  <c r="Y347" i="6" a="1"/>
  <c r="Y347" i="6" s="1"/>
  <c r="X347" i="6" a="1"/>
  <c r="X347" i="6" s="1"/>
  <c r="W347" i="6" a="1"/>
  <c r="W347" i="6" s="1"/>
  <c r="V347" i="6" a="1"/>
  <c r="V347" i="6" s="1"/>
  <c r="U347" i="6" a="1"/>
  <c r="U347" i="6" s="1"/>
  <c r="T347" i="6" a="1"/>
  <c r="T347" i="6" s="1"/>
  <c r="S347" i="6" a="1"/>
  <c r="S347" i="6" s="1"/>
  <c r="R347" i="6"/>
  <c r="R347" i="6" a="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c r="AD346" i="6" a="1"/>
  <c r="AC346" i="6" a="1"/>
  <c r="AC346" i="6" s="1"/>
  <c r="AB346" i="6" a="1"/>
  <c r="AB346" i="6" s="1"/>
  <c r="AA346" i="6" a="1"/>
  <c r="AA346" i="6" s="1"/>
  <c r="Z346" i="6" a="1"/>
  <c r="Z346" i="6" s="1"/>
  <c r="Y346" i="6" a="1"/>
  <c r="Y346" i="6" s="1"/>
  <c r="X346" i="6" a="1"/>
  <c r="X346" i="6" s="1"/>
  <c r="W346" i="6" a="1"/>
  <c r="W346" i="6" s="1"/>
  <c r="V346" i="6"/>
  <c r="V346" i="6" a="1"/>
  <c r="U346" i="6" a="1"/>
  <c r="U346" i="6" s="1"/>
  <c r="T346" i="6" a="1"/>
  <c r="T346" i="6" s="1"/>
  <c r="S346" i="6" a="1"/>
  <c r="S346" i="6" s="1"/>
  <c r="R346" i="6" a="1"/>
  <c r="R346" i="6" s="1"/>
  <c r="Q346" i="6" a="1"/>
  <c r="Q346" i="6" s="1"/>
  <c r="P346" i="6" a="1"/>
  <c r="P346" i="6" s="1"/>
  <c r="O346" i="6" a="1"/>
  <c r="O346" i="6" s="1"/>
  <c r="N346" i="6" a="1"/>
  <c r="N346" i="6" s="1"/>
  <c r="M346" i="6" a="1"/>
  <c r="M346" i="6" s="1"/>
  <c r="L346" i="6"/>
  <c r="L346" i="6" a="1"/>
  <c r="K346" i="6" a="1"/>
  <c r="K346" i="6" s="1"/>
  <c r="AI345" i="6" a="1"/>
  <c r="AI345" i="6" s="1"/>
  <c r="AH345" i="6"/>
  <c r="AH345" i="6" a="1"/>
  <c r="AG345" i="6" a="1"/>
  <c r="AG345" i="6" s="1"/>
  <c r="AF345" i="6" a="1"/>
  <c r="AF345" i="6" s="1"/>
  <c r="AE345" i="6" a="1"/>
  <c r="AE345" i="6" s="1"/>
  <c r="AD345" i="6" a="1"/>
  <c r="AD345" i="6" s="1"/>
  <c r="AC345" i="6" a="1"/>
  <c r="AC345" i="6" s="1"/>
  <c r="AB345" i="6" a="1"/>
  <c r="AB345" i="6" s="1"/>
  <c r="AA345" i="6" a="1"/>
  <c r="AA345" i="6" s="1"/>
  <c r="Z345" i="6" a="1"/>
  <c r="Z345" i="6" s="1"/>
  <c r="Y345" i="6" a="1"/>
  <c r="Y345" i="6" s="1"/>
  <c r="X345" i="6"/>
  <c r="X345" i="6" a="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c r="AB344" i="6" a="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c r="N344" i="6" a="1"/>
  <c r="M344" i="6" a="1"/>
  <c r="M344" i="6" s="1"/>
  <c r="L344" i="6" a="1"/>
  <c r="L344" i="6" s="1"/>
  <c r="K344" i="6" a="1"/>
  <c r="K344" i="6" s="1"/>
  <c r="AI343" i="6" a="1"/>
  <c r="AI343" i="6" s="1"/>
  <c r="AH343" i="6" a="1"/>
  <c r="AH343" i="6" s="1"/>
  <c r="AG343" i="6" a="1"/>
  <c r="AG343" i="6" s="1"/>
  <c r="AF343" i="6"/>
  <c r="AF343" i="6" a="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c r="R343" i="6" a="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c r="V342" i="6" a="1"/>
  <c r="U342" i="6" a="1"/>
  <c r="U342" i="6" s="1"/>
  <c r="T342" i="6" a="1"/>
  <c r="T342" i="6" s="1"/>
  <c r="S342" i="6" a="1"/>
  <c r="S342" i="6" s="1"/>
  <c r="R342" i="6" a="1"/>
  <c r="R342" i="6" s="1"/>
  <c r="Q342" i="6" a="1"/>
  <c r="Q342" i="6" s="1"/>
  <c r="P342" i="6" a="1"/>
  <c r="P342" i="6" s="1"/>
  <c r="O342" i="6" a="1"/>
  <c r="O342" i="6" s="1"/>
  <c r="N342" i="6"/>
  <c r="N342" i="6" a="1"/>
  <c r="M342" i="6" a="1"/>
  <c r="M342" i="6" s="1"/>
  <c r="L342" i="6" a="1"/>
  <c r="L342" i="6" s="1"/>
  <c r="K342" i="6" a="1"/>
  <c r="K342" i="6" s="1"/>
  <c r="AI341" i="6" a="1"/>
  <c r="AI341" i="6" s="1"/>
  <c r="AH341" i="6"/>
  <c r="AH341" i="6" a="1"/>
  <c r="AG341" i="6" a="1"/>
  <c r="AG341" i="6" s="1"/>
  <c r="AF341" i="6" a="1"/>
  <c r="AF341" i="6" s="1"/>
  <c r="AE341" i="6" a="1"/>
  <c r="AE341" i="6" s="1"/>
  <c r="AD341" i="6" a="1"/>
  <c r="AD341" i="6" s="1"/>
  <c r="AC341" i="6" a="1"/>
  <c r="AC341" i="6" s="1"/>
  <c r="AB341" i="6" a="1"/>
  <c r="AB341" i="6" s="1"/>
  <c r="AA341" i="6" a="1"/>
  <c r="AA341" i="6" s="1"/>
  <c r="Z341" i="6"/>
  <c r="Z341" i="6" a="1"/>
  <c r="Y341" i="6" a="1"/>
  <c r="Y341" i="6" s="1"/>
  <c r="X341" i="6" a="1"/>
  <c r="X341" i="6" s="1"/>
  <c r="W341" i="6" a="1"/>
  <c r="W341" i="6" s="1"/>
  <c r="V341" i="6" a="1"/>
  <c r="V341" i="6" s="1"/>
  <c r="U341" i="6" a="1"/>
  <c r="U341" i="6" s="1"/>
  <c r="T341" i="6" a="1"/>
  <c r="T341" i="6" s="1"/>
  <c r="S341" i="6" a="1"/>
  <c r="S341" i="6" s="1"/>
  <c r="R341" i="6" a="1"/>
  <c r="R341" i="6" s="1"/>
  <c r="Q341" i="6" a="1"/>
  <c r="Q341" i="6" s="1"/>
  <c r="P341" i="6"/>
  <c r="P341" i="6" a="1"/>
  <c r="O341" i="6" a="1"/>
  <c r="O341" i="6" s="1"/>
  <c r="N341" i="6" a="1"/>
  <c r="N341" i="6" s="1"/>
  <c r="M341" i="6" a="1"/>
  <c r="M341" i="6" s="1"/>
  <c r="L341" i="6" a="1"/>
  <c r="L341" i="6" s="1"/>
  <c r="K341" i="6" a="1"/>
  <c r="K341" i="6" s="1"/>
  <c r="AI340" i="6" a="1"/>
  <c r="AI340" i="6" s="1"/>
  <c r="AH340" i="6"/>
  <c r="AH340" i="6" a="1"/>
  <c r="AG340" i="6" a="1"/>
  <c r="AG340" i="6" s="1"/>
  <c r="AF340" i="6" a="1"/>
  <c r="AF340" i="6" s="1"/>
  <c r="AE340" i="6" a="1"/>
  <c r="AE340" i="6" s="1"/>
  <c r="AD340" i="6" a="1"/>
  <c r="AD340" i="6" s="1"/>
  <c r="AC340" i="6" a="1"/>
  <c r="AC340" i="6" s="1"/>
  <c r="AB340" i="6"/>
  <c r="AB340" i="6" a="1"/>
  <c r="AA340" i="6" a="1"/>
  <c r="AA340" i="6" s="1"/>
  <c r="Z340" i="6" a="1"/>
  <c r="Z340" i="6" s="1"/>
  <c r="Y340" i="6" a="1"/>
  <c r="Y340" i="6" s="1"/>
  <c r="X340" i="6" a="1"/>
  <c r="X340" i="6" s="1"/>
  <c r="W340" i="6" a="1"/>
  <c r="W340" i="6" s="1"/>
  <c r="V340" i="6" a="1"/>
  <c r="V340" i="6" s="1"/>
  <c r="U340" i="6" a="1"/>
  <c r="U340" i="6" s="1"/>
  <c r="T340" i="6"/>
  <c r="T340" i="6" a="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c r="X339" i="6" a="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c r="AB338" i="6" a="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c r="L338" i="6" a="1"/>
  <c r="K338" i="6" a="1"/>
  <c r="K338" i="6" s="1"/>
  <c r="AI337" i="6" a="1"/>
  <c r="AI337" i="6" s="1"/>
  <c r="AH337" i="6" a="1"/>
  <c r="AH337" i="6" s="1"/>
  <c r="AG337" i="6" a="1"/>
  <c r="AG337" i="6" s="1"/>
  <c r="AF337" i="6"/>
  <c r="AF337" i="6" a="1"/>
  <c r="AE337" i="6" a="1"/>
  <c r="AE337" i="6" s="1"/>
  <c r="AD337" i="6" a="1"/>
  <c r="AD337" i="6" s="1"/>
  <c r="AC337" i="6" a="1"/>
  <c r="AC337" i="6" s="1"/>
  <c r="AB337" i="6" a="1"/>
  <c r="AB337" i="6" s="1"/>
  <c r="AA337" i="6" a="1"/>
  <c r="AA337" i="6" s="1"/>
  <c r="Z337" i="6" a="1"/>
  <c r="Z337" i="6" s="1"/>
  <c r="Y337" i="6" a="1"/>
  <c r="Y337" i="6" s="1"/>
  <c r="X337" i="6"/>
  <c r="X337" i="6" a="1"/>
  <c r="W337" i="6" a="1"/>
  <c r="W337" i="6" s="1"/>
  <c r="V337" i="6" a="1"/>
  <c r="V337" i="6" s="1"/>
  <c r="U337" i="6" a="1"/>
  <c r="U337" i="6" s="1"/>
  <c r="T337" i="6" a="1"/>
  <c r="T337" i="6" s="1"/>
  <c r="S337" i="6" a="1"/>
  <c r="S337" i="6" s="1"/>
  <c r="R337" i="6" a="1"/>
  <c r="R337" i="6" s="1"/>
  <c r="Q337" i="6" a="1"/>
  <c r="Q337" i="6" s="1"/>
  <c r="P337" i="6"/>
  <c r="P337" i="6" a="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c r="AB336" i="6" a="1"/>
  <c r="AA336" i="6" a="1"/>
  <c r="AA336" i="6" s="1"/>
  <c r="Z336" i="6" a="1"/>
  <c r="Z336" i="6" s="1"/>
  <c r="Y336" i="6" a="1"/>
  <c r="Y336" i="6" s="1"/>
  <c r="X336" i="6" a="1"/>
  <c r="X336" i="6" s="1"/>
  <c r="W336" i="6" a="1"/>
  <c r="W336" i="6" s="1"/>
  <c r="V336" i="6" a="1"/>
  <c r="V336" i="6" s="1"/>
  <c r="U336" i="6" a="1"/>
  <c r="U336" i="6" s="1"/>
  <c r="T336" i="6"/>
  <c r="T336" i="6" a="1"/>
  <c r="S336" i="6" a="1"/>
  <c r="S336" i="6" s="1"/>
  <c r="R336" i="6" a="1"/>
  <c r="R336" i="6" s="1"/>
  <c r="Q336" i="6" a="1"/>
  <c r="Q336" i="6" s="1"/>
  <c r="P336" i="6" a="1"/>
  <c r="P336" i="6" s="1"/>
  <c r="O336" i="6" a="1"/>
  <c r="O336" i="6" s="1"/>
  <c r="N336" i="6" a="1"/>
  <c r="N336" i="6" s="1"/>
  <c r="M336" i="6" a="1"/>
  <c r="M336" i="6" s="1"/>
  <c r="L336" i="6"/>
  <c r="L336" i="6" a="1"/>
  <c r="K336" i="6" a="1"/>
  <c r="K336" i="6" s="1"/>
  <c r="AI335" i="6" a="1"/>
  <c r="AI335" i="6" s="1"/>
  <c r="AH335" i="6" a="1"/>
  <c r="AH335" i="6" s="1"/>
  <c r="AG335" i="6" a="1"/>
  <c r="AG335" i="6" s="1"/>
  <c r="AF335" i="6"/>
  <c r="AF335" i="6" a="1"/>
  <c r="AE335" i="6" a="1"/>
  <c r="AE335" i="6" s="1"/>
  <c r="AD335" i="6" a="1"/>
  <c r="AD335" i="6" s="1"/>
  <c r="AC335" i="6" a="1"/>
  <c r="AC335" i="6" s="1"/>
  <c r="AB335" i="6" a="1"/>
  <c r="AB335" i="6" s="1"/>
  <c r="AA335" i="6" a="1"/>
  <c r="AA335" i="6" s="1"/>
  <c r="Z335" i="6" a="1"/>
  <c r="Z335" i="6" s="1"/>
  <c r="Y335" i="6" a="1"/>
  <c r="Y335" i="6" s="1"/>
  <c r="X335" i="6"/>
  <c r="X335" i="6" a="1"/>
  <c r="W335" i="6" a="1"/>
  <c r="W335" i="6" s="1"/>
  <c r="V335" i="6" a="1"/>
  <c r="V335" i="6" s="1"/>
  <c r="U335" i="6" a="1"/>
  <c r="U335" i="6" s="1"/>
  <c r="T335" i="6" a="1"/>
  <c r="T335" i="6" s="1"/>
  <c r="S335" i="6" a="1"/>
  <c r="S335" i="6" s="1"/>
  <c r="R335" i="6" a="1"/>
  <c r="R335" i="6" s="1"/>
  <c r="Q335" i="6" a="1"/>
  <c r="Q335" i="6" s="1"/>
  <c r="P335" i="6"/>
  <c r="P335" i="6" a="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c r="AB334" i="6" a="1"/>
  <c r="AA334" i="6" a="1"/>
  <c r="AA334" i="6" s="1"/>
  <c r="Z334" i="6" a="1"/>
  <c r="Z334" i="6" s="1"/>
  <c r="Y334" i="6" a="1"/>
  <c r="Y334" i="6" s="1"/>
  <c r="X334" i="6" a="1"/>
  <c r="X334" i="6" s="1"/>
  <c r="W334" i="6" a="1"/>
  <c r="W334" i="6" s="1"/>
  <c r="V334" i="6" a="1"/>
  <c r="V334" i="6" s="1"/>
  <c r="U334" i="6" a="1"/>
  <c r="U334" i="6" s="1"/>
  <c r="T334" i="6"/>
  <c r="T334" i="6" a="1"/>
  <c r="S334" i="6" a="1"/>
  <c r="S334" i="6" s="1"/>
  <c r="R334" i="6" a="1"/>
  <c r="R334" i="6" s="1"/>
  <c r="Q334" i="6" a="1"/>
  <c r="Q334" i="6" s="1"/>
  <c r="P334" i="6" a="1"/>
  <c r="P334" i="6" s="1"/>
  <c r="O334" i="6" a="1"/>
  <c r="O334" i="6" s="1"/>
  <c r="N334" i="6" a="1"/>
  <c r="N334" i="6" s="1"/>
  <c r="M334" i="6" a="1"/>
  <c r="M334" i="6" s="1"/>
  <c r="L334" i="6"/>
  <c r="L334" i="6" a="1"/>
  <c r="K334" i="6" a="1"/>
  <c r="K334" i="6" s="1"/>
  <c r="AI333" i="6" a="1"/>
  <c r="AI333" i="6" s="1"/>
  <c r="AH333" i="6" a="1"/>
  <c r="AH333" i="6" s="1"/>
  <c r="AG333" i="6" a="1"/>
  <c r="AG333" i="6" s="1"/>
  <c r="AF333" i="6"/>
  <c r="AF333" i="6" a="1"/>
  <c r="AE333" i="6" a="1"/>
  <c r="AE333" i="6" s="1"/>
  <c r="AD333" i="6" a="1"/>
  <c r="AD333" i="6" s="1"/>
  <c r="AC333" i="6" a="1"/>
  <c r="AC333" i="6" s="1"/>
  <c r="AB333" i="6" a="1"/>
  <c r="AB333" i="6" s="1"/>
  <c r="AA333" i="6" a="1"/>
  <c r="AA333" i="6" s="1"/>
  <c r="Z333" i="6" a="1"/>
  <c r="Z333" i="6" s="1"/>
  <c r="Y333" i="6" a="1"/>
  <c r="Y333" i="6" s="1"/>
  <c r="X333" i="6"/>
  <c r="X333" i="6" a="1"/>
  <c r="W333" i="6" a="1"/>
  <c r="W333" i="6" s="1"/>
  <c r="V333" i="6" a="1"/>
  <c r="V333" i="6" s="1"/>
  <c r="U333" i="6" a="1"/>
  <c r="U333" i="6" s="1"/>
  <c r="T333" i="6" a="1"/>
  <c r="T333" i="6" s="1"/>
  <c r="S333" i="6" a="1"/>
  <c r="S333" i="6" s="1"/>
  <c r="R333" i="6" a="1"/>
  <c r="R333" i="6" s="1"/>
  <c r="Q333" i="6" a="1"/>
  <c r="Q333" i="6" s="1"/>
  <c r="P333" i="6"/>
  <c r="P333" i="6" a="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c r="AB332" i="6" a="1"/>
  <c r="AA332" i="6" a="1"/>
  <c r="AA332" i="6" s="1"/>
  <c r="Z332" i="6" a="1"/>
  <c r="Z332" i="6" s="1"/>
  <c r="Y332" i="6" a="1"/>
  <c r="Y332" i="6" s="1"/>
  <c r="X332" i="6" a="1"/>
  <c r="X332" i="6" s="1"/>
  <c r="W332" i="6" a="1"/>
  <c r="W332" i="6" s="1"/>
  <c r="V332" i="6" a="1"/>
  <c r="V332" i="6" s="1"/>
  <c r="U332" i="6" a="1"/>
  <c r="U332" i="6" s="1"/>
  <c r="T332" i="6"/>
  <c r="T332" i="6" a="1"/>
  <c r="S332" i="6" a="1"/>
  <c r="S332" i="6" s="1"/>
  <c r="R332" i="6" a="1"/>
  <c r="R332" i="6" s="1"/>
  <c r="Q332" i="6" a="1"/>
  <c r="Q332" i="6" s="1"/>
  <c r="P332" i="6" a="1"/>
  <c r="P332" i="6" s="1"/>
  <c r="O332" i="6" a="1"/>
  <c r="O332" i="6" s="1"/>
  <c r="N332" i="6" a="1"/>
  <c r="N332" i="6" s="1"/>
  <c r="M332" i="6" a="1"/>
  <c r="M332" i="6" s="1"/>
  <c r="L332" i="6"/>
  <c r="L332" i="6" a="1"/>
  <c r="K332" i="6" a="1"/>
  <c r="K332" i="6" s="1"/>
  <c r="AI331" i="6" a="1"/>
  <c r="AI331" i="6" s="1"/>
  <c r="AH331" i="6" a="1"/>
  <c r="AH331" i="6" s="1"/>
  <c r="AG331" i="6" a="1"/>
  <c r="AG331" i="6" s="1"/>
  <c r="AF331" i="6"/>
  <c r="AF331" i="6" a="1"/>
  <c r="AE331" i="6" a="1"/>
  <c r="AE331" i="6" s="1"/>
  <c r="AD331" i="6" a="1"/>
  <c r="AD331" i="6" s="1"/>
  <c r="AC331" i="6" a="1"/>
  <c r="AC331" i="6" s="1"/>
  <c r="AB331" i="6" a="1"/>
  <c r="AB331" i="6" s="1"/>
  <c r="AA331" i="6" a="1"/>
  <c r="AA331" i="6" s="1"/>
  <c r="Z331" i="6" a="1"/>
  <c r="Z331" i="6" s="1"/>
  <c r="Y331" i="6" a="1"/>
  <c r="Y331" i="6" s="1"/>
  <c r="X331" i="6"/>
  <c r="X331" i="6" a="1"/>
  <c r="W331" i="6" a="1"/>
  <c r="W331" i="6" s="1"/>
  <c r="V331" i="6" a="1"/>
  <c r="V331" i="6" s="1"/>
  <c r="U331" i="6" a="1"/>
  <c r="U331" i="6" s="1"/>
  <c r="T331" i="6" a="1"/>
  <c r="T331" i="6" s="1"/>
  <c r="S331" i="6" a="1"/>
  <c r="S331" i="6" s="1"/>
  <c r="R331" i="6" a="1"/>
  <c r="R331" i="6" s="1"/>
  <c r="Q331" i="6" a="1"/>
  <c r="Q331" i="6" s="1"/>
  <c r="P331" i="6"/>
  <c r="P331" i="6" a="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c r="AB330" i="6" a="1"/>
  <c r="AA330" i="6" a="1"/>
  <c r="AA330" i="6" s="1"/>
  <c r="Z330" i="6" a="1"/>
  <c r="Z330" i="6" s="1"/>
  <c r="Y330" i="6" a="1"/>
  <c r="Y330" i="6" s="1"/>
  <c r="X330" i="6" a="1"/>
  <c r="X330" i="6" s="1"/>
  <c r="W330" i="6" a="1"/>
  <c r="W330" i="6" s="1"/>
  <c r="V330" i="6" a="1"/>
  <c r="V330" i="6" s="1"/>
  <c r="U330" i="6" a="1"/>
  <c r="U330" i="6" s="1"/>
  <c r="T330" i="6"/>
  <c r="T330" i="6" a="1"/>
  <c r="S330" i="6" a="1"/>
  <c r="S330" i="6" s="1"/>
  <c r="R330" i="6" a="1"/>
  <c r="R330" i="6" s="1"/>
  <c r="Q330" i="6" a="1"/>
  <c r="Q330" i="6" s="1"/>
  <c r="P330" i="6" a="1"/>
  <c r="P330" i="6" s="1"/>
  <c r="O330" i="6" a="1"/>
  <c r="O330" i="6" s="1"/>
  <c r="N330" i="6" a="1"/>
  <c r="N330" i="6" s="1"/>
  <c r="M330" i="6" a="1"/>
  <c r="M330" i="6" s="1"/>
  <c r="L330" i="6"/>
  <c r="L330" i="6" a="1"/>
  <c r="K330" i="6" a="1"/>
  <c r="K330" i="6" s="1"/>
  <c r="AI329" i="6" a="1"/>
  <c r="AI329" i="6" s="1"/>
  <c r="AH329" i="6" a="1"/>
  <c r="AH329" i="6" s="1"/>
  <c r="AG329" i="6" a="1"/>
  <c r="AG329" i="6" s="1"/>
  <c r="AF329" i="6"/>
  <c r="AF329" i="6" a="1"/>
  <c r="AE329" i="6" a="1"/>
  <c r="AE329" i="6" s="1"/>
  <c r="AD329" i="6" a="1"/>
  <c r="AD329" i="6" s="1"/>
  <c r="AC329" i="6" a="1"/>
  <c r="AC329" i="6" s="1"/>
  <c r="AB329" i="6" a="1"/>
  <c r="AB329" i="6" s="1"/>
  <c r="AA329" i="6" a="1"/>
  <c r="AA329" i="6" s="1"/>
  <c r="Z329" i="6" a="1"/>
  <c r="Z329" i="6" s="1"/>
  <c r="Y329" i="6" a="1"/>
  <c r="Y329" i="6" s="1"/>
  <c r="X329" i="6"/>
  <c r="X329" i="6" a="1"/>
  <c r="W329" i="6" a="1"/>
  <c r="W329" i="6" s="1"/>
  <c r="V329" i="6" a="1"/>
  <c r="V329" i="6" s="1"/>
  <c r="U329" i="6" a="1"/>
  <c r="U329" i="6" s="1"/>
  <c r="T329" i="6" a="1"/>
  <c r="T329" i="6" s="1"/>
  <c r="S329" i="6" a="1"/>
  <c r="S329" i="6" s="1"/>
  <c r="R329" i="6" a="1"/>
  <c r="R329" i="6" s="1"/>
  <c r="Q329" i="6" a="1"/>
  <c r="Q329" i="6" s="1"/>
  <c r="P329" i="6"/>
  <c r="P329" i="6" a="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c r="AB328" i="6" a="1"/>
  <c r="AA328" i="6" a="1"/>
  <c r="AA328" i="6" s="1"/>
  <c r="Z328" i="6" a="1"/>
  <c r="Z328" i="6" s="1"/>
  <c r="Y328" i="6" a="1"/>
  <c r="Y328" i="6" s="1"/>
  <c r="X328" i="6" a="1"/>
  <c r="X328" i="6" s="1"/>
  <c r="W328" i="6" a="1"/>
  <c r="W328" i="6" s="1"/>
  <c r="V328" i="6" a="1"/>
  <c r="V328" i="6" s="1"/>
  <c r="U328" i="6" a="1"/>
  <c r="U328" i="6" s="1"/>
  <c r="T328" i="6"/>
  <c r="T328" i="6" a="1"/>
  <c r="S328" i="6" a="1"/>
  <c r="S328" i="6" s="1"/>
  <c r="R328" i="6" a="1"/>
  <c r="R328" i="6" s="1"/>
  <c r="Q328" i="6" a="1"/>
  <c r="Q328" i="6" s="1"/>
  <c r="P328" i="6" a="1"/>
  <c r="P328" i="6" s="1"/>
  <c r="O328" i="6" a="1"/>
  <c r="O328" i="6" s="1"/>
  <c r="N328" i="6" a="1"/>
  <c r="N328" i="6" s="1"/>
  <c r="M328" i="6" a="1"/>
  <c r="M328" i="6" s="1"/>
  <c r="L328" i="6"/>
  <c r="L328" i="6" a="1"/>
  <c r="K328" i="6" a="1"/>
  <c r="K328" i="6" s="1"/>
  <c r="AI327" i="6" a="1"/>
  <c r="AI327" i="6" s="1"/>
  <c r="AH327" i="6" a="1"/>
  <c r="AH327" i="6" s="1"/>
  <c r="AG327" i="6" a="1"/>
  <c r="AG327" i="6" s="1"/>
  <c r="AF327" i="6"/>
  <c r="AF327" i="6" a="1"/>
  <c r="AE327" i="6" a="1"/>
  <c r="AE327" i="6" s="1"/>
  <c r="AD327" i="6" a="1"/>
  <c r="AD327" i="6" s="1"/>
  <c r="AC327" i="6" a="1"/>
  <c r="AC327" i="6" s="1"/>
  <c r="AB327" i="6" a="1"/>
  <c r="AB327" i="6" s="1"/>
  <c r="AA327" i="6" a="1"/>
  <c r="AA327" i="6" s="1"/>
  <c r="Z327" i="6" a="1"/>
  <c r="Z327" i="6" s="1"/>
  <c r="Y327" i="6" a="1"/>
  <c r="Y327" i="6" s="1"/>
  <c r="X327" i="6"/>
  <c r="X327" i="6" a="1"/>
  <c r="W327" i="6" a="1"/>
  <c r="W327" i="6" s="1"/>
  <c r="V327" i="6" a="1"/>
  <c r="V327" i="6" s="1"/>
  <c r="U327" i="6" a="1"/>
  <c r="U327" i="6" s="1"/>
  <c r="T327" i="6" a="1"/>
  <c r="T327" i="6" s="1"/>
  <c r="S327" i="6" a="1"/>
  <c r="S327" i="6" s="1"/>
  <c r="R327" i="6" a="1"/>
  <c r="R327" i="6" s="1"/>
  <c r="Q327" i="6" a="1"/>
  <c r="Q327" i="6" s="1"/>
  <c r="P327" i="6"/>
  <c r="P327" i="6" a="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c r="AB326" i="6" a="1"/>
  <c r="AA326" i="6" a="1"/>
  <c r="AA326" i="6" s="1"/>
  <c r="Z326" i="6" a="1"/>
  <c r="Z326" i="6" s="1"/>
  <c r="Y326" i="6" a="1"/>
  <c r="Y326" i="6" s="1"/>
  <c r="X326" i="6" a="1"/>
  <c r="X326" i="6" s="1"/>
  <c r="W326" i="6" a="1"/>
  <c r="W326" i="6" s="1"/>
  <c r="V326" i="6" a="1"/>
  <c r="V326" i="6" s="1"/>
  <c r="U326" i="6" a="1"/>
  <c r="U326" i="6" s="1"/>
  <c r="T326" i="6"/>
  <c r="T326" i="6" a="1"/>
  <c r="S326" i="6" a="1"/>
  <c r="S326" i="6" s="1"/>
  <c r="R326" i="6" a="1"/>
  <c r="R326" i="6" s="1"/>
  <c r="Q326" i="6" a="1"/>
  <c r="Q326" i="6" s="1"/>
  <c r="P326" i="6" a="1"/>
  <c r="P326" i="6" s="1"/>
  <c r="O326" i="6" a="1"/>
  <c r="O326" i="6" s="1"/>
  <c r="N326" i="6" a="1"/>
  <c r="N326" i="6" s="1"/>
  <c r="M326" i="6" a="1"/>
  <c r="M326" i="6" s="1"/>
  <c r="L326" i="6"/>
  <c r="L326" i="6" a="1"/>
  <c r="K326" i="6" a="1"/>
  <c r="K326" i="6" s="1"/>
  <c r="AI325" i="6" a="1"/>
  <c r="AI325" i="6" s="1"/>
  <c r="AH325" i="6" a="1"/>
  <c r="AH325" i="6" s="1"/>
  <c r="AG325" i="6" a="1"/>
  <c r="AG325" i="6" s="1"/>
  <c r="AF325" i="6"/>
  <c r="AF325" i="6" a="1"/>
  <c r="AE325" i="6" a="1"/>
  <c r="AE325" i="6" s="1"/>
  <c r="AD325" i="6" a="1"/>
  <c r="AD325" i="6" s="1"/>
  <c r="AC325" i="6" a="1"/>
  <c r="AC325" i="6" s="1"/>
  <c r="AB325" i="6" a="1"/>
  <c r="AB325" i="6" s="1"/>
  <c r="AA325" i="6" a="1"/>
  <c r="AA325" i="6" s="1"/>
  <c r="Z325" i="6" a="1"/>
  <c r="Z325" i="6" s="1"/>
  <c r="Y325" i="6" a="1"/>
  <c r="Y325" i="6" s="1"/>
  <c r="X325" i="6"/>
  <c r="X325" i="6" a="1"/>
  <c r="W325" i="6" a="1"/>
  <c r="W325" i="6" s="1"/>
  <c r="V325" i="6" a="1"/>
  <c r="V325" i="6" s="1"/>
  <c r="U325" i="6" a="1"/>
  <c r="U325" i="6" s="1"/>
  <c r="T325" i="6" a="1"/>
  <c r="T325" i="6" s="1"/>
  <c r="S325" i="6" a="1"/>
  <c r="S325" i="6" s="1"/>
  <c r="R325" i="6" a="1"/>
  <c r="R325" i="6" s="1"/>
  <c r="Q325" i="6" a="1"/>
  <c r="Q325" i="6" s="1"/>
  <c r="P325" i="6"/>
  <c r="P325" i="6" a="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c r="AB324" i="6" a="1"/>
  <c r="AA324" i="6" a="1"/>
  <c r="AA324" i="6" s="1"/>
  <c r="Z324" i="6" a="1"/>
  <c r="Z324" i="6" s="1"/>
  <c r="Y324" i="6" a="1"/>
  <c r="Y324" i="6" s="1"/>
  <c r="X324" i="6" a="1"/>
  <c r="X324" i="6" s="1"/>
  <c r="W324" i="6" a="1"/>
  <c r="W324" i="6" s="1"/>
  <c r="V324" i="6" a="1"/>
  <c r="V324" i="6" s="1"/>
  <c r="U324" i="6" a="1"/>
  <c r="U324" i="6" s="1"/>
  <c r="T324" i="6"/>
  <c r="T324" i="6" a="1"/>
  <c r="S324" i="6" a="1"/>
  <c r="S324" i="6" s="1"/>
  <c r="R324" i="6" a="1"/>
  <c r="R324" i="6" s="1"/>
  <c r="Q324" i="6" a="1"/>
  <c r="Q324" i="6" s="1"/>
  <c r="P324" i="6" a="1"/>
  <c r="P324" i="6" s="1"/>
  <c r="O324" i="6" a="1"/>
  <c r="O324" i="6" s="1"/>
  <c r="N324" i="6" a="1"/>
  <c r="N324" i="6" s="1"/>
  <c r="M324" i="6" a="1"/>
  <c r="M324" i="6" s="1"/>
  <c r="L324" i="6"/>
  <c r="L324" i="6" a="1"/>
  <c r="K324" i="6" a="1"/>
  <c r="K324" i="6" s="1"/>
  <c r="AI323" i="6" a="1"/>
  <c r="AI323" i="6" s="1"/>
  <c r="AH323" i="6" a="1"/>
  <c r="AH323" i="6" s="1"/>
  <c r="AG323" i="6" a="1"/>
  <c r="AG323" i="6" s="1"/>
  <c r="AF323" i="6"/>
  <c r="AF323" i="6" a="1"/>
  <c r="AE323" i="6" a="1"/>
  <c r="AE323" i="6" s="1"/>
  <c r="AD323" i="6" a="1"/>
  <c r="AD323" i="6" s="1"/>
  <c r="AC323" i="6" a="1"/>
  <c r="AC323" i="6" s="1"/>
  <c r="AB323" i="6" a="1"/>
  <c r="AB323" i="6" s="1"/>
  <c r="AA323" i="6" a="1"/>
  <c r="AA323" i="6" s="1"/>
  <c r="Z323" i="6" a="1"/>
  <c r="Z323" i="6" s="1"/>
  <c r="Y323" i="6" a="1"/>
  <c r="Y323" i="6" s="1"/>
  <c r="X323" i="6"/>
  <c r="X323" i="6" a="1"/>
  <c r="W323" i="6" a="1"/>
  <c r="W323" i="6" s="1"/>
  <c r="V323" i="6" a="1"/>
  <c r="V323" i="6" s="1"/>
  <c r="U323" i="6" a="1"/>
  <c r="U323" i="6" s="1"/>
  <c r="T323" i="6" a="1"/>
  <c r="T323" i="6" s="1"/>
  <c r="S323" i="6" a="1"/>
  <c r="S323" i="6" s="1"/>
  <c r="R323" i="6" a="1"/>
  <c r="R323" i="6" s="1"/>
  <c r="Q323" i="6" a="1"/>
  <c r="Q323" i="6" s="1"/>
  <c r="P323" i="6"/>
  <c r="P323" i="6" a="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c r="AB322" i="6" a="1"/>
  <c r="AA322" i="6" a="1"/>
  <c r="AA322" i="6" s="1"/>
  <c r="Z322" i="6" a="1"/>
  <c r="Z322" i="6" s="1"/>
  <c r="Y322" i="6" a="1"/>
  <c r="Y322" i="6" s="1"/>
  <c r="X322" i="6" a="1"/>
  <c r="X322" i="6" s="1"/>
  <c r="W322" i="6" a="1"/>
  <c r="W322" i="6" s="1"/>
  <c r="V322" i="6" a="1"/>
  <c r="V322" i="6" s="1"/>
  <c r="U322" i="6" a="1"/>
  <c r="U322" i="6" s="1"/>
  <c r="T322" i="6"/>
  <c r="T322" i="6" a="1"/>
  <c r="S322" i="6" a="1"/>
  <c r="S322" i="6" s="1"/>
  <c r="R322" i="6" a="1"/>
  <c r="R322" i="6" s="1"/>
  <c r="Q322" i="6" a="1"/>
  <c r="Q322" i="6" s="1"/>
  <c r="P322" i="6" a="1"/>
  <c r="P322" i="6" s="1"/>
  <c r="O322" i="6" a="1"/>
  <c r="O322" i="6" s="1"/>
  <c r="N322" i="6" a="1"/>
  <c r="N322" i="6" s="1"/>
  <c r="M322" i="6" a="1"/>
  <c r="M322" i="6" s="1"/>
  <c r="L322" i="6"/>
  <c r="L322" i="6" a="1"/>
  <c r="K322" i="6" a="1"/>
  <c r="K322" i="6" s="1"/>
  <c r="AI321" i="6" a="1"/>
  <c r="AI321" i="6" s="1"/>
  <c r="AH321" i="6" a="1"/>
  <c r="AH321" i="6" s="1"/>
  <c r="AG321" i="6" a="1"/>
  <c r="AG321" i="6" s="1"/>
  <c r="AF321" i="6"/>
  <c r="AF321" i="6" a="1"/>
  <c r="AE321" i="6" a="1"/>
  <c r="AE321" i="6" s="1"/>
  <c r="AD321" i="6" a="1"/>
  <c r="AD321" i="6" s="1"/>
  <c r="AC321" i="6" a="1"/>
  <c r="AC321" i="6" s="1"/>
  <c r="AB321" i="6" a="1"/>
  <c r="AB321" i="6" s="1"/>
  <c r="AA321" i="6" a="1"/>
  <c r="AA321" i="6" s="1"/>
  <c r="Z321" i="6" a="1"/>
  <c r="Z321" i="6" s="1"/>
  <c r="Y321" i="6" a="1"/>
  <c r="Y321" i="6" s="1"/>
  <c r="X321" i="6"/>
  <c r="X321" i="6" a="1"/>
  <c r="W321" i="6" a="1"/>
  <c r="W321" i="6" s="1"/>
  <c r="V321" i="6" a="1"/>
  <c r="V321" i="6" s="1"/>
  <c r="U321" i="6" a="1"/>
  <c r="U321" i="6" s="1"/>
  <c r="T321" i="6" a="1"/>
  <c r="T321" i="6" s="1"/>
  <c r="S321" i="6" a="1"/>
  <c r="S321" i="6" s="1"/>
  <c r="R321" i="6" a="1"/>
  <c r="R321" i="6" s="1"/>
  <c r="Q321" i="6" a="1"/>
  <c r="Q321" i="6" s="1"/>
  <c r="P321" i="6"/>
  <c r="P321" i="6" a="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c r="AB320" i="6" a="1"/>
  <c r="AA320" i="6" a="1"/>
  <c r="AA320" i="6" s="1"/>
  <c r="Z320" i="6" a="1"/>
  <c r="Z320" i="6" s="1"/>
  <c r="Y320" i="6" a="1"/>
  <c r="Y320" i="6" s="1"/>
  <c r="X320" i="6" a="1"/>
  <c r="X320" i="6" s="1"/>
  <c r="W320" i="6" a="1"/>
  <c r="W320" i="6" s="1"/>
  <c r="V320" i="6" a="1"/>
  <c r="V320" i="6" s="1"/>
  <c r="U320" i="6" a="1"/>
  <c r="U320" i="6" s="1"/>
  <c r="T320" i="6"/>
  <c r="T320" i="6" a="1"/>
  <c r="S320" i="6" a="1"/>
  <c r="S320" i="6" s="1"/>
  <c r="R320" i="6" a="1"/>
  <c r="R320" i="6" s="1"/>
  <c r="Q320" i="6" a="1"/>
  <c r="Q320" i="6" s="1"/>
  <c r="P320" i="6" a="1"/>
  <c r="P320" i="6" s="1"/>
  <c r="O320" i="6" a="1"/>
  <c r="O320" i="6" s="1"/>
  <c r="N320" i="6" a="1"/>
  <c r="N320" i="6" s="1"/>
  <c r="M320" i="6" a="1"/>
  <c r="M320" i="6" s="1"/>
  <c r="L320" i="6"/>
  <c r="L320" i="6" a="1"/>
  <c r="K320" i="6" a="1"/>
  <c r="K320" i="6" s="1"/>
  <c r="AI319" i="6" a="1"/>
  <c r="AI319" i="6" s="1"/>
  <c r="AH319" i="6" a="1"/>
  <c r="AH319" i="6" s="1"/>
  <c r="AG319" i="6" a="1"/>
  <c r="AG319" i="6" s="1"/>
  <c r="AF319" i="6"/>
  <c r="AF319" i="6" a="1"/>
  <c r="AE319" i="6" a="1"/>
  <c r="AE319" i="6" s="1"/>
  <c r="AD319" i="6" a="1"/>
  <c r="AD319" i="6" s="1"/>
  <c r="AC319" i="6" a="1"/>
  <c r="AC319" i="6" s="1"/>
  <c r="AB319" i="6" a="1"/>
  <c r="AB319" i="6" s="1"/>
  <c r="AA319" i="6" a="1"/>
  <c r="AA319" i="6" s="1"/>
  <c r="Z319" i="6" a="1"/>
  <c r="Z319" i="6" s="1"/>
  <c r="Y319" i="6" a="1"/>
  <c r="Y319" i="6" s="1"/>
  <c r="X319" i="6"/>
  <c r="X319" i="6" a="1"/>
  <c r="W319" i="6" a="1"/>
  <c r="W319" i="6" s="1"/>
  <c r="V319" i="6" a="1"/>
  <c r="V319" i="6" s="1"/>
  <c r="U319" i="6" a="1"/>
  <c r="U319" i="6" s="1"/>
  <c r="T319" i="6" a="1"/>
  <c r="T319" i="6" s="1"/>
  <c r="S319" i="6" a="1"/>
  <c r="S319" i="6" s="1"/>
  <c r="R319" i="6" a="1"/>
  <c r="R319" i="6" s="1"/>
  <c r="Q319" i="6" a="1"/>
  <c r="Q319" i="6" s="1"/>
  <c r="P319" i="6"/>
  <c r="P319" i="6" a="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c r="AB318" i="6" a="1"/>
  <c r="AA318" i="6" a="1"/>
  <c r="AA318" i="6" s="1"/>
  <c r="Z318" i="6" a="1"/>
  <c r="Z318" i="6" s="1"/>
  <c r="Y318" i="6" a="1"/>
  <c r="Y318" i="6" s="1"/>
  <c r="X318" i="6" a="1"/>
  <c r="X318" i="6" s="1"/>
  <c r="W318" i="6" a="1"/>
  <c r="W318" i="6" s="1"/>
  <c r="V318" i="6" a="1"/>
  <c r="V318" i="6" s="1"/>
  <c r="U318" i="6" a="1"/>
  <c r="U318" i="6" s="1"/>
  <c r="T318" i="6"/>
  <c r="T318" i="6" a="1"/>
  <c r="S318" i="6" a="1"/>
  <c r="S318" i="6" s="1"/>
  <c r="R318" i="6" a="1"/>
  <c r="R318" i="6" s="1"/>
  <c r="Q318" i="6" a="1"/>
  <c r="Q318" i="6" s="1"/>
  <c r="P318" i="6" a="1"/>
  <c r="P318" i="6" s="1"/>
  <c r="O318" i="6" a="1"/>
  <c r="O318" i="6" s="1"/>
  <c r="N318" i="6" a="1"/>
  <c r="N318" i="6" s="1"/>
  <c r="M318" i="6" a="1"/>
  <c r="M318" i="6" s="1"/>
  <c r="L318" i="6"/>
  <c r="L318" i="6" a="1"/>
  <c r="K318" i="6" a="1"/>
  <c r="K318" i="6" s="1"/>
  <c r="AI317" i="6" a="1"/>
  <c r="AI317" i="6" s="1"/>
  <c r="AH317" i="6" a="1"/>
  <c r="AH317" i="6" s="1"/>
  <c r="AG317" i="6" a="1"/>
  <c r="AG317" i="6" s="1"/>
  <c r="AF317" i="6"/>
  <c r="AF317" i="6" a="1"/>
  <c r="AE317" i="6" a="1"/>
  <c r="AE317" i="6" s="1"/>
  <c r="AD317" i="6" a="1"/>
  <c r="AD317" i="6" s="1"/>
  <c r="AC317" i="6" a="1"/>
  <c r="AC317" i="6" s="1"/>
  <c r="AB317" i="6" a="1"/>
  <c r="AB317" i="6" s="1"/>
  <c r="AA317" i="6" a="1"/>
  <c r="AA317" i="6" s="1"/>
  <c r="Z317" i="6" a="1"/>
  <c r="Z317" i="6" s="1"/>
  <c r="Y317" i="6" a="1"/>
  <c r="Y317" i="6" s="1"/>
  <c r="X317" i="6"/>
  <c r="X317" i="6" a="1"/>
  <c r="W317" i="6" a="1"/>
  <c r="W317" i="6" s="1"/>
  <c r="V317" i="6" a="1"/>
  <c r="V317" i="6" s="1"/>
  <c r="U317" i="6" a="1"/>
  <c r="U317" i="6" s="1"/>
  <c r="T317" i="6" a="1"/>
  <c r="T317" i="6" s="1"/>
  <c r="S317" i="6" a="1"/>
  <c r="S317" i="6" s="1"/>
  <c r="R317" i="6" a="1"/>
  <c r="R317" i="6" s="1"/>
  <c r="Q317" i="6" a="1"/>
  <c r="Q317" i="6" s="1"/>
  <c r="P317" i="6"/>
  <c r="P317" i="6" a="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c r="AB316" i="6" a="1"/>
  <c r="AA316" i="6" a="1"/>
  <c r="AA316" i="6" s="1"/>
  <c r="Z316" i="6" a="1"/>
  <c r="Z316" i="6" s="1"/>
  <c r="Y316" i="6" a="1"/>
  <c r="Y316" i="6" s="1"/>
  <c r="X316" i="6" a="1"/>
  <c r="X316" i="6" s="1"/>
  <c r="W316" i="6" a="1"/>
  <c r="W316" i="6" s="1"/>
  <c r="V316" i="6" a="1"/>
  <c r="V316" i="6" s="1"/>
  <c r="U316" i="6" a="1"/>
  <c r="U316" i="6" s="1"/>
  <c r="T316" i="6"/>
  <c r="T316" i="6" a="1"/>
  <c r="S316" i="6" a="1"/>
  <c r="S316" i="6" s="1"/>
  <c r="R316" i="6" a="1"/>
  <c r="R316" i="6" s="1"/>
  <c r="Q316" i="6" a="1"/>
  <c r="Q316" i="6" s="1"/>
  <c r="P316" i="6" a="1"/>
  <c r="P316" i="6" s="1"/>
  <c r="O316" i="6" a="1"/>
  <c r="O316" i="6" s="1"/>
  <c r="N316" i="6" a="1"/>
  <c r="N316" i="6" s="1"/>
  <c r="M316" i="6" a="1"/>
  <c r="M316" i="6" s="1"/>
  <c r="L316" i="6"/>
  <c r="L316" i="6" a="1"/>
  <c r="K316" i="6" a="1"/>
  <c r="K316" i="6" s="1"/>
  <c r="AI315" i="6" a="1"/>
  <c r="AI315" i="6" s="1"/>
  <c r="AH315" i="6" a="1"/>
  <c r="AH315" i="6" s="1"/>
  <c r="AG315" i="6" a="1"/>
  <c r="AG315" i="6" s="1"/>
  <c r="AF315" i="6"/>
  <c r="AF315" i="6" a="1"/>
  <c r="AE315" i="6" a="1"/>
  <c r="AE315" i="6" s="1"/>
  <c r="AD315" i="6" a="1"/>
  <c r="AD315" i="6" s="1"/>
  <c r="AC315" i="6" a="1"/>
  <c r="AC315" i="6" s="1"/>
  <c r="AB315" i="6" a="1"/>
  <c r="AB315" i="6" s="1"/>
  <c r="AA315" i="6" a="1"/>
  <c r="AA315" i="6" s="1"/>
  <c r="Z315" i="6" a="1"/>
  <c r="Z315" i="6" s="1"/>
  <c r="Y315" i="6" a="1"/>
  <c r="Y315" i="6" s="1"/>
  <c r="X315" i="6"/>
  <c r="X315" i="6" a="1"/>
  <c r="W315" i="6" a="1"/>
  <c r="W315" i="6" s="1"/>
  <c r="V315" i="6" a="1"/>
  <c r="V315" i="6" s="1"/>
  <c r="U315" i="6" a="1"/>
  <c r="U315" i="6" s="1"/>
  <c r="T315" i="6" a="1"/>
  <c r="T315" i="6" s="1"/>
  <c r="S315" i="6" a="1"/>
  <c r="S315" i="6" s="1"/>
  <c r="R315" i="6" a="1"/>
  <c r="R315" i="6" s="1"/>
  <c r="Q315" i="6" a="1"/>
  <c r="Q315" i="6" s="1"/>
  <c r="P315" i="6"/>
  <c r="P315" i="6" a="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c r="AB314" i="6" a="1"/>
  <c r="AA314" i="6" a="1"/>
  <c r="AA314" i="6" s="1"/>
  <c r="Z314" i="6" a="1"/>
  <c r="Z314" i="6" s="1"/>
  <c r="Y314" i="6" a="1"/>
  <c r="Y314" i="6" s="1"/>
  <c r="X314" i="6" a="1"/>
  <c r="X314" i="6" s="1"/>
  <c r="W314" i="6" a="1"/>
  <c r="W314" i="6" s="1"/>
  <c r="V314" i="6" a="1"/>
  <c r="V314" i="6" s="1"/>
  <c r="U314" i="6" a="1"/>
  <c r="U314" i="6" s="1"/>
  <c r="T314" i="6"/>
  <c r="T314" i="6" a="1"/>
  <c r="S314" i="6" a="1"/>
  <c r="S314" i="6" s="1"/>
  <c r="R314" i="6" a="1"/>
  <c r="R314" i="6" s="1"/>
  <c r="Q314" i="6" a="1"/>
  <c r="Q314" i="6" s="1"/>
  <c r="P314" i="6" a="1"/>
  <c r="P314" i="6" s="1"/>
  <c r="O314" i="6" a="1"/>
  <c r="O314" i="6" s="1"/>
  <c r="N314" i="6" a="1"/>
  <c r="N314" i="6" s="1"/>
  <c r="M314" i="6" a="1"/>
  <c r="M314" i="6" s="1"/>
  <c r="L314" i="6"/>
  <c r="L314" i="6" a="1"/>
  <c r="K314" i="6" a="1"/>
  <c r="K314" i="6" s="1"/>
  <c r="AI313" i="6" a="1"/>
  <c r="AI313" i="6" s="1"/>
  <c r="AH313" i="6" a="1"/>
  <c r="AH313" i="6" s="1"/>
  <c r="AG313" i="6" a="1"/>
  <c r="AG313" i="6" s="1"/>
  <c r="AF313" i="6"/>
  <c r="AF313" i="6" a="1"/>
  <c r="AE313" i="6" a="1"/>
  <c r="AE313" i="6" s="1"/>
  <c r="AD313" i="6" a="1"/>
  <c r="AD313" i="6" s="1"/>
  <c r="AC313" i="6" a="1"/>
  <c r="AC313" i="6" s="1"/>
  <c r="AB313" i="6" a="1"/>
  <c r="AB313" i="6" s="1"/>
  <c r="AA313" i="6" a="1"/>
  <c r="AA313" i="6" s="1"/>
  <c r="Z313" i="6" a="1"/>
  <c r="Z313" i="6" s="1"/>
  <c r="Y313" i="6" a="1"/>
  <c r="Y313" i="6" s="1"/>
  <c r="X313" i="6"/>
  <c r="X313" i="6" a="1"/>
  <c r="W313" i="6" a="1"/>
  <c r="W313" i="6" s="1"/>
  <c r="V313" i="6" a="1"/>
  <c r="V313" i="6" s="1"/>
  <c r="U313" i="6" a="1"/>
  <c r="U313" i="6" s="1"/>
  <c r="T313" i="6" a="1"/>
  <c r="T313" i="6" s="1"/>
  <c r="S313" i="6" a="1"/>
  <c r="S313" i="6" s="1"/>
  <c r="R313" i="6" a="1"/>
  <c r="R313" i="6" s="1"/>
  <c r="Q313" i="6" a="1"/>
  <c r="Q313" i="6" s="1"/>
  <c r="P313" i="6"/>
  <c r="P313" i="6" a="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c r="AB312" i="6" a="1"/>
  <c r="AA312" i="6" a="1"/>
  <c r="AA312" i="6" s="1"/>
  <c r="Z312" i="6" a="1"/>
  <c r="Z312" i="6" s="1"/>
  <c r="Y312" i="6" a="1"/>
  <c r="Y312" i="6" s="1"/>
  <c r="X312" i="6" a="1"/>
  <c r="X312" i="6" s="1"/>
  <c r="W312" i="6" a="1"/>
  <c r="W312" i="6" s="1"/>
  <c r="V312" i="6" a="1"/>
  <c r="V312" i="6" s="1"/>
  <c r="U312" i="6" a="1"/>
  <c r="U312" i="6" s="1"/>
  <c r="T312" i="6"/>
  <c r="T312" i="6" a="1"/>
  <c r="S312" i="6" a="1"/>
  <c r="S312" i="6" s="1"/>
  <c r="R312" i="6" a="1"/>
  <c r="R312" i="6" s="1"/>
  <c r="Q312" i="6" a="1"/>
  <c r="Q312" i="6" s="1"/>
  <c r="P312" i="6" a="1"/>
  <c r="P312" i="6" s="1"/>
  <c r="O312" i="6" a="1"/>
  <c r="O312" i="6" s="1"/>
  <c r="N312" i="6" a="1"/>
  <c r="N312" i="6" s="1"/>
  <c r="M312" i="6" a="1"/>
  <c r="M312" i="6" s="1"/>
  <c r="L312" i="6"/>
  <c r="L312" i="6" a="1"/>
  <c r="K312" i="6" a="1"/>
  <c r="K312" i="6" s="1"/>
  <c r="AI311" i="6" a="1"/>
  <c r="AI311" i="6" s="1"/>
  <c r="AH311" i="6" a="1"/>
  <c r="AH311" i="6" s="1"/>
  <c r="AG311" i="6" a="1"/>
  <c r="AG311" i="6" s="1"/>
  <c r="AF311" i="6"/>
  <c r="AF311" i="6" a="1"/>
  <c r="AE311" i="6" a="1"/>
  <c r="AE311" i="6" s="1"/>
  <c r="AD311" i="6" a="1"/>
  <c r="AD311" i="6" s="1"/>
  <c r="AC311" i="6" a="1"/>
  <c r="AC311" i="6" s="1"/>
  <c r="AB311" i="6" a="1"/>
  <c r="AB311" i="6" s="1"/>
  <c r="AA311" i="6" a="1"/>
  <c r="AA311" i="6" s="1"/>
  <c r="Z311" i="6" a="1"/>
  <c r="Z311" i="6" s="1"/>
  <c r="Y311" i="6" a="1"/>
  <c r="Y311" i="6" s="1"/>
  <c r="X311" i="6"/>
  <c r="X311" i="6" a="1"/>
  <c r="W311" i="6" a="1"/>
  <c r="W311" i="6" s="1"/>
  <c r="V311" i="6" a="1"/>
  <c r="V311" i="6" s="1"/>
  <c r="U311" i="6" a="1"/>
  <c r="U311" i="6" s="1"/>
  <c r="T311" i="6" a="1"/>
  <c r="T311" i="6" s="1"/>
  <c r="S311" i="6" a="1"/>
  <c r="S311" i="6" s="1"/>
  <c r="R311" i="6" a="1"/>
  <c r="R311" i="6" s="1"/>
  <c r="Q311" i="6" a="1"/>
  <c r="Q311" i="6" s="1"/>
  <c r="P311" i="6"/>
  <c r="P311" i="6" a="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c r="AB310" i="6" a="1"/>
  <c r="AA310" i="6" a="1"/>
  <c r="AA310" i="6" s="1"/>
  <c r="Z310" i="6" a="1"/>
  <c r="Z310" i="6" s="1"/>
  <c r="Y310" i="6" a="1"/>
  <c r="Y310" i="6" s="1"/>
  <c r="X310" i="6" a="1"/>
  <c r="X310" i="6" s="1"/>
  <c r="W310" i="6" a="1"/>
  <c r="W310" i="6" s="1"/>
  <c r="V310" i="6" a="1"/>
  <c r="V310" i="6" s="1"/>
  <c r="U310" i="6" a="1"/>
  <c r="U310" i="6" s="1"/>
  <c r="T310" i="6"/>
  <c r="T310" i="6" a="1"/>
  <c r="S310" i="6" a="1"/>
  <c r="S310" i="6" s="1"/>
  <c r="R310" i="6" a="1"/>
  <c r="R310" i="6" s="1"/>
  <c r="Q310" i="6" a="1"/>
  <c r="Q310" i="6" s="1"/>
  <c r="P310" i="6" a="1"/>
  <c r="P310" i="6" s="1"/>
  <c r="O310" i="6" a="1"/>
  <c r="O310" i="6" s="1"/>
  <c r="N310" i="6" a="1"/>
  <c r="N310" i="6" s="1"/>
  <c r="M310" i="6" a="1"/>
  <c r="M310" i="6" s="1"/>
  <c r="L310" i="6"/>
  <c r="L310" i="6" a="1"/>
  <c r="K310" i="6" a="1"/>
  <c r="K310" i="6" s="1"/>
  <c r="AI309" i="6" a="1"/>
  <c r="AI309" i="6" s="1"/>
  <c r="AH309" i="6" a="1"/>
  <c r="AH309" i="6" s="1"/>
  <c r="AG309" i="6" a="1"/>
  <c r="AG309" i="6" s="1"/>
  <c r="AF309" i="6"/>
  <c r="AF309" i="6" a="1"/>
  <c r="AE309" i="6" a="1"/>
  <c r="AE309" i="6" s="1"/>
  <c r="AD309" i="6" a="1"/>
  <c r="AD309" i="6" s="1"/>
  <c r="AC309" i="6" a="1"/>
  <c r="AC309" i="6" s="1"/>
  <c r="AB309" i="6" a="1"/>
  <c r="AB309" i="6" s="1"/>
  <c r="AA309" i="6" a="1"/>
  <c r="AA309" i="6" s="1"/>
  <c r="Z309" i="6" a="1"/>
  <c r="Z309" i="6" s="1"/>
  <c r="Y309" i="6" a="1"/>
  <c r="Y309" i="6" s="1"/>
  <c r="X309" i="6"/>
  <c r="X309" i="6" a="1"/>
  <c r="W309" i="6" a="1"/>
  <c r="W309" i="6" s="1"/>
  <c r="V309" i="6" a="1"/>
  <c r="V309" i="6" s="1"/>
  <c r="U309" i="6" a="1"/>
  <c r="U309" i="6" s="1"/>
  <c r="T309" i="6" a="1"/>
  <c r="T309" i="6" s="1"/>
  <c r="S309" i="6" a="1"/>
  <c r="S309" i="6" s="1"/>
  <c r="R309" i="6" a="1"/>
  <c r="R309" i="6" s="1"/>
  <c r="Q309" i="6" a="1"/>
  <c r="Q309" i="6" s="1"/>
  <c r="P309" i="6"/>
  <c r="P309" i="6" a="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c r="AB308" i="6" a="1"/>
  <c r="AA308" i="6" a="1"/>
  <c r="AA308" i="6" s="1"/>
  <c r="Z308" i="6" a="1"/>
  <c r="Z308" i="6" s="1"/>
  <c r="Y308" i="6" a="1"/>
  <c r="Y308" i="6" s="1"/>
  <c r="X308" i="6" a="1"/>
  <c r="X308" i="6" s="1"/>
  <c r="W308" i="6" a="1"/>
  <c r="W308" i="6" s="1"/>
  <c r="V308" i="6" a="1"/>
  <c r="V308" i="6" s="1"/>
  <c r="U308" i="6" a="1"/>
  <c r="U308" i="6" s="1"/>
  <c r="T308" i="6"/>
  <c r="T308" i="6" a="1"/>
  <c r="S308" i="6" a="1"/>
  <c r="S308" i="6" s="1"/>
  <c r="R308" i="6" a="1"/>
  <c r="R308" i="6" s="1"/>
  <c r="Q308" i="6" a="1"/>
  <c r="Q308" i="6" s="1"/>
  <c r="P308" i="6" a="1"/>
  <c r="P308" i="6" s="1"/>
  <c r="O308" i="6" a="1"/>
  <c r="O308" i="6" s="1"/>
  <c r="N308" i="6" a="1"/>
  <c r="N308" i="6" s="1"/>
  <c r="M308" i="6" a="1"/>
  <c r="M308" i="6" s="1"/>
  <c r="L308" i="6"/>
  <c r="L308" i="6" a="1"/>
  <c r="K308" i="6" a="1"/>
  <c r="K308" i="6" s="1"/>
  <c r="AI307" i="6" a="1"/>
  <c r="AI307" i="6" s="1"/>
  <c r="AH307" i="6" a="1"/>
  <c r="AH307" i="6" s="1"/>
  <c r="AG307" i="6" a="1"/>
  <c r="AG307" i="6" s="1"/>
  <c r="AF307" i="6"/>
  <c r="AF307" i="6" a="1"/>
  <c r="AE307" i="6" a="1"/>
  <c r="AE307" i="6" s="1"/>
  <c r="AD307" i="6" a="1"/>
  <c r="AD307" i="6" s="1"/>
  <c r="AC307" i="6" a="1"/>
  <c r="AC307" i="6" s="1"/>
  <c r="AB307" i="6" a="1"/>
  <c r="AB307" i="6" s="1"/>
  <c r="AA307" i="6" a="1"/>
  <c r="AA307" i="6" s="1"/>
  <c r="Z307" i="6" a="1"/>
  <c r="Z307" i="6" s="1"/>
  <c r="Y307" i="6" a="1"/>
  <c r="Y307" i="6" s="1"/>
  <c r="X307" i="6"/>
  <c r="X307" i="6" a="1"/>
  <c r="W307" i="6" a="1"/>
  <c r="W307" i="6" s="1"/>
  <c r="V307" i="6" a="1"/>
  <c r="V307" i="6" s="1"/>
  <c r="U307" i="6" a="1"/>
  <c r="U307" i="6" s="1"/>
  <c r="T307" i="6" a="1"/>
  <c r="T307" i="6" s="1"/>
  <c r="S307" i="6" a="1"/>
  <c r="S307" i="6" s="1"/>
  <c r="R307" i="6" a="1"/>
  <c r="R307" i="6" s="1"/>
  <c r="Q307" i="6" a="1"/>
  <c r="Q307" i="6" s="1"/>
  <c r="P307" i="6"/>
  <c r="P307" i="6" a="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c r="AB306" i="6" a="1"/>
  <c r="AA306" i="6" a="1"/>
  <c r="AA306" i="6" s="1"/>
  <c r="Z306" i="6" a="1"/>
  <c r="Z306" i="6" s="1"/>
  <c r="Y306" i="6" a="1"/>
  <c r="Y306" i="6" s="1"/>
  <c r="X306" i="6" a="1"/>
  <c r="X306" i="6" s="1"/>
  <c r="W306" i="6" a="1"/>
  <c r="W306" i="6" s="1"/>
  <c r="V306" i="6" a="1"/>
  <c r="V306" i="6" s="1"/>
  <c r="U306" i="6" a="1"/>
  <c r="U306" i="6" s="1"/>
  <c r="T306" i="6"/>
  <c r="T306" i="6" a="1"/>
  <c r="S306" i="6" a="1"/>
  <c r="S306" i="6" s="1"/>
  <c r="R306" i="6" a="1"/>
  <c r="R306" i="6" s="1"/>
  <c r="Q306" i="6" a="1"/>
  <c r="Q306" i="6" s="1"/>
  <c r="P306" i="6" a="1"/>
  <c r="P306" i="6" s="1"/>
  <c r="O306" i="6" a="1"/>
  <c r="O306" i="6" s="1"/>
  <c r="N306" i="6" a="1"/>
  <c r="N306" i="6" s="1"/>
  <c r="M306" i="6" a="1"/>
  <c r="M306" i="6" s="1"/>
  <c r="L306" i="6"/>
  <c r="L306" i="6" a="1"/>
  <c r="K306" i="6" a="1"/>
  <c r="K306" i="6" s="1"/>
  <c r="AI305" i="6" a="1"/>
  <c r="AI305" i="6" s="1"/>
  <c r="AH305" i="6" a="1"/>
  <c r="AH305" i="6" s="1"/>
  <c r="AG305" i="6" a="1"/>
  <c r="AG305" i="6" s="1"/>
  <c r="AF305" i="6"/>
  <c r="AF305" i="6" a="1"/>
  <c r="AE305" i="6" a="1"/>
  <c r="AE305" i="6" s="1"/>
  <c r="AD305" i="6" a="1"/>
  <c r="AD305" i="6" s="1"/>
  <c r="AC305" i="6" a="1"/>
  <c r="AC305" i="6" s="1"/>
  <c r="AB305" i="6" a="1"/>
  <c r="AB305" i="6" s="1"/>
  <c r="AA305" i="6" a="1"/>
  <c r="AA305" i="6" s="1"/>
  <c r="Z305" i="6" a="1"/>
  <c r="Z305" i="6" s="1"/>
  <c r="Y305" i="6" a="1"/>
  <c r="Y305" i="6" s="1"/>
  <c r="X305" i="6"/>
  <c r="X305" i="6" a="1"/>
  <c r="W305" i="6" a="1"/>
  <c r="W305" i="6" s="1"/>
  <c r="V305" i="6" a="1"/>
  <c r="V305" i="6" s="1"/>
  <c r="U305" i="6" a="1"/>
  <c r="U305" i="6" s="1"/>
  <c r="T305" i="6" a="1"/>
  <c r="T305" i="6" s="1"/>
  <c r="S305" i="6" a="1"/>
  <c r="S305" i="6" s="1"/>
  <c r="R305" i="6" a="1"/>
  <c r="R305" i="6" s="1"/>
  <c r="Q305" i="6" a="1"/>
  <c r="Q305" i="6" s="1"/>
  <c r="P305" i="6"/>
  <c r="P305" i="6" a="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c r="AB304" i="6" a="1"/>
  <c r="AA304" i="6" a="1"/>
  <c r="AA304" i="6" s="1"/>
  <c r="Z304" i="6" a="1"/>
  <c r="Z304" i="6" s="1"/>
  <c r="Y304" i="6" a="1"/>
  <c r="Y304" i="6" s="1"/>
  <c r="X304" i="6" a="1"/>
  <c r="X304" i="6" s="1"/>
  <c r="W304" i="6" a="1"/>
  <c r="W304" i="6" s="1"/>
  <c r="V304" i="6" a="1"/>
  <c r="V304" i="6" s="1"/>
  <c r="U304" i="6" a="1"/>
  <c r="U304" i="6" s="1"/>
  <c r="T304" i="6"/>
  <c r="T304" i="6" a="1"/>
  <c r="S304" i="6" a="1"/>
  <c r="S304" i="6" s="1"/>
  <c r="R304" i="6" a="1"/>
  <c r="R304" i="6" s="1"/>
  <c r="Q304" i="6" a="1"/>
  <c r="Q304" i="6" s="1"/>
  <c r="P304" i="6" a="1"/>
  <c r="P304" i="6" s="1"/>
  <c r="O304" i="6" a="1"/>
  <c r="O304" i="6" s="1"/>
  <c r="N304" i="6" a="1"/>
  <c r="N304" i="6" s="1"/>
  <c r="M304" i="6" a="1"/>
  <c r="M304" i="6" s="1"/>
  <c r="L304" i="6"/>
  <c r="L304" i="6" a="1"/>
  <c r="K304" i="6" a="1"/>
  <c r="K304" i="6" s="1"/>
  <c r="AI303" i="6" a="1"/>
  <c r="AI303" i="6" s="1"/>
  <c r="AH303" i="6" a="1"/>
  <c r="AH303" i="6" s="1"/>
  <c r="AG303" i="6" a="1"/>
  <c r="AG303" i="6" s="1"/>
  <c r="AF303" i="6"/>
  <c r="AF303" i="6" a="1"/>
  <c r="AE303" i="6" a="1"/>
  <c r="AE303" i="6" s="1"/>
  <c r="AD303" i="6" a="1"/>
  <c r="AD303" i="6" s="1"/>
  <c r="AC303" i="6" a="1"/>
  <c r="AC303" i="6" s="1"/>
  <c r="AB303" i="6" a="1"/>
  <c r="AB303" i="6" s="1"/>
  <c r="AA303" i="6" a="1"/>
  <c r="AA303" i="6" s="1"/>
  <c r="Z303" i="6" a="1"/>
  <c r="Z303" i="6" s="1"/>
  <c r="Y303" i="6" a="1"/>
  <c r="Y303" i="6" s="1"/>
  <c r="X303" i="6"/>
  <c r="X303" i="6" a="1"/>
  <c r="W303" i="6" a="1"/>
  <c r="W303" i="6" s="1"/>
  <c r="V303" i="6" a="1"/>
  <c r="V303" i="6" s="1"/>
  <c r="U303" i="6" a="1"/>
  <c r="U303" i="6" s="1"/>
  <c r="T303" i="6" a="1"/>
  <c r="T303" i="6" s="1"/>
  <c r="S303" i="6" a="1"/>
  <c r="S303" i="6" s="1"/>
  <c r="R303" i="6" a="1"/>
  <c r="R303" i="6" s="1"/>
  <c r="Q303" i="6" a="1"/>
  <c r="Q303" i="6" s="1"/>
  <c r="P303" i="6"/>
  <c r="P303" i="6" a="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c r="AB302" i="6" a="1"/>
  <c r="AA302" i="6" a="1"/>
  <c r="AA302" i="6" s="1"/>
  <c r="Z302" i="6" a="1"/>
  <c r="Z302" i="6" s="1"/>
  <c r="Y302" i="6" a="1"/>
  <c r="Y302" i="6" s="1"/>
  <c r="X302" i="6" a="1"/>
  <c r="X302" i="6" s="1"/>
  <c r="W302" i="6" a="1"/>
  <c r="W302" i="6" s="1"/>
  <c r="V302" i="6" a="1"/>
  <c r="V302" i="6" s="1"/>
  <c r="U302" i="6" a="1"/>
  <c r="U302" i="6" s="1"/>
  <c r="T302" i="6"/>
  <c r="T302" i="6" a="1"/>
  <c r="S302" i="6" a="1"/>
  <c r="S302" i="6" s="1"/>
  <c r="R302" i="6" a="1"/>
  <c r="R302" i="6" s="1"/>
  <c r="Q302" i="6" a="1"/>
  <c r="Q302" i="6" s="1"/>
  <c r="P302" i="6" a="1"/>
  <c r="P302" i="6" s="1"/>
  <c r="O302" i="6" a="1"/>
  <c r="O302" i="6" s="1"/>
  <c r="N302" i="6" a="1"/>
  <c r="N302" i="6" s="1"/>
  <c r="M302" i="6" a="1"/>
  <c r="M302" i="6" s="1"/>
  <c r="L302" i="6"/>
  <c r="L302" i="6" a="1"/>
  <c r="K302" i="6" a="1"/>
  <c r="K302" i="6" s="1"/>
  <c r="AI301" i="6" a="1"/>
  <c r="AI301" i="6" s="1"/>
  <c r="AH301" i="6" a="1"/>
  <c r="AH301" i="6" s="1"/>
  <c r="AG301" i="6" a="1"/>
  <c r="AG301" i="6" s="1"/>
  <c r="AF301" i="6"/>
  <c r="AF301" i="6" a="1"/>
  <c r="AE301" i="6" a="1"/>
  <c r="AE301" i="6" s="1"/>
  <c r="AD301" i="6" a="1"/>
  <c r="AD301" i="6" s="1"/>
  <c r="AC301" i="6" a="1"/>
  <c r="AC301" i="6" s="1"/>
  <c r="AB301" i="6" a="1"/>
  <c r="AB301" i="6" s="1"/>
  <c r="AA301" i="6" a="1"/>
  <c r="AA301" i="6" s="1"/>
  <c r="Z301" i="6" a="1"/>
  <c r="Z301" i="6" s="1"/>
  <c r="Y301" i="6" a="1"/>
  <c r="Y301" i="6" s="1"/>
  <c r="X301" i="6"/>
  <c r="X301" i="6" a="1"/>
  <c r="W301" i="6" a="1"/>
  <c r="W301" i="6" s="1"/>
  <c r="V301" i="6" a="1"/>
  <c r="V301" i="6" s="1"/>
  <c r="U301" i="6" a="1"/>
  <c r="U301" i="6" s="1"/>
  <c r="T301" i="6" a="1"/>
  <c r="T301" i="6" s="1"/>
  <c r="S301" i="6" a="1"/>
  <c r="S301" i="6" s="1"/>
  <c r="R301" i="6" a="1"/>
  <c r="R301" i="6" s="1"/>
  <c r="Q301" i="6" a="1"/>
  <c r="Q301" i="6" s="1"/>
  <c r="P301" i="6"/>
  <c r="P301" i="6" a="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c r="AB300" i="6" a="1"/>
  <c r="AA300" i="6" a="1"/>
  <c r="AA300" i="6" s="1"/>
  <c r="Z300" i="6" a="1"/>
  <c r="Z300" i="6" s="1"/>
  <c r="Y300" i="6" a="1"/>
  <c r="Y300" i="6" s="1"/>
  <c r="X300" i="6" a="1"/>
  <c r="X300" i="6" s="1"/>
  <c r="W300" i="6" a="1"/>
  <c r="W300" i="6" s="1"/>
  <c r="V300" i="6" a="1"/>
  <c r="V300" i="6" s="1"/>
  <c r="U300" i="6" a="1"/>
  <c r="U300" i="6" s="1"/>
  <c r="T300" i="6"/>
  <c r="T300" i="6" a="1"/>
  <c r="S300" i="6" a="1"/>
  <c r="S300" i="6" s="1"/>
  <c r="R300" i="6" a="1"/>
  <c r="R300" i="6" s="1"/>
  <c r="Q300" i="6" a="1"/>
  <c r="Q300" i="6" s="1"/>
  <c r="P300" i="6" a="1"/>
  <c r="P300" i="6" s="1"/>
  <c r="O300" i="6" a="1"/>
  <c r="O300" i="6" s="1"/>
  <c r="N300" i="6" a="1"/>
  <c r="N300" i="6" s="1"/>
  <c r="M300" i="6" a="1"/>
  <c r="M300" i="6" s="1"/>
  <c r="L300" i="6"/>
  <c r="L300" i="6" a="1"/>
  <c r="K300" i="6" a="1"/>
  <c r="K300" i="6" s="1"/>
  <c r="AI299" i="6" a="1"/>
  <c r="AI299" i="6" s="1"/>
  <c r="AH299" i="6" a="1"/>
  <c r="AH299" i="6" s="1"/>
  <c r="AG299" i="6" a="1"/>
  <c r="AG299" i="6" s="1"/>
  <c r="AF299" i="6"/>
  <c r="AF299" i="6" a="1"/>
  <c r="AE299" i="6" a="1"/>
  <c r="AE299" i="6" s="1"/>
  <c r="AD299" i="6" a="1"/>
  <c r="AD299" i="6" s="1"/>
  <c r="AC299" i="6" a="1"/>
  <c r="AC299" i="6" s="1"/>
  <c r="AB299" i="6" a="1"/>
  <c r="AB299" i="6" s="1"/>
  <c r="AA299" i="6" a="1"/>
  <c r="AA299" i="6" s="1"/>
  <c r="Z299" i="6" a="1"/>
  <c r="Z299" i="6" s="1"/>
  <c r="Y299" i="6" a="1"/>
  <c r="Y299" i="6" s="1"/>
  <c r="X299" i="6"/>
  <c r="X299" i="6" a="1"/>
  <c r="W299" i="6" a="1"/>
  <c r="W299" i="6" s="1"/>
  <c r="V299" i="6" a="1"/>
  <c r="V299" i="6" s="1"/>
  <c r="U299" i="6" a="1"/>
  <c r="U299" i="6" s="1"/>
  <c r="T299" i="6" a="1"/>
  <c r="T299" i="6" s="1"/>
  <c r="S299" i="6" a="1"/>
  <c r="S299" i="6" s="1"/>
  <c r="R299" i="6" a="1"/>
  <c r="R299" i="6" s="1"/>
  <c r="Q299" i="6" a="1"/>
  <c r="Q299" i="6" s="1"/>
  <c r="P299" i="6"/>
  <c r="P299" i="6" a="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c r="AB298" i="6" a="1"/>
  <c r="AA298" i="6" a="1"/>
  <c r="AA298" i="6" s="1"/>
  <c r="Z298" i="6" a="1"/>
  <c r="Z298" i="6" s="1"/>
  <c r="Y298" i="6" a="1"/>
  <c r="Y298" i="6" s="1"/>
  <c r="X298" i="6" a="1"/>
  <c r="X298" i="6" s="1"/>
  <c r="W298" i="6" a="1"/>
  <c r="W298" i="6" s="1"/>
  <c r="V298" i="6" a="1"/>
  <c r="V298" i="6" s="1"/>
  <c r="U298" i="6" a="1"/>
  <c r="U298" i="6" s="1"/>
  <c r="T298" i="6"/>
  <c r="T298" i="6" a="1"/>
  <c r="S298" i="6" a="1"/>
  <c r="S298" i="6" s="1"/>
  <c r="R298" i="6" a="1"/>
  <c r="R298" i="6" s="1"/>
  <c r="Q298" i="6" a="1"/>
  <c r="Q298" i="6" s="1"/>
  <c r="P298" i="6" a="1"/>
  <c r="P298" i="6" s="1"/>
  <c r="O298" i="6" a="1"/>
  <c r="O298" i="6" s="1"/>
  <c r="N298" i="6" a="1"/>
  <c r="N298" i="6" s="1"/>
  <c r="M298" i="6" a="1"/>
  <c r="M298" i="6" s="1"/>
  <c r="L298" i="6"/>
  <c r="L298" i="6" a="1"/>
  <c r="K298" i="6" a="1"/>
  <c r="K298" i="6" s="1"/>
  <c r="AI297" i="6" a="1"/>
  <c r="AI297" i="6" s="1"/>
  <c r="AH297" i="6" a="1"/>
  <c r="AH297" i="6" s="1"/>
  <c r="AG297" i="6" a="1"/>
  <c r="AG297" i="6" s="1"/>
  <c r="AF297" i="6"/>
  <c r="AF297" i="6" a="1"/>
  <c r="AE297" i="6" a="1"/>
  <c r="AE297" i="6" s="1"/>
  <c r="AD297" i="6" a="1"/>
  <c r="AD297" i="6" s="1"/>
  <c r="AC297" i="6" a="1"/>
  <c r="AC297" i="6" s="1"/>
  <c r="AB297" i="6" a="1"/>
  <c r="AB297" i="6" s="1"/>
  <c r="AA297" i="6" a="1"/>
  <c r="AA297" i="6" s="1"/>
  <c r="Z297" i="6" a="1"/>
  <c r="Z297" i="6" s="1"/>
  <c r="Y297" i="6" a="1"/>
  <c r="Y297" i="6" s="1"/>
  <c r="X297" i="6"/>
  <c r="X297" i="6" a="1"/>
  <c r="W297" i="6" a="1"/>
  <c r="W297" i="6" s="1"/>
  <c r="V297" i="6" a="1"/>
  <c r="V297" i="6" s="1"/>
  <c r="U297" i="6" a="1"/>
  <c r="U297" i="6" s="1"/>
  <c r="T297" i="6" a="1"/>
  <c r="T297" i="6" s="1"/>
  <c r="S297" i="6" a="1"/>
  <c r="S297" i="6" s="1"/>
  <c r="R297" i="6" a="1"/>
  <c r="R297" i="6" s="1"/>
  <c r="Q297" i="6" a="1"/>
  <c r="Q297" i="6" s="1"/>
  <c r="P297" i="6"/>
  <c r="P297" i="6" a="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c r="AB296" i="6" a="1"/>
  <c r="AA296" i="6" a="1"/>
  <c r="AA296" i="6" s="1"/>
  <c r="Z296" i="6" a="1"/>
  <c r="Z296" i="6" s="1"/>
  <c r="Y296" i="6" a="1"/>
  <c r="Y296" i="6" s="1"/>
  <c r="X296" i="6" a="1"/>
  <c r="X296" i="6" s="1"/>
  <c r="W296" i="6" a="1"/>
  <c r="W296" i="6" s="1"/>
  <c r="V296" i="6" a="1"/>
  <c r="V296" i="6" s="1"/>
  <c r="U296" i="6" a="1"/>
  <c r="U296" i="6" s="1"/>
  <c r="T296" i="6"/>
  <c r="T296" i="6" a="1"/>
  <c r="S296" i="6" a="1"/>
  <c r="S296" i="6" s="1"/>
  <c r="R296" i="6" a="1"/>
  <c r="R296" i="6" s="1"/>
  <c r="Q296" i="6" a="1"/>
  <c r="Q296" i="6" s="1"/>
  <c r="P296" i="6" a="1"/>
  <c r="P296" i="6" s="1"/>
  <c r="O296" i="6" a="1"/>
  <c r="O296" i="6" s="1"/>
  <c r="N296" i="6" a="1"/>
  <c r="N296" i="6" s="1"/>
  <c r="M296" i="6" a="1"/>
  <c r="M296" i="6" s="1"/>
  <c r="L296" i="6"/>
  <c r="L296" i="6" a="1"/>
  <c r="K296" i="6" a="1"/>
  <c r="K296" i="6" s="1"/>
  <c r="AI295" i="6" a="1"/>
  <c r="AI295" i="6" s="1"/>
  <c r="AH295" i="6" a="1"/>
  <c r="AH295" i="6" s="1"/>
  <c r="AG295" i="6" a="1"/>
  <c r="AG295" i="6" s="1"/>
  <c r="AF295" i="6"/>
  <c r="AF295" i="6" a="1"/>
  <c r="AE295" i="6" a="1"/>
  <c r="AE295" i="6" s="1"/>
  <c r="AD295" i="6" a="1"/>
  <c r="AD295" i="6" s="1"/>
  <c r="AC295" i="6" a="1"/>
  <c r="AC295" i="6" s="1"/>
  <c r="AB295" i="6" a="1"/>
  <c r="AB295" i="6" s="1"/>
  <c r="AA295" i="6" a="1"/>
  <c r="AA295" i="6" s="1"/>
  <c r="Z295" i="6" a="1"/>
  <c r="Z295" i="6" s="1"/>
  <c r="Y295" i="6" a="1"/>
  <c r="Y295" i="6" s="1"/>
  <c r="X295" i="6"/>
  <c r="X295" i="6" a="1"/>
  <c r="W295" i="6" a="1"/>
  <c r="W295" i="6" s="1"/>
  <c r="V295" i="6" a="1"/>
  <c r="V295" i="6" s="1"/>
  <c r="U295" i="6" a="1"/>
  <c r="U295" i="6" s="1"/>
  <c r="T295" i="6" a="1"/>
  <c r="T295" i="6" s="1"/>
  <c r="S295" i="6" a="1"/>
  <c r="S295" i="6" s="1"/>
  <c r="R295" i="6" a="1"/>
  <c r="R295" i="6" s="1"/>
  <c r="Q295" i="6" a="1"/>
  <c r="Q295" i="6" s="1"/>
  <c r="P295" i="6"/>
  <c r="P295" i="6" a="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c r="AB294" i="6" a="1"/>
  <c r="AA294" i="6" a="1"/>
  <c r="AA294" i="6" s="1"/>
  <c r="Z294" i="6" a="1"/>
  <c r="Z294" i="6" s="1"/>
  <c r="Y294" i="6" a="1"/>
  <c r="Y294" i="6" s="1"/>
  <c r="X294" i="6" a="1"/>
  <c r="X294" i="6" s="1"/>
  <c r="W294" i="6" a="1"/>
  <c r="W294" i="6" s="1"/>
  <c r="V294" i="6" a="1"/>
  <c r="V294" i="6" s="1"/>
  <c r="U294" i="6" a="1"/>
  <c r="U294" i="6" s="1"/>
  <c r="T294" i="6"/>
  <c r="T294" i="6" a="1"/>
  <c r="S294" i="6" a="1"/>
  <c r="S294" i="6" s="1"/>
  <c r="R294" i="6" a="1"/>
  <c r="R294" i="6" s="1"/>
  <c r="Q294" i="6" a="1"/>
  <c r="Q294" i="6" s="1"/>
  <c r="P294" i="6" a="1"/>
  <c r="P294" i="6" s="1"/>
  <c r="O294" i="6" a="1"/>
  <c r="O294" i="6" s="1"/>
  <c r="N294" i="6" a="1"/>
  <c r="N294" i="6" s="1"/>
  <c r="M294" i="6" a="1"/>
  <c r="M294" i="6" s="1"/>
  <c r="L294" i="6"/>
  <c r="L294" i="6" a="1"/>
  <c r="K294" i="6" a="1"/>
  <c r="K294" i="6" s="1"/>
  <c r="AI293" i="6" a="1"/>
  <c r="AI293" i="6" s="1"/>
  <c r="AH293" i="6" a="1"/>
  <c r="AH293" i="6" s="1"/>
  <c r="AG293" i="6" a="1"/>
  <c r="AG293" i="6" s="1"/>
  <c r="AF293" i="6"/>
  <c r="AF293" i="6" a="1"/>
  <c r="AE293" i="6" a="1"/>
  <c r="AE293" i="6" s="1"/>
  <c r="AD293" i="6" a="1"/>
  <c r="AD293" i="6" s="1"/>
  <c r="AC293" i="6" a="1"/>
  <c r="AC293" i="6" s="1"/>
  <c r="AB293" i="6" a="1"/>
  <c r="AB293" i="6" s="1"/>
  <c r="AA293" i="6" a="1"/>
  <c r="AA293" i="6" s="1"/>
  <c r="Z293" i="6" a="1"/>
  <c r="Z293" i="6" s="1"/>
  <c r="Y293" i="6" a="1"/>
  <c r="Y293" i="6" s="1"/>
  <c r="X293" i="6"/>
  <c r="X293" i="6" a="1"/>
  <c r="W293" i="6" a="1"/>
  <c r="W293" i="6" s="1"/>
  <c r="V293" i="6" a="1"/>
  <c r="V293" i="6" s="1"/>
  <c r="U293" i="6" a="1"/>
  <c r="U293" i="6" s="1"/>
  <c r="T293" i="6" a="1"/>
  <c r="T293" i="6" s="1"/>
  <c r="S293" i="6" a="1"/>
  <c r="S293" i="6" s="1"/>
  <c r="R293" i="6" a="1"/>
  <c r="R293" i="6" s="1"/>
  <c r="Q293" i="6" a="1"/>
  <c r="Q293" i="6" s="1"/>
  <c r="P293" i="6"/>
  <c r="P293" i="6" a="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c r="AB292" i="6" a="1"/>
  <c r="AA292" i="6" a="1"/>
  <c r="AA292" i="6" s="1"/>
  <c r="Z292" i="6" a="1"/>
  <c r="Z292" i="6" s="1"/>
  <c r="Y292" i="6" a="1"/>
  <c r="Y292" i="6" s="1"/>
  <c r="X292" i="6" a="1"/>
  <c r="X292" i="6" s="1"/>
  <c r="W292" i="6" a="1"/>
  <c r="W292" i="6" s="1"/>
  <c r="V292" i="6" a="1"/>
  <c r="V292" i="6" s="1"/>
  <c r="U292" i="6" a="1"/>
  <c r="U292" i="6" s="1"/>
  <c r="T292" i="6"/>
  <c r="T292" i="6" a="1"/>
  <c r="S292" i="6" a="1"/>
  <c r="S292" i="6" s="1"/>
  <c r="R292" i="6" a="1"/>
  <c r="R292" i="6" s="1"/>
  <c r="Q292" i="6" a="1"/>
  <c r="Q292" i="6" s="1"/>
  <c r="P292" i="6" a="1"/>
  <c r="P292" i="6" s="1"/>
  <c r="O292" i="6" a="1"/>
  <c r="O292" i="6" s="1"/>
  <c r="N292" i="6" a="1"/>
  <c r="N292" i="6" s="1"/>
  <c r="M292" i="6" a="1"/>
  <c r="M292" i="6" s="1"/>
  <c r="L292" i="6"/>
  <c r="L292" i="6" a="1"/>
  <c r="K292" i="6" a="1"/>
  <c r="K292" i="6" s="1"/>
  <c r="AI291" i="6" a="1"/>
  <c r="AI291" i="6" s="1"/>
  <c r="AH291" i="6" a="1"/>
  <c r="AH291" i="6" s="1"/>
  <c r="AG291" i="6" a="1"/>
  <c r="AG291" i="6" s="1"/>
  <c r="AF291" i="6"/>
  <c r="AF291" i="6" a="1"/>
  <c r="AE291" i="6" a="1"/>
  <c r="AE291" i="6" s="1"/>
  <c r="AD291" i="6" a="1"/>
  <c r="AD291" i="6" s="1"/>
  <c r="AC291" i="6" a="1"/>
  <c r="AC291" i="6" s="1"/>
  <c r="AB291" i="6" a="1"/>
  <c r="AB291" i="6" s="1"/>
  <c r="AA291" i="6" a="1"/>
  <c r="AA291" i="6" s="1"/>
  <c r="Z291" i="6" a="1"/>
  <c r="Z291" i="6" s="1"/>
  <c r="Y291" i="6" a="1"/>
  <c r="Y291" i="6" s="1"/>
  <c r="X291" i="6"/>
  <c r="X291" i="6" a="1"/>
  <c r="W291" i="6" a="1"/>
  <c r="W291" i="6" s="1"/>
  <c r="V291" i="6" a="1"/>
  <c r="V291" i="6" s="1"/>
  <c r="U291" i="6" a="1"/>
  <c r="U291" i="6" s="1"/>
  <c r="T291" i="6" a="1"/>
  <c r="T291" i="6" s="1"/>
  <c r="S291" i="6" a="1"/>
  <c r="S291" i="6" s="1"/>
  <c r="R291" i="6" a="1"/>
  <c r="R291" i="6" s="1"/>
  <c r="Q291" i="6" a="1"/>
  <c r="Q291" i="6" s="1"/>
  <c r="P291" i="6"/>
  <c r="P291" i="6" a="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c r="AB290" i="6" a="1"/>
  <c r="AA290" i="6" a="1"/>
  <c r="AA290" i="6" s="1"/>
  <c r="Z290" i="6" a="1"/>
  <c r="Z290" i="6" s="1"/>
  <c r="Y290" i="6" a="1"/>
  <c r="Y290" i="6" s="1"/>
  <c r="X290" i="6" a="1"/>
  <c r="X290" i="6" s="1"/>
  <c r="W290" i="6" a="1"/>
  <c r="W290" i="6" s="1"/>
  <c r="V290" i="6" a="1"/>
  <c r="V290" i="6" s="1"/>
  <c r="U290" i="6" a="1"/>
  <c r="U290" i="6" s="1"/>
  <c r="T290" i="6"/>
  <c r="T290" i="6" a="1"/>
  <c r="S290" i="6" a="1"/>
  <c r="S290" i="6" s="1"/>
  <c r="R290" i="6" a="1"/>
  <c r="R290" i="6" s="1"/>
  <c r="Q290" i="6" a="1"/>
  <c r="Q290" i="6" s="1"/>
  <c r="P290" i="6" a="1"/>
  <c r="P290" i="6" s="1"/>
  <c r="O290" i="6" a="1"/>
  <c r="O290" i="6" s="1"/>
  <c r="N290" i="6" a="1"/>
  <c r="N290" i="6" s="1"/>
  <c r="M290" i="6" a="1"/>
  <c r="M290" i="6" s="1"/>
  <c r="L290" i="6"/>
  <c r="L290" i="6" a="1"/>
  <c r="K290" i="6" a="1"/>
  <c r="K290" i="6" s="1"/>
  <c r="AI289" i="6" a="1"/>
  <c r="AI289" i="6" s="1"/>
  <c r="AH289" i="6" a="1"/>
  <c r="AH289" i="6" s="1"/>
  <c r="AG289" i="6" a="1"/>
  <c r="AG289" i="6" s="1"/>
  <c r="AF289" i="6"/>
  <c r="AF289" i="6" a="1"/>
  <c r="AE289" i="6" a="1"/>
  <c r="AE289" i="6" s="1"/>
  <c r="AD289" i="6" a="1"/>
  <c r="AD289" i="6" s="1"/>
  <c r="AC289" i="6" a="1"/>
  <c r="AC289" i="6" s="1"/>
  <c r="AB289" i="6" a="1"/>
  <c r="AB289" i="6" s="1"/>
  <c r="AA289" i="6" a="1"/>
  <c r="AA289" i="6" s="1"/>
  <c r="Z289" i="6" a="1"/>
  <c r="Z289" i="6" s="1"/>
  <c r="Y289" i="6" a="1"/>
  <c r="Y289" i="6" s="1"/>
  <c r="X289" i="6"/>
  <c r="X289" i="6" a="1"/>
  <c r="W289" i="6" a="1"/>
  <c r="W289" i="6" s="1"/>
  <c r="V289" i="6" a="1"/>
  <c r="V289" i="6" s="1"/>
  <c r="U289" i="6" a="1"/>
  <c r="U289" i="6" s="1"/>
  <c r="T289" i="6" a="1"/>
  <c r="T289" i="6" s="1"/>
  <c r="S289" i="6" a="1"/>
  <c r="S289" i="6" s="1"/>
  <c r="R289" i="6" a="1"/>
  <c r="R289" i="6" s="1"/>
  <c r="Q289" i="6" a="1"/>
  <c r="Q289" i="6" s="1"/>
  <c r="P289" i="6"/>
  <c r="P289" i="6" a="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c r="AB288" i="6" a="1"/>
  <c r="AA288" i="6" a="1"/>
  <c r="AA288" i="6" s="1"/>
  <c r="Z288" i="6" a="1"/>
  <c r="Z288" i="6" s="1"/>
  <c r="Y288" i="6" a="1"/>
  <c r="Y288" i="6" s="1"/>
  <c r="X288" i="6" a="1"/>
  <c r="X288" i="6" s="1"/>
  <c r="W288" i="6" a="1"/>
  <c r="W288" i="6" s="1"/>
  <c r="V288" i="6" a="1"/>
  <c r="V288" i="6" s="1"/>
  <c r="U288" i="6" a="1"/>
  <c r="U288" i="6" s="1"/>
  <c r="T288" i="6"/>
  <c r="T288" i="6" a="1"/>
  <c r="S288" i="6" a="1"/>
  <c r="S288" i="6" s="1"/>
  <c r="R288" i="6" a="1"/>
  <c r="R288" i="6" s="1"/>
  <c r="Q288" i="6" a="1"/>
  <c r="Q288" i="6" s="1"/>
  <c r="P288" i="6" a="1"/>
  <c r="P288" i="6" s="1"/>
  <c r="O288" i="6" a="1"/>
  <c r="O288" i="6" s="1"/>
  <c r="N288" i="6" a="1"/>
  <c r="N288" i="6" s="1"/>
  <c r="M288" i="6" a="1"/>
  <c r="M288" i="6" s="1"/>
  <c r="L288" i="6"/>
  <c r="L288" i="6" a="1"/>
  <c r="K288" i="6" a="1"/>
  <c r="K288" i="6" s="1"/>
  <c r="AI287" i="6" a="1"/>
  <c r="AI287" i="6" s="1"/>
  <c r="AH287" i="6" a="1"/>
  <c r="AH287" i="6" s="1"/>
  <c r="AG287" i="6" a="1"/>
  <c r="AG287" i="6" s="1"/>
  <c r="AF287" i="6"/>
  <c r="AF287" i="6" a="1"/>
  <c r="AE287" i="6" a="1"/>
  <c r="AE287" i="6" s="1"/>
  <c r="AD287" i="6" a="1"/>
  <c r="AD287" i="6" s="1"/>
  <c r="AC287" i="6" a="1"/>
  <c r="AC287" i="6" s="1"/>
  <c r="AB287" i="6" a="1"/>
  <c r="AB287" i="6" s="1"/>
  <c r="AA287" i="6" a="1"/>
  <c r="AA287" i="6" s="1"/>
  <c r="Z287" i="6" a="1"/>
  <c r="Z287" i="6" s="1"/>
  <c r="Y287" i="6" a="1"/>
  <c r="Y287" i="6" s="1"/>
  <c r="X287" i="6"/>
  <c r="X287" i="6" a="1"/>
  <c r="W287" i="6" a="1"/>
  <c r="W287" i="6" s="1"/>
  <c r="V287" i="6" a="1"/>
  <c r="V287" i="6" s="1"/>
  <c r="U287" i="6" a="1"/>
  <c r="U287" i="6" s="1"/>
  <c r="T287" i="6" a="1"/>
  <c r="T287" i="6" s="1"/>
  <c r="S287" i="6" a="1"/>
  <c r="S287" i="6" s="1"/>
  <c r="R287" i="6" a="1"/>
  <c r="R287" i="6" s="1"/>
  <c r="Q287" i="6" a="1"/>
  <c r="Q287" i="6" s="1"/>
  <c r="P287" i="6"/>
  <c r="P287" i="6" a="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c r="AB286" i="6" a="1"/>
  <c r="AA286" i="6" a="1"/>
  <c r="AA286" i="6" s="1"/>
  <c r="Z286" i="6" a="1"/>
  <c r="Z286" i="6" s="1"/>
  <c r="Y286" i="6" a="1"/>
  <c r="Y286" i="6" s="1"/>
  <c r="X286" i="6" a="1"/>
  <c r="X286" i="6" s="1"/>
  <c r="W286" i="6" a="1"/>
  <c r="W286" i="6" s="1"/>
  <c r="V286" i="6" a="1"/>
  <c r="V286" i="6" s="1"/>
  <c r="U286" i="6" a="1"/>
  <c r="U286" i="6" s="1"/>
  <c r="T286" i="6"/>
  <c r="T286" i="6" a="1"/>
  <c r="S286" i="6" a="1"/>
  <c r="S286" i="6" s="1"/>
  <c r="R286" i="6" a="1"/>
  <c r="R286" i="6" s="1"/>
  <c r="Q286" i="6" a="1"/>
  <c r="Q286" i="6" s="1"/>
  <c r="P286" i="6" a="1"/>
  <c r="P286" i="6" s="1"/>
  <c r="O286" i="6" a="1"/>
  <c r="O286" i="6" s="1"/>
  <c r="N286" i="6" a="1"/>
  <c r="N286" i="6" s="1"/>
  <c r="M286" i="6" a="1"/>
  <c r="M286" i="6" s="1"/>
  <c r="L286" i="6"/>
  <c r="L286" i="6" a="1"/>
  <c r="K286" i="6" a="1"/>
  <c r="K286" i="6" s="1"/>
  <c r="AI285" i="6" a="1"/>
  <c r="AI285" i="6" s="1"/>
  <c r="AH285" i="6" a="1"/>
  <c r="AH285" i="6" s="1"/>
  <c r="AG285" i="6" a="1"/>
  <c r="AG285" i="6" s="1"/>
  <c r="AF285" i="6"/>
  <c r="AF285" i="6" a="1"/>
  <c r="AE285" i="6" a="1"/>
  <c r="AE285" i="6" s="1"/>
  <c r="AD285" i="6" a="1"/>
  <c r="AD285" i="6" s="1"/>
  <c r="AC285" i="6" a="1"/>
  <c r="AC285" i="6" s="1"/>
  <c r="AB285" i="6" a="1"/>
  <c r="AB285" i="6" s="1"/>
  <c r="AA285" i="6" a="1"/>
  <c r="AA285" i="6" s="1"/>
  <c r="Z285" i="6" a="1"/>
  <c r="Z285" i="6" s="1"/>
  <c r="Y285" i="6" a="1"/>
  <c r="Y285" i="6" s="1"/>
  <c r="X285" i="6"/>
  <c r="X285" i="6" a="1"/>
  <c r="W285" i="6" a="1"/>
  <c r="W285" i="6" s="1"/>
  <c r="V285" i="6" a="1"/>
  <c r="V285" i="6" s="1"/>
  <c r="U285" i="6" a="1"/>
  <c r="U285" i="6" s="1"/>
  <c r="T285" i="6" a="1"/>
  <c r="T285" i="6" s="1"/>
  <c r="S285" i="6" a="1"/>
  <c r="S285" i="6" s="1"/>
  <c r="R285" i="6" a="1"/>
  <c r="R285" i="6" s="1"/>
  <c r="Q285" i="6" a="1"/>
  <c r="Q285" i="6" s="1"/>
  <c r="P285" i="6"/>
  <c r="P285" i="6" a="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c r="AB284" i="6" a="1"/>
  <c r="AA284" i="6" a="1"/>
  <c r="AA284" i="6" s="1"/>
  <c r="Z284" i="6" a="1"/>
  <c r="Z284" i="6" s="1"/>
  <c r="Y284" i="6" a="1"/>
  <c r="Y284" i="6" s="1"/>
  <c r="X284" i="6" a="1"/>
  <c r="X284" i="6" s="1"/>
  <c r="W284" i="6" a="1"/>
  <c r="W284" i="6" s="1"/>
  <c r="V284" i="6" a="1"/>
  <c r="V284" i="6" s="1"/>
  <c r="U284" i="6" a="1"/>
  <c r="U284" i="6" s="1"/>
  <c r="T284" i="6"/>
  <c r="T284" i="6" a="1"/>
  <c r="S284" i="6" a="1"/>
  <c r="S284" i="6" s="1"/>
  <c r="R284" i="6" a="1"/>
  <c r="R284" i="6" s="1"/>
  <c r="Q284" i="6" a="1"/>
  <c r="Q284" i="6" s="1"/>
  <c r="P284" i="6" a="1"/>
  <c r="P284" i="6" s="1"/>
  <c r="O284" i="6" a="1"/>
  <c r="O284" i="6" s="1"/>
  <c r="N284" i="6" a="1"/>
  <c r="N284" i="6" s="1"/>
  <c r="M284" i="6" a="1"/>
  <c r="M284" i="6" s="1"/>
  <c r="L284" i="6"/>
  <c r="L284" i="6" a="1"/>
  <c r="K284" i="6" a="1"/>
  <c r="K284" i="6" s="1"/>
  <c r="AI283" i="6" a="1"/>
  <c r="AI283" i="6" s="1"/>
  <c r="AH283" i="6" a="1"/>
  <c r="AH283" i="6" s="1"/>
  <c r="AG283" i="6" a="1"/>
  <c r="AG283" i="6" s="1"/>
  <c r="AF283" i="6"/>
  <c r="AF283" i="6" a="1"/>
  <c r="AE283" i="6" a="1"/>
  <c r="AE283" i="6" s="1"/>
  <c r="AD283" i="6" a="1"/>
  <c r="AD283" i="6" s="1"/>
  <c r="AC283" i="6" a="1"/>
  <c r="AC283" i="6" s="1"/>
  <c r="AB283" i="6" a="1"/>
  <c r="AB283" i="6" s="1"/>
  <c r="AA283" i="6" a="1"/>
  <c r="AA283" i="6" s="1"/>
  <c r="Z283" i="6" a="1"/>
  <c r="Z283" i="6" s="1"/>
  <c r="Y283" i="6" a="1"/>
  <c r="Y283" i="6" s="1"/>
  <c r="X283" i="6"/>
  <c r="X283" i="6" a="1"/>
  <c r="W283" i="6" a="1"/>
  <c r="W283" i="6" s="1"/>
  <c r="V283" i="6" a="1"/>
  <c r="V283" i="6" s="1"/>
  <c r="U283" i="6" a="1"/>
  <c r="U283" i="6" s="1"/>
  <c r="T283" i="6" a="1"/>
  <c r="T283" i="6" s="1"/>
  <c r="S283" i="6" a="1"/>
  <c r="S283" i="6" s="1"/>
  <c r="R283" i="6" a="1"/>
  <c r="R283" i="6" s="1"/>
  <c r="Q283" i="6" a="1"/>
  <c r="Q283" i="6" s="1"/>
  <c r="P283" i="6"/>
  <c r="P283" i="6" a="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c r="AB282" i="6" a="1"/>
  <c r="AA282" i="6" a="1"/>
  <c r="AA282" i="6" s="1"/>
  <c r="Z282" i="6" a="1"/>
  <c r="Z282" i="6" s="1"/>
  <c r="Y282" i="6" a="1"/>
  <c r="Y282" i="6" s="1"/>
  <c r="X282" i="6" a="1"/>
  <c r="X282" i="6" s="1"/>
  <c r="W282" i="6" a="1"/>
  <c r="W282" i="6" s="1"/>
  <c r="V282" i="6" a="1"/>
  <c r="V282" i="6" s="1"/>
  <c r="U282" i="6" a="1"/>
  <c r="U282" i="6" s="1"/>
  <c r="T282" i="6"/>
  <c r="T282" i="6" a="1"/>
  <c r="S282" i="6" a="1"/>
  <c r="S282" i="6" s="1"/>
  <c r="R282" i="6" a="1"/>
  <c r="R282" i="6" s="1"/>
  <c r="Q282" i="6" a="1"/>
  <c r="Q282" i="6" s="1"/>
  <c r="P282" i="6" a="1"/>
  <c r="P282" i="6" s="1"/>
  <c r="O282" i="6" a="1"/>
  <c r="O282" i="6" s="1"/>
  <c r="N282" i="6" a="1"/>
  <c r="N282" i="6" s="1"/>
  <c r="M282" i="6" a="1"/>
  <c r="M282" i="6" s="1"/>
  <c r="L282" i="6"/>
  <c r="L282" i="6" a="1"/>
  <c r="K282" i="6" a="1"/>
  <c r="K282" i="6" s="1"/>
  <c r="AI281" i="6" a="1"/>
  <c r="AI281" i="6" s="1"/>
  <c r="AH281" i="6" a="1"/>
  <c r="AH281" i="6" s="1"/>
  <c r="AG281" i="6" a="1"/>
  <c r="AG281" i="6" s="1"/>
  <c r="AF281" i="6"/>
  <c r="AF281" i="6" a="1"/>
  <c r="AE281" i="6" a="1"/>
  <c r="AE281" i="6" s="1"/>
  <c r="AD281" i="6" a="1"/>
  <c r="AD281" i="6" s="1"/>
  <c r="AC281" i="6" a="1"/>
  <c r="AC281" i="6" s="1"/>
  <c r="AB281" i="6" a="1"/>
  <c r="AB281" i="6" s="1"/>
  <c r="AA281" i="6" a="1"/>
  <c r="AA281" i="6" s="1"/>
  <c r="Z281" i="6" a="1"/>
  <c r="Z281" i="6" s="1"/>
  <c r="Y281" i="6" a="1"/>
  <c r="Y281" i="6" s="1"/>
  <c r="X281" i="6"/>
  <c r="X281" i="6" a="1"/>
  <c r="W281" i="6" a="1"/>
  <c r="W281" i="6" s="1"/>
  <c r="V281" i="6" a="1"/>
  <c r="V281" i="6" s="1"/>
  <c r="U281" i="6" a="1"/>
  <c r="U281" i="6" s="1"/>
  <c r="T281" i="6" a="1"/>
  <c r="T281" i="6" s="1"/>
  <c r="S281" i="6" a="1"/>
  <c r="S281" i="6" s="1"/>
  <c r="R281" i="6" a="1"/>
  <c r="R281" i="6" s="1"/>
  <c r="Q281" i="6" a="1"/>
  <c r="Q281" i="6" s="1"/>
  <c r="P281" i="6"/>
  <c r="P281" i="6" a="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c r="AB280" i="6" a="1"/>
  <c r="AA280" i="6" a="1"/>
  <c r="AA280" i="6" s="1"/>
  <c r="Z280" i="6" a="1"/>
  <c r="Z280" i="6" s="1"/>
  <c r="Y280" i="6" a="1"/>
  <c r="Y280" i="6" s="1"/>
  <c r="X280" i="6" a="1"/>
  <c r="X280" i="6" s="1"/>
  <c r="W280" i="6" a="1"/>
  <c r="W280" i="6" s="1"/>
  <c r="V280" i="6" a="1"/>
  <c r="V280" i="6" s="1"/>
  <c r="U280" i="6" a="1"/>
  <c r="U280" i="6" s="1"/>
  <c r="T280" i="6"/>
  <c r="T280" i="6" a="1"/>
  <c r="S280" i="6" a="1"/>
  <c r="S280" i="6" s="1"/>
  <c r="R280" i="6" a="1"/>
  <c r="R280" i="6" s="1"/>
  <c r="Q280" i="6" a="1"/>
  <c r="Q280" i="6" s="1"/>
  <c r="P280" i="6" a="1"/>
  <c r="P280" i="6" s="1"/>
  <c r="O280" i="6" a="1"/>
  <c r="O280" i="6" s="1"/>
  <c r="N280" i="6" a="1"/>
  <c r="N280" i="6" s="1"/>
  <c r="M280" i="6" a="1"/>
  <c r="M280" i="6" s="1"/>
  <c r="L280" i="6"/>
  <c r="L280" i="6" a="1"/>
  <c r="K280" i="6" a="1"/>
  <c r="K280" i="6" s="1"/>
  <c r="AI279" i="6" a="1"/>
  <c r="AI279" i="6" s="1"/>
  <c r="AH279" i="6" a="1"/>
  <c r="AH279" i="6" s="1"/>
  <c r="AG279" i="6" a="1"/>
  <c r="AG279" i="6" s="1"/>
  <c r="AF279" i="6"/>
  <c r="AF279" i="6" a="1"/>
  <c r="AE279" i="6" a="1"/>
  <c r="AE279" i="6" s="1"/>
  <c r="AD279" i="6" a="1"/>
  <c r="AD279" i="6" s="1"/>
  <c r="AC279" i="6" a="1"/>
  <c r="AC279" i="6" s="1"/>
  <c r="AB279" i="6" a="1"/>
  <c r="AB279" i="6" s="1"/>
  <c r="AA279" i="6" a="1"/>
  <c r="AA279" i="6" s="1"/>
  <c r="Z279" i="6" a="1"/>
  <c r="Z279" i="6" s="1"/>
  <c r="Y279" i="6" a="1"/>
  <c r="Y279" i="6" s="1"/>
  <c r="X279" i="6"/>
  <c r="X279" i="6" a="1"/>
  <c r="W279" i="6" a="1"/>
  <c r="W279" i="6" s="1"/>
  <c r="V279" i="6" a="1"/>
  <c r="V279" i="6" s="1"/>
  <c r="U279" i="6" a="1"/>
  <c r="U279" i="6" s="1"/>
  <c r="T279" i="6" a="1"/>
  <c r="T279" i="6" s="1"/>
  <c r="S279" i="6" a="1"/>
  <c r="S279" i="6" s="1"/>
  <c r="R279" i="6" a="1"/>
  <c r="R279" i="6" s="1"/>
  <c r="Q279" i="6" a="1"/>
  <c r="Q279" i="6" s="1"/>
  <c r="P279" i="6"/>
  <c r="P279" i="6" a="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c r="AB278" i="6" a="1"/>
  <c r="AA278" i="6" a="1"/>
  <c r="AA278" i="6" s="1"/>
  <c r="Z278" i="6" a="1"/>
  <c r="Z278" i="6" s="1"/>
  <c r="Y278" i="6" a="1"/>
  <c r="Y278" i="6" s="1"/>
  <c r="X278" i="6" a="1"/>
  <c r="X278" i="6" s="1"/>
  <c r="W278" i="6" a="1"/>
  <c r="W278" i="6" s="1"/>
  <c r="V278" i="6" a="1"/>
  <c r="V278" i="6" s="1"/>
  <c r="U278" i="6" a="1"/>
  <c r="U278" i="6" s="1"/>
  <c r="T278" i="6"/>
  <c r="T278" i="6" a="1"/>
  <c r="S278" i="6" a="1"/>
  <c r="S278" i="6" s="1"/>
  <c r="R278" i="6" a="1"/>
  <c r="R278" i="6" s="1"/>
  <c r="Q278" i="6" a="1"/>
  <c r="Q278" i="6" s="1"/>
  <c r="P278" i="6" a="1"/>
  <c r="P278" i="6" s="1"/>
  <c r="O278" i="6" a="1"/>
  <c r="O278" i="6" s="1"/>
  <c r="N278" i="6" a="1"/>
  <c r="N278" i="6" s="1"/>
  <c r="M278" i="6" a="1"/>
  <c r="M278" i="6" s="1"/>
  <c r="L278" i="6"/>
  <c r="L278" i="6" a="1"/>
  <c r="K278" i="6" a="1"/>
  <c r="K278" i="6" s="1"/>
  <c r="AI277" i="6" a="1"/>
  <c r="AI277" i="6" s="1"/>
  <c r="AH277" i="6" a="1"/>
  <c r="AH277" i="6" s="1"/>
  <c r="AG277" i="6" a="1"/>
  <c r="AG277" i="6" s="1"/>
  <c r="AF277" i="6"/>
  <c r="AF277" i="6" a="1"/>
  <c r="AE277" i="6" a="1"/>
  <c r="AE277" i="6" s="1"/>
  <c r="AD277" i="6" a="1"/>
  <c r="AD277" i="6" s="1"/>
  <c r="AC277" i="6" a="1"/>
  <c r="AC277" i="6" s="1"/>
  <c r="AB277" i="6" a="1"/>
  <c r="AB277" i="6" s="1"/>
  <c r="AA277" i="6" a="1"/>
  <c r="AA277" i="6" s="1"/>
  <c r="Z277" i="6" a="1"/>
  <c r="Z277" i="6" s="1"/>
  <c r="Y277" i="6" a="1"/>
  <c r="Y277" i="6" s="1"/>
  <c r="X277" i="6"/>
  <c r="X277" i="6" a="1"/>
  <c r="W277" i="6" a="1"/>
  <c r="W277" i="6" s="1"/>
  <c r="V277" i="6" a="1"/>
  <c r="V277" i="6" s="1"/>
  <c r="U277" i="6" a="1"/>
  <c r="U277" i="6" s="1"/>
  <c r="T277" i="6" a="1"/>
  <c r="T277" i="6" s="1"/>
  <c r="S277" i="6" a="1"/>
  <c r="S277" i="6" s="1"/>
  <c r="R277" i="6" a="1"/>
  <c r="R277" i="6" s="1"/>
  <c r="Q277" i="6" a="1"/>
  <c r="Q277" i="6" s="1"/>
  <c r="P277" i="6"/>
  <c r="P277" i="6" a="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c r="AB276" i="6" a="1"/>
  <c r="AA276" i="6" a="1"/>
  <c r="AA276" i="6" s="1"/>
  <c r="Z276" i="6" a="1"/>
  <c r="Z276" i="6" s="1"/>
  <c r="Y276" i="6" a="1"/>
  <c r="Y276" i="6" s="1"/>
  <c r="X276" i="6" a="1"/>
  <c r="X276" i="6" s="1"/>
  <c r="W276" i="6" a="1"/>
  <c r="W276" i="6" s="1"/>
  <c r="V276" i="6" a="1"/>
  <c r="V276" i="6" s="1"/>
  <c r="U276" i="6" a="1"/>
  <c r="U276" i="6" s="1"/>
  <c r="T276" i="6"/>
  <c r="T276" i="6" a="1"/>
  <c r="S276" i="6" a="1"/>
  <c r="S276" i="6" s="1"/>
  <c r="R276" i="6" a="1"/>
  <c r="R276" i="6" s="1"/>
  <c r="Q276" i="6" a="1"/>
  <c r="Q276" i="6" s="1"/>
  <c r="P276" i="6" a="1"/>
  <c r="P276" i="6" s="1"/>
  <c r="O276" i="6" a="1"/>
  <c r="O276" i="6" s="1"/>
  <c r="N276" i="6" a="1"/>
  <c r="N276" i="6" s="1"/>
  <c r="M276" i="6" a="1"/>
  <c r="M276" i="6" s="1"/>
  <c r="L276" i="6"/>
  <c r="L276" i="6" a="1"/>
  <c r="K276" i="6" a="1"/>
  <c r="K276" i="6" s="1"/>
  <c r="AI275" i="6" a="1"/>
  <c r="AI275" i="6" s="1"/>
  <c r="AH275" i="6" a="1"/>
  <c r="AH275" i="6" s="1"/>
  <c r="AG275" i="6" a="1"/>
  <c r="AG275" i="6" s="1"/>
  <c r="AF275" i="6"/>
  <c r="AF275" i="6" a="1"/>
  <c r="AE275" i="6" a="1"/>
  <c r="AE275" i="6" s="1"/>
  <c r="AD275" i="6" a="1"/>
  <c r="AD275" i="6" s="1"/>
  <c r="AC275" i="6" a="1"/>
  <c r="AC275" i="6" s="1"/>
  <c r="AB275" i="6" a="1"/>
  <c r="AB275" i="6" s="1"/>
  <c r="AA275" i="6" a="1"/>
  <c r="AA275" i="6" s="1"/>
  <c r="Z275" i="6" a="1"/>
  <c r="Z275" i="6" s="1"/>
  <c r="Y275" i="6" a="1"/>
  <c r="Y275" i="6" s="1"/>
  <c r="X275" i="6"/>
  <c r="X275" i="6" a="1"/>
  <c r="W275" i="6" a="1"/>
  <c r="W275" i="6" s="1"/>
  <c r="V275" i="6" a="1"/>
  <c r="V275" i="6" s="1"/>
  <c r="U275" i="6" a="1"/>
  <c r="U275" i="6" s="1"/>
  <c r="T275" i="6" a="1"/>
  <c r="T275" i="6" s="1"/>
  <c r="S275" i="6" a="1"/>
  <c r="S275" i="6" s="1"/>
  <c r="R275" i="6" a="1"/>
  <c r="R275" i="6" s="1"/>
  <c r="Q275" i="6" a="1"/>
  <c r="Q275" i="6" s="1"/>
  <c r="P275" i="6"/>
  <c r="P275" i="6" a="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c r="AB274" i="6" a="1"/>
  <c r="AA274" i="6" a="1"/>
  <c r="AA274" i="6" s="1"/>
  <c r="Z274" i="6" a="1"/>
  <c r="Z274" i="6" s="1"/>
  <c r="Y274" i="6" a="1"/>
  <c r="Y274" i="6" s="1"/>
  <c r="X274" i="6" a="1"/>
  <c r="X274" i="6" s="1"/>
  <c r="W274" i="6" a="1"/>
  <c r="W274" i="6" s="1"/>
  <c r="V274" i="6" a="1"/>
  <c r="V274" i="6" s="1"/>
  <c r="U274" i="6" a="1"/>
  <c r="U274" i="6" s="1"/>
  <c r="T274" i="6"/>
  <c r="T274" i="6" a="1"/>
  <c r="S274" i="6" a="1"/>
  <c r="S274" i="6" s="1"/>
  <c r="R274" i="6" a="1"/>
  <c r="R274" i="6" s="1"/>
  <c r="Q274" i="6" a="1"/>
  <c r="Q274" i="6" s="1"/>
  <c r="P274" i="6" a="1"/>
  <c r="P274" i="6" s="1"/>
  <c r="O274" i="6" a="1"/>
  <c r="O274" i="6" s="1"/>
  <c r="N274" i="6" a="1"/>
  <c r="N274" i="6" s="1"/>
  <c r="M274" i="6" a="1"/>
  <c r="M274" i="6" s="1"/>
  <c r="L274" i="6"/>
  <c r="L274" i="6" a="1"/>
  <c r="K274" i="6" a="1"/>
  <c r="K274" i="6" s="1"/>
  <c r="AI273" i="6" a="1"/>
  <c r="AI273" i="6" s="1"/>
  <c r="AH273" i="6" a="1"/>
  <c r="AH273" i="6" s="1"/>
  <c r="AG273" i="6" a="1"/>
  <c r="AG273" i="6" s="1"/>
  <c r="AF273" i="6"/>
  <c r="AF273" i="6" a="1"/>
  <c r="AE273" i="6" a="1"/>
  <c r="AE273" i="6" s="1"/>
  <c r="AD273" i="6" a="1"/>
  <c r="AD273" i="6" s="1"/>
  <c r="AC273" i="6" a="1"/>
  <c r="AC273" i="6" s="1"/>
  <c r="AB273" i="6" a="1"/>
  <c r="AB273" i="6" s="1"/>
  <c r="AA273" i="6" a="1"/>
  <c r="AA273" i="6" s="1"/>
  <c r="Z273" i="6" a="1"/>
  <c r="Z273" i="6" s="1"/>
  <c r="Y273" i="6" a="1"/>
  <c r="Y273" i="6" s="1"/>
  <c r="X273" i="6"/>
  <c r="X273" i="6" a="1"/>
  <c r="W273" i="6" a="1"/>
  <c r="W273" i="6" s="1"/>
  <c r="V273" i="6" a="1"/>
  <c r="V273" i="6" s="1"/>
  <c r="U273" i="6" a="1"/>
  <c r="U273" i="6" s="1"/>
  <c r="T273" i="6" a="1"/>
  <c r="T273" i="6" s="1"/>
  <c r="S273" i="6" a="1"/>
  <c r="S273" i="6" s="1"/>
  <c r="R273" i="6" a="1"/>
  <c r="R273" i="6" s="1"/>
  <c r="Q273" i="6" a="1"/>
  <c r="Q273" i="6" s="1"/>
  <c r="P273" i="6"/>
  <c r="P273" i="6" a="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c r="AB272" i="6" a="1"/>
  <c r="AA272" i="6" a="1"/>
  <c r="AA272" i="6" s="1"/>
  <c r="Z272" i="6" a="1"/>
  <c r="Z272" i="6" s="1"/>
  <c r="Y272" i="6" a="1"/>
  <c r="Y272" i="6" s="1"/>
  <c r="X272" i="6" a="1"/>
  <c r="X272" i="6" s="1"/>
  <c r="W272" i="6" a="1"/>
  <c r="W272" i="6" s="1"/>
  <c r="V272" i="6" a="1"/>
  <c r="V272" i="6" s="1"/>
  <c r="U272" i="6" a="1"/>
  <c r="U272" i="6" s="1"/>
  <c r="T272" i="6"/>
  <c r="T272" i="6" a="1"/>
  <c r="S272" i="6" a="1"/>
  <c r="S272" i="6" s="1"/>
  <c r="R272" i="6" a="1"/>
  <c r="R272" i="6" s="1"/>
  <c r="Q272" i="6" a="1"/>
  <c r="Q272" i="6" s="1"/>
  <c r="P272" i="6" a="1"/>
  <c r="P272" i="6" s="1"/>
  <c r="O272" i="6" a="1"/>
  <c r="O272" i="6" s="1"/>
  <c r="N272" i="6" a="1"/>
  <c r="N272" i="6" s="1"/>
  <c r="M272" i="6" a="1"/>
  <c r="M272" i="6" s="1"/>
  <c r="L272" i="6"/>
  <c r="L272" i="6" a="1"/>
  <c r="K272" i="6" a="1"/>
  <c r="K272" i="6" s="1"/>
  <c r="AI271" i="6" a="1"/>
  <c r="AI271" i="6" s="1"/>
  <c r="AH271" i="6" a="1"/>
  <c r="AH271" i="6" s="1"/>
  <c r="AG271" i="6" a="1"/>
  <c r="AG271" i="6" s="1"/>
  <c r="AF271" i="6"/>
  <c r="AF271" i="6" a="1"/>
  <c r="AE271" i="6" a="1"/>
  <c r="AE271" i="6" s="1"/>
  <c r="AD271" i="6" a="1"/>
  <c r="AD271" i="6" s="1"/>
  <c r="AC271" i="6" a="1"/>
  <c r="AC271" i="6" s="1"/>
  <c r="AB271" i="6" a="1"/>
  <c r="AB271" i="6" s="1"/>
  <c r="AA271" i="6" a="1"/>
  <c r="AA271" i="6" s="1"/>
  <c r="Z271" i="6" a="1"/>
  <c r="Z271" i="6" s="1"/>
  <c r="Y271" i="6" a="1"/>
  <c r="Y271" i="6" s="1"/>
  <c r="X271" i="6"/>
  <c r="X271" i="6" a="1"/>
  <c r="W271" i="6" a="1"/>
  <c r="W271" i="6" s="1"/>
  <c r="V271" i="6" a="1"/>
  <c r="V271" i="6" s="1"/>
  <c r="U271" i="6" a="1"/>
  <c r="U271" i="6" s="1"/>
  <c r="T271" i="6" a="1"/>
  <c r="T271" i="6" s="1"/>
  <c r="S271" i="6" a="1"/>
  <c r="S271" i="6" s="1"/>
  <c r="R271" i="6" a="1"/>
  <c r="R271" i="6" s="1"/>
  <c r="Q271" i="6" a="1"/>
  <c r="Q271" i="6" s="1"/>
  <c r="P271" i="6"/>
  <c r="P271" i="6" a="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c r="AB270" i="6" a="1"/>
  <c r="AA270" i="6" a="1"/>
  <c r="AA270" i="6" s="1"/>
  <c r="Z270" i="6" a="1"/>
  <c r="Z270" i="6" s="1"/>
  <c r="Y270" i="6" a="1"/>
  <c r="Y270" i="6" s="1"/>
  <c r="X270" i="6" a="1"/>
  <c r="X270" i="6" s="1"/>
  <c r="W270" i="6" a="1"/>
  <c r="W270" i="6" s="1"/>
  <c r="V270" i="6" a="1"/>
  <c r="V270" i="6" s="1"/>
  <c r="U270" i="6" a="1"/>
  <c r="U270" i="6" s="1"/>
  <c r="T270" i="6"/>
  <c r="T270" i="6" a="1"/>
  <c r="S270" i="6" a="1"/>
  <c r="S270" i="6" s="1"/>
  <c r="R270" i="6" a="1"/>
  <c r="R270" i="6" s="1"/>
  <c r="Q270" i="6" a="1"/>
  <c r="Q270" i="6" s="1"/>
  <c r="P270" i="6" a="1"/>
  <c r="P270" i="6" s="1"/>
  <c r="O270" i="6" a="1"/>
  <c r="O270" i="6" s="1"/>
  <c r="N270" i="6" a="1"/>
  <c r="N270" i="6" s="1"/>
  <c r="M270" i="6" a="1"/>
  <c r="M270" i="6" s="1"/>
  <c r="L270" i="6"/>
  <c r="L270" i="6" a="1"/>
  <c r="K270" i="6" a="1"/>
  <c r="K270" i="6" s="1"/>
  <c r="AI269" i="6" a="1"/>
  <c r="AI269" i="6" s="1"/>
  <c r="AH269" i="6" a="1"/>
  <c r="AH269" i="6" s="1"/>
  <c r="AG269" i="6" a="1"/>
  <c r="AG269" i="6" s="1"/>
  <c r="AF269" i="6"/>
  <c r="AF269" i="6" a="1"/>
  <c r="AE269" i="6" a="1"/>
  <c r="AE269" i="6" s="1"/>
  <c r="AD269" i="6" a="1"/>
  <c r="AD269" i="6" s="1"/>
  <c r="AC269" i="6" a="1"/>
  <c r="AC269" i="6" s="1"/>
  <c r="AB269" i="6" a="1"/>
  <c r="AB269" i="6" s="1"/>
  <c r="AA269" i="6" a="1"/>
  <c r="AA269" i="6" s="1"/>
  <c r="Z269" i="6" a="1"/>
  <c r="Z269" i="6" s="1"/>
  <c r="Y269" i="6" a="1"/>
  <c r="Y269" i="6" s="1"/>
  <c r="X269" i="6"/>
  <c r="X269" i="6" a="1"/>
  <c r="W269" i="6" a="1"/>
  <c r="W269" i="6" s="1"/>
  <c r="V269" i="6" a="1"/>
  <c r="V269" i="6" s="1"/>
  <c r="U269" i="6" a="1"/>
  <c r="U269" i="6" s="1"/>
  <c r="T269" i="6" a="1"/>
  <c r="T269" i="6" s="1"/>
  <c r="S269" i="6" a="1"/>
  <c r="S269" i="6" s="1"/>
  <c r="R269" i="6" a="1"/>
  <c r="R269" i="6" s="1"/>
  <c r="Q269" i="6" a="1"/>
  <c r="Q269" i="6" s="1"/>
  <c r="P269" i="6"/>
  <c r="P269" i="6" a="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c r="AB268" i="6" a="1"/>
  <c r="AA268" i="6" a="1"/>
  <c r="AA268" i="6" s="1"/>
  <c r="Z268" i="6" a="1"/>
  <c r="Z268" i="6" s="1"/>
  <c r="Y268" i="6" a="1"/>
  <c r="Y268" i="6" s="1"/>
  <c r="X268" i="6" a="1"/>
  <c r="X268" i="6" s="1"/>
  <c r="W268" i="6" a="1"/>
  <c r="W268" i="6" s="1"/>
  <c r="V268" i="6" a="1"/>
  <c r="V268" i="6" s="1"/>
  <c r="U268" i="6" a="1"/>
  <c r="U268" i="6" s="1"/>
  <c r="T268" i="6"/>
  <c r="T268" i="6" a="1"/>
  <c r="S268" i="6" a="1"/>
  <c r="S268" i="6" s="1"/>
  <c r="R268" i="6" a="1"/>
  <c r="R268" i="6" s="1"/>
  <c r="Q268" i="6" a="1"/>
  <c r="Q268" i="6" s="1"/>
  <c r="P268" i="6" a="1"/>
  <c r="P268" i="6" s="1"/>
  <c r="O268" i="6" a="1"/>
  <c r="O268" i="6" s="1"/>
  <c r="N268" i="6" a="1"/>
  <c r="N268" i="6" s="1"/>
  <c r="M268" i="6" a="1"/>
  <c r="M268" i="6" s="1"/>
  <c r="L268" i="6"/>
  <c r="L268" i="6" a="1"/>
  <c r="K268" i="6" a="1"/>
  <c r="K268" i="6" s="1"/>
  <c r="AI267" i="6" a="1"/>
  <c r="AI267" i="6" s="1"/>
  <c r="AH267" i="6" a="1"/>
  <c r="AH267" i="6" s="1"/>
  <c r="AG267" i="6" a="1"/>
  <c r="AG267" i="6" s="1"/>
  <c r="AF267" i="6"/>
  <c r="AF267" i="6" a="1"/>
  <c r="AE267" i="6" a="1"/>
  <c r="AE267" i="6" s="1"/>
  <c r="AD267" i="6" a="1"/>
  <c r="AD267" i="6" s="1"/>
  <c r="AC267" i="6" a="1"/>
  <c r="AC267" i="6" s="1"/>
  <c r="AB267" i="6" a="1"/>
  <c r="AB267" i="6" s="1"/>
  <c r="AA267" i="6" a="1"/>
  <c r="AA267" i="6" s="1"/>
  <c r="Z267" i="6" a="1"/>
  <c r="Z267" i="6" s="1"/>
  <c r="Y267" i="6" a="1"/>
  <c r="Y267" i="6" s="1"/>
  <c r="X267" i="6"/>
  <c r="X267" i="6" a="1"/>
  <c r="W267" i="6" a="1"/>
  <c r="W267" i="6" s="1"/>
  <c r="V267" i="6" a="1"/>
  <c r="V267" i="6" s="1"/>
  <c r="U267" i="6" a="1"/>
  <c r="U267" i="6" s="1"/>
  <c r="T267" i="6" a="1"/>
  <c r="T267" i="6" s="1"/>
  <c r="S267" i="6" a="1"/>
  <c r="S267" i="6" s="1"/>
  <c r="R267" i="6" a="1"/>
  <c r="R267" i="6" s="1"/>
  <c r="Q267" i="6" a="1"/>
  <c r="Q267" i="6" s="1"/>
  <c r="P267" i="6"/>
  <c r="P267" i="6" a="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c r="AB266" i="6" a="1"/>
  <c r="AA266" i="6" a="1"/>
  <c r="AA266" i="6" s="1"/>
  <c r="Z266" i="6" a="1"/>
  <c r="Z266" i="6" s="1"/>
  <c r="Y266" i="6" a="1"/>
  <c r="Y266" i="6" s="1"/>
  <c r="X266" i="6" a="1"/>
  <c r="X266" i="6" s="1"/>
  <c r="W266" i="6" a="1"/>
  <c r="W266" i="6" s="1"/>
  <c r="V266" i="6" a="1"/>
  <c r="V266" i="6" s="1"/>
  <c r="U266" i="6" a="1"/>
  <c r="U266" i="6" s="1"/>
  <c r="T266" i="6"/>
  <c r="T266" i="6" a="1"/>
  <c r="S266" i="6" a="1"/>
  <c r="S266" i="6" s="1"/>
  <c r="R266" i="6" a="1"/>
  <c r="R266" i="6" s="1"/>
  <c r="Q266" i="6" a="1"/>
  <c r="Q266" i="6" s="1"/>
  <c r="P266" i="6" a="1"/>
  <c r="P266" i="6" s="1"/>
  <c r="O266" i="6" a="1"/>
  <c r="O266" i="6" s="1"/>
  <c r="N266" i="6" a="1"/>
  <c r="N266" i="6" s="1"/>
  <c r="M266" i="6" a="1"/>
  <c r="M266" i="6" s="1"/>
  <c r="L266" i="6"/>
  <c r="L266" i="6" a="1"/>
  <c r="K266" i="6" a="1"/>
  <c r="K266" i="6" s="1"/>
  <c r="AI265" i="6" a="1"/>
  <c r="AI265" i="6" s="1"/>
  <c r="AH265" i="6" a="1"/>
  <c r="AH265" i="6" s="1"/>
  <c r="AG265" i="6" a="1"/>
  <c r="AG265" i="6" s="1"/>
  <c r="AF265" i="6"/>
  <c r="AF265" i="6" a="1"/>
  <c r="AE265" i="6" a="1"/>
  <c r="AE265" i="6" s="1"/>
  <c r="AD265" i="6" a="1"/>
  <c r="AD265" i="6" s="1"/>
  <c r="AC265" i="6" a="1"/>
  <c r="AC265" i="6" s="1"/>
  <c r="AB265" i="6" a="1"/>
  <c r="AB265" i="6" s="1"/>
  <c r="AA265" i="6" a="1"/>
  <c r="AA265" i="6" s="1"/>
  <c r="Z265" i="6" a="1"/>
  <c r="Z265" i="6" s="1"/>
  <c r="Y265" i="6" a="1"/>
  <c r="Y265" i="6" s="1"/>
  <c r="X265" i="6"/>
  <c r="X265" i="6" a="1"/>
  <c r="W265" i="6" a="1"/>
  <c r="W265" i="6" s="1"/>
  <c r="V265" i="6" a="1"/>
  <c r="V265" i="6" s="1"/>
  <c r="U265" i="6" a="1"/>
  <c r="U265" i="6" s="1"/>
  <c r="T265" i="6" a="1"/>
  <c r="T265" i="6" s="1"/>
  <c r="S265" i="6" a="1"/>
  <c r="S265" i="6" s="1"/>
  <c r="R265" i="6" a="1"/>
  <c r="R265" i="6" s="1"/>
  <c r="Q265" i="6" a="1"/>
  <c r="Q265" i="6" s="1"/>
  <c r="P265" i="6"/>
  <c r="P265" i="6" a="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c r="AB264" i="6" a="1"/>
  <c r="AA264" i="6" a="1"/>
  <c r="AA264" i="6" s="1"/>
  <c r="Z264" i="6" a="1"/>
  <c r="Z264" i="6" s="1"/>
  <c r="Y264" i="6" a="1"/>
  <c r="Y264" i="6" s="1"/>
  <c r="X264" i="6" a="1"/>
  <c r="X264" i="6" s="1"/>
  <c r="W264" i="6" a="1"/>
  <c r="W264" i="6" s="1"/>
  <c r="V264" i="6" a="1"/>
  <c r="V264" i="6" s="1"/>
  <c r="U264" i="6" a="1"/>
  <c r="U264" i="6" s="1"/>
  <c r="T264" i="6"/>
  <c r="T264" i="6" a="1"/>
  <c r="S264" i="6" a="1"/>
  <c r="S264" i="6" s="1"/>
  <c r="R264" i="6" a="1"/>
  <c r="R264" i="6" s="1"/>
  <c r="Q264" i="6" a="1"/>
  <c r="Q264" i="6" s="1"/>
  <c r="P264" i="6" a="1"/>
  <c r="P264" i="6" s="1"/>
  <c r="O264" i="6" a="1"/>
  <c r="O264" i="6" s="1"/>
  <c r="N264" i="6" a="1"/>
  <c r="N264" i="6" s="1"/>
  <c r="M264" i="6" a="1"/>
  <c r="M264" i="6" s="1"/>
  <c r="L264" i="6"/>
  <c r="L264" i="6" a="1"/>
  <c r="K264" i="6" a="1"/>
  <c r="K264" i="6" s="1"/>
  <c r="AI263" i="6" a="1"/>
  <c r="AI263" i="6" s="1"/>
  <c r="AH263" i="6" a="1"/>
  <c r="AH263" i="6" s="1"/>
  <c r="AG263" i="6" a="1"/>
  <c r="AG263" i="6" s="1"/>
  <c r="AF263" i="6"/>
  <c r="AF263" i="6" a="1"/>
  <c r="AE263" i="6" a="1"/>
  <c r="AE263" i="6" s="1"/>
  <c r="AD263" i="6" a="1"/>
  <c r="AD263" i="6" s="1"/>
  <c r="AC263" i="6" a="1"/>
  <c r="AC263" i="6" s="1"/>
  <c r="AB263" i="6" a="1"/>
  <c r="AB263" i="6" s="1"/>
  <c r="AA263" i="6" a="1"/>
  <c r="AA263" i="6" s="1"/>
  <c r="Z263" i="6" a="1"/>
  <c r="Z263" i="6" s="1"/>
  <c r="Y263" i="6" a="1"/>
  <c r="Y263" i="6" s="1"/>
  <c r="X263" i="6"/>
  <c r="X263" i="6" a="1"/>
  <c r="W263" i="6" a="1"/>
  <c r="W263" i="6" s="1"/>
  <c r="V263" i="6" a="1"/>
  <c r="V263" i="6" s="1"/>
  <c r="U263" i="6" a="1"/>
  <c r="U263" i="6" s="1"/>
  <c r="T263" i="6" a="1"/>
  <c r="T263" i="6" s="1"/>
  <c r="S263" i="6" a="1"/>
  <c r="S263" i="6" s="1"/>
  <c r="R263" i="6" a="1"/>
  <c r="R263" i="6" s="1"/>
  <c r="Q263" i="6" a="1"/>
  <c r="Q263" i="6" s="1"/>
  <c r="P263" i="6"/>
  <c r="P263" i="6" a="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c r="AB262" i="6" a="1"/>
  <c r="AA262" i="6" a="1"/>
  <c r="AA262" i="6" s="1"/>
  <c r="Z262" i="6" a="1"/>
  <c r="Z262" i="6" s="1"/>
  <c r="Y262" i="6" a="1"/>
  <c r="Y262" i="6" s="1"/>
  <c r="X262" i="6" a="1"/>
  <c r="X262" i="6" s="1"/>
  <c r="W262" i="6" a="1"/>
  <c r="W262" i="6" s="1"/>
  <c r="V262" i="6" a="1"/>
  <c r="V262" i="6" s="1"/>
  <c r="U262" i="6" a="1"/>
  <c r="U262" i="6" s="1"/>
  <c r="T262" i="6"/>
  <c r="T262" i="6" a="1"/>
  <c r="S262" i="6" a="1"/>
  <c r="S262" i="6" s="1"/>
  <c r="R262" i="6" a="1"/>
  <c r="R262" i="6" s="1"/>
  <c r="Q262" i="6" a="1"/>
  <c r="Q262" i="6" s="1"/>
  <c r="P262" i="6" a="1"/>
  <c r="P262" i="6" s="1"/>
  <c r="O262" i="6" a="1"/>
  <c r="O262" i="6" s="1"/>
  <c r="N262" i="6" a="1"/>
  <c r="N262" i="6" s="1"/>
  <c r="M262" i="6" a="1"/>
  <c r="M262" i="6" s="1"/>
  <c r="L262" i="6"/>
  <c r="L262" i="6" a="1"/>
  <c r="K262" i="6" a="1"/>
  <c r="K262" i="6" s="1"/>
  <c r="AI261" i="6" a="1"/>
  <c r="AI261" i="6" s="1"/>
  <c r="AH261" i="6" a="1"/>
  <c r="AH261" i="6" s="1"/>
  <c r="AG261" i="6" a="1"/>
  <c r="AG261" i="6" s="1"/>
  <c r="AF261" i="6"/>
  <c r="AF261" i="6" a="1"/>
  <c r="AE261" i="6" a="1"/>
  <c r="AE261" i="6" s="1"/>
  <c r="AD261" i="6" a="1"/>
  <c r="AD261" i="6" s="1"/>
  <c r="AC261" i="6" a="1"/>
  <c r="AC261" i="6" s="1"/>
  <c r="AB261" i="6" a="1"/>
  <c r="AB261" i="6" s="1"/>
  <c r="AA261" i="6" a="1"/>
  <c r="AA261" i="6" s="1"/>
  <c r="Z261" i="6" a="1"/>
  <c r="Z261" i="6" s="1"/>
  <c r="Y261" i="6" a="1"/>
  <c r="Y261" i="6" s="1"/>
  <c r="X261" i="6"/>
  <c r="X261" i="6" a="1"/>
  <c r="W261" i="6" a="1"/>
  <c r="W261" i="6" s="1"/>
  <c r="V261" i="6" a="1"/>
  <c r="V261" i="6" s="1"/>
  <c r="U261" i="6" a="1"/>
  <c r="U261" i="6" s="1"/>
  <c r="T261" i="6" a="1"/>
  <c r="T261" i="6" s="1"/>
  <c r="S261" i="6" a="1"/>
  <c r="S261" i="6" s="1"/>
  <c r="R261" i="6" a="1"/>
  <c r="R261" i="6" s="1"/>
  <c r="Q261" i="6" a="1"/>
  <c r="Q261" i="6" s="1"/>
  <c r="P261" i="6"/>
  <c r="P261" i="6" a="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c r="AB260" i="6" a="1"/>
  <c r="AA260" i="6" a="1"/>
  <c r="AA260" i="6" s="1"/>
  <c r="Z260" i="6" a="1"/>
  <c r="Z260" i="6" s="1"/>
  <c r="Y260" i="6" a="1"/>
  <c r="Y260" i="6" s="1"/>
  <c r="X260" i="6" a="1"/>
  <c r="X260" i="6" s="1"/>
  <c r="W260" i="6" a="1"/>
  <c r="W260" i="6" s="1"/>
  <c r="V260" i="6" a="1"/>
  <c r="V260" i="6" s="1"/>
  <c r="U260" i="6" a="1"/>
  <c r="U260" i="6" s="1"/>
  <c r="T260" i="6"/>
  <c r="T260" i="6" a="1"/>
  <c r="S260" i="6" a="1"/>
  <c r="S260" i="6" s="1"/>
  <c r="R260" i="6" a="1"/>
  <c r="R260" i="6" s="1"/>
  <c r="Q260" i="6" a="1"/>
  <c r="Q260" i="6" s="1"/>
  <c r="P260" i="6" a="1"/>
  <c r="P260" i="6" s="1"/>
  <c r="O260" i="6" a="1"/>
  <c r="O260" i="6" s="1"/>
  <c r="N260" i="6" a="1"/>
  <c r="N260" i="6" s="1"/>
  <c r="M260" i="6" a="1"/>
  <c r="M260" i="6" s="1"/>
  <c r="L260" i="6"/>
  <c r="L260" i="6" a="1"/>
  <c r="K260" i="6" a="1"/>
  <c r="K260" i="6" s="1"/>
  <c r="AI259" i="6" a="1"/>
  <c r="AI259" i="6" s="1"/>
  <c r="AH259" i="6" a="1"/>
  <c r="AH259" i="6" s="1"/>
  <c r="AG259" i="6" a="1"/>
  <c r="AG259" i="6" s="1"/>
  <c r="AF259" i="6"/>
  <c r="AF259" i="6" a="1"/>
  <c r="AE259" i="6" a="1"/>
  <c r="AE259" i="6" s="1"/>
  <c r="AD259" i="6" a="1"/>
  <c r="AD259" i="6" s="1"/>
  <c r="AC259" i="6" a="1"/>
  <c r="AC259" i="6" s="1"/>
  <c r="AB259" i="6" a="1"/>
  <c r="AB259" i="6" s="1"/>
  <c r="AA259" i="6" a="1"/>
  <c r="AA259" i="6" s="1"/>
  <c r="Z259" i="6" a="1"/>
  <c r="Z259" i="6" s="1"/>
  <c r="Y259" i="6" a="1"/>
  <c r="Y259" i="6" s="1"/>
  <c r="X259" i="6"/>
  <c r="X259" i="6" a="1"/>
  <c r="W259" i="6" a="1"/>
  <c r="W259" i="6" s="1"/>
  <c r="V259" i="6" a="1"/>
  <c r="V259" i="6" s="1"/>
  <c r="U259" i="6" a="1"/>
  <c r="U259" i="6" s="1"/>
  <c r="T259" i="6" a="1"/>
  <c r="T259" i="6" s="1"/>
  <c r="S259" i="6" a="1"/>
  <c r="S259" i="6" s="1"/>
  <c r="R259" i="6" a="1"/>
  <c r="R259" i="6" s="1"/>
  <c r="Q259" i="6" a="1"/>
  <c r="Q259" i="6" s="1"/>
  <c r="P259" i="6"/>
  <c r="P259" i="6" a="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c r="AB258" i="6" a="1"/>
  <c r="AA258" i="6" a="1"/>
  <c r="AA258" i="6" s="1"/>
  <c r="Z258" i="6" a="1"/>
  <c r="Z258" i="6" s="1"/>
  <c r="Y258" i="6" a="1"/>
  <c r="Y258" i="6" s="1"/>
  <c r="X258" i="6" a="1"/>
  <c r="X258" i="6" s="1"/>
  <c r="W258" i="6" a="1"/>
  <c r="W258" i="6" s="1"/>
  <c r="V258" i="6" a="1"/>
  <c r="V258" i="6" s="1"/>
  <c r="U258" i="6" a="1"/>
  <c r="U258" i="6" s="1"/>
  <c r="T258" i="6"/>
  <c r="T258" i="6" a="1"/>
  <c r="S258" i="6" a="1"/>
  <c r="S258" i="6" s="1"/>
  <c r="R258" i="6" a="1"/>
  <c r="R258" i="6" s="1"/>
  <c r="Q258" i="6" a="1"/>
  <c r="Q258" i="6" s="1"/>
  <c r="P258" i="6" a="1"/>
  <c r="P258" i="6" s="1"/>
  <c r="O258" i="6" a="1"/>
  <c r="O258" i="6" s="1"/>
  <c r="N258" i="6" a="1"/>
  <c r="N258" i="6" s="1"/>
  <c r="M258" i="6" a="1"/>
  <c r="M258" i="6" s="1"/>
  <c r="L258" i="6"/>
  <c r="L258" i="6" a="1"/>
  <c r="K258" i="6" a="1"/>
  <c r="K258" i="6" s="1"/>
  <c r="AI257" i="6" a="1"/>
  <c r="AI257" i="6" s="1"/>
  <c r="AH257" i="6" a="1"/>
  <c r="AH257" i="6" s="1"/>
  <c r="AG257" i="6" a="1"/>
  <c r="AG257" i="6" s="1"/>
  <c r="AF257" i="6"/>
  <c r="AF257" i="6" a="1"/>
  <c r="AE257" i="6" a="1"/>
  <c r="AE257" i="6" s="1"/>
  <c r="AD257" i="6" a="1"/>
  <c r="AD257" i="6" s="1"/>
  <c r="AC257" i="6" a="1"/>
  <c r="AC257" i="6" s="1"/>
  <c r="AB257" i="6" a="1"/>
  <c r="AB257" i="6" s="1"/>
  <c r="AA257" i="6" a="1"/>
  <c r="AA257" i="6" s="1"/>
  <c r="Z257" i="6" a="1"/>
  <c r="Z257" i="6" s="1"/>
  <c r="Y257" i="6" a="1"/>
  <c r="Y257" i="6" s="1"/>
  <c r="X257" i="6"/>
  <c r="X257" i="6" a="1"/>
  <c r="W257" i="6" a="1"/>
  <c r="W257" i="6" s="1"/>
  <c r="V257" i="6" a="1"/>
  <c r="V257" i="6" s="1"/>
  <c r="U257" i="6" a="1"/>
  <c r="U257" i="6" s="1"/>
  <c r="T257" i="6" a="1"/>
  <c r="T257" i="6" s="1"/>
  <c r="S257" i="6" a="1"/>
  <c r="S257" i="6" s="1"/>
  <c r="R257" i="6" a="1"/>
  <c r="R257" i="6" s="1"/>
  <c r="Q257" i="6" a="1"/>
  <c r="Q257" i="6" s="1"/>
  <c r="P257" i="6"/>
  <c r="P257" i="6" a="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c r="AB256" i="6" a="1"/>
  <c r="AA256" i="6" a="1"/>
  <c r="AA256" i="6" s="1"/>
  <c r="Z256" i="6" a="1"/>
  <c r="Z256" i="6" s="1"/>
  <c r="Y256" i="6" a="1"/>
  <c r="Y256" i="6" s="1"/>
  <c r="X256" i="6" a="1"/>
  <c r="X256" i="6" s="1"/>
  <c r="W256" i="6" a="1"/>
  <c r="W256" i="6" s="1"/>
  <c r="V256" i="6" a="1"/>
  <c r="V256" i="6" s="1"/>
  <c r="U256" i="6" a="1"/>
  <c r="U256" i="6" s="1"/>
  <c r="T256" i="6"/>
  <c r="T256" i="6" a="1"/>
  <c r="S256" i="6" a="1"/>
  <c r="S256" i="6" s="1"/>
  <c r="R256" i="6" a="1"/>
  <c r="R256" i="6" s="1"/>
  <c r="Q256" i="6" a="1"/>
  <c r="Q256" i="6" s="1"/>
  <c r="P256" i="6" a="1"/>
  <c r="P256" i="6" s="1"/>
  <c r="O256" i="6" a="1"/>
  <c r="O256" i="6" s="1"/>
  <c r="N256" i="6" a="1"/>
  <c r="N256" i="6" s="1"/>
  <c r="M256" i="6" a="1"/>
  <c r="M256" i="6" s="1"/>
  <c r="L256" i="6"/>
  <c r="L256" i="6" a="1"/>
  <c r="K256" i="6" a="1"/>
  <c r="K256" i="6" s="1"/>
  <c r="AI255" i="6" a="1"/>
  <c r="AI255" i="6" s="1"/>
  <c r="AH255" i="6" a="1"/>
  <c r="AH255" i="6" s="1"/>
  <c r="AG255" i="6" a="1"/>
  <c r="AG255" i="6" s="1"/>
  <c r="AF255" i="6"/>
  <c r="AF255" i="6" a="1"/>
  <c r="AE255" i="6" a="1"/>
  <c r="AE255" i="6" s="1"/>
  <c r="AD255" i="6" a="1"/>
  <c r="AD255" i="6" s="1"/>
  <c r="AC255" i="6" a="1"/>
  <c r="AC255" i="6" s="1"/>
  <c r="AB255" i="6" a="1"/>
  <c r="AB255" i="6" s="1"/>
  <c r="AA255" i="6" a="1"/>
  <c r="AA255" i="6" s="1"/>
  <c r="Z255" i="6" a="1"/>
  <c r="Z255" i="6" s="1"/>
  <c r="Y255" i="6" a="1"/>
  <c r="Y255" i="6" s="1"/>
  <c r="X255" i="6"/>
  <c r="X255" i="6" a="1"/>
  <c r="W255" i="6" a="1"/>
  <c r="W255" i="6" s="1"/>
  <c r="V255" i="6" a="1"/>
  <c r="V255" i="6" s="1"/>
  <c r="U255" i="6" a="1"/>
  <c r="U255" i="6" s="1"/>
  <c r="T255" i="6" a="1"/>
  <c r="T255" i="6" s="1"/>
  <c r="S255" i="6" a="1"/>
  <c r="S255" i="6" s="1"/>
  <c r="R255" i="6" a="1"/>
  <c r="R255" i="6" s="1"/>
  <c r="Q255" i="6" a="1"/>
  <c r="Q255" i="6" s="1"/>
  <c r="P255" i="6"/>
  <c r="P255" i="6" a="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c r="AB254" i="6" a="1"/>
  <c r="AA254" i="6" a="1"/>
  <c r="AA254" i="6" s="1"/>
  <c r="Z254" i="6" a="1"/>
  <c r="Z254" i="6" s="1"/>
  <c r="Y254" i="6" a="1"/>
  <c r="Y254" i="6" s="1"/>
  <c r="X254" i="6" a="1"/>
  <c r="X254" i="6" s="1"/>
  <c r="W254" i="6" a="1"/>
  <c r="W254" i="6" s="1"/>
  <c r="V254" i="6" a="1"/>
  <c r="V254" i="6" s="1"/>
  <c r="U254" i="6" a="1"/>
  <c r="U254" i="6" s="1"/>
  <c r="T254" i="6"/>
  <c r="T254" i="6" a="1"/>
  <c r="S254" i="6" a="1"/>
  <c r="S254" i="6" s="1"/>
  <c r="R254" i="6" a="1"/>
  <c r="R254" i="6" s="1"/>
  <c r="Q254" i="6" a="1"/>
  <c r="Q254" i="6" s="1"/>
  <c r="P254" i="6" a="1"/>
  <c r="P254" i="6" s="1"/>
  <c r="O254" i="6" a="1"/>
  <c r="O254" i="6" s="1"/>
  <c r="N254" i="6" a="1"/>
  <c r="N254" i="6" s="1"/>
  <c r="M254" i="6" a="1"/>
  <c r="M254" i="6" s="1"/>
  <c r="L254" i="6"/>
  <c r="L254" i="6" a="1"/>
  <c r="K254" i="6" a="1"/>
  <c r="K254" i="6" s="1"/>
  <c r="AI253" i="6" a="1"/>
  <c r="AI253" i="6" s="1"/>
  <c r="AH253" i="6" a="1"/>
  <c r="AH253" i="6" s="1"/>
  <c r="AG253" i="6" a="1"/>
  <c r="AG253" i="6" s="1"/>
  <c r="AF253" i="6"/>
  <c r="AF253" i="6" a="1"/>
  <c r="AE253" i="6" a="1"/>
  <c r="AE253" i="6" s="1"/>
  <c r="AD253" i="6" a="1"/>
  <c r="AD253" i="6" s="1"/>
  <c r="AC253" i="6" a="1"/>
  <c r="AC253" i="6" s="1"/>
  <c r="AB253" i="6" a="1"/>
  <c r="AB253" i="6" s="1"/>
  <c r="AA253" i="6" a="1"/>
  <c r="AA253" i="6" s="1"/>
  <c r="Z253" i="6" a="1"/>
  <c r="Z253" i="6" s="1"/>
  <c r="Y253" i="6" a="1"/>
  <c r="Y253" i="6" s="1"/>
  <c r="X253" i="6"/>
  <c r="X253" i="6" a="1"/>
  <c r="W253" i="6" a="1"/>
  <c r="W253" i="6" s="1"/>
  <c r="V253" i="6" a="1"/>
  <c r="V253" i="6" s="1"/>
  <c r="U253" i="6" a="1"/>
  <c r="U253" i="6" s="1"/>
  <c r="T253" i="6" a="1"/>
  <c r="T253" i="6" s="1"/>
  <c r="S253" i="6" a="1"/>
  <c r="S253" i="6" s="1"/>
  <c r="R253" i="6" a="1"/>
  <c r="R253" i="6" s="1"/>
  <c r="Q253" i="6" a="1"/>
  <c r="Q253" i="6" s="1"/>
  <c r="P253" i="6"/>
  <c r="P253" i="6" a="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c r="AB252" i="6" a="1"/>
  <c r="AA252" i="6" a="1"/>
  <c r="AA252" i="6" s="1"/>
  <c r="Z252" i="6" a="1"/>
  <c r="Z252" i="6" s="1"/>
  <c r="Y252" i="6" a="1"/>
  <c r="Y252" i="6" s="1"/>
  <c r="X252" i="6" a="1"/>
  <c r="X252" i="6" s="1"/>
  <c r="W252" i="6" a="1"/>
  <c r="W252" i="6" s="1"/>
  <c r="V252" i="6" a="1"/>
  <c r="V252" i="6" s="1"/>
  <c r="U252" i="6" a="1"/>
  <c r="U252" i="6" s="1"/>
  <c r="T252" i="6"/>
  <c r="T252" i="6" a="1"/>
  <c r="S252" i="6" a="1"/>
  <c r="S252" i="6" s="1"/>
  <c r="R252" i="6" a="1"/>
  <c r="R252" i="6" s="1"/>
  <c r="Q252" i="6" a="1"/>
  <c r="Q252" i="6" s="1"/>
  <c r="P252" i="6" a="1"/>
  <c r="P252" i="6" s="1"/>
  <c r="O252" i="6" a="1"/>
  <c r="O252" i="6" s="1"/>
  <c r="N252" i="6" a="1"/>
  <c r="N252" i="6" s="1"/>
  <c r="M252" i="6" a="1"/>
  <c r="M252" i="6" s="1"/>
  <c r="L252" i="6"/>
  <c r="L252" i="6" a="1"/>
  <c r="K252" i="6" a="1"/>
  <c r="K252" i="6" s="1"/>
  <c r="AI251" i="6" a="1"/>
  <c r="AI251" i="6" s="1"/>
  <c r="AH251" i="6" a="1"/>
  <c r="AH251" i="6" s="1"/>
  <c r="AG251" i="6" a="1"/>
  <c r="AG251" i="6" s="1"/>
  <c r="AF251" i="6"/>
  <c r="AF251" i="6" a="1"/>
  <c r="AE251" i="6" a="1"/>
  <c r="AE251" i="6" s="1"/>
  <c r="AD251" i="6" a="1"/>
  <c r="AD251" i="6" s="1"/>
  <c r="AC251" i="6" a="1"/>
  <c r="AC251" i="6" s="1"/>
  <c r="AB251" i="6" a="1"/>
  <c r="AB251" i="6" s="1"/>
  <c r="AA251" i="6" a="1"/>
  <c r="AA251" i="6" s="1"/>
  <c r="Z251" i="6" a="1"/>
  <c r="Z251" i="6" s="1"/>
  <c r="Y251" i="6" a="1"/>
  <c r="Y251" i="6" s="1"/>
  <c r="X251" i="6"/>
  <c r="X251" i="6" a="1"/>
  <c r="W251" i="6" a="1"/>
  <c r="W251" i="6" s="1"/>
  <c r="V251" i="6" a="1"/>
  <c r="V251" i="6" s="1"/>
  <c r="U251" i="6" a="1"/>
  <c r="U251" i="6" s="1"/>
  <c r="T251" i="6" a="1"/>
  <c r="T251" i="6" s="1"/>
  <c r="S251" i="6" a="1"/>
  <c r="S251" i="6" s="1"/>
  <c r="R251" i="6" a="1"/>
  <c r="R251" i="6" s="1"/>
  <c r="Q251" i="6" a="1"/>
  <c r="Q251" i="6" s="1"/>
  <c r="P251" i="6"/>
  <c r="P251" i="6" a="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c r="AB250" i="6" a="1"/>
  <c r="AA250" i="6" a="1"/>
  <c r="AA250" i="6" s="1"/>
  <c r="Z250" i="6" a="1"/>
  <c r="Z250" i="6" s="1"/>
  <c r="Y250" i="6" a="1"/>
  <c r="Y250" i="6" s="1"/>
  <c r="X250" i="6" a="1"/>
  <c r="X250" i="6" s="1"/>
  <c r="W250" i="6" a="1"/>
  <c r="W250" i="6" s="1"/>
  <c r="V250" i="6" a="1"/>
  <c r="V250" i="6" s="1"/>
  <c r="U250" i="6" a="1"/>
  <c r="U250" i="6" s="1"/>
  <c r="T250" i="6"/>
  <c r="T250" i="6" a="1"/>
  <c r="S250" i="6" a="1"/>
  <c r="S250" i="6" s="1"/>
  <c r="R250" i="6" a="1"/>
  <c r="R250" i="6" s="1"/>
  <c r="Q250" i="6" a="1"/>
  <c r="Q250" i="6" s="1"/>
  <c r="P250" i="6" a="1"/>
  <c r="P250" i="6" s="1"/>
  <c r="O250" i="6" a="1"/>
  <c r="O250" i="6" s="1"/>
  <c r="N250" i="6" a="1"/>
  <c r="N250" i="6" s="1"/>
  <c r="M250" i="6" a="1"/>
  <c r="M250" i="6" s="1"/>
  <c r="L250" i="6"/>
  <c r="L250" i="6" a="1"/>
  <c r="K250" i="6" a="1"/>
  <c r="K250" i="6" s="1"/>
  <c r="AI249" i="6" a="1"/>
  <c r="AI249" i="6" s="1"/>
  <c r="AH249" i="6" a="1"/>
  <c r="AH249" i="6" s="1"/>
  <c r="AG249" i="6" a="1"/>
  <c r="AG249" i="6" s="1"/>
  <c r="AF249" i="6"/>
  <c r="AF249" i="6" a="1"/>
  <c r="AE249" i="6" a="1"/>
  <c r="AE249" i="6" s="1"/>
  <c r="AD249" i="6" a="1"/>
  <c r="AD249" i="6" s="1"/>
  <c r="AC249" i="6" a="1"/>
  <c r="AC249" i="6" s="1"/>
  <c r="AB249" i="6" a="1"/>
  <c r="AB249" i="6" s="1"/>
  <c r="AA249" i="6" a="1"/>
  <c r="AA249" i="6" s="1"/>
  <c r="Z249" i="6" a="1"/>
  <c r="Z249" i="6" s="1"/>
  <c r="Y249" i="6" a="1"/>
  <c r="Y249" i="6" s="1"/>
  <c r="X249" i="6"/>
  <c r="X249" i="6" a="1"/>
  <c r="W249" i="6" a="1"/>
  <c r="W249" i="6" s="1"/>
  <c r="V249" i="6" a="1"/>
  <c r="V249" i="6" s="1"/>
  <c r="U249" i="6" a="1"/>
  <c r="U249" i="6" s="1"/>
  <c r="T249" i="6" a="1"/>
  <c r="T249" i="6" s="1"/>
  <c r="S249" i="6" a="1"/>
  <c r="S249" i="6" s="1"/>
  <c r="R249" i="6" a="1"/>
  <c r="R249" i="6" s="1"/>
  <c r="Q249" i="6" a="1"/>
  <c r="Q249" i="6" s="1"/>
  <c r="P249" i="6"/>
  <c r="P249" i="6" a="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c r="AB248" i="6" a="1"/>
  <c r="AA248" i="6" a="1"/>
  <c r="AA248" i="6" s="1"/>
  <c r="Z248" i="6" a="1"/>
  <c r="Z248" i="6" s="1"/>
  <c r="Y248" i="6" a="1"/>
  <c r="Y248" i="6" s="1"/>
  <c r="X248" i="6" a="1"/>
  <c r="X248" i="6" s="1"/>
  <c r="W248" i="6" a="1"/>
  <c r="W248" i="6" s="1"/>
  <c r="V248" i="6" a="1"/>
  <c r="V248" i="6" s="1"/>
  <c r="U248" i="6" a="1"/>
  <c r="U248" i="6" s="1"/>
  <c r="T248" i="6"/>
  <c r="T248" i="6" a="1"/>
  <c r="S248" i="6" a="1"/>
  <c r="S248" i="6" s="1"/>
  <c r="R248" i="6" a="1"/>
  <c r="R248" i="6" s="1"/>
  <c r="Q248" i="6" a="1"/>
  <c r="Q248" i="6" s="1"/>
  <c r="P248" i="6" a="1"/>
  <c r="P248" i="6" s="1"/>
  <c r="O248" i="6" a="1"/>
  <c r="O248" i="6" s="1"/>
  <c r="N248" i="6" a="1"/>
  <c r="N248" i="6" s="1"/>
  <c r="M248" i="6" a="1"/>
  <c r="M248" i="6" s="1"/>
  <c r="L248" i="6"/>
  <c r="L248" i="6" a="1"/>
  <c r="K248" i="6" a="1"/>
  <c r="K248" i="6" s="1"/>
  <c r="AI247" i="6" a="1"/>
  <c r="AI247" i="6" s="1"/>
  <c r="AH247" i="6" a="1"/>
  <c r="AH247" i="6" s="1"/>
  <c r="AG247" i="6" a="1"/>
  <c r="AG247" i="6" s="1"/>
  <c r="AF247" i="6"/>
  <c r="AF247" i="6" a="1"/>
  <c r="AE247" i="6" a="1"/>
  <c r="AE247" i="6" s="1"/>
  <c r="AD247" i="6" a="1"/>
  <c r="AD247" i="6" s="1"/>
  <c r="AC247" i="6" a="1"/>
  <c r="AC247" i="6" s="1"/>
  <c r="AB247" i="6" a="1"/>
  <c r="AB247" i="6" s="1"/>
  <c r="AA247" i="6" a="1"/>
  <c r="AA247" i="6" s="1"/>
  <c r="Z247" i="6" a="1"/>
  <c r="Z247" i="6" s="1"/>
  <c r="Y247" i="6" a="1"/>
  <c r="Y247" i="6" s="1"/>
  <c r="X247" i="6"/>
  <c r="X247" i="6" a="1"/>
  <c r="W247" i="6" a="1"/>
  <c r="W247" i="6" s="1"/>
  <c r="V247" i="6" a="1"/>
  <c r="V247" i="6" s="1"/>
  <c r="U247" i="6" a="1"/>
  <c r="U247" i="6" s="1"/>
  <c r="T247" i="6" a="1"/>
  <c r="T247" i="6" s="1"/>
  <c r="S247" i="6" a="1"/>
  <c r="S247" i="6" s="1"/>
  <c r="R247" i="6" a="1"/>
  <c r="R247" i="6" s="1"/>
  <c r="Q247" i="6" a="1"/>
  <c r="Q247" i="6" s="1"/>
  <c r="P247" i="6"/>
  <c r="P247" i="6" a="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c r="AB246" i="6" a="1"/>
  <c r="AA246" i="6" a="1"/>
  <c r="AA246" i="6" s="1"/>
  <c r="Z246" i="6" a="1"/>
  <c r="Z246" i="6" s="1"/>
  <c r="Y246" i="6" a="1"/>
  <c r="Y246" i="6" s="1"/>
  <c r="X246" i="6" a="1"/>
  <c r="X246" i="6" s="1"/>
  <c r="W246" i="6" a="1"/>
  <c r="W246" i="6" s="1"/>
  <c r="V246" i="6" a="1"/>
  <c r="V246" i="6" s="1"/>
  <c r="U246" i="6" a="1"/>
  <c r="U246" i="6" s="1"/>
  <c r="T246" i="6"/>
  <c r="T246" i="6" a="1"/>
  <c r="S246" i="6" a="1"/>
  <c r="S246" i="6" s="1"/>
  <c r="R246" i="6" a="1"/>
  <c r="R246" i="6" s="1"/>
  <c r="Q246" i="6" a="1"/>
  <c r="Q246" i="6" s="1"/>
  <c r="P246" i="6" a="1"/>
  <c r="P246" i="6" s="1"/>
  <c r="O246" i="6" a="1"/>
  <c r="O246" i="6" s="1"/>
  <c r="N246" i="6" a="1"/>
  <c r="N246" i="6" s="1"/>
  <c r="M246" i="6" a="1"/>
  <c r="M246" i="6" s="1"/>
  <c r="L246" i="6"/>
  <c r="L246" i="6" a="1"/>
  <c r="K246" i="6" a="1"/>
  <c r="K246" i="6" s="1"/>
  <c r="AI245" i="6" a="1"/>
  <c r="AI245" i="6" s="1"/>
  <c r="AH245" i="6" a="1"/>
  <c r="AH245" i="6" s="1"/>
  <c r="AG245" i="6" a="1"/>
  <c r="AG245" i="6" s="1"/>
  <c r="AF245" i="6"/>
  <c r="AF245" i="6" a="1"/>
  <c r="AE245" i="6" a="1"/>
  <c r="AE245" i="6" s="1"/>
  <c r="AD245" i="6" a="1"/>
  <c r="AD245" i="6" s="1"/>
  <c r="AC245" i="6" a="1"/>
  <c r="AC245" i="6" s="1"/>
  <c r="AB245" i="6" a="1"/>
  <c r="AB245" i="6" s="1"/>
  <c r="AA245" i="6" a="1"/>
  <c r="AA245" i="6" s="1"/>
  <c r="Z245" i="6" a="1"/>
  <c r="Z245" i="6" s="1"/>
  <c r="Y245" i="6" a="1"/>
  <c r="Y245" i="6" s="1"/>
  <c r="X245" i="6"/>
  <c r="X245" i="6" a="1"/>
  <c r="W245" i="6" a="1"/>
  <c r="W245" i="6" s="1"/>
  <c r="V245" i="6" a="1"/>
  <c r="V245" i="6" s="1"/>
  <c r="U245" i="6" a="1"/>
  <c r="U245" i="6" s="1"/>
  <c r="T245" i="6" a="1"/>
  <c r="T245" i="6" s="1"/>
  <c r="S245" i="6" a="1"/>
  <c r="S245" i="6" s="1"/>
  <c r="R245" i="6" a="1"/>
  <c r="R245" i="6" s="1"/>
  <c r="Q245" i="6" a="1"/>
  <c r="Q245" i="6" s="1"/>
  <c r="P245" i="6"/>
  <c r="P245" i="6" a="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c r="P177" i="6" a="1"/>
  <c r="O177" i="6" a="1"/>
  <c r="O177" i="6" s="1"/>
  <c r="N177" i="6" a="1"/>
  <c r="N177" i="6" s="1"/>
  <c r="M177" i="6" a="1"/>
  <c r="M177" i="6" s="1"/>
  <c r="L177" i="6"/>
  <c r="L177" i="6" a="1"/>
  <c r="K177" i="6" a="1"/>
  <c r="K177" i="6" s="1"/>
  <c r="AI176" i="6" a="1"/>
  <c r="AI176" i="6" s="1"/>
  <c r="AH176" i="6" a="1"/>
  <c r="AH176" i="6" s="1"/>
  <c r="AG176" i="6"/>
  <c r="AG176" i="6" a="1"/>
  <c r="AF176" i="6" a="1"/>
  <c r="AF176" i="6" s="1"/>
  <c r="AE176" i="6" a="1"/>
  <c r="AE176" i="6" s="1"/>
  <c r="AD176" i="6" a="1"/>
  <c r="AD176" i="6" s="1"/>
  <c r="AC176" i="6"/>
  <c r="AC176" i="6" a="1"/>
  <c r="AB176" i="6" a="1"/>
  <c r="AB176" i="6" s="1"/>
  <c r="AA176" i="6" a="1"/>
  <c r="AA176" i="6" s="1"/>
  <c r="Z176" i="6" a="1"/>
  <c r="Z176" i="6" s="1"/>
  <c r="Y176" i="6"/>
  <c r="Y176" i="6" a="1"/>
  <c r="X176" i="6" a="1"/>
  <c r="X176" i="6" s="1"/>
  <c r="W176" i="6" a="1"/>
  <c r="W176" i="6" s="1"/>
  <c r="V176" i="6" a="1"/>
  <c r="V176" i="6" s="1"/>
  <c r="U176" i="6"/>
  <c r="U176" i="6" a="1"/>
  <c r="T176" i="6" a="1"/>
  <c r="T176" i="6" s="1"/>
  <c r="S176" i="6" a="1"/>
  <c r="S176" i="6" s="1"/>
  <c r="R176" i="6" a="1"/>
  <c r="R176" i="6" s="1"/>
  <c r="Q176" i="6"/>
  <c r="Q176" i="6" a="1"/>
  <c r="P176" i="6" a="1"/>
  <c r="P176" i="6" s="1"/>
  <c r="O176" i="6" a="1"/>
  <c r="O176" i="6" s="1"/>
  <c r="N176" i="6" a="1"/>
  <c r="N176" i="6" s="1"/>
  <c r="M176" i="6"/>
  <c r="M176" i="6" a="1"/>
  <c r="L176" i="6" a="1"/>
  <c r="L176" i="6" s="1"/>
  <c r="K176" i="6" a="1"/>
  <c r="K176" i="6" s="1"/>
  <c r="AI175" i="6" a="1"/>
  <c r="AI175" i="6" s="1"/>
  <c r="AH175" i="6"/>
  <c r="AH175" i="6" a="1"/>
  <c r="AG175" i="6" a="1"/>
  <c r="AG175" i="6" s="1"/>
  <c r="AF175" i="6" a="1"/>
  <c r="AF175" i="6" s="1"/>
  <c r="AE175" i="6" a="1"/>
  <c r="AE175" i="6" s="1"/>
  <c r="AD175" i="6"/>
  <c r="AD175" i="6" a="1"/>
  <c r="AC175" i="6" a="1"/>
  <c r="AC175" i="6" s="1"/>
  <c r="AB175" i="6"/>
  <c r="AB175" i="6" a="1"/>
  <c r="AA175" i="6" a="1"/>
  <c r="AA175" i="6" s="1"/>
  <c r="Z175" i="6" a="1"/>
  <c r="Z175" i="6" s="1"/>
  <c r="Y175" i="6" a="1"/>
  <c r="Y175" i="6" s="1"/>
  <c r="X175" i="6" a="1"/>
  <c r="X175" i="6" s="1"/>
  <c r="W175" i="6" a="1"/>
  <c r="W175" i="6" s="1"/>
  <c r="V175" i="6"/>
  <c r="V175" i="6" a="1"/>
  <c r="U175" i="6" a="1"/>
  <c r="U175" i="6" s="1"/>
  <c r="T175" i="6" a="1"/>
  <c r="T175" i="6" s="1"/>
  <c r="S175" i="6" a="1"/>
  <c r="S175" i="6" s="1"/>
  <c r="R175" i="6"/>
  <c r="R175" i="6" a="1"/>
  <c r="Q175" i="6" a="1"/>
  <c r="Q175" i="6" s="1"/>
  <c r="P175" i="6" a="1"/>
  <c r="P175" i="6" s="1"/>
  <c r="O175" i="6" a="1"/>
  <c r="O175" i="6" s="1"/>
  <c r="N175" i="6"/>
  <c r="N175" i="6" a="1"/>
  <c r="M175" i="6" a="1"/>
  <c r="M175" i="6" s="1"/>
  <c r="L175" i="6"/>
  <c r="L175" i="6" a="1"/>
  <c r="K175" i="6" a="1"/>
  <c r="K175" i="6" s="1"/>
  <c r="AI174" i="6" a="1"/>
  <c r="AI174" i="6" s="1"/>
  <c r="AH174" i="6"/>
  <c r="AH174" i="6" a="1"/>
  <c r="AG174" i="6" a="1"/>
  <c r="AG174" i="6" s="1"/>
  <c r="AF174" i="6" a="1"/>
  <c r="AF174" i="6" s="1"/>
  <c r="AE174" i="6" a="1"/>
  <c r="AE174" i="6" s="1"/>
  <c r="AD174" i="6" a="1"/>
  <c r="AD174" i="6" s="1"/>
  <c r="AC174" i="6" a="1"/>
  <c r="AC174" i="6" s="1"/>
  <c r="AB174" i="6"/>
  <c r="AB174" i="6" a="1"/>
  <c r="AA174" i="6" a="1"/>
  <c r="AA174" i="6" s="1"/>
  <c r="Z174" i="6" a="1"/>
  <c r="Z174" i="6" s="1"/>
  <c r="Y174" i="6" a="1"/>
  <c r="Y174" i="6" s="1"/>
  <c r="X174" i="6"/>
  <c r="X174" i="6" a="1"/>
  <c r="W174" i="6" a="1"/>
  <c r="W174" i="6" s="1"/>
  <c r="V174" i="6" a="1"/>
  <c r="V174" i="6" s="1"/>
  <c r="U174" i="6" a="1"/>
  <c r="U174" i="6" s="1"/>
  <c r="T174" i="6"/>
  <c r="T174" i="6" a="1"/>
  <c r="S174" i="6" a="1"/>
  <c r="S174" i="6" s="1"/>
  <c r="R174" i="6"/>
  <c r="R174" i="6" a="1"/>
  <c r="Q174" i="6" a="1"/>
  <c r="Q174" i="6" s="1"/>
  <c r="P174" i="6" a="1"/>
  <c r="P174" i="6" s="1"/>
  <c r="O174" i="6" a="1"/>
  <c r="O174" i="6" s="1"/>
  <c r="N174" i="6" a="1"/>
  <c r="N174" i="6" s="1"/>
  <c r="M174" i="6" a="1"/>
  <c r="M174" i="6" s="1"/>
  <c r="L174" i="6"/>
  <c r="L174" i="6" a="1"/>
  <c r="K174" i="6" a="1"/>
  <c r="K174" i="6" s="1"/>
  <c r="AI173" i="6" a="1"/>
  <c r="AI173" i="6" s="1"/>
  <c r="AH173" i="6"/>
  <c r="AH173" i="6" a="1"/>
  <c r="AG173" i="6" a="1"/>
  <c r="AG173" i="6" s="1"/>
  <c r="AF173" i="6" a="1"/>
  <c r="AF173" i="6" s="1"/>
  <c r="AE173" i="6" a="1"/>
  <c r="AE173" i="6" s="1"/>
  <c r="AD173" i="6"/>
  <c r="AD173" i="6" a="1"/>
  <c r="AC173" i="6" a="1"/>
  <c r="AC173" i="6" s="1"/>
  <c r="AB173" i="6" a="1"/>
  <c r="AB173" i="6" s="1"/>
  <c r="AA173" i="6" a="1"/>
  <c r="AA173" i="6" s="1"/>
  <c r="Z173" i="6"/>
  <c r="Z173" i="6" a="1"/>
  <c r="Y173" i="6" a="1"/>
  <c r="Y173" i="6" s="1"/>
  <c r="X173" i="6"/>
  <c r="X173" i="6" a="1"/>
  <c r="W173" i="6" a="1"/>
  <c r="W173" i="6" s="1"/>
  <c r="V173" i="6" a="1"/>
  <c r="V173" i="6" s="1"/>
  <c r="U173" i="6" a="1"/>
  <c r="U173" i="6" s="1"/>
  <c r="T173" i="6" a="1"/>
  <c r="T173" i="6" s="1"/>
  <c r="S173" i="6" a="1"/>
  <c r="S173" i="6" s="1"/>
  <c r="R173" i="6"/>
  <c r="R173" i="6" a="1"/>
  <c r="Q173" i="6" a="1"/>
  <c r="Q173" i="6" s="1"/>
  <c r="P173" i="6" a="1"/>
  <c r="P173" i="6" s="1"/>
  <c r="O173" i="6" a="1"/>
  <c r="O173" i="6" s="1"/>
  <c r="N173" i="6"/>
  <c r="N173" i="6" a="1"/>
  <c r="M173" i="6" a="1"/>
  <c r="M173" i="6" s="1"/>
  <c r="L173" i="6" a="1"/>
  <c r="L173" i="6" s="1"/>
  <c r="K173" i="6" a="1"/>
  <c r="K173" i="6" s="1"/>
  <c r="AI172" i="6" a="1"/>
  <c r="AI172" i="6" s="1"/>
  <c r="AH172" i="6" a="1"/>
  <c r="AH172" i="6" s="1"/>
  <c r="AG172" i="6" a="1"/>
  <c r="AG172" i="6" s="1"/>
  <c r="AF172" i="6"/>
  <c r="AF172" i="6" a="1"/>
  <c r="AE172" i="6" a="1"/>
  <c r="AE172" i="6" s="1"/>
  <c r="AD172" i="6" a="1"/>
  <c r="AD172" i="6" s="1"/>
  <c r="AC172" i="6" a="1"/>
  <c r="AC172" i="6" s="1"/>
  <c r="AB172" i="6"/>
  <c r="AB172" i="6" a="1"/>
  <c r="AA172" i="6" a="1"/>
  <c r="AA172" i="6" s="1"/>
  <c r="Z172" i="6" a="1"/>
  <c r="Z172" i="6" s="1"/>
  <c r="Y172" i="6" a="1"/>
  <c r="Y172" i="6" s="1"/>
  <c r="X172" i="6"/>
  <c r="X172" i="6" a="1"/>
  <c r="W172" i="6" a="1"/>
  <c r="W172" i="6" s="1"/>
  <c r="V172" i="6"/>
  <c r="V172" i="6" a="1"/>
  <c r="U172" i="6" a="1"/>
  <c r="U172" i="6" s="1"/>
  <c r="T172" i="6" a="1"/>
  <c r="T172" i="6" s="1"/>
  <c r="S172" i="6" a="1"/>
  <c r="S172" i="6" s="1"/>
  <c r="R172" i="6" a="1"/>
  <c r="R172" i="6" s="1"/>
  <c r="Q172" i="6" a="1"/>
  <c r="Q172" i="6" s="1"/>
  <c r="P172" i="6"/>
  <c r="P172" i="6" a="1"/>
  <c r="O172" i="6" a="1"/>
  <c r="O172" i="6" s="1"/>
  <c r="N172" i="6" a="1"/>
  <c r="N172" i="6" s="1"/>
  <c r="M172" i="6" a="1"/>
  <c r="M172" i="6" s="1"/>
  <c r="L172" i="6"/>
  <c r="L172" i="6" a="1"/>
  <c r="K172" i="6" a="1"/>
  <c r="K172" i="6" s="1"/>
  <c r="AI171" i="6" a="1"/>
  <c r="AI171" i="6" s="1"/>
  <c r="AH171" i="6"/>
  <c r="AH171" i="6" a="1"/>
  <c r="AG171" i="6" a="1"/>
  <c r="AG171" i="6" s="1"/>
  <c r="AF171" i="6" a="1"/>
  <c r="AF171" i="6" s="1"/>
  <c r="AE171" i="6" a="1"/>
  <c r="AE171" i="6" s="1"/>
  <c r="AD171" i="6"/>
  <c r="AD171" i="6" a="1"/>
  <c r="AC171" i="6" a="1"/>
  <c r="AC171" i="6" s="1"/>
  <c r="AB171" i="6"/>
  <c r="AB171" i="6" a="1"/>
  <c r="AA171" i="6" a="1"/>
  <c r="AA171" i="6" s="1"/>
  <c r="Z171" i="6" a="1"/>
  <c r="Z171" i="6" s="1"/>
  <c r="Y171" i="6" a="1"/>
  <c r="Y171" i="6" s="1"/>
  <c r="X171" i="6" a="1"/>
  <c r="X171" i="6" s="1"/>
  <c r="W171" i="6" a="1"/>
  <c r="W171" i="6" s="1"/>
  <c r="V171" i="6"/>
  <c r="V171" i="6" a="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K4" i="6" s="1"/>
  <c r="AJ2" i="6"/>
  <c r="AI2" i="6"/>
  <c r="AI4" i="6" s="1"/>
  <c r="AH2" i="6"/>
  <c r="AH4" i="6" s="1"/>
  <c r="AG2" i="6"/>
  <c r="AG4" i="6" s="1"/>
  <c r="AF2" i="6"/>
  <c r="AE2" i="6"/>
  <c r="AE4" i="6" s="1"/>
  <c r="AD2" i="6"/>
  <c r="AD4" i="6" s="1"/>
  <c r="AC2" i="6"/>
  <c r="AC4" i="6" s="1"/>
  <c r="AB2" i="6"/>
  <c r="AA2" i="6"/>
  <c r="AA4" i="6" s="1"/>
  <c r="Z2" i="6"/>
  <c r="Z4" i="6" s="1"/>
  <c r="Y2" i="6"/>
  <c r="Y4" i="6" s="1"/>
  <c r="X2" i="6"/>
  <c r="W2" i="6"/>
  <c r="W4" i="6" s="1"/>
  <c r="V2" i="6"/>
  <c r="V4" i="6" s="1"/>
  <c r="U2" i="6"/>
  <c r="U4" i="6" s="1"/>
  <c r="T2" i="6"/>
  <c r="S2" i="6"/>
  <c r="S4" i="6" s="1"/>
  <c r="R2" i="6"/>
  <c r="R4" i="6" s="1"/>
  <c r="Q2" i="6"/>
  <c r="Q4" i="6" s="1"/>
  <c r="P2" i="6"/>
  <c r="O2" i="6"/>
  <c r="O4" i="6" s="1"/>
  <c r="N2" i="6"/>
  <c r="N4" i="6" s="1"/>
  <c r="M2" i="6"/>
  <c r="M4" i="6" s="1"/>
  <c r="L2" i="6"/>
  <c r="K2" i="6"/>
  <c r="E241" i="6" s="1"/>
  <c r="J2" i="6"/>
  <c r="AF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90" i="5"/>
  <c r="E89" i="5"/>
  <c r="M83" i="5"/>
  <c r="L83" i="5"/>
  <c r="K83" i="5"/>
  <c r="J83" i="5"/>
  <c r="I83" i="5"/>
  <c r="H83" i="5"/>
  <c r="G83" i="5"/>
  <c r="F83" i="5"/>
  <c r="E83" i="5"/>
  <c r="D83" i="5"/>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I80" i="5"/>
  <c r="J80" i="5" s="1"/>
  <c r="H80" i="5"/>
  <c r="G80" i="5"/>
  <c r="F80" i="5"/>
  <c r="E80" i="5"/>
  <c r="D80" i="5"/>
  <c r="B80" i="5"/>
  <c r="M79" i="5"/>
  <c r="L79" i="5"/>
  <c r="K79" i="5"/>
  <c r="J79" i="5"/>
  <c r="I79" i="5"/>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I76" i="5"/>
  <c r="J76" i="5" s="1"/>
  <c r="B9" i="5" s="1"/>
  <c r="H76" i="5"/>
  <c r="G76" i="5"/>
  <c r="F76" i="5"/>
  <c r="E76" i="5"/>
  <c r="D76" i="5"/>
  <c r="C89" i="5" s="1"/>
  <c r="C90" i="5" s="1"/>
  <c r="B76" i="5"/>
  <c r="M75" i="5"/>
  <c r="L75" i="5"/>
  <c r="K75" i="5"/>
  <c r="J75" i="5"/>
  <c r="I75" i="5"/>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J29" i="5"/>
  <c r="I29" i="5"/>
  <c r="J42" i="5" s="1"/>
  <c r="H29" i="5"/>
  <c r="G29" i="5"/>
  <c r="F29" i="5"/>
  <c r="E29" i="5"/>
  <c r="D29" i="5"/>
  <c r="B29" i="5"/>
  <c r="M28" i="5"/>
  <c r="L28" i="5"/>
  <c r="K28" i="5"/>
  <c r="I28" i="5"/>
  <c r="J41" i="5" s="1"/>
  <c r="H28" i="5"/>
  <c r="G28" i="5"/>
  <c r="F28" i="5"/>
  <c r="E28" i="5"/>
  <c r="D28" i="5"/>
  <c r="B28" i="5"/>
  <c r="M27" i="5"/>
  <c r="L27" i="5"/>
  <c r="K27" i="5"/>
  <c r="H27" i="5"/>
  <c r="B34" i="5" s="1"/>
  <c r="G27" i="5"/>
  <c r="I27" i="5" s="1"/>
  <c r="F27" i="5"/>
  <c r="E27" i="5"/>
  <c r="D27" i="5"/>
  <c r="B27" i="5"/>
  <c r="B18" i="5"/>
  <c r="B17" i="5"/>
  <c r="B12" i="5"/>
  <c r="B6" i="5"/>
  <c r="P120" i="4"/>
  <c r="N98" i="4"/>
  <c r="N94" i="4"/>
  <c r="N90" i="4"/>
  <c r="N68" i="4"/>
  <c r="N63" i="4"/>
  <c r="N59" i="4"/>
  <c r="N55" i="4"/>
  <c r="N21" i="4"/>
  <c r="N17" i="4"/>
  <c r="N13" i="4"/>
  <c r="P62" i="3"/>
  <c r="P41" i="2"/>
  <c r="AF94" i="14" l="1"/>
  <c r="AF93" i="14"/>
  <c r="AF91" i="14"/>
  <c r="AF89" i="14"/>
  <c r="AF87" i="14"/>
  <c r="AF85" i="14"/>
  <c r="AF83" i="14"/>
  <c r="AF81" i="14"/>
  <c r="AF79" i="14"/>
  <c r="AF77" i="14"/>
  <c r="AF75" i="14"/>
  <c r="AF73" i="14"/>
  <c r="AF71" i="14"/>
  <c r="AF69" i="14"/>
  <c r="AF67" i="14"/>
  <c r="AF65" i="14"/>
  <c r="AF63" i="14"/>
  <c r="AF61" i="14"/>
  <c r="AG93" i="14"/>
  <c r="AF92" i="14"/>
  <c r="AG86" i="14"/>
  <c r="AG85" i="14"/>
  <c r="AF84" i="14"/>
  <c r="AG78" i="14"/>
  <c r="AG77" i="14"/>
  <c r="AF76" i="14"/>
  <c r="AG70" i="14"/>
  <c r="AG69" i="14"/>
  <c r="AF68" i="14"/>
  <c r="AG62" i="14"/>
  <c r="AG61" i="14"/>
  <c r="AF59" i="14"/>
  <c r="AF57" i="14"/>
  <c r="AF55" i="14"/>
  <c r="AF53" i="14"/>
  <c r="AF51" i="14"/>
  <c r="AF49" i="14"/>
  <c r="AF47" i="14"/>
  <c r="AF45" i="14"/>
  <c r="AF43" i="14"/>
  <c r="AF41" i="14"/>
  <c r="AF39" i="14"/>
  <c r="AF37" i="14"/>
  <c r="AF35" i="14"/>
  <c r="AF33" i="14"/>
  <c r="AF31" i="14"/>
  <c r="AF29" i="14"/>
  <c r="AF27" i="14"/>
  <c r="AF25" i="14"/>
  <c r="AF22" i="14"/>
  <c r="AG94" i="14"/>
  <c r="AG88" i="14"/>
  <c r="AG87" i="14"/>
  <c r="AF86" i="14"/>
  <c r="AG80" i="14"/>
  <c r="AG79" i="14"/>
  <c r="AF78" i="14"/>
  <c r="AG72" i="14"/>
  <c r="AG71" i="14"/>
  <c r="AF70" i="14"/>
  <c r="AG64" i="14"/>
  <c r="AG63" i="14"/>
  <c r="AF62" i="14"/>
  <c r="AG60" i="14"/>
  <c r="AG58" i="14"/>
  <c r="AG56" i="14"/>
  <c r="AG54" i="14"/>
  <c r="AG52" i="14"/>
  <c r="AG50" i="14"/>
  <c r="AG48" i="14"/>
  <c r="AG46" i="14"/>
  <c r="AG44" i="14"/>
  <c r="AG42" i="14"/>
  <c r="AG40" i="14"/>
  <c r="AG38" i="14"/>
  <c r="AG36" i="14"/>
  <c r="AG34" i="14"/>
  <c r="AG32" i="14"/>
  <c r="AG30" i="14"/>
  <c r="AG28" i="14"/>
  <c r="AG26" i="14"/>
  <c r="AG24" i="14"/>
  <c r="AF23" i="14"/>
  <c r="AI21" i="14"/>
  <c r="AI20" i="14"/>
  <c r="AH19" i="14"/>
  <c r="AI18" i="14"/>
  <c r="AG90" i="14"/>
  <c r="AG89" i="14"/>
  <c r="AF88" i="14"/>
  <c r="AI83" i="14"/>
  <c r="AG82" i="14"/>
  <c r="AG81" i="14"/>
  <c r="AF80" i="14"/>
  <c r="AI75" i="14"/>
  <c r="AG74" i="14"/>
  <c r="AG73" i="14"/>
  <c r="AF72" i="14"/>
  <c r="AI67" i="14"/>
  <c r="AG66" i="14"/>
  <c r="AG65" i="14"/>
  <c r="AF64" i="14"/>
  <c r="AF60" i="14"/>
  <c r="AI59" i="14"/>
  <c r="AF58" i="14"/>
  <c r="AI57" i="14"/>
  <c r="AF56" i="14"/>
  <c r="AI55" i="14"/>
  <c r="AF54" i="14"/>
  <c r="AI53" i="14"/>
  <c r="AF52" i="14"/>
  <c r="AI51" i="14"/>
  <c r="AF50" i="14"/>
  <c r="AI49" i="14"/>
  <c r="AF48" i="14"/>
  <c r="AI47" i="14"/>
  <c r="AF46" i="14"/>
  <c r="AI45" i="14"/>
  <c r="AF44" i="14"/>
  <c r="AI43" i="14"/>
  <c r="AF42" i="14"/>
  <c r="AI41" i="14"/>
  <c r="AF40" i="14"/>
  <c r="AI39" i="14"/>
  <c r="AF38" i="14"/>
  <c r="AI37" i="14"/>
  <c r="AF36" i="14"/>
  <c r="AI35" i="14"/>
  <c r="AF34" i="14"/>
  <c r="AI33" i="14"/>
  <c r="AF32" i="14"/>
  <c r="AI31" i="14"/>
  <c r="AF30" i="14"/>
  <c r="AI29" i="14"/>
  <c r="AF28" i="14"/>
  <c r="AI27" i="14"/>
  <c r="AF26" i="14"/>
  <c r="AI25" i="14"/>
  <c r="AF24" i="14"/>
  <c r="AI22" i="14"/>
  <c r="AH21" i="14"/>
  <c r="AH20" i="14"/>
  <c r="AG19" i="14"/>
  <c r="AG18" i="14"/>
  <c r="AI93" i="14"/>
  <c r="AG92" i="14"/>
  <c r="AG91" i="14"/>
  <c r="AF90" i="14"/>
  <c r="AI85" i="14"/>
  <c r="AG84" i="14"/>
  <c r="AG83" i="14"/>
  <c r="AF82" i="14"/>
  <c r="AE80" i="14"/>
  <c r="O24" i="14"/>
  <c r="O22" i="14"/>
  <c r="O18" i="14"/>
  <c r="O13" i="14"/>
  <c r="O9" i="14"/>
  <c r="O5" i="14"/>
  <c r="O95" i="14"/>
  <c r="O94" i="14"/>
  <c r="O92" i="14"/>
  <c r="O90" i="14"/>
  <c r="O88" i="14"/>
  <c r="O86" i="14"/>
  <c r="O84" i="14"/>
  <c r="O82" i="14"/>
  <c r="O80" i="14"/>
  <c r="O78" i="14"/>
  <c r="O76" i="14"/>
  <c r="O74" i="14"/>
  <c r="O72" i="14"/>
  <c r="O70" i="14"/>
  <c r="O68" i="14"/>
  <c r="O66" i="14"/>
  <c r="O64" i="14"/>
  <c r="O62" i="14"/>
  <c r="O96" i="14"/>
  <c r="O89" i="14"/>
  <c r="O81" i="14"/>
  <c r="O73" i="14"/>
  <c r="O65" i="14"/>
  <c r="O60" i="14"/>
  <c r="O58" i="14"/>
  <c r="O56" i="14"/>
  <c r="O54" i="14"/>
  <c r="O52" i="14"/>
  <c r="O50" i="14"/>
  <c r="O48" i="14"/>
  <c r="O46" i="14"/>
  <c r="O44" i="14"/>
  <c r="O42" i="14"/>
  <c r="O40" i="14"/>
  <c r="O38" i="14"/>
  <c r="O36" i="14"/>
  <c r="O34" i="14"/>
  <c r="O32" i="14"/>
  <c r="O30" i="14"/>
  <c r="O28" i="14"/>
  <c r="O26" i="14"/>
  <c r="O23" i="14"/>
  <c r="O21" i="14"/>
  <c r="O20" i="14"/>
  <c r="O14" i="14"/>
  <c r="O4" i="14"/>
  <c r="O3" i="14"/>
  <c r="O91" i="14"/>
  <c r="O83" i="14"/>
  <c r="O75" i="14"/>
  <c r="O67" i="14"/>
  <c r="O16" i="14"/>
  <c r="O15" i="14"/>
  <c r="O10" i="14"/>
  <c r="N2" i="14"/>
  <c r="O2" i="14" s="1"/>
  <c r="O93" i="14"/>
  <c r="O85" i="14"/>
  <c r="O77" i="14"/>
  <c r="O69" i="14"/>
  <c r="O61" i="14"/>
  <c r="O59" i="14"/>
  <c r="O57" i="14"/>
  <c r="O55" i="14"/>
  <c r="O53" i="14"/>
  <c r="O51" i="14"/>
  <c r="O49" i="14"/>
  <c r="O47" i="14"/>
  <c r="O45" i="14"/>
  <c r="O43" i="14"/>
  <c r="O41" i="14"/>
  <c r="O39" i="14"/>
  <c r="O37" i="14"/>
  <c r="O35" i="14"/>
  <c r="O33" i="14"/>
  <c r="O31" i="14"/>
  <c r="O29" i="14"/>
  <c r="O27" i="14"/>
  <c r="O25" i="14"/>
  <c r="O17" i="14"/>
  <c r="O12" i="14"/>
  <c r="O11" i="14"/>
  <c r="O6" i="14"/>
  <c r="O97" i="14"/>
  <c r="O87" i="14"/>
  <c r="O79" i="14"/>
  <c r="AG20" i="14"/>
  <c r="AD23" i="14"/>
  <c r="AE26" i="14"/>
  <c r="AG27" i="14"/>
  <c r="AE34" i="14"/>
  <c r="AG35" i="14"/>
  <c r="AE42" i="14"/>
  <c r="AG43" i="14"/>
  <c r="AE50" i="14"/>
  <c r="AG51" i="14"/>
  <c r="AE52" i="14"/>
  <c r="AG53" i="14"/>
  <c r="AE54" i="14"/>
  <c r="AG55" i="14"/>
  <c r="AE56" i="14"/>
  <c r="AG57" i="14"/>
  <c r="AE58" i="14"/>
  <c r="AG59" i="14"/>
  <c r="AE60" i="14"/>
  <c r="AI61" i="14"/>
  <c r="AF66" i="14"/>
  <c r="AG67" i="14"/>
  <c r="AG68" i="14"/>
  <c r="AI69" i="14"/>
  <c r="AF74" i="14"/>
  <c r="AG75" i="14"/>
  <c r="AG76" i="14"/>
  <c r="AI77" i="14"/>
  <c r="M92" i="14"/>
  <c r="O7" i="14"/>
  <c r="O8" i="14"/>
  <c r="AE89" i="14"/>
  <c r="AF21" i="14"/>
  <c r="AG22" i="14"/>
  <c r="AI23" i="14"/>
  <c r="AE24" i="14"/>
  <c r="AG25" i="14"/>
  <c r="AE32" i="14"/>
  <c r="AG33" i="14"/>
  <c r="AE40" i="14"/>
  <c r="AG41" i="14"/>
  <c r="AE48" i="14"/>
  <c r="AG49" i="14"/>
  <c r="AE64" i="14"/>
  <c r="AE65" i="14"/>
  <c r="AE72" i="14"/>
  <c r="AE73" i="14"/>
  <c r="AF18" i="14"/>
  <c r="O19" i="14"/>
  <c r="AE30" i="14"/>
  <c r="AG31" i="14"/>
  <c r="AE38" i="14"/>
  <c r="AG39" i="14"/>
  <c r="AE46" i="14"/>
  <c r="AG47" i="14"/>
  <c r="O63" i="14"/>
  <c r="O71" i="14"/>
  <c r="AI89" i="14"/>
  <c r="AF19" i="14"/>
  <c r="AE28" i="14"/>
  <c r="AG29" i="14"/>
  <c r="AE36" i="14"/>
  <c r="AG37" i="14"/>
  <c r="AE44" i="14"/>
  <c r="AG45" i="14"/>
  <c r="AE81" i="14"/>
  <c r="L84" i="14"/>
  <c r="AE88" i="14"/>
  <c r="L92" i="14"/>
  <c r="L9" i="14"/>
  <c r="L10" i="14"/>
  <c r="M10" i="14" s="1"/>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L23" i="14"/>
  <c r="M23" i="14" s="1"/>
  <c r="AE23" i="14"/>
  <c r="L26" i="14"/>
  <c r="L30" i="14"/>
  <c r="L32" i="14"/>
  <c r="L34" i="14"/>
  <c r="L38" i="14"/>
  <c r="L40" i="14"/>
  <c r="L42" i="14"/>
  <c r="L46" i="14"/>
  <c r="L48" i="14"/>
  <c r="L50" i="14"/>
  <c r="L54" i="14"/>
  <c r="L56" i="14"/>
  <c r="L58" i="14"/>
  <c r="AE62" i="14"/>
  <c r="AE63" i="14"/>
  <c r="L66" i="14"/>
  <c r="M66" i="14" s="1"/>
  <c r="AE70" i="14"/>
  <c r="AE71" i="14"/>
  <c r="AE78" i="14"/>
  <c r="AE79" i="14"/>
  <c r="L82" i="14"/>
  <c r="M82" i="14" s="1"/>
  <c r="M84" i="14"/>
  <c r="AE86" i="14"/>
  <c r="AE87" i="14"/>
  <c r="L90" i="14"/>
  <c r="AI91" i="14"/>
  <c r="AE94" i="14"/>
  <c r="L15" i="14"/>
  <c r="M15" i="14" s="1"/>
  <c r="L11" i="14"/>
  <c r="M11" i="14" s="1"/>
  <c r="L7" i="14"/>
  <c r="L3" i="14"/>
  <c r="M3" i="14" s="1"/>
  <c r="L96" i="14"/>
  <c r="M96" i="14" s="1"/>
  <c r="L93" i="14"/>
  <c r="M93" i="14" s="1"/>
  <c r="L89" i="14"/>
  <c r="M89" i="14" s="1"/>
  <c r="L87" i="14"/>
  <c r="L85" i="14"/>
  <c r="M85" i="14" s="1"/>
  <c r="L81" i="14"/>
  <c r="M81" i="14" s="1"/>
  <c r="L79" i="14"/>
  <c r="M79" i="14" s="1"/>
  <c r="L77" i="14"/>
  <c r="M77" i="14" s="1"/>
  <c r="L73" i="14"/>
  <c r="M73" i="14" s="1"/>
  <c r="L71" i="14"/>
  <c r="L69" i="14"/>
  <c r="M69" i="14" s="1"/>
  <c r="L65" i="14"/>
  <c r="M65" i="14" s="1"/>
  <c r="L63" i="14"/>
  <c r="M63" i="14" s="1"/>
  <c r="L8" i="14"/>
  <c r="M9" i="14"/>
  <c r="L14" i="14"/>
  <c r="M14" i="14" s="1"/>
  <c r="AG23" i="14"/>
  <c r="L18" i="14"/>
  <c r="AD20" i="14"/>
  <c r="L21" i="14"/>
  <c r="M21" i="14" s="1"/>
  <c r="AD21" i="14"/>
  <c r="AE22" i="14"/>
  <c r="AE25" i="14"/>
  <c r="M26" i="14"/>
  <c r="AE27" i="14"/>
  <c r="AE29" i="14"/>
  <c r="M30" i="14"/>
  <c r="AE31" i="14"/>
  <c r="M32" i="14"/>
  <c r="AE33" i="14"/>
  <c r="M34" i="14"/>
  <c r="AE35" i="14"/>
  <c r="AE37" i="14"/>
  <c r="M38" i="14"/>
  <c r="AE39" i="14"/>
  <c r="M40" i="14"/>
  <c r="AE41" i="14"/>
  <c r="M42" i="14"/>
  <c r="AE43" i="14"/>
  <c r="AE45" i="14"/>
  <c r="M46" i="14"/>
  <c r="AE47" i="14"/>
  <c r="M48" i="14"/>
  <c r="AE49" i="14"/>
  <c r="M50" i="14"/>
  <c r="AE51" i="14"/>
  <c r="AE53" i="14"/>
  <c r="M54" i="14"/>
  <c r="AE55" i="14"/>
  <c r="M56" i="14"/>
  <c r="AE57" i="14"/>
  <c r="M58" i="14"/>
  <c r="AE59" i="14"/>
  <c r="AE61" i="14"/>
  <c r="L64" i="14"/>
  <c r="M64" i="14" s="1"/>
  <c r="AI65" i="14"/>
  <c r="AE68" i="14"/>
  <c r="AE69" i="14"/>
  <c r="L72" i="14"/>
  <c r="M72" i="14" s="1"/>
  <c r="AI73" i="14"/>
  <c r="AE76" i="14"/>
  <c r="AE77" i="14"/>
  <c r="L80" i="14"/>
  <c r="M80" i="14" s="1"/>
  <c r="AI81" i="14"/>
  <c r="AE84" i="14"/>
  <c r="AE85" i="14"/>
  <c r="L88" i="14"/>
  <c r="M88" i="14" s="1"/>
  <c r="M90" i="14"/>
  <c r="AE92" i="14"/>
  <c r="AE93" i="14"/>
  <c r="K2" i="14"/>
  <c r="M7" i="14"/>
  <c r="M8" i="14"/>
  <c r="L12" i="14"/>
  <c r="M12" i="14" s="1"/>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A98" i="14"/>
  <c r="AI92" i="14"/>
  <c r="AI90" i="14"/>
  <c r="AI88" i="14"/>
  <c r="AI86" i="14"/>
  <c r="AI84" i="14"/>
  <c r="AI82" i="14"/>
  <c r="AI80" i="14"/>
  <c r="AI78" i="14"/>
  <c r="AI76" i="14"/>
  <c r="AI74" i="14"/>
  <c r="AI72" i="14"/>
  <c r="AI70" i="14"/>
  <c r="AI68" i="14"/>
  <c r="AI66" i="14"/>
  <c r="AI64" i="14"/>
  <c r="AI62" i="14"/>
  <c r="L17" i="14"/>
  <c r="M17" i="14" s="1"/>
  <c r="M18" i="14"/>
  <c r="AE18" i="14"/>
  <c r="AD19" i="14"/>
  <c r="AE20" i="14"/>
  <c r="AE21" i="14"/>
  <c r="AH23" i="14"/>
  <c r="L24" i="14"/>
  <c r="M24" i="14" s="1"/>
  <c r="AI24" i="14"/>
  <c r="L25" i="14"/>
  <c r="M25" i="14" s="1"/>
  <c r="AI26" i="14"/>
  <c r="L27" i="14"/>
  <c r="M27" i="14" s="1"/>
  <c r="AI28" i="14"/>
  <c r="L29" i="14"/>
  <c r="M29" i="14" s="1"/>
  <c r="AI30" i="14"/>
  <c r="L31" i="14"/>
  <c r="M31" i="14" s="1"/>
  <c r="AI32" i="14"/>
  <c r="L33" i="14"/>
  <c r="M33" i="14" s="1"/>
  <c r="AI34" i="14"/>
  <c r="L35" i="14"/>
  <c r="M35" i="14" s="1"/>
  <c r="AI36" i="14"/>
  <c r="L37" i="14"/>
  <c r="M37" i="14" s="1"/>
  <c r="AI38" i="14"/>
  <c r="L39" i="14"/>
  <c r="M39" i="14" s="1"/>
  <c r="AI40" i="14"/>
  <c r="L41" i="14"/>
  <c r="M41" i="14" s="1"/>
  <c r="AI42" i="14"/>
  <c r="L43" i="14"/>
  <c r="M43" i="14" s="1"/>
  <c r="AI44" i="14"/>
  <c r="L45" i="14"/>
  <c r="M45" i="14" s="1"/>
  <c r="AI46" i="14"/>
  <c r="L47" i="14"/>
  <c r="M47" i="14" s="1"/>
  <c r="AI48" i="14"/>
  <c r="L49" i="14"/>
  <c r="M49" i="14" s="1"/>
  <c r="AI50" i="14"/>
  <c r="L51" i="14"/>
  <c r="M51" i="14" s="1"/>
  <c r="AI52" i="14"/>
  <c r="L53" i="14"/>
  <c r="M53" i="14" s="1"/>
  <c r="AI54" i="14"/>
  <c r="L55" i="14"/>
  <c r="M55" i="14" s="1"/>
  <c r="AI56" i="14"/>
  <c r="L57" i="14"/>
  <c r="M57" i="14" s="1"/>
  <c r="AI58" i="14"/>
  <c r="L59" i="14"/>
  <c r="M59" i="14" s="1"/>
  <c r="AI60" i="14"/>
  <c r="L61" i="14"/>
  <c r="M61" i="14" s="1"/>
  <c r="L62" i="14"/>
  <c r="M62" i="14" s="1"/>
  <c r="AI63" i="14"/>
  <c r="AE66" i="14"/>
  <c r="AE67" i="14"/>
  <c r="L70" i="14"/>
  <c r="M70" i="14" s="1"/>
  <c r="M71" i="14"/>
  <c r="AI71" i="14"/>
  <c r="AE74" i="14"/>
  <c r="AE75" i="14"/>
  <c r="L78" i="14"/>
  <c r="M78" i="14" s="1"/>
  <c r="AI79" i="14"/>
  <c r="AE82" i="14"/>
  <c r="AE83" i="14"/>
  <c r="L86" i="14"/>
  <c r="M86" i="14" s="1"/>
  <c r="M87" i="14"/>
  <c r="AI87" i="14"/>
  <c r="AE90" i="14"/>
  <c r="AE91" i="14"/>
  <c r="L94" i="14"/>
  <c r="M94" i="14" s="1"/>
  <c r="AI94" i="14"/>
  <c r="L95" i="14"/>
  <c r="M95" i="14" s="1"/>
  <c r="L97" i="14"/>
  <c r="M97" i="14" s="1"/>
  <c r="AF20" i="14"/>
  <c r="AG21" i="14"/>
  <c r="H48" i="11"/>
  <c r="H42" i="11"/>
  <c r="H38" i="11"/>
  <c r="H32" i="11"/>
  <c r="H26" i="11"/>
  <c r="H22" i="11"/>
  <c r="H16" i="11"/>
  <c r="H47" i="11"/>
  <c r="H41" i="11"/>
  <c r="H35" i="11"/>
  <c r="H31" i="11"/>
  <c r="H25" i="11"/>
  <c r="H21" i="11"/>
  <c r="H15" i="11"/>
  <c r="H44" i="11"/>
  <c r="H40" i="11"/>
  <c r="H34" i="11"/>
  <c r="H28" i="11"/>
  <c r="H24" i="11"/>
  <c r="H18" i="11"/>
  <c r="H14" i="11"/>
  <c r="H49" i="11"/>
  <c r="H43" i="11"/>
  <c r="H39" i="11"/>
  <c r="H33" i="11"/>
  <c r="H27" i="11"/>
  <c r="H23" i="11"/>
  <c r="H17" i="11"/>
  <c r="E51" i="11"/>
  <c r="I51" i="11" s="1"/>
  <c r="F16" i="10"/>
  <c r="B27" i="10" s="1"/>
  <c r="F17" i="10"/>
  <c r="F13" i="10"/>
  <c r="B24" i="10" s="1"/>
  <c r="F14" i="10"/>
  <c r="B25" i="10" s="1"/>
  <c r="F15" i="10"/>
  <c r="B26" i="10" s="1"/>
  <c r="K15" i="10"/>
  <c r="H14" i="10"/>
  <c r="I19" i="10"/>
  <c r="K14" i="10" s="1"/>
  <c r="H15" i="10"/>
  <c r="H16" i="10"/>
  <c r="H17" i="10"/>
  <c r="J17" i="10" s="1"/>
  <c r="H13" i="10"/>
  <c r="K17" i="10"/>
  <c r="K16" i="10"/>
  <c r="I13" i="10"/>
  <c r="K13" i="10" s="1"/>
  <c r="E12" i="6"/>
  <c r="E16" i="6"/>
  <c r="E20" i="6"/>
  <c r="E24" i="6"/>
  <c r="E28" i="6"/>
  <c r="E32" i="6"/>
  <c r="E36" i="6"/>
  <c r="E40" i="6"/>
  <c r="E44" i="6"/>
  <c r="E48" i="6"/>
  <c r="E52" i="6"/>
  <c r="E56" i="6"/>
  <c r="E60" i="6"/>
  <c r="E64" i="6"/>
  <c r="E68" i="6"/>
  <c r="E72" i="6"/>
  <c r="E76" i="6"/>
  <c r="E80" i="6"/>
  <c r="E84" i="6"/>
  <c r="E88" i="6"/>
  <c r="E92" i="6"/>
  <c r="E96" i="6"/>
  <c r="E100" i="6"/>
  <c r="E104" i="6"/>
  <c r="E108" i="6"/>
  <c r="E112" i="6"/>
  <c r="E116" i="6"/>
  <c r="E120" i="6"/>
  <c r="E124" i="6"/>
  <c r="E128" i="6"/>
  <c r="E132" i="6"/>
  <c r="E136" i="6"/>
  <c r="E140" i="6"/>
  <c r="E144" i="6"/>
  <c r="E148" i="6"/>
  <c r="E152" i="6"/>
  <c r="E9" i="6"/>
  <c r="E13" i="6"/>
  <c r="E17" i="6"/>
  <c r="E21" i="6"/>
  <c r="E25" i="6"/>
  <c r="E29" i="6"/>
  <c r="E33" i="6"/>
  <c r="E37" i="6"/>
  <c r="E41" i="6"/>
  <c r="E45" i="6"/>
  <c r="E49" i="6"/>
  <c r="E53" i="6"/>
  <c r="E57" i="6"/>
  <c r="E61" i="6"/>
  <c r="E65" i="6"/>
  <c r="E69" i="6"/>
  <c r="E73" i="6"/>
  <c r="E77" i="6"/>
  <c r="E81" i="6"/>
  <c r="E85" i="6"/>
  <c r="E89" i="6"/>
  <c r="E93" i="6"/>
  <c r="E97" i="6"/>
  <c r="E101" i="6"/>
  <c r="E105" i="6"/>
  <c r="E109" i="6"/>
  <c r="E113" i="6"/>
  <c r="E117" i="6"/>
  <c r="E121" i="6"/>
  <c r="E125" i="6"/>
  <c r="E129" i="6"/>
  <c r="E133" i="6"/>
  <c r="E137" i="6"/>
  <c r="E141" i="6"/>
  <c r="E145" i="6"/>
  <c r="E149" i="6"/>
  <c r="E153" i="6"/>
  <c r="E10" i="6"/>
  <c r="E14" i="6"/>
  <c r="E18" i="6"/>
  <c r="E22" i="6"/>
  <c r="E26" i="6"/>
  <c r="E30" i="6"/>
  <c r="E34" i="6"/>
  <c r="E38" i="6"/>
  <c r="E42" i="6"/>
  <c r="E46" i="6"/>
  <c r="E50" i="6"/>
  <c r="E54" i="6"/>
  <c r="E58" i="6"/>
  <c r="E62" i="6"/>
  <c r="E66" i="6"/>
  <c r="E70" i="6"/>
  <c r="E74" i="6"/>
  <c r="E78" i="6"/>
  <c r="E82" i="6"/>
  <c r="E86" i="6"/>
  <c r="E90" i="6"/>
  <c r="E94" i="6"/>
  <c r="E98" i="6"/>
  <c r="E102" i="6"/>
  <c r="E106" i="6"/>
  <c r="E110" i="6"/>
  <c r="E114" i="6"/>
  <c r="E118" i="6"/>
  <c r="E122" i="6"/>
  <c r="E126" i="6"/>
  <c r="E130" i="6"/>
  <c r="E134" i="6"/>
  <c r="E138" i="6"/>
  <c r="E142" i="6"/>
  <c r="E146" i="6"/>
  <c r="E150" i="6"/>
  <c r="E154" i="6"/>
  <c r="E11" i="6"/>
  <c r="E15" i="6"/>
  <c r="E19" i="6"/>
  <c r="E23" i="6"/>
  <c r="E27" i="6"/>
  <c r="E31" i="6"/>
  <c r="E35" i="6"/>
  <c r="E39" i="6"/>
  <c r="E43" i="6"/>
  <c r="E47" i="6"/>
  <c r="E51" i="6"/>
  <c r="E55" i="6"/>
  <c r="E59" i="6"/>
  <c r="E63" i="6"/>
  <c r="E67" i="6"/>
  <c r="E71" i="6"/>
  <c r="E75" i="6"/>
  <c r="E79" i="6"/>
  <c r="E83" i="6"/>
  <c r="E87" i="6"/>
  <c r="E91" i="6"/>
  <c r="E95" i="6"/>
  <c r="E99" i="6"/>
  <c r="E103" i="6"/>
  <c r="E107" i="6"/>
  <c r="E111" i="6"/>
  <c r="E115" i="6"/>
  <c r="E119" i="6"/>
  <c r="E123" i="6"/>
  <c r="E127" i="6"/>
  <c r="E131" i="6"/>
  <c r="E135" i="6"/>
  <c r="E139" i="6"/>
  <c r="E143" i="6"/>
  <c r="E147" i="6"/>
  <c r="E151" i="6"/>
  <c r="E155" i="6"/>
  <c r="J4"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L4" i="6"/>
  <c r="P4" i="6"/>
  <c r="X4" i="6"/>
  <c r="AB4" i="6"/>
  <c r="AJ4"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T4" i="6"/>
  <c r="F804" i="6"/>
  <c r="F803" i="6"/>
  <c r="F802" i="6"/>
  <c r="F801" i="6"/>
  <c r="F800" i="6"/>
  <c r="F799" i="6"/>
  <c r="E804" i="6"/>
  <c r="E802" i="6"/>
  <c r="E800"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803" i="6"/>
  <c r="E801" i="6"/>
  <c r="E799" i="6"/>
  <c r="F757" i="6"/>
  <c r="F756" i="6"/>
  <c r="F755" i="6"/>
  <c r="F759" i="6"/>
  <c r="F758" i="6"/>
  <c r="E757" i="6"/>
  <c r="E755" i="6"/>
  <c r="E754" i="6"/>
  <c r="E753" i="6"/>
  <c r="E752" i="6"/>
  <c r="E751" i="6"/>
  <c r="E750" i="6"/>
  <c r="E749" i="6"/>
  <c r="E748" i="6"/>
  <c r="E747" i="6"/>
  <c r="E756" i="6"/>
  <c r="F760" i="6"/>
  <c r="F746" i="6"/>
  <c r="F744" i="6"/>
  <c r="F742" i="6"/>
  <c r="F740" i="6"/>
  <c r="F738" i="6"/>
  <c r="F736" i="6"/>
  <c r="F734" i="6"/>
  <c r="F732" i="6"/>
  <c r="F730" i="6"/>
  <c r="F728" i="6"/>
  <c r="E727" i="6"/>
  <c r="E726" i="6"/>
  <c r="E725" i="6"/>
  <c r="E724" i="6"/>
  <c r="F754" i="6"/>
  <c r="F753" i="6"/>
  <c r="F752" i="6"/>
  <c r="E746" i="6"/>
  <c r="F745" i="6"/>
  <c r="F743" i="6"/>
  <c r="F741" i="6"/>
  <c r="F739" i="6"/>
  <c r="F737" i="6"/>
  <c r="F735" i="6"/>
  <c r="F751" i="6"/>
  <c r="F750" i="6"/>
  <c r="F749" i="6"/>
  <c r="F748" i="6"/>
  <c r="F747" i="6"/>
  <c r="E745" i="6"/>
  <c r="E743" i="6"/>
  <c r="E741" i="6"/>
  <c r="E740" i="6"/>
  <c r="E738" i="6"/>
  <c r="E736" i="6"/>
  <c r="E734" i="6"/>
  <c r="F733" i="6"/>
  <c r="F731" i="6"/>
  <c r="F729" i="6"/>
  <c r="F727" i="6"/>
  <c r="F725" i="6"/>
  <c r="E744" i="6"/>
  <c r="E733" i="6"/>
  <c r="E731" i="6"/>
  <c r="E729"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E742" i="6"/>
  <c r="E739" i="6"/>
  <c r="E737" i="6"/>
  <c r="E735" i="6"/>
  <c r="F726" i="6"/>
  <c r="E732" i="6"/>
  <c r="E730" i="6"/>
  <c r="E728" i="6"/>
  <c r="E711" i="6"/>
  <c r="E709" i="6"/>
  <c r="E707" i="6"/>
  <c r="E705" i="6"/>
  <c r="E703" i="6"/>
  <c r="E701" i="6"/>
  <c r="E699" i="6"/>
  <c r="E697" i="6"/>
  <c r="E695" i="6"/>
  <c r="E693" i="6"/>
  <c r="F691" i="6"/>
  <c r="F690" i="6"/>
  <c r="F689" i="6"/>
  <c r="F688" i="6"/>
  <c r="F687" i="6"/>
  <c r="F686" i="6"/>
  <c r="E723" i="6"/>
  <c r="E722" i="6"/>
  <c r="E721" i="6"/>
  <c r="E720" i="6"/>
  <c r="E719" i="6"/>
  <c r="E718" i="6"/>
  <c r="E717" i="6"/>
  <c r="E716" i="6"/>
  <c r="E715" i="6"/>
  <c r="E714" i="6"/>
  <c r="E713" i="6"/>
  <c r="E712" i="6"/>
  <c r="E710" i="6"/>
  <c r="F724" i="6"/>
  <c r="E708" i="6"/>
  <c r="E690" i="6"/>
  <c r="F685" i="6"/>
  <c r="F684" i="6"/>
  <c r="F683" i="6"/>
  <c r="F682" i="6"/>
  <c r="F681" i="6"/>
  <c r="F680" i="6"/>
  <c r="F679" i="6"/>
  <c r="F678" i="6"/>
  <c r="F677" i="6"/>
  <c r="F676" i="6"/>
  <c r="F675" i="6"/>
  <c r="F674" i="6"/>
  <c r="F673" i="6"/>
  <c r="F672" i="6"/>
  <c r="F671" i="6"/>
  <c r="F670" i="6"/>
  <c r="F669" i="6"/>
  <c r="F668" i="6"/>
  <c r="F667" i="6"/>
  <c r="E706" i="6"/>
  <c r="E694" i="6"/>
  <c r="E691" i="6"/>
  <c r="E688" i="6"/>
  <c r="E685" i="6"/>
  <c r="E683" i="6"/>
  <c r="E681" i="6"/>
  <c r="E679" i="6"/>
  <c r="E677" i="6"/>
  <c r="E675" i="6"/>
  <c r="E673" i="6"/>
  <c r="E671" i="6"/>
  <c r="E704" i="6"/>
  <c r="E702" i="6"/>
  <c r="E700" i="6"/>
  <c r="E692" i="6"/>
  <c r="E687" i="6"/>
  <c r="E698" i="6"/>
  <c r="E689" i="6"/>
  <c r="E684" i="6"/>
  <c r="E682" i="6"/>
  <c r="E680" i="6"/>
  <c r="E678" i="6"/>
  <c r="E676" i="6"/>
  <c r="E674" i="6"/>
  <c r="E672" i="6"/>
  <c r="E670" i="6"/>
  <c r="E668" i="6"/>
  <c r="E666" i="6"/>
  <c r="E665" i="6"/>
  <c r="E664" i="6"/>
  <c r="E663" i="6"/>
  <c r="E662" i="6"/>
  <c r="E661" i="6"/>
  <c r="E660" i="6"/>
  <c r="E659" i="6"/>
  <c r="E658" i="6"/>
  <c r="E696" i="6"/>
  <c r="E686" i="6"/>
  <c r="E669" i="6"/>
  <c r="F657" i="6"/>
  <c r="F655" i="6"/>
  <c r="F653" i="6"/>
  <c r="F651" i="6"/>
  <c r="F649" i="6"/>
  <c r="E657" i="6"/>
  <c r="E655" i="6"/>
  <c r="E653" i="6"/>
  <c r="E651" i="6"/>
  <c r="E649" i="6"/>
  <c r="F656" i="6"/>
  <c r="F654" i="6"/>
  <c r="F652" i="6"/>
  <c r="F650" i="6"/>
  <c r="F648" i="6"/>
  <c r="F646"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E667" i="6"/>
  <c r="F666" i="6"/>
  <c r="F665" i="6"/>
  <c r="F664" i="6"/>
  <c r="F663" i="6"/>
  <c r="F662" i="6"/>
  <c r="F661" i="6"/>
  <c r="F660" i="6"/>
  <c r="F659" i="6"/>
  <c r="F658" i="6"/>
  <c r="E654" i="6"/>
  <c r="E647" i="6"/>
  <c r="E645" i="6"/>
  <c r="E656" i="6"/>
  <c r="E644" i="6"/>
  <c r="E642" i="6"/>
  <c r="E640" i="6"/>
  <c r="E638" i="6"/>
  <c r="E636" i="6"/>
  <c r="E634" i="6"/>
  <c r="E632" i="6"/>
  <c r="E630" i="6"/>
  <c r="E628" i="6"/>
  <c r="E626" i="6"/>
  <c r="E624" i="6"/>
  <c r="E622" i="6"/>
  <c r="E620" i="6"/>
  <c r="E618" i="6"/>
  <c r="E616" i="6"/>
  <c r="E614" i="6"/>
  <c r="E612" i="6"/>
  <c r="E610" i="6"/>
  <c r="E608" i="6"/>
  <c r="E606" i="6"/>
  <c r="E604" i="6"/>
  <c r="E602"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E650" i="6"/>
  <c r="E648" i="6"/>
  <c r="E646" i="6"/>
  <c r="E600" i="6"/>
  <c r="E599" i="6"/>
  <c r="E598" i="6"/>
  <c r="E597" i="6"/>
  <c r="E596" i="6"/>
  <c r="E595" i="6"/>
  <c r="E594" i="6"/>
  <c r="E593" i="6"/>
  <c r="E652" i="6"/>
  <c r="F647" i="6"/>
  <c r="F645" i="6"/>
  <c r="E643" i="6"/>
  <c r="E641" i="6"/>
  <c r="E639" i="6"/>
  <c r="E637" i="6"/>
  <c r="E635" i="6"/>
  <c r="E633" i="6"/>
  <c r="E631" i="6"/>
  <c r="E629" i="6"/>
  <c r="E627" i="6"/>
  <c r="E625" i="6"/>
  <c r="E623" i="6"/>
  <c r="E621" i="6"/>
  <c r="E619" i="6"/>
  <c r="E617" i="6"/>
  <c r="E615" i="6"/>
  <c r="E613" i="6"/>
  <c r="E611" i="6"/>
  <c r="E609" i="6"/>
  <c r="E607" i="6"/>
  <c r="E605" i="6"/>
  <c r="E603" i="6"/>
  <c r="E601" i="6"/>
  <c r="E552" i="6"/>
  <c r="E551"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4" i="6"/>
  <c r="E562" i="6"/>
  <c r="E560" i="6"/>
  <c r="E558" i="6"/>
  <c r="E556" i="6"/>
  <c r="E554" i="6"/>
  <c r="F552" i="6"/>
  <c r="F550" i="6"/>
  <c r="F548" i="6"/>
  <c r="F546" i="6"/>
  <c r="F544" i="6"/>
  <c r="F542" i="6"/>
  <c r="F540" i="6"/>
  <c r="F538" i="6"/>
  <c r="F536" i="6"/>
  <c r="F534" i="6"/>
  <c r="F532" i="6"/>
  <c r="F530" i="6"/>
  <c r="F528" i="6"/>
  <c r="F526" i="6"/>
  <c r="F524" i="6"/>
  <c r="F522" i="6"/>
  <c r="F520" i="6"/>
  <c r="F518" i="6"/>
  <c r="F516" i="6"/>
  <c r="F514" i="6"/>
  <c r="F512" i="6"/>
  <c r="F510" i="6"/>
  <c r="F508" i="6"/>
  <c r="F506" i="6"/>
  <c r="F504" i="6"/>
  <c r="F502" i="6"/>
  <c r="F500" i="6"/>
  <c r="F498" i="6"/>
  <c r="F496" i="6"/>
  <c r="F494" i="6"/>
  <c r="F492" i="6"/>
  <c r="F490" i="6"/>
  <c r="F488" i="6"/>
  <c r="F486" i="6"/>
  <c r="F484" i="6"/>
  <c r="F482" i="6"/>
  <c r="F480" i="6"/>
  <c r="F478" i="6"/>
  <c r="F476" i="6"/>
  <c r="F474" i="6"/>
  <c r="F472" i="6"/>
  <c r="F470" i="6"/>
  <c r="F468" i="6"/>
  <c r="F466" i="6"/>
  <c r="F464" i="6"/>
  <c r="E550" i="6"/>
  <c r="E548" i="6"/>
  <c r="E546" i="6"/>
  <c r="E544" i="6"/>
  <c r="E542" i="6"/>
  <c r="E540" i="6"/>
  <c r="E538" i="6"/>
  <c r="E536" i="6"/>
  <c r="E534" i="6"/>
  <c r="E532" i="6"/>
  <c r="E530" i="6"/>
  <c r="E528" i="6"/>
  <c r="E526" i="6"/>
  <c r="E524" i="6"/>
  <c r="E522" i="6"/>
  <c r="E520" i="6"/>
  <c r="E518" i="6"/>
  <c r="E516" i="6"/>
  <c r="E514" i="6"/>
  <c r="E512" i="6"/>
  <c r="E510" i="6"/>
  <c r="E508" i="6"/>
  <c r="E506" i="6"/>
  <c r="E504" i="6"/>
  <c r="E502" i="6"/>
  <c r="E500" i="6"/>
  <c r="E498" i="6"/>
  <c r="E496" i="6"/>
  <c r="E494" i="6"/>
  <c r="E492" i="6"/>
  <c r="E490" i="6"/>
  <c r="E488" i="6"/>
  <c r="E486" i="6"/>
  <c r="E484" i="6"/>
  <c r="E482" i="6"/>
  <c r="E480" i="6"/>
  <c r="E478" i="6"/>
  <c r="E476" i="6"/>
  <c r="E474" i="6"/>
  <c r="E472" i="6"/>
  <c r="E470" i="6"/>
  <c r="E468" i="6"/>
  <c r="E466" i="6"/>
  <c r="E464" i="6"/>
  <c r="E462" i="6"/>
  <c r="E460" i="6"/>
  <c r="E458" i="6"/>
  <c r="E565" i="6"/>
  <c r="E563" i="6"/>
  <c r="E561" i="6"/>
  <c r="E559" i="6"/>
  <c r="E557" i="6"/>
  <c r="E555" i="6"/>
  <c r="E553" i="6"/>
  <c r="F549" i="6"/>
  <c r="F547" i="6"/>
  <c r="F545" i="6"/>
  <c r="F543" i="6"/>
  <c r="F541" i="6"/>
  <c r="F539" i="6"/>
  <c r="F537" i="6"/>
  <c r="F535" i="6"/>
  <c r="F533" i="6"/>
  <c r="F531" i="6"/>
  <c r="F529" i="6"/>
  <c r="F527" i="6"/>
  <c r="F525" i="6"/>
  <c r="F523" i="6"/>
  <c r="F521" i="6"/>
  <c r="F519" i="6"/>
  <c r="F517" i="6"/>
  <c r="F515" i="6"/>
  <c r="F513" i="6"/>
  <c r="F511" i="6"/>
  <c r="F509" i="6"/>
  <c r="F507" i="6"/>
  <c r="F505" i="6"/>
  <c r="F503" i="6"/>
  <c r="F501" i="6"/>
  <c r="F499" i="6"/>
  <c r="F497" i="6"/>
  <c r="F495" i="6"/>
  <c r="F493" i="6"/>
  <c r="F491" i="6"/>
  <c r="F489" i="6"/>
  <c r="F487" i="6"/>
  <c r="F485" i="6"/>
  <c r="F483" i="6"/>
  <c r="F481" i="6"/>
  <c r="F479" i="6"/>
  <c r="F477" i="6"/>
  <c r="F475" i="6"/>
  <c r="F473" i="6"/>
  <c r="F471" i="6"/>
  <c r="F469" i="6"/>
  <c r="F467" i="6"/>
  <c r="F465" i="6"/>
  <c r="F463" i="6"/>
  <c r="F551" i="6"/>
  <c r="E549" i="6"/>
  <c r="E547" i="6"/>
  <c r="E545" i="6"/>
  <c r="E543" i="6"/>
  <c r="E541" i="6"/>
  <c r="E539" i="6"/>
  <c r="E537" i="6"/>
  <c r="E535" i="6"/>
  <c r="E533" i="6"/>
  <c r="E531" i="6"/>
  <c r="E529" i="6"/>
  <c r="E527" i="6"/>
  <c r="E525" i="6"/>
  <c r="E523" i="6"/>
  <c r="E521" i="6"/>
  <c r="E519" i="6"/>
  <c r="E517" i="6"/>
  <c r="E515" i="6"/>
  <c r="E513" i="6"/>
  <c r="E511" i="6"/>
  <c r="E509" i="6"/>
  <c r="E507" i="6"/>
  <c r="E505" i="6"/>
  <c r="E503" i="6"/>
  <c r="E501" i="6"/>
  <c r="E499" i="6"/>
  <c r="E497" i="6"/>
  <c r="E495" i="6"/>
  <c r="E493" i="6"/>
  <c r="E491" i="6"/>
  <c r="E489" i="6"/>
  <c r="E487" i="6"/>
  <c r="E485" i="6"/>
  <c r="E483" i="6"/>
  <c r="E481" i="6"/>
  <c r="E479" i="6"/>
  <c r="E477" i="6"/>
  <c r="E475" i="6"/>
  <c r="E473" i="6"/>
  <c r="E471" i="6"/>
  <c r="E469" i="6"/>
  <c r="E467" i="6"/>
  <c r="E465" i="6"/>
  <c r="E463" i="6"/>
  <c r="E461" i="6"/>
  <c r="E459" i="6"/>
  <c r="F457" i="6"/>
  <c r="F456" i="6"/>
  <c r="F455" i="6"/>
  <c r="F454" i="6"/>
  <c r="F453" i="6"/>
  <c r="F452" i="6"/>
  <c r="F451" i="6"/>
  <c r="F450" i="6"/>
  <c r="F449" i="6"/>
  <c r="F448" i="6"/>
  <c r="F447" i="6"/>
  <c r="F446" i="6"/>
  <c r="F445" i="6"/>
  <c r="F444" i="6"/>
  <c r="F443" i="6"/>
  <c r="F442" i="6"/>
  <c r="F441" i="6"/>
  <c r="F440" i="6"/>
  <c r="F439" i="6"/>
  <c r="F459" i="6"/>
  <c r="E438" i="6"/>
  <c r="E437" i="6"/>
  <c r="E436" i="6"/>
  <c r="E435" i="6"/>
  <c r="E434" i="6"/>
  <c r="E433" i="6"/>
  <c r="E432" i="6"/>
  <c r="E431" i="6"/>
  <c r="E430" i="6"/>
  <c r="E429" i="6"/>
  <c r="E428" i="6"/>
  <c r="E427" i="6"/>
  <c r="E426" i="6"/>
  <c r="E425" i="6"/>
  <c r="E424" i="6"/>
  <c r="F462" i="6"/>
  <c r="F458" i="6"/>
  <c r="E457" i="6"/>
  <c r="E456" i="6"/>
  <c r="E455" i="6"/>
  <c r="E454" i="6"/>
  <c r="E453" i="6"/>
  <c r="E452" i="6"/>
  <c r="E451" i="6"/>
  <c r="E450" i="6"/>
  <c r="E449" i="6"/>
  <c r="E448" i="6"/>
  <c r="E447" i="6"/>
  <c r="E446" i="6"/>
  <c r="E445" i="6"/>
  <c r="E444" i="6"/>
  <c r="E443" i="6"/>
  <c r="E442" i="6"/>
  <c r="E441" i="6"/>
  <c r="E440" i="6"/>
  <c r="E439" i="6"/>
  <c r="F461" i="6"/>
  <c r="F436" i="6"/>
  <c r="F432" i="6"/>
  <c r="F428" i="6"/>
  <c r="F424" i="6"/>
  <c r="F423" i="6"/>
  <c r="F420" i="6"/>
  <c r="F418" i="6"/>
  <c r="F416" i="6"/>
  <c r="F414" i="6"/>
  <c r="F412" i="6"/>
  <c r="F410" i="6"/>
  <c r="F408" i="6"/>
  <c r="F406" i="6"/>
  <c r="F404" i="6"/>
  <c r="F402" i="6"/>
  <c r="F400" i="6"/>
  <c r="F398" i="6"/>
  <c r="F396" i="6"/>
  <c r="F394" i="6"/>
  <c r="F392" i="6"/>
  <c r="F390" i="6"/>
  <c r="F388" i="6"/>
  <c r="F386" i="6"/>
  <c r="F384" i="6"/>
  <c r="F382" i="6"/>
  <c r="F380" i="6"/>
  <c r="F378" i="6"/>
  <c r="F376" i="6"/>
  <c r="F374" i="6"/>
  <c r="F372" i="6"/>
  <c r="F370" i="6"/>
  <c r="F368" i="6"/>
  <c r="F366" i="6"/>
  <c r="F364" i="6"/>
  <c r="F362" i="6"/>
  <c r="F360" i="6"/>
  <c r="F358" i="6"/>
  <c r="F356" i="6"/>
  <c r="F354" i="6"/>
  <c r="F352" i="6"/>
  <c r="F350" i="6"/>
  <c r="F348" i="6"/>
  <c r="F346" i="6"/>
  <c r="F344" i="6"/>
  <c r="F342" i="6"/>
  <c r="F437" i="6"/>
  <c r="F433" i="6"/>
  <c r="F429" i="6"/>
  <c r="F425" i="6"/>
  <c r="E423" i="6"/>
  <c r="F422" i="6"/>
  <c r="E420" i="6"/>
  <c r="E418" i="6"/>
  <c r="E416" i="6"/>
  <c r="E414" i="6"/>
  <c r="E412" i="6"/>
  <c r="E410" i="6"/>
  <c r="E408" i="6"/>
  <c r="E406" i="6"/>
  <c r="E404" i="6"/>
  <c r="E402" i="6"/>
  <c r="E400" i="6"/>
  <c r="E398" i="6"/>
  <c r="E396" i="6"/>
  <c r="E394" i="6"/>
  <c r="E392" i="6"/>
  <c r="E390" i="6"/>
  <c r="E388" i="6"/>
  <c r="E386" i="6"/>
  <c r="E384" i="6"/>
  <c r="E382" i="6"/>
  <c r="E380" i="6"/>
  <c r="E378" i="6"/>
  <c r="E376" i="6"/>
  <c r="E374" i="6"/>
  <c r="E372" i="6"/>
  <c r="E370" i="6"/>
  <c r="E368" i="6"/>
  <c r="E366" i="6"/>
  <c r="E364" i="6"/>
  <c r="E362" i="6"/>
  <c r="E360" i="6"/>
  <c r="E358" i="6"/>
  <c r="E356" i="6"/>
  <c r="E354" i="6"/>
  <c r="E352" i="6"/>
  <c r="E350" i="6"/>
  <c r="E348" i="6"/>
  <c r="E346" i="6"/>
  <c r="E344" i="6"/>
  <c r="E342" i="6"/>
  <c r="F460" i="6"/>
  <c r="F438" i="6"/>
  <c r="F434" i="6"/>
  <c r="F430" i="6"/>
  <c r="F426" i="6"/>
  <c r="E422" i="6"/>
  <c r="F421" i="6"/>
  <c r="F419" i="6"/>
  <c r="F417" i="6"/>
  <c r="F415" i="6"/>
  <c r="F413" i="6"/>
  <c r="F411" i="6"/>
  <c r="F409" i="6"/>
  <c r="F407" i="6"/>
  <c r="F405" i="6"/>
  <c r="F403" i="6"/>
  <c r="F401" i="6"/>
  <c r="F399" i="6"/>
  <c r="F397" i="6"/>
  <c r="F395" i="6"/>
  <c r="F393" i="6"/>
  <c r="F391" i="6"/>
  <c r="F389" i="6"/>
  <c r="F387" i="6"/>
  <c r="F385" i="6"/>
  <c r="F383" i="6"/>
  <c r="F381" i="6"/>
  <c r="F379" i="6"/>
  <c r="F377" i="6"/>
  <c r="F375" i="6"/>
  <c r="F373" i="6"/>
  <c r="F371" i="6"/>
  <c r="F369" i="6"/>
  <c r="F367" i="6"/>
  <c r="F365" i="6"/>
  <c r="F363" i="6"/>
  <c r="F435" i="6"/>
  <c r="F431" i="6"/>
  <c r="F427" i="6"/>
  <c r="E421" i="6"/>
  <c r="E419" i="6"/>
  <c r="E417" i="6"/>
  <c r="E415" i="6"/>
  <c r="E413" i="6"/>
  <c r="E411" i="6"/>
  <c r="E409" i="6"/>
  <c r="E407" i="6"/>
  <c r="E405" i="6"/>
  <c r="E403" i="6"/>
  <c r="E401" i="6"/>
  <c r="E399" i="6"/>
  <c r="E397" i="6"/>
  <c r="E395" i="6"/>
  <c r="E393" i="6"/>
  <c r="E391" i="6"/>
  <c r="E389" i="6"/>
  <c r="E387" i="6"/>
  <c r="E385" i="6"/>
  <c r="E383" i="6"/>
  <c r="E381" i="6"/>
  <c r="E379" i="6"/>
  <c r="E377" i="6"/>
  <c r="E375" i="6"/>
  <c r="E373" i="6"/>
  <c r="E371" i="6"/>
  <c r="E369" i="6"/>
  <c r="E367" i="6"/>
  <c r="E365" i="6"/>
  <c r="E363" i="6"/>
  <c r="E361" i="6"/>
  <c r="E359" i="6"/>
  <c r="E357" i="6"/>
  <c r="E355" i="6"/>
  <c r="E353" i="6"/>
  <c r="E351" i="6"/>
  <c r="F345" i="6"/>
  <c r="E343" i="6"/>
  <c r="F341" i="6"/>
  <c r="F340" i="6"/>
  <c r="F338" i="6"/>
  <c r="F336" i="6"/>
  <c r="F334" i="6"/>
  <c r="F332" i="6"/>
  <c r="F330" i="6"/>
  <c r="F328" i="6"/>
  <c r="F326" i="6"/>
  <c r="F324" i="6"/>
  <c r="F322" i="6"/>
  <c r="F320" i="6"/>
  <c r="F318" i="6"/>
  <c r="F316" i="6"/>
  <c r="F314" i="6"/>
  <c r="F312" i="6"/>
  <c r="F310" i="6"/>
  <c r="F308" i="6"/>
  <c r="F306" i="6"/>
  <c r="F304" i="6"/>
  <c r="F302" i="6"/>
  <c r="F300" i="6"/>
  <c r="F298" i="6"/>
  <c r="F296" i="6"/>
  <c r="F294" i="6"/>
  <c r="F292" i="6"/>
  <c r="F290" i="6"/>
  <c r="F288" i="6"/>
  <c r="F286" i="6"/>
  <c r="F284" i="6"/>
  <c r="F282" i="6"/>
  <c r="F280" i="6"/>
  <c r="F278" i="6"/>
  <c r="F276" i="6"/>
  <c r="F274" i="6"/>
  <c r="F272" i="6"/>
  <c r="F270" i="6"/>
  <c r="F268" i="6"/>
  <c r="F266" i="6"/>
  <c r="F264" i="6"/>
  <c r="F262" i="6"/>
  <c r="F260" i="6"/>
  <c r="F258" i="6"/>
  <c r="F256" i="6"/>
  <c r="F254" i="6"/>
  <c r="F252" i="6"/>
  <c r="F250" i="6"/>
  <c r="F248" i="6"/>
  <c r="F246" i="6"/>
  <c r="F347" i="6"/>
  <c r="E345" i="6"/>
  <c r="E341" i="6"/>
  <c r="E340" i="6"/>
  <c r="E338" i="6"/>
  <c r="E336" i="6"/>
  <c r="E334" i="6"/>
  <c r="E332" i="6"/>
  <c r="E330" i="6"/>
  <c r="E328" i="6"/>
  <c r="E326" i="6"/>
  <c r="E324" i="6"/>
  <c r="E322" i="6"/>
  <c r="E320" i="6"/>
  <c r="E318" i="6"/>
  <c r="E316" i="6"/>
  <c r="E314" i="6"/>
  <c r="E312" i="6"/>
  <c r="E310" i="6"/>
  <c r="E308" i="6"/>
  <c r="E306" i="6"/>
  <c r="E304" i="6"/>
  <c r="E302" i="6"/>
  <c r="E300" i="6"/>
  <c r="E298" i="6"/>
  <c r="E296" i="6"/>
  <c r="E294" i="6"/>
  <c r="E292" i="6"/>
  <c r="E290" i="6"/>
  <c r="E288" i="6"/>
  <c r="E286" i="6"/>
  <c r="E284" i="6"/>
  <c r="E282" i="6"/>
  <c r="E280" i="6"/>
  <c r="E278" i="6"/>
  <c r="E276" i="6"/>
  <c r="E274" i="6"/>
  <c r="E272" i="6"/>
  <c r="E270" i="6"/>
  <c r="E268" i="6"/>
  <c r="E266" i="6"/>
  <c r="E264" i="6"/>
  <c r="E262" i="6"/>
  <c r="E260" i="6"/>
  <c r="E258" i="6"/>
  <c r="E256" i="6"/>
  <c r="E254" i="6"/>
  <c r="E252" i="6"/>
  <c r="E250" i="6"/>
  <c r="E248" i="6"/>
  <c r="E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361" i="6"/>
  <c r="F359" i="6"/>
  <c r="F357" i="6"/>
  <c r="F355" i="6"/>
  <c r="F353" i="6"/>
  <c r="F349" i="6"/>
  <c r="E347" i="6"/>
  <c r="F339" i="6"/>
  <c r="F337" i="6"/>
  <c r="F335" i="6"/>
  <c r="F333" i="6"/>
  <c r="F331" i="6"/>
  <c r="F329" i="6"/>
  <c r="F327" i="6"/>
  <c r="F325" i="6"/>
  <c r="F323" i="6"/>
  <c r="F321" i="6"/>
  <c r="F319" i="6"/>
  <c r="F317" i="6"/>
  <c r="F315" i="6"/>
  <c r="F313" i="6"/>
  <c r="F311" i="6"/>
  <c r="F309" i="6"/>
  <c r="F307" i="6"/>
  <c r="F305" i="6"/>
  <c r="F303" i="6"/>
  <c r="F301" i="6"/>
  <c r="F299" i="6"/>
  <c r="F297" i="6"/>
  <c r="F295" i="6"/>
  <c r="F293" i="6"/>
  <c r="F291" i="6"/>
  <c r="F289" i="6"/>
  <c r="F287" i="6"/>
  <c r="F285" i="6"/>
  <c r="F283" i="6"/>
  <c r="F281" i="6"/>
  <c r="F279" i="6"/>
  <c r="F277" i="6"/>
  <c r="F275" i="6"/>
  <c r="F273" i="6"/>
  <c r="F271" i="6"/>
  <c r="F269" i="6"/>
  <c r="F267" i="6"/>
  <c r="F265" i="6"/>
  <c r="F263" i="6"/>
  <c r="F261" i="6"/>
  <c r="F259" i="6"/>
  <c r="F257" i="6"/>
  <c r="F255" i="6"/>
  <c r="F253" i="6"/>
  <c r="F251" i="6"/>
  <c r="F249" i="6"/>
  <c r="F247" i="6"/>
  <c r="E245" i="6"/>
  <c r="E244" i="6"/>
  <c r="E243" i="6"/>
  <c r="E242" i="6"/>
  <c r="F351" i="6"/>
  <c r="E349" i="6"/>
  <c r="F343" i="6"/>
  <c r="E339" i="6"/>
  <c r="E337" i="6"/>
  <c r="E335" i="6"/>
  <c r="E333" i="6"/>
  <c r="E331" i="6"/>
  <c r="E329" i="6"/>
  <c r="E327" i="6"/>
  <c r="E325" i="6"/>
  <c r="E323" i="6"/>
  <c r="E321" i="6"/>
  <c r="E319" i="6"/>
  <c r="E317" i="6"/>
  <c r="E315" i="6"/>
  <c r="E313" i="6"/>
  <c r="E311" i="6"/>
  <c r="E309" i="6"/>
  <c r="E307" i="6"/>
  <c r="E305" i="6"/>
  <c r="E303" i="6"/>
  <c r="E301" i="6"/>
  <c r="E299" i="6"/>
  <c r="E297" i="6"/>
  <c r="E295" i="6"/>
  <c r="E293" i="6"/>
  <c r="E291" i="6"/>
  <c r="E289" i="6"/>
  <c r="E287" i="6"/>
  <c r="E285" i="6"/>
  <c r="E283" i="6"/>
  <c r="E281" i="6"/>
  <c r="E279" i="6"/>
  <c r="E277" i="6"/>
  <c r="E275" i="6"/>
  <c r="E273" i="6"/>
  <c r="E271" i="6"/>
  <c r="E269" i="6"/>
  <c r="E267" i="6"/>
  <c r="E265" i="6"/>
  <c r="E263" i="6"/>
  <c r="E261" i="6"/>
  <c r="E259" i="6"/>
  <c r="E257" i="6"/>
  <c r="E255" i="6"/>
  <c r="E253" i="6"/>
  <c r="E251" i="6"/>
  <c r="E249" i="6"/>
  <c r="E247" i="6"/>
  <c r="J3" i="6"/>
  <c r="V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804" i="6"/>
  <c r="G802" i="6"/>
  <c r="G800" i="6"/>
  <c r="G798" i="6"/>
  <c r="G797" i="6"/>
  <c r="G796" i="6"/>
  <c r="G795" i="6"/>
  <c r="G794" i="6"/>
  <c r="G793" i="6"/>
  <c r="G792" i="6"/>
  <c r="H803" i="6"/>
  <c r="H801" i="6"/>
  <c r="H799" i="6"/>
  <c r="G803" i="6"/>
  <c r="G801" i="6"/>
  <c r="G799" i="6"/>
  <c r="H804" i="6"/>
  <c r="H802" i="6"/>
  <c r="H795" i="6"/>
  <c r="H791" i="6"/>
  <c r="H790" i="6"/>
  <c r="H789" i="6"/>
  <c r="H788" i="6"/>
  <c r="H787" i="6"/>
  <c r="H786" i="6"/>
  <c r="H785" i="6"/>
  <c r="H784" i="6"/>
  <c r="H783" i="6"/>
  <c r="H782" i="6"/>
  <c r="H781" i="6"/>
  <c r="H780" i="6"/>
  <c r="H779" i="6"/>
  <c r="H778" i="6"/>
  <c r="H796" i="6"/>
  <c r="H792" i="6"/>
  <c r="G791" i="6"/>
  <c r="G790" i="6"/>
  <c r="G789" i="6"/>
  <c r="G788" i="6"/>
  <c r="G787" i="6"/>
  <c r="G786" i="6"/>
  <c r="G785" i="6"/>
  <c r="G784" i="6"/>
  <c r="G783" i="6"/>
  <c r="G782" i="6"/>
  <c r="G781" i="6"/>
  <c r="G780" i="6"/>
  <c r="G779" i="6"/>
  <c r="G778" i="6"/>
  <c r="H800" i="6"/>
  <c r="H797" i="6"/>
  <c r="H793" i="6"/>
  <c r="H798" i="6"/>
  <c r="G777" i="6"/>
  <c r="G776" i="6"/>
  <c r="G775" i="6"/>
  <c r="G774" i="6"/>
  <c r="G773" i="6"/>
  <c r="G772" i="6"/>
  <c r="H794" i="6"/>
  <c r="H777" i="6"/>
  <c r="H776" i="6"/>
  <c r="H775" i="6"/>
  <c r="H774" i="6"/>
  <c r="H773" i="6"/>
  <c r="H772" i="6"/>
  <c r="H771" i="6"/>
  <c r="H770" i="6"/>
  <c r="H769" i="6"/>
  <c r="H768" i="6"/>
  <c r="H767" i="6"/>
  <c r="H766" i="6"/>
  <c r="H765" i="6"/>
  <c r="H764" i="6"/>
  <c r="H763" i="6"/>
  <c r="H762" i="6"/>
  <c r="H761" i="6"/>
  <c r="H760" i="6"/>
  <c r="G771" i="6"/>
  <c r="G769" i="6"/>
  <c r="G767" i="6"/>
  <c r="G765" i="6"/>
  <c r="G763" i="6"/>
  <c r="G770" i="6"/>
  <c r="G768" i="6"/>
  <c r="G766" i="6"/>
  <c r="G764" i="6"/>
  <c r="G760" i="6"/>
  <c r="G758" i="6"/>
  <c r="G761" i="6"/>
  <c r="H756" i="6"/>
  <c r="G756"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59" i="6"/>
  <c r="H757" i="6"/>
  <c r="H755" i="6"/>
  <c r="G754" i="6"/>
  <c r="G753" i="6"/>
  <c r="G752" i="6"/>
  <c r="G762" i="6"/>
  <c r="G759" i="6"/>
  <c r="H758" i="6"/>
  <c r="G757" i="6"/>
  <c r="G755" i="6"/>
  <c r="G745" i="6"/>
  <c r="G751" i="6"/>
  <c r="G750" i="6"/>
  <c r="G749" i="6"/>
  <c r="G748" i="6"/>
  <c r="G747" i="6"/>
  <c r="G746" i="6"/>
  <c r="G744" i="6"/>
  <c r="G742" i="6"/>
  <c r="H726" i="6"/>
  <c r="H724" i="6"/>
  <c r="G723" i="6"/>
  <c r="G743" i="6"/>
  <c r="G739" i="6"/>
  <c r="G737" i="6"/>
  <c r="G735" i="6"/>
  <c r="G726" i="6"/>
  <c r="G724" i="6"/>
  <c r="G741" i="6"/>
  <c r="G732" i="6"/>
  <c r="G730" i="6"/>
  <c r="G728" i="6"/>
  <c r="H727" i="6"/>
  <c r="H725" i="6"/>
  <c r="G740" i="6"/>
  <c r="G738" i="6"/>
  <c r="G736" i="6"/>
  <c r="G734" i="6"/>
  <c r="G733" i="6"/>
  <c r="G731" i="6"/>
  <c r="G729" i="6"/>
  <c r="G727" i="6"/>
  <c r="G725" i="6"/>
  <c r="H723" i="6"/>
  <c r="H722" i="6"/>
  <c r="H721" i="6"/>
  <c r="H720" i="6"/>
  <c r="H719" i="6"/>
  <c r="H718" i="6"/>
  <c r="H717" i="6"/>
  <c r="H716" i="6"/>
  <c r="H715" i="6"/>
  <c r="H714" i="6"/>
  <c r="H713" i="6"/>
  <c r="H712" i="6"/>
  <c r="H710" i="6"/>
  <c r="H708" i="6"/>
  <c r="H706" i="6"/>
  <c r="H704" i="6"/>
  <c r="H702" i="6"/>
  <c r="H700" i="6"/>
  <c r="H698" i="6"/>
  <c r="H696" i="6"/>
  <c r="H694" i="6"/>
  <c r="H692" i="6"/>
  <c r="G722" i="6"/>
  <c r="G721" i="6"/>
  <c r="G720" i="6"/>
  <c r="G719" i="6"/>
  <c r="G718" i="6"/>
  <c r="G717" i="6"/>
  <c r="G716" i="6"/>
  <c r="G715" i="6"/>
  <c r="G714" i="6"/>
  <c r="G713" i="6"/>
  <c r="H711" i="6"/>
  <c r="H709" i="6"/>
  <c r="G711" i="6"/>
  <c r="G709" i="6"/>
  <c r="G707" i="6"/>
  <c r="G708" i="6"/>
  <c r="H705" i="6"/>
  <c r="H703" i="6"/>
  <c r="H701" i="6"/>
  <c r="G712" i="6"/>
  <c r="G705" i="6"/>
  <c r="G703" i="6"/>
  <c r="G701" i="6"/>
  <c r="G699" i="6"/>
  <c r="G697" i="6"/>
  <c r="G695" i="6"/>
  <c r="G693" i="6"/>
  <c r="H691" i="6"/>
  <c r="H707" i="6"/>
  <c r="G706" i="6"/>
  <c r="G704" i="6"/>
  <c r="G702" i="6"/>
  <c r="G700" i="6"/>
  <c r="G698" i="6"/>
  <c r="G696" i="6"/>
  <c r="G694" i="6"/>
  <c r="G692" i="6"/>
  <c r="G691" i="6"/>
  <c r="G689" i="6"/>
  <c r="G687" i="6"/>
  <c r="H699" i="6"/>
  <c r="H690" i="6"/>
  <c r="H687" i="6"/>
  <c r="H684" i="6"/>
  <c r="H682" i="6"/>
  <c r="H680" i="6"/>
  <c r="H678" i="6"/>
  <c r="H676" i="6"/>
  <c r="H674" i="6"/>
  <c r="H672" i="6"/>
  <c r="H670" i="6"/>
  <c r="G710" i="6"/>
  <c r="H697" i="6"/>
  <c r="G690" i="6"/>
  <c r="H689" i="6"/>
  <c r="H686" i="6"/>
  <c r="G684" i="6"/>
  <c r="G682" i="6"/>
  <c r="G680" i="6"/>
  <c r="G678" i="6"/>
  <c r="H695" i="6"/>
  <c r="H688" i="6"/>
  <c r="G686" i="6"/>
  <c r="H685" i="6"/>
  <c r="H683" i="6"/>
  <c r="H681" i="6"/>
  <c r="H679" i="6"/>
  <c r="H677" i="6"/>
  <c r="H675" i="6"/>
  <c r="H673" i="6"/>
  <c r="H671" i="6"/>
  <c r="H669" i="6"/>
  <c r="H667" i="6"/>
  <c r="H693" i="6"/>
  <c r="G688" i="6"/>
  <c r="G685" i="6"/>
  <c r="G683" i="6"/>
  <c r="G681" i="6"/>
  <c r="G679" i="6"/>
  <c r="G677" i="6"/>
  <c r="G675" i="6"/>
  <c r="G673" i="6"/>
  <c r="G671" i="6"/>
  <c r="G669" i="6"/>
  <c r="G667" i="6"/>
  <c r="H666" i="6"/>
  <c r="H665" i="6"/>
  <c r="H664" i="6"/>
  <c r="H663" i="6"/>
  <c r="H662" i="6"/>
  <c r="H661" i="6"/>
  <c r="H660" i="6"/>
  <c r="H659" i="6"/>
  <c r="H658" i="6"/>
  <c r="H657" i="6"/>
  <c r="H656" i="6"/>
  <c r="H655" i="6"/>
  <c r="H654" i="6"/>
  <c r="H653" i="6"/>
  <c r="H652" i="6"/>
  <c r="H651" i="6"/>
  <c r="H650" i="6"/>
  <c r="H649" i="6"/>
  <c r="H648" i="6"/>
  <c r="H647" i="6"/>
  <c r="H646" i="6"/>
  <c r="H645" i="6"/>
  <c r="G676" i="6"/>
  <c r="G672" i="6"/>
  <c r="H668" i="6"/>
  <c r="G656" i="6"/>
  <c r="G654" i="6"/>
  <c r="G652" i="6"/>
  <c r="G650" i="6"/>
  <c r="G648" i="6"/>
  <c r="G674" i="6"/>
  <c r="G670" i="6"/>
  <c r="G668" i="6"/>
  <c r="G666" i="6"/>
  <c r="G665" i="6"/>
  <c r="G664" i="6"/>
  <c r="G663" i="6"/>
  <c r="G662" i="6"/>
  <c r="G661" i="6"/>
  <c r="G660" i="6"/>
  <c r="G659" i="6"/>
  <c r="G658" i="6"/>
  <c r="G657" i="6"/>
  <c r="G655" i="6"/>
  <c r="G644" i="6"/>
  <c r="G642" i="6"/>
  <c r="G640" i="6"/>
  <c r="G638" i="6"/>
  <c r="G636" i="6"/>
  <c r="G634" i="6"/>
  <c r="G632" i="6"/>
  <c r="G630" i="6"/>
  <c r="G628" i="6"/>
  <c r="G626" i="6"/>
  <c r="G624" i="6"/>
  <c r="G622" i="6"/>
  <c r="G620" i="6"/>
  <c r="G618" i="6"/>
  <c r="G616" i="6"/>
  <c r="G614" i="6"/>
  <c r="G612" i="6"/>
  <c r="G610" i="6"/>
  <c r="G608" i="6"/>
  <c r="G606" i="6"/>
  <c r="G604" i="6"/>
  <c r="G602" i="6"/>
  <c r="G600" i="6"/>
  <c r="G599" i="6"/>
  <c r="G598" i="6"/>
  <c r="G597" i="6"/>
  <c r="G596" i="6"/>
  <c r="G595" i="6"/>
  <c r="G594" i="6"/>
  <c r="G593" i="6"/>
  <c r="G649" i="6"/>
  <c r="G646" i="6"/>
  <c r="H643" i="6"/>
  <c r="H641" i="6"/>
  <c r="H639" i="6"/>
  <c r="H637" i="6"/>
  <c r="H635" i="6"/>
  <c r="H633" i="6"/>
  <c r="H631" i="6"/>
  <c r="H629" i="6"/>
  <c r="H627" i="6"/>
  <c r="H625" i="6"/>
  <c r="H623" i="6"/>
  <c r="H621" i="6"/>
  <c r="H619" i="6"/>
  <c r="H617" i="6"/>
  <c r="H615" i="6"/>
  <c r="H613" i="6"/>
  <c r="H611" i="6"/>
  <c r="H609" i="6"/>
  <c r="H607" i="6"/>
  <c r="H605" i="6"/>
  <c r="H603" i="6"/>
  <c r="H601" i="6"/>
  <c r="G651" i="6"/>
  <c r="G647" i="6"/>
  <c r="G645" i="6"/>
  <c r="G643" i="6"/>
  <c r="G641" i="6"/>
  <c r="G639" i="6"/>
  <c r="G637" i="6"/>
  <c r="G635" i="6"/>
  <c r="G633" i="6"/>
  <c r="G631" i="6"/>
  <c r="G629" i="6"/>
  <c r="G627" i="6"/>
  <c r="G625" i="6"/>
  <c r="G623" i="6"/>
  <c r="G621" i="6"/>
  <c r="G619" i="6"/>
  <c r="G617" i="6"/>
  <c r="G615" i="6"/>
  <c r="G613" i="6"/>
  <c r="G611" i="6"/>
  <c r="G609" i="6"/>
  <c r="G607" i="6"/>
  <c r="G605" i="6"/>
  <c r="G603" i="6"/>
  <c r="G601" i="6"/>
  <c r="G653" i="6"/>
  <c r="H644" i="6"/>
  <c r="H642" i="6"/>
  <c r="H640" i="6"/>
  <c r="H638" i="6"/>
  <c r="H636" i="6"/>
  <c r="H634" i="6"/>
  <c r="H632" i="6"/>
  <c r="H630" i="6"/>
  <c r="H628" i="6"/>
  <c r="H626" i="6"/>
  <c r="H624" i="6"/>
  <c r="H622" i="6"/>
  <c r="H620" i="6"/>
  <c r="H618" i="6"/>
  <c r="H616" i="6"/>
  <c r="H614" i="6"/>
  <c r="H612" i="6"/>
  <c r="H610" i="6"/>
  <c r="H608" i="6"/>
  <c r="H606" i="6"/>
  <c r="H604" i="6"/>
  <c r="H602"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49" i="6"/>
  <c r="G547" i="6"/>
  <c r="G545" i="6"/>
  <c r="G543" i="6"/>
  <c r="G541" i="6"/>
  <c r="G539" i="6"/>
  <c r="G537" i="6"/>
  <c r="G535" i="6"/>
  <c r="G533" i="6"/>
  <c r="G531" i="6"/>
  <c r="G529" i="6"/>
  <c r="G527" i="6"/>
  <c r="G525" i="6"/>
  <c r="G523" i="6"/>
  <c r="G521" i="6"/>
  <c r="G519" i="6"/>
  <c r="G517" i="6"/>
  <c r="G515" i="6"/>
  <c r="G513" i="6"/>
  <c r="G511" i="6"/>
  <c r="G509" i="6"/>
  <c r="G507" i="6"/>
  <c r="G505" i="6"/>
  <c r="G503" i="6"/>
  <c r="G501" i="6"/>
  <c r="G499" i="6"/>
  <c r="G497" i="6"/>
  <c r="G495" i="6"/>
  <c r="G493" i="6"/>
  <c r="G491" i="6"/>
  <c r="G489" i="6"/>
  <c r="G487" i="6"/>
  <c r="G485" i="6"/>
  <c r="G483" i="6"/>
  <c r="G481" i="6"/>
  <c r="G479" i="6"/>
  <c r="G477" i="6"/>
  <c r="G475" i="6"/>
  <c r="G473" i="6"/>
  <c r="G471" i="6"/>
  <c r="G469" i="6"/>
  <c r="G467" i="6"/>
  <c r="G465" i="6"/>
  <c r="G463" i="6"/>
  <c r="G461" i="6"/>
  <c r="G459" i="6"/>
  <c r="H457" i="6"/>
  <c r="H456" i="6"/>
  <c r="H455" i="6"/>
  <c r="H454" i="6"/>
  <c r="H453" i="6"/>
  <c r="H452" i="6"/>
  <c r="H451" i="6"/>
  <c r="H450" i="6"/>
  <c r="H449" i="6"/>
  <c r="H448" i="6"/>
  <c r="H447" i="6"/>
  <c r="H446" i="6"/>
  <c r="H445" i="6"/>
  <c r="H444" i="6"/>
  <c r="H443" i="6"/>
  <c r="H442" i="6"/>
  <c r="H441" i="6"/>
  <c r="H440" i="6"/>
  <c r="H439" i="6"/>
  <c r="G550" i="6"/>
  <c r="G548" i="6"/>
  <c r="G546" i="6"/>
  <c r="G544" i="6"/>
  <c r="G542" i="6"/>
  <c r="G540" i="6"/>
  <c r="G538" i="6"/>
  <c r="G536" i="6"/>
  <c r="G534" i="6"/>
  <c r="G532" i="6"/>
  <c r="G530" i="6"/>
  <c r="G528" i="6"/>
  <c r="G526" i="6"/>
  <c r="G524" i="6"/>
  <c r="G522" i="6"/>
  <c r="G520" i="6"/>
  <c r="G518" i="6"/>
  <c r="G516" i="6"/>
  <c r="G514" i="6"/>
  <c r="G512" i="6"/>
  <c r="G510" i="6"/>
  <c r="G508" i="6"/>
  <c r="G506" i="6"/>
  <c r="G504" i="6"/>
  <c r="G502" i="6"/>
  <c r="G500" i="6"/>
  <c r="G498" i="6"/>
  <c r="G496" i="6"/>
  <c r="G494" i="6"/>
  <c r="G492" i="6"/>
  <c r="G490" i="6"/>
  <c r="G488" i="6"/>
  <c r="G486" i="6"/>
  <c r="G484" i="6"/>
  <c r="G482" i="6"/>
  <c r="G480" i="6"/>
  <c r="G478" i="6"/>
  <c r="G476" i="6"/>
  <c r="G474" i="6"/>
  <c r="G472" i="6"/>
  <c r="G470" i="6"/>
  <c r="G468" i="6"/>
  <c r="G466" i="6"/>
  <c r="G464" i="6"/>
  <c r="G462" i="6"/>
  <c r="G460" i="6"/>
  <c r="G458" i="6"/>
  <c r="G457" i="6"/>
  <c r="G456" i="6"/>
  <c r="G455" i="6"/>
  <c r="G454" i="6"/>
  <c r="G453" i="6"/>
  <c r="G452" i="6"/>
  <c r="G451" i="6"/>
  <c r="G450" i="6"/>
  <c r="G449" i="6"/>
  <c r="G448" i="6"/>
  <c r="G447" i="6"/>
  <c r="G446" i="6"/>
  <c r="G445" i="6"/>
  <c r="G444" i="6"/>
  <c r="G443" i="6"/>
  <c r="G442" i="6"/>
  <c r="G441" i="6"/>
  <c r="G440" i="6"/>
  <c r="G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G438" i="6"/>
  <c r="G437" i="6"/>
  <c r="G436" i="6"/>
  <c r="G435" i="6"/>
  <c r="G434" i="6"/>
  <c r="G433" i="6"/>
  <c r="G432" i="6"/>
  <c r="G431" i="6"/>
  <c r="G430" i="6"/>
  <c r="G429" i="6"/>
  <c r="G428" i="6"/>
  <c r="G427" i="6"/>
  <c r="G426" i="6"/>
  <c r="G425" i="6"/>
  <c r="G424" i="6"/>
  <c r="G423" i="6"/>
  <c r="G422" i="6"/>
  <c r="G421" i="6"/>
  <c r="G419" i="6"/>
  <c r="G417" i="6"/>
  <c r="G415" i="6"/>
  <c r="G413" i="6"/>
  <c r="G411" i="6"/>
  <c r="G409" i="6"/>
  <c r="G407" i="6"/>
  <c r="G405" i="6"/>
  <c r="G403" i="6"/>
  <c r="G401" i="6"/>
  <c r="G399" i="6"/>
  <c r="G397" i="6"/>
  <c r="G395" i="6"/>
  <c r="G393" i="6"/>
  <c r="G391" i="6"/>
  <c r="G389" i="6"/>
  <c r="G387" i="6"/>
  <c r="G385" i="6"/>
  <c r="G383" i="6"/>
  <c r="G381" i="6"/>
  <c r="G379" i="6"/>
  <c r="G377" i="6"/>
  <c r="G375" i="6"/>
  <c r="G373" i="6"/>
  <c r="G371" i="6"/>
  <c r="G369" i="6"/>
  <c r="G367" i="6"/>
  <c r="G365" i="6"/>
  <c r="G363" i="6"/>
  <c r="G361" i="6"/>
  <c r="G359" i="6"/>
  <c r="G357" i="6"/>
  <c r="G355" i="6"/>
  <c r="G353" i="6"/>
  <c r="G351" i="6"/>
  <c r="G349" i="6"/>
  <c r="G347" i="6"/>
  <c r="G345" i="6"/>
  <c r="G343" i="6"/>
  <c r="G420" i="6"/>
  <c r="G418" i="6"/>
  <c r="G416" i="6"/>
  <c r="G414" i="6"/>
  <c r="G412" i="6"/>
  <c r="G410" i="6"/>
  <c r="G408" i="6"/>
  <c r="G406" i="6"/>
  <c r="G404" i="6"/>
  <c r="G402" i="6"/>
  <c r="G400" i="6"/>
  <c r="G398" i="6"/>
  <c r="G396" i="6"/>
  <c r="G394" i="6"/>
  <c r="G392" i="6"/>
  <c r="G390" i="6"/>
  <c r="G388" i="6"/>
  <c r="G386" i="6"/>
  <c r="G384" i="6"/>
  <c r="G382" i="6"/>
  <c r="G380" i="6"/>
  <c r="G378" i="6"/>
  <c r="G376" i="6"/>
  <c r="G374" i="6"/>
  <c r="G372" i="6"/>
  <c r="G370" i="6"/>
  <c r="G368" i="6"/>
  <c r="G366" i="6"/>
  <c r="G364" i="6"/>
  <c r="G362" i="6"/>
  <c r="G360" i="6"/>
  <c r="G358" i="6"/>
  <c r="G356" i="6"/>
  <c r="G354" i="6"/>
  <c r="G352" i="6"/>
  <c r="G348" i="6"/>
  <c r="G245" i="6"/>
  <c r="G244" i="6"/>
  <c r="G243" i="6"/>
  <c r="G242" i="6"/>
  <c r="G350" i="6"/>
  <c r="G342" i="6"/>
  <c r="G339" i="6"/>
  <c r="G337" i="6"/>
  <c r="G335" i="6"/>
  <c r="G333" i="6"/>
  <c r="G331" i="6"/>
  <c r="G329" i="6"/>
  <c r="G327" i="6"/>
  <c r="G325" i="6"/>
  <c r="G323" i="6"/>
  <c r="G321" i="6"/>
  <c r="G319" i="6"/>
  <c r="G317" i="6"/>
  <c r="G315" i="6"/>
  <c r="G313" i="6"/>
  <c r="G311" i="6"/>
  <c r="G309" i="6"/>
  <c r="G307" i="6"/>
  <c r="G305" i="6"/>
  <c r="G303" i="6"/>
  <c r="G301" i="6"/>
  <c r="G299" i="6"/>
  <c r="G297" i="6"/>
  <c r="G295" i="6"/>
  <c r="G293" i="6"/>
  <c r="G291" i="6"/>
  <c r="G289" i="6"/>
  <c r="G287" i="6"/>
  <c r="G285" i="6"/>
  <c r="G283" i="6"/>
  <c r="G281" i="6"/>
  <c r="G279" i="6"/>
  <c r="G277" i="6"/>
  <c r="G275" i="6"/>
  <c r="G273" i="6"/>
  <c r="G271" i="6"/>
  <c r="G269" i="6"/>
  <c r="G267" i="6"/>
  <c r="G265" i="6"/>
  <c r="G263" i="6"/>
  <c r="G261" i="6"/>
  <c r="G259" i="6"/>
  <c r="G257" i="6"/>
  <c r="G255" i="6"/>
  <c r="G253" i="6"/>
  <c r="G251" i="6"/>
  <c r="G249" i="6"/>
  <c r="G247" i="6"/>
  <c r="G344" i="6"/>
  <c r="G346" i="6"/>
  <c r="G341" i="6"/>
  <c r="G340" i="6"/>
  <c r="G338" i="6"/>
  <c r="G336" i="6"/>
  <c r="G334" i="6"/>
  <c r="G332" i="6"/>
  <c r="G330" i="6"/>
  <c r="G328" i="6"/>
  <c r="G326" i="6"/>
  <c r="G324" i="6"/>
  <c r="G322" i="6"/>
  <c r="G320" i="6"/>
  <c r="G318" i="6"/>
  <c r="G316" i="6"/>
  <c r="G314" i="6"/>
  <c r="G312" i="6"/>
  <c r="G310" i="6"/>
  <c r="G308" i="6"/>
  <c r="G306" i="6"/>
  <c r="G304" i="6"/>
  <c r="G302" i="6"/>
  <c r="G300" i="6"/>
  <c r="G298" i="6"/>
  <c r="G296" i="6"/>
  <c r="G294" i="6"/>
  <c r="G292" i="6"/>
  <c r="G290" i="6"/>
  <c r="G288" i="6"/>
  <c r="G286" i="6"/>
  <c r="G284" i="6"/>
  <c r="G282" i="6"/>
  <c r="G280" i="6"/>
  <c r="G278" i="6"/>
  <c r="G276" i="6"/>
  <c r="G274" i="6"/>
  <c r="G272" i="6"/>
  <c r="G270" i="6"/>
  <c r="G268" i="6"/>
  <c r="G266" i="6"/>
  <c r="G264" i="6"/>
  <c r="G262" i="6"/>
  <c r="G260" i="6"/>
  <c r="G258" i="6"/>
  <c r="G256" i="6"/>
  <c r="G254" i="6"/>
  <c r="G252" i="6"/>
  <c r="G250" i="6"/>
  <c r="G248" i="6"/>
  <c r="G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G160" i="6"/>
  <c r="G161" i="6"/>
  <c r="G162" i="6"/>
  <c r="G163" i="6"/>
  <c r="G164" i="6"/>
  <c r="G165" i="6"/>
  <c r="G166" i="6"/>
  <c r="G167" i="6"/>
  <c r="G168" i="6"/>
  <c r="G169" i="6"/>
  <c r="G170" i="6"/>
  <c r="G171" i="6"/>
  <c r="G172" i="6"/>
  <c r="G173" i="6"/>
  <c r="G174" i="6"/>
  <c r="G175" i="6"/>
  <c r="G176" i="6"/>
  <c r="G177" i="6"/>
  <c r="G178" i="6"/>
  <c r="J43" i="5"/>
  <c r="J30" i="5"/>
  <c r="C55" i="5"/>
  <c r="B5" i="5" s="1"/>
  <c r="J44" i="5"/>
  <c r="J31" i="5"/>
  <c r="J40" i="5"/>
  <c r="J27" i="5"/>
  <c r="J28" i="5"/>
  <c r="A34" i="5"/>
  <c r="B4" i="5" s="1"/>
  <c r="S2" i="14" l="1" a="1"/>
  <c r="S2" i="14" s="1"/>
  <c r="L76" i="14"/>
  <c r="M76" i="14" s="1"/>
  <c r="L68" i="14"/>
  <c r="M68" i="14" s="1"/>
  <c r="L16" i="14"/>
  <c r="M16" i="14" s="1"/>
  <c r="L2" i="14"/>
  <c r="M2" i="14" s="1"/>
  <c r="L6" i="14"/>
  <c r="M6" i="14" s="1"/>
  <c r="L5" i="14"/>
  <c r="M5" i="14" s="1"/>
  <c r="L4" i="14"/>
  <c r="M4" i="14" s="1"/>
  <c r="L19" i="14"/>
  <c r="M19" i="14" s="1"/>
  <c r="L13" i="14"/>
  <c r="M13" i="14" s="1"/>
  <c r="L67" i="14"/>
  <c r="M67" i="14" s="1"/>
  <c r="L75" i="14"/>
  <c r="M75" i="14" s="1"/>
  <c r="L83" i="14"/>
  <c r="M83" i="14" s="1"/>
  <c r="L91" i="14"/>
  <c r="M91" i="14" s="1"/>
  <c r="L20" i="14"/>
  <c r="M20" i="14" s="1"/>
  <c r="L74" i="14"/>
  <c r="M74" i="14" s="1"/>
  <c r="L60" i="14"/>
  <c r="M60" i="14" s="1"/>
  <c r="L52" i="14"/>
  <c r="M52" i="14" s="1"/>
  <c r="L44" i="14"/>
  <c r="M44" i="14" s="1"/>
  <c r="L36" i="14"/>
  <c r="M36" i="14" s="1"/>
  <c r="L28" i="14"/>
  <c r="M28" i="14" s="1"/>
  <c r="L22" i="14"/>
  <c r="M22" i="14" s="1"/>
  <c r="K47" i="11"/>
  <c r="P47" i="11" s="1"/>
  <c r="K14" i="11"/>
  <c r="P14" i="11" s="1"/>
  <c r="K16" i="11"/>
  <c r="P16" i="11" s="1"/>
  <c r="K35" i="11"/>
  <c r="P35" i="11" s="1"/>
  <c r="K23" i="11"/>
  <c r="P23" i="11" s="1"/>
  <c r="K43" i="11"/>
  <c r="P43" i="11" s="1"/>
  <c r="K40" i="11"/>
  <c r="P40" i="11" s="1"/>
  <c r="K21" i="11"/>
  <c r="P21" i="11" s="1"/>
  <c r="K41" i="11"/>
  <c r="P41" i="11" s="1"/>
  <c r="K48" i="11"/>
  <c r="P48" i="11" s="1"/>
  <c r="K28" i="11"/>
  <c r="P28" i="11" s="1"/>
  <c r="K26" i="11"/>
  <c r="P26" i="11" s="1"/>
  <c r="K49" i="11"/>
  <c r="J23" i="11"/>
  <c r="J49" i="11"/>
  <c r="F44" i="11"/>
  <c r="K44" i="11" s="1"/>
  <c r="P44" i="11" s="1"/>
  <c r="F40" i="11"/>
  <c r="F34" i="11"/>
  <c r="K34" i="11" s="1"/>
  <c r="P34" i="11" s="1"/>
  <c r="F28" i="11"/>
  <c r="J28" i="11" s="1"/>
  <c r="F24" i="11"/>
  <c r="J24" i="11" s="1"/>
  <c r="F18" i="11"/>
  <c r="K18" i="11" s="1"/>
  <c r="P18" i="11" s="1"/>
  <c r="F14" i="11"/>
  <c r="J14" i="11" s="1"/>
  <c r="F49" i="11"/>
  <c r="F43" i="11"/>
  <c r="J43" i="11" s="1"/>
  <c r="F39" i="11"/>
  <c r="K39" i="11" s="1"/>
  <c r="P39" i="11" s="1"/>
  <c r="F33" i="11"/>
  <c r="K33" i="11" s="1"/>
  <c r="P33" i="11" s="1"/>
  <c r="F27" i="11"/>
  <c r="K27" i="11" s="1"/>
  <c r="P27" i="11" s="1"/>
  <c r="F23" i="11"/>
  <c r="F17" i="11"/>
  <c r="K17" i="11" s="1"/>
  <c r="P17" i="11" s="1"/>
  <c r="F48" i="11"/>
  <c r="F42" i="11"/>
  <c r="K42" i="11" s="1"/>
  <c r="P42" i="11" s="1"/>
  <c r="F38" i="11"/>
  <c r="J38" i="11" s="1"/>
  <c r="F32" i="11"/>
  <c r="K32" i="11" s="1"/>
  <c r="P32" i="11" s="1"/>
  <c r="F26" i="11"/>
  <c r="F22" i="11"/>
  <c r="K22" i="11" s="1"/>
  <c r="P22" i="11" s="1"/>
  <c r="F16" i="11"/>
  <c r="J16" i="11" s="1"/>
  <c r="F47" i="11"/>
  <c r="F41" i="11"/>
  <c r="J41" i="11" s="1"/>
  <c r="F35" i="11"/>
  <c r="J35" i="11" s="1"/>
  <c r="F31" i="11"/>
  <c r="J31" i="11" s="1"/>
  <c r="F25" i="11"/>
  <c r="K25" i="11" s="1"/>
  <c r="P25" i="11" s="1"/>
  <c r="F21" i="11"/>
  <c r="J21" i="11" s="1"/>
  <c r="F15" i="11"/>
  <c r="K15" i="11" s="1"/>
  <c r="P15" i="11" s="1"/>
  <c r="J17" i="11"/>
  <c r="J39" i="11"/>
  <c r="J18" i="11"/>
  <c r="J40" i="11"/>
  <c r="J25" i="11"/>
  <c r="J47" i="11"/>
  <c r="J26" i="11"/>
  <c r="J48" i="11"/>
  <c r="J14" i="10"/>
  <c r="D25" i="10"/>
  <c r="C25" i="10" s="1"/>
  <c r="J16" i="10"/>
  <c r="D27" i="10"/>
  <c r="C27" i="10" s="1"/>
  <c r="D26" i="10"/>
  <c r="C26" i="10" s="1"/>
  <c r="J15" i="10"/>
  <c r="J13" i="10"/>
  <c r="D24" i="10"/>
  <c r="C24" i="10" s="1"/>
  <c r="J249" i="6"/>
  <c r="J257" i="6"/>
  <c r="J265" i="6"/>
  <c r="J273" i="6"/>
  <c r="J281" i="6"/>
  <c r="J289" i="6"/>
  <c r="J297" i="6"/>
  <c r="J305" i="6"/>
  <c r="J313" i="6"/>
  <c r="J321" i="6"/>
  <c r="J329" i="6"/>
  <c r="J337" i="6"/>
  <c r="J245" i="6"/>
  <c r="J347" i="6"/>
  <c r="J250" i="6"/>
  <c r="J258" i="6"/>
  <c r="J266" i="6"/>
  <c r="J274" i="6"/>
  <c r="J282" i="6"/>
  <c r="J290" i="6"/>
  <c r="J298" i="6"/>
  <c r="J306" i="6"/>
  <c r="J314" i="6"/>
  <c r="J322" i="6"/>
  <c r="J330" i="6"/>
  <c r="J338" i="6"/>
  <c r="J351" i="6"/>
  <c r="J359" i="6"/>
  <c r="J367" i="6"/>
  <c r="J375" i="6"/>
  <c r="J383" i="6"/>
  <c r="J391" i="6"/>
  <c r="J399" i="6"/>
  <c r="J407" i="6"/>
  <c r="J415" i="6"/>
  <c r="J344" i="6"/>
  <c r="J352" i="6"/>
  <c r="J360" i="6"/>
  <c r="J368" i="6"/>
  <c r="J376" i="6"/>
  <c r="J384" i="6"/>
  <c r="J392" i="6"/>
  <c r="J400" i="6"/>
  <c r="J408" i="6"/>
  <c r="J416" i="6"/>
  <c r="J423" i="6"/>
  <c r="J440" i="6"/>
  <c r="J444" i="6"/>
  <c r="J448" i="6"/>
  <c r="J452" i="6"/>
  <c r="J456" i="6"/>
  <c r="J424" i="6"/>
  <c r="J428" i="6"/>
  <c r="J432" i="6"/>
  <c r="J436" i="6"/>
  <c r="J461" i="6"/>
  <c r="J469" i="6"/>
  <c r="J477" i="6"/>
  <c r="J485" i="6"/>
  <c r="J493" i="6"/>
  <c r="J501" i="6"/>
  <c r="J509" i="6"/>
  <c r="J517" i="6"/>
  <c r="J525" i="6"/>
  <c r="J533" i="6"/>
  <c r="J541" i="6"/>
  <c r="J549" i="6"/>
  <c r="J557" i="6"/>
  <c r="J565" i="6"/>
  <c r="J464" i="6"/>
  <c r="J472" i="6"/>
  <c r="J480" i="6"/>
  <c r="J488" i="6"/>
  <c r="J496" i="6"/>
  <c r="J504" i="6"/>
  <c r="J512" i="6"/>
  <c r="J520" i="6"/>
  <c r="J528" i="6"/>
  <c r="J536" i="6"/>
  <c r="J544" i="6"/>
  <c r="J560" i="6"/>
  <c r="J567" i="6"/>
  <c r="J571" i="6"/>
  <c r="J575" i="6"/>
  <c r="J579" i="6"/>
  <c r="J583" i="6"/>
  <c r="J587" i="6"/>
  <c r="J591" i="6"/>
  <c r="J601" i="6"/>
  <c r="J609" i="6"/>
  <c r="J617" i="6"/>
  <c r="J625" i="6"/>
  <c r="J633" i="6"/>
  <c r="J641" i="6"/>
  <c r="J652" i="6"/>
  <c r="J596" i="6"/>
  <c r="J600" i="6"/>
  <c r="J602" i="6"/>
  <c r="J610" i="6"/>
  <c r="J618" i="6"/>
  <c r="J626" i="6"/>
  <c r="J634" i="6"/>
  <c r="J642" i="6"/>
  <c r="J647" i="6"/>
  <c r="J653" i="6"/>
  <c r="J669" i="6"/>
  <c r="J659" i="6"/>
  <c r="J663" i="6"/>
  <c r="J668" i="6"/>
  <c r="J676" i="6"/>
  <c r="J684" i="6"/>
  <c r="J692" i="6"/>
  <c r="J671" i="6"/>
  <c r="J679" i="6"/>
  <c r="J688" i="6"/>
  <c r="J708" i="6"/>
  <c r="J713" i="6"/>
  <c r="J717" i="6"/>
  <c r="J721" i="6"/>
  <c r="J699" i="6"/>
  <c r="J707" i="6"/>
  <c r="J730" i="6"/>
  <c r="J737" i="6"/>
  <c r="J731" i="6"/>
  <c r="J734" i="6"/>
  <c r="J741" i="6"/>
  <c r="J726" i="6"/>
  <c r="J749" i="6"/>
  <c r="J753" i="6"/>
  <c r="J758" i="6"/>
  <c r="J762" i="6"/>
  <c r="J766" i="6"/>
  <c r="J770" i="6"/>
  <c r="J774" i="6"/>
  <c r="J778" i="6"/>
  <c r="J782" i="6"/>
  <c r="J786" i="6"/>
  <c r="J790" i="6"/>
  <c r="J794" i="6"/>
  <c r="J798" i="6"/>
  <c r="J802" i="6"/>
  <c r="J237" i="6"/>
  <c r="J233" i="6"/>
  <c r="J229" i="6"/>
  <c r="J225" i="6"/>
  <c r="J221" i="6"/>
  <c r="J217" i="6"/>
  <c r="J213" i="6"/>
  <c r="J209" i="6"/>
  <c r="J205" i="6"/>
  <c r="J201" i="6"/>
  <c r="J197" i="6"/>
  <c r="J193" i="6"/>
  <c r="J189" i="6"/>
  <c r="J185" i="6"/>
  <c r="J181" i="6"/>
  <c r="J177" i="6"/>
  <c r="J173" i="6"/>
  <c r="J169" i="6"/>
  <c r="J165" i="6"/>
  <c r="J161" i="6"/>
  <c r="G123" i="6"/>
  <c r="G115" i="6"/>
  <c r="G107" i="6"/>
  <c r="G99" i="6"/>
  <c r="G83" i="6"/>
  <c r="G51" i="6"/>
  <c r="G43" i="6"/>
  <c r="G35" i="6"/>
  <c r="G27" i="6"/>
  <c r="G11" i="6"/>
  <c r="AC5" i="6"/>
  <c r="M5" i="6"/>
  <c r="G126" i="6"/>
  <c r="G118" i="6"/>
  <c r="G110" i="6"/>
  <c r="G102" i="6"/>
  <c r="G94" i="6"/>
  <c r="G78" i="6"/>
  <c r="G14" i="6"/>
  <c r="AJ5" i="6"/>
  <c r="T5" i="6"/>
  <c r="G121" i="6"/>
  <c r="G113" i="6"/>
  <c r="G105" i="6"/>
  <c r="G97" i="6"/>
  <c r="G25" i="6"/>
  <c r="G17" i="6"/>
  <c r="G9" i="6"/>
  <c r="G156" i="6"/>
  <c r="G148" i="6"/>
  <c r="G140" i="6"/>
  <c r="G132" i="6"/>
  <c r="G92" i="6"/>
  <c r="G84" i="6"/>
  <c r="G68" i="6"/>
  <c r="G60" i="6"/>
  <c r="G36" i="6"/>
  <c r="G28" i="6"/>
  <c r="G20" i="6"/>
  <c r="G12" i="6"/>
  <c r="Z5" i="6"/>
  <c r="J251" i="6"/>
  <c r="J259" i="6"/>
  <c r="J267" i="6"/>
  <c r="J275" i="6"/>
  <c r="J283" i="6"/>
  <c r="J291" i="6"/>
  <c r="J299" i="6"/>
  <c r="J307" i="6"/>
  <c r="J315" i="6"/>
  <c r="J323" i="6"/>
  <c r="J331" i="6"/>
  <c r="J339" i="6"/>
  <c r="J242" i="6"/>
  <c r="J252" i="6"/>
  <c r="J260" i="6"/>
  <c r="J268" i="6"/>
  <c r="J276" i="6"/>
  <c r="J284" i="6"/>
  <c r="J292" i="6"/>
  <c r="J300" i="6"/>
  <c r="J308" i="6"/>
  <c r="J316" i="6"/>
  <c r="J324" i="6"/>
  <c r="J332" i="6"/>
  <c r="J340" i="6"/>
  <c r="J353" i="6"/>
  <c r="J361" i="6"/>
  <c r="J369" i="6"/>
  <c r="J377" i="6"/>
  <c r="J385" i="6"/>
  <c r="J393" i="6"/>
  <c r="J401" i="6"/>
  <c r="J409" i="6"/>
  <c r="J417" i="6"/>
  <c r="J422" i="6"/>
  <c r="J346" i="6"/>
  <c r="J354" i="6"/>
  <c r="J362" i="6"/>
  <c r="J370" i="6"/>
  <c r="J378" i="6"/>
  <c r="J386" i="6"/>
  <c r="J394" i="6"/>
  <c r="J402" i="6"/>
  <c r="J410" i="6"/>
  <c r="J418" i="6"/>
  <c r="J441" i="6"/>
  <c r="J445" i="6"/>
  <c r="J449" i="6"/>
  <c r="J453" i="6"/>
  <c r="J457" i="6"/>
  <c r="J425" i="6"/>
  <c r="J429" i="6"/>
  <c r="J433" i="6"/>
  <c r="J437" i="6"/>
  <c r="J463" i="6"/>
  <c r="J471" i="6"/>
  <c r="J479" i="6"/>
  <c r="J487" i="6"/>
  <c r="J495" i="6"/>
  <c r="J503" i="6"/>
  <c r="J511" i="6"/>
  <c r="J519" i="6"/>
  <c r="J527" i="6"/>
  <c r="J535" i="6"/>
  <c r="J543" i="6"/>
  <c r="J559" i="6"/>
  <c r="J458" i="6"/>
  <c r="J466" i="6"/>
  <c r="J474" i="6"/>
  <c r="J482" i="6"/>
  <c r="J490" i="6"/>
  <c r="J498" i="6"/>
  <c r="J506" i="6"/>
  <c r="J514" i="6"/>
  <c r="J522" i="6"/>
  <c r="J530" i="6"/>
  <c r="J538" i="6"/>
  <c r="J546" i="6"/>
  <c r="J554" i="6"/>
  <c r="J562" i="6"/>
  <c r="J568" i="6"/>
  <c r="J572" i="6"/>
  <c r="J576" i="6"/>
  <c r="J580" i="6"/>
  <c r="J584" i="6"/>
  <c r="J588" i="6"/>
  <c r="J592" i="6"/>
  <c r="J603" i="6"/>
  <c r="J611" i="6"/>
  <c r="J619" i="6"/>
  <c r="J627" i="6"/>
  <c r="J635" i="6"/>
  <c r="J643" i="6"/>
  <c r="J593" i="6"/>
  <c r="J597" i="6"/>
  <c r="J646" i="6"/>
  <c r="J604" i="6"/>
  <c r="J612" i="6"/>
  <c r="J620" i="6"/>
  <c r="J628" i="6"/>
  <c r="J636" i="6"/>
  <c r="J644" i="6"/>
  <c r="J654" i="6"/>
  <c r="J655" i="6"/>
  <c r="J686" i="6"/>
  <c r="J660" i="6"/>
  <c r="J664" i="6"/>
  <c r="J670" i="6"/>
  <c r="J678" i="6"/>
  <c r="J689" i="6"/>
  <c r="J700" i="6"/>
  <c r="J673" i="6"/>
  <c r="J681" i="6"/>
  <c r="J691" i="6"/>
  <c r="J714" i="6"/>
  <c r="J718" i="6"/>
  <c r="J722" i="6"/>
  <c r="J693" i="6"/>
  <c r="J701" i="6"/>
  <c r="J709" i="6"/>
  <c r="J732" i="6"/>
  <c r="J739" i="6"/>
  <c r="J733" i="6"/>
  <c r="J736" i="6"/>
  <c r="J743" i="6"/>
  <c r="J727" i="6"/>
  <c r="J756" i="6"/>
  <c r="J750" i="6"/>
  <c r="J754" i="6"/>
  <c r="J799" i="6"/>
  <c r="J759" i="6"/>
  <c r="J763" i="6"/>
  <c r="J767" i="6"/>
  <c r="J771" i="6"/>
  <c r="J775" i="6"/>
  <c r="J779" i="6"/>
  <c r="J783" i="6"/>
  <c r="J787" i="6"/>
  <c r="J791" i="6"/>
  <c r="J795" i="6"/>
  <c r="J804" i="6"/>
  <c r="J240" i="6"/>
  <c r="J236" i="6"/>
  <c r="J232" i="6"/>
  <c r="J228" i="6"/>
  <c r="J224" i="6"/>
  <c r="J220" i="6"/>
  <c r="J216" i="6"/>
  <c r="J212" i="6"/>
  <c r="J208" i="6"/>
  <c r="J204" i="6"/>
  <c r="J200" i="6"/>
  <c r="J196" i="6"/>
  <c r="J192" i="6"/>
  <c r="J188" i="6"/>
  <c r="J184" i="6"/>
  <c r="J180" i="6"/>
  <c r="J176" i="6"/>
  <c r="J172" i="6"/>
  <c r="J168" i="6"/>
  <c r="J164" i="6"/>
  <c r="J160" i="6"/>
  <c r="J156" i="6"/>
  <c r="I803" i="6"/>
  <c r="I801" i="6"/>
  <c r="I799" i="6"/>
  <c r="I804" i="6"/>
  <c r="I802" i="6"/>
  <c r="I800"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767" i="6"/>
  <c r="I766" i="6"/>
  <c r="I765" i="6"/>
  <c r="I764" i="6"/>
  <c r="I763" i="6"/>
  <c r="I762" i="6"/>
  <c r="I761" i="6"/>
  <c r="I760" i="6"/>
  <c r="I759" i="6"/>
  <c r="I758" i="6"/>
  <c r="I754" i="6"/>
  <c r="I753" i="6"/>
  <c r="I752" i="6"/>
  <c r="I751" i="6"/>
  <c r="I750" i="6"/>
  <c r="I749" i="6"/>
  <c r="I748" i="6"/>
  <c r="I747" i="6"/>
  <c r="I757" i="6"/>
  <c r="I755" i="6"/>
  <c r="I756" i="6"/>
  <c r="I745" i="6"/>
  <c r="I743" i="6"/>
  <c r="I741" i="6"/>
  <c r="I739" i="6"/>
  <c r="I737" i="6"/>
  <c r="I735" i="6"/>
  <c r="I733" i="6"/>
  <c r="I731" i="6"/>
  <c r="I729" i="6"/>
  <c r="I727" i="6"/>
  <c r="I726" i="6"/>
  <c r="I725" i="6"/>
  <c r="I724" i="6"/>
  <c r="I746" i="6"/>
  <c r="I744" i="6"/>
  <c r="I742" i="6"/>
  <c r="I740" i="6"/>
  <c r="I738" i="6"/>
  <c r="I736" i="6"/>
  <c r="I734" i="6"/>
  <c r="I732" i="6"/>
  <c r="I730" i="6"/>
  <c r="I728" i="6"/>
  <c r="I722" i="6"/>
  <c r="I721" i="6"/>
  <c r="I720" i="6"/>
  <c r="I719" i="6"/>
  <c r="I718" i="6"/>
  <c r="I717" i="6"/>
  <c r="I716" i="6"/>
  <c r="I715" i="6"/>
  <c r="I714" i="6"/>
  <c r="I713" i="6"/>
  <c r="I723" i="6"/>
  <c r="I712" i="6"/>
  <c r="I710" i="6"/>
  <c r="I708" i="6"/>
  <c r="I706" i="6"/>
  <c r="I709" i="6"/>
  <c r="I707" i="6"/>
  <c r="I704" i="6"/>
  <c r="I702" i="6"/>
  <c r="I700" i="6"/>
  <c r="I698" i="6"/>
  <c r="I696" i="6"/>
  <c r="I694" i="6"/>
  <c r="I692" i="6"/>
  <c r="I711" i="6"/>
  <c r="I690" i="6"/>
  <c r="I688" i="6"/>
  <c r="I686" i="6"/>
  <c r="I697" i="6"/>
  <c r="I689" i="6"/>
  <c r="I695" i="6"/>
  <c r="I685" i="6"/>
  <c r="I683" i="6"/>
  <c r="I681" i="6"/>
  <c r="I679" i="6"/>
  <c r="I693" i="6"/>
  <c r="I666" i="6"/>
  <c r="I665" i="6"/>
  <c r="I664" i="6"/>
  <c r="I663" i="6"/>
  <c r="I662" i="6"/>
  <c r="I661" i="6"/>
  <c r="I660" i="6"/>
  <c r="I659" i="6"/>
  <c r="I658" i="6"/>
  <c r="I705" i="6"/>
  <c r="I703" i="6"/>
  <c r="I701" i="6"/>
  <c r="I699" i="6"/>
  <c r="I691" i="6"/>
  <c r="I687" i="6"/>
  <c r="I684" i="6"/>
  <c r="I682" i="6"/>
  <c r="I680" i="6"/>
  <c r="I678" i="6"/>
  <c r="I676" i="6"/>
  <c r="I674" i="6"/>
  <c r="I672" i="6"/>
  <c r="I670" i="6"/>
  <c r="I668" i="6"/>
  <c r="I656" i="6"/>
  <c r="I654" i="6"/>
  <c r="I652" i="6"/>
  <c r="I650" i="6"/>
  <c r="I675" i="6"/>
  <c r="I671" i="6"/>
  <c r="I667" i="6"/>
  <c r="I657" i="6"/>
  <c r="I655" i="6"/>
  <c r="I653" i="6"/>
  <c r="I651" i="6"/>
  <c r="I649" i="6"/>
  <c r="I647" i="6"/>
  <c r="I645" i="6"/>
  <c r="I677" i="6"/>
  <c r="I673" i="6"/>
  <c r="I669" i="6"/>
  <c r="I646" i="6"/>
  <c r="I643" i="6"/>
  <c r="I641" i="6"/>
  <c r="I639" i="6"/>
  <c r="I637" i="6"/>
  <c r="I635" i="6"/>
  <c r="I633" i="6"/>
  <c r="I631" i="6"/>
  <c r="I629" i="6"/>
  <c r="I627" i="6"/>
  <c r="I625" i="6"/>
  <c r="I623" i="6"/>
  <c r="I621" i="6"/>
  <c r="I619" i="6"/>
  <c r="I617" i="6"/>
  <c r="I615" i="6"/>
  <c r="I613" i="6"/>
  <c r="I611" i="6"/>
  <c r="I609" i="6"/>
  <c r="I607" i="6"/>
  <c r="I605" i="6"/>
  <c r="I603" i="6"/>
  <c r="I601" i="6"/>
  <c r="I648" i="6"/>
  <c r="I644" i="6"/>
  <c r="I642" i="6"/>
  <c r="I640" i="6"/>
  <c r="I638" i="6"/>
  <c r="I636" i="6"/>
  <c r="I634" i="6"/>
  <c r="I632" i="6"/>
  <c r="I630" i="6"/>
  <c r="I628" i="6"/>
  <c r="I626" i="6"/>
  <c r="I624" i="6"/>
  <c r="I622" i="6"/>
  <c r="I620" i="6"/>
  <c r="I618" i="6"/>
  <c r="I616" i="6"/>
  <c r="I614" i="6"/>
  <c r="I612" i="6"/>
  <c r="I610" i="6"/>
  <c r="I608" i="6"/>
  <c r="I606" i="6"/>
  <c r="I604" i="6"/>
  <c r="I602" i="6"/>
  <c r="I600" i="6"/>
  <c r="I599" i="6"/>
  <c r="I598" i="6"/>
  <c r="I597" i="6"/>
  <c r="I596" i="6"/>
  <c r="I595" i="6"/>
  <c r="I594" i="6"/>
  <c r="I593" i="6"/>
  <c r="I592" i="6"/>
  <c r="I551"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49" i="6"/>
  <c r="I547" i="6"/>
  <c r="I545" i="6"/>
  <c r="I543" i="6"/>
  <c r="I541" i="6"/>
  <c r="I539" i="6"/>
  <c r="I537" i="6"/>
  <c r="I535" i="6"/>
  <c r="I533" i="6"/>
  <c r="I531" i="6"/>
  <c r="I529" i="6"/>
  <c r="I527" i="6"/>
  <c r="I525" i="6"/>
  <c r="I523" i="6"/>
  <c r="I521" i="6"/>
  <c r="I519" i="6"/>
  <c r="I517" i="6"/>
  <c r="I515" i="6"/>
  <c r="I513" i="6"/>
  <c r="I511" i="6"/>
  <c r="I509" i="6"/>
  <c r="I507" i="6"/>
  <c r="I505" i="6"/>
  <c r="I503" i="6"/>
  <c r="I501" i="6"/>
  <c r="I499" i="6"/>
  <c r="I497" i="6"/>
  <c r="I495" i="6"/>
  <c r="I493" i="6"/>
  <c r="I491" i="6"/>
  <c r="I489" i="6"/>
  <c r="I487" i="6"/>
  <c r="I485" i="6"/>
  <c r="I483" i="6"/>
  <c r="I481" i="6"/>
  <c r="I479" i="6"/>
  <c r="I477" i="6"/>
  <c r="I475" i="6"/>
  <c r="I473" i="6"/>
  <c r="I471" i="6"/>
  <c r="I469" i="6"/>
  <c r="I467" i="6"/>
  <c r="I465" i="6"/>
  <c r="I463" i="6"/>
  <c r="I550" i="6"/>
  <c r="I548" i="6"/>
  <c r="I546" i="6"/>
  <c r="I544" i="6"/>
  <c r="I542" i="6"/>
  <c r="I540" i="6"/>
  <c r="I538" i="6"/>
  <c r="I536" i="6"/>
  <c r="I534" i="6"/>
  <c r="I532" i="6"/>
  <c r="I530" i="6"/>
  <c r="I528" i="6"/>
  <c r="I526" i="6"/>
  <c r="I524" i="6"/>
  <c r="I522" i="6"/>
  <c r="I520" i="6"/>
  <c r="I518" i="6"/>
  <c r="I516" i="6"/>
  <c r="I514" i="6"/>
  <c r="I512" i="6"/>
  <c r="I510" i="6"/>
  <c r="I508" i="6"/>
  <c r="I506" i="6"/>
  <c r="I504" i="6"/>
  <c r="I502" i="6"/>
  <c r="I500" i="6"/>
  <c r="I498" i="6"/>
  <c r="I496" i="6"/>
  <c r="I494" i="6"/>
  <c r="I492" i="6"/>
  <c r="I490" i="6"/>
  <c r="I488" i="6"/>
  <c r="I486" i="6"/>
  <c r="I484" i="6"/>
  <c r="I482" i="6"/>
  <c r="I480" i="6"/>
  <c r="I478" i="6"/>
  <c r="I476" i="6"/>
  <c r="I474" i="6"/>
  <c r="I472" i="6"/>
  <c r="I470" i="6"/>
  <c r="I468" i="6"/>
  <c r="I466" i="6"/>
  <c r="I464" i="6"/>
  <c r="I462" i="6"/>
  <c r="I458" i="6"/>
  <c r="I438" i="6"/>
  <c r="I437" i="6"/>
  <c r="I436" i="6"/>
  <c r="I435" i="6"/>
  <c r="I434" i="6"/>
  <c r="I433" i="6"/>
  <c r="I432" i="6"/>
  <c r="I431" i="6"/>
  <c r="I430" i="6"/>
  <c r="I429" i="6"/>
  <c r="I428" i="6"/>
  <c r="I427" i="6"/>
  <c r="I426" i="6"/>
  <c r="I425" i="6"/>
  <c r="I424" i="6"/>
  <c r="I461" i="6"/>
  <c r="I460" i="6"/>
  <c r="I422" i="6"/>
  <c r="I419" i="6"/>
  <c r="I417" i="6"/>
  <c r="I415" i="6"/>
  <c r="I413" i="6"/>
  <c r="I411" i="6"/>
  <c r="I409" i="6"/>
  <c r="I407" i="6"/>
  <c r="I405" i="6"/>
  <c r="I403" i="6"/>
  <c r="I401" i="6"/>
  <c r="I399" i="6"/>
  <c r="I397" i="6"/>
  <c r="I395" i="6"/>
  <c r="I393" i="6"/>
  <c r="I391" i="6"/>
  <c r="I389" i="6"/>
  <c r="I387" i="6"/>
  <c r="I385" i="6"/>
  <c r="I383" i="6"/>
  <c r="I381" i="6"/>
  <c r="I379" i="6"/>
  <c r="I377" i="6"/>
  <c r="I375" i="6"/>
  <c r="I373" i="6"/>
  <c r="I371" i="6"/>
  <c r="I369" i="6"/>
  <c r="I367" i="6"/>
  <c r="I365" i="6"/>
  <c r="I363" i="6"/>
  <c r="I361" i="6"/>
  <c r="I359" i="6"/>
  <c r="I357" i="6"/>
  <c r="I355" i="6"/>
  <c r="I353" i="6"/>
  <c r="I351" i="6"/>
  <c r="I349" i="6"/>
  <c r="I347" i="6"/>
  <c r="I345" i="6"/>
  <c r="I343" i="6"/>
  <c r="I341" i="6"/>
  <c r="I456" i="6"/>
  <c r="I454" i="6"/>
  <c r="I452" i="6"/>
  <c r="I450" i="6"/>
  <c r="I448" i="6"/>
  <c r="I446" i="6"/>
  <c r="I444" i="6"/>
  <c r="I442" i="6"/>
  <c r="I440" i="6"/>
  <c r="I421" i="6"/>
  <c r="I459" i="6"/>
  <c r="I420" i="6"/>
  <c r="I418" i="6"/>
  <c r="I416" i="6"/>
  <c r="I414" i="6"/>
  <c r="I412" i="6"/>
  <c r="I410" i="6"/>
  <c r="I408" i="6"/>
  <c r="I406" i="6"/>
  <c r="I404" i="6"/>
  <c r="I402" i="6"/>
  <c r="I400" i="6"/>
  <c r="I398" i="6"/>
  <c r="I396" i="6"/>
  <c r="I394" i="6"/>
  <c r="I392" i="6"/>
  <c r="I390" i="6"/>
  <c r="I388" i="6"/>
  <c r="I386" i="6"/>
  <c r="I384" i="6"/>
  <c r="I382" i="6"/>
  <c r="I380" i="6"/>
  <c r="I378" i="6"/>
  <c r="I376" i="6"/>
  <c r="I374" i="6"/>
  <c r="I372" i="6"/>
  <c r="I370" i="6"/>
  <c r="I368" i="6"/>
  <c r="I366" i="6"/>
  <c r="I364" i="6"/>
  <c r="I362" i="6"/>
  <c r="I457" i="6"/>
  <c r="I455" i="6"/>
  <c r="I453" i="6"/>
  <c r="I451" i="6"/>
  <c r="I449" i="6"/>
  <c r="I447" i="6"/>
  <c r="I445" i="6"/>
  <c r="I443" i="6"/>
  <c r="I441" i="6"/>
  <c r="I439" i="6"/>
  <c r="I423" i="6"/>
  <c r="I350" i="6"/>
  <c r="I342" i="6"/>
  <c r="I339" i="6"/>
  <c r="I337" i="6"/>
  <c r="I335" i="6"/>
  <c r="I333" i="6"/>
  <c r="I331" i="6"/>
  <c r="I329" i="6"/>
  <c r="I327" i="6"/>
  <c r="I325" i="6"/>
  <c r="I323" i="6"/>
  <c r="I321" i="6"/>
  <c r="I319" i="6"/>
  <c r="I317" i="6"/>
  <c r="I315" i="6"/>
  <c r="I313" i="6"/>
  <c r="I311" i="6"/>
  <c r="I309" i="6"/>
  <c r="I307" i="6"/>
  <c r="I305" i="6"/>
  <c r="I303" i="6"/>
  <c r="I301" i="6"/>
  <c r="I299" i="6"/>
  <c r="I297" i="6"/>
  <c r="I295" i="6"/>
  <c r="I293" i="6"/>
  <c r="I291" i="6"/>
  <c r="I289" i="6"/>
  <c r="I287" i="6"/>
  <c r="I285" i="6"/>
  <c r="I283" i="6"/>
  <c r="I281" i="6"/>
  <c r="I279" i="6"/>
  <c r="I277" i="6"/>
  <c r="I275" i="6"/>
  <c r="I273" i="6"/>
  <c r="I271" i="6"/>
  <c r="I269" i="6"/>
  <c r="I267" i="6"/>
  <c r="I265" i="6"/>
  <c r="I263" i="6"/>
  <c r="I261" i="6"/>
  <c r="I259" i="6"/>
  <c r="I257" i="6"/>
  <c r="I255" i="6"/>
  <c r="I253" i="6"/>
  <c r="I251" i="6"/>
  <c r="I249" i="6"/>
  <c r="I247" i="6"/>
  <c r="I344" i="6"/>
  <c r="I360" i="6"/>
  <c r="I358" i="6"/>
  <c r="I356" i="6"/>
  <c r="I354" i="6"/>
  <c r="I352" i="6"/>
  <c r="I346" i="6"/>
  <c r="I340" i="6"/>
  <c r="I338" i="6"/>
  <c r="I336" i="6"/>
  <c r="I334" i="6"/>
  <c r="I332" i="6"/>
  <c r="I330" i="6"/>
  <c r="I328" i="6"/>
  <c r="I326"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262" i="6"/>
  <c r="I260" i="6"/>
  <c r="I258" i="6"/>
  <c r="I256" i="6"/>
  <c r="I254" i="6"/>
  <c r="I252" i="6"/>
  <c r="I250" i="6"/>
  <c r="I248" i="6"/>
  <c r="I246" i="6"/>
  <c r="I245" i="6"/>
  <c r="I244" i="6"/>
  <c r="I243" i="6"/>
  <c r="I242" i="6"/>
  <c r="I348"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27" i="6"/>
  <c r="I124" i="6"/>
  <c r="I121" i="6"/>
  <c r="I119" i="6"/>
  <c r="I116" i="6"/>
  <c r="I114" i="6"/>
  <c r="I110" i="6"/>
  <c r="I109" i="6"/>
  <c r="I106" i="6"/>
  <c r="I105" i="6"/>
  <c r="I104" i="6"/>
  <c r="I101" i="6"/>
  <c r="I99" i="6"/>
  <c r="I98" i="6"/>
  <c r="I96" i="6"/>
  <c r="I76" i="6"/>
  <c r="I75" i="6"/>
  <c r="I73" i="6"/>
  <c r="I72" i="6"/>
  <c r="I71" i="6"/>
  <c r="I58" i="6"/>
  <c r="I57" i="6"/>
  <c r="I55" i="6"/>
  <c r="I52" i="6"/>
  <c r="I49" i="6"/>
  <c r="I47" i="6"/>
  <c r="I44" i="6"/>
  <c r="I40" i="6"/>
  <c r="I38" i="6"/>
  <c r="I36" i="6"/>
  <c r="I33" i="6"/>
  <c r="I31" i="6"/>
  <c r="I27" i="6"/>
  <c r="I25" i="6"/>
  <c r="I24" i="6"/>
  <c r="I23" i="6"/>
  <c r="I21" i="6"/>
  <c r="I20" i="6"/>
  <c r="I18" i="6"/>
  <c r="I15" i="6"/>
  <c r="I13" i="6"/>
  <c r="I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6" i="6"/>
  <c r="I125" i="6"/>
  <c r="I123" i="6"/>
  <c r="I122" i="6"/>
  <c r="I120" i="6"/>
  <c r="I118" i="6"/>
  <c r="I117" i="6"/>
  <c r="I115" i="6"/>
  <c r="I113" i="6"/>
  <c r="I112" i="6"/>
  <c r="I111" i="6"/>
  <c r="I108" i="6"/>
  <c r="I107" i="6"/>
  <c r="I103" i="6"/>
  <c r="I102" i="6"/>
  <c r="I100" i="6"/>
  <c r="I97" i="6"/>
  <c r="I95" i="6"/>
  <c r="I94" i="6"/>
  <c r="I93" i="6"/>
  <c r="I92" i="6"/>
  <c r="I91" i="6"/>
  <c r="I90" i="6"/>
  <c r="I89" i="6"/>
  <c r="I88" i="6"/>
  <c r="I87" i="6"/>
  <c r="I86" i="6"/>
  <c r="I85" i="6"/>
  <c r="I84" i="6"/>
  <c r="I83" i="6"/>
  <c r="I82" i="6"/>
  <c r="I81" i="6"/>
  <c r="I80" i="6"/>
  <c r="I79" i="6"/>
  <c r="I78" i="6"/>
  <c r="I77" i="6"/>
  <c r="I74" i="6"/>
  <c r="I70" i="6"/>
  <c r="I69" i="6"/>
  <c r="I68" i="6"/>
  <c r="I67" i="6"/>
  <c r="I66" i="6"/>
  <c r="I65" i="6"/>
  <c r="I64" i="6"/>
  <c r="I63" i="6"/>
  <c r="I62" i="6"/>
  <c r="I61" i="6"/>
  <c r="I60" i="6"/>
  <c r="I59" i="6"/>
  <c r="I56" i="6"/>
  <c r="I54" i="6"/>
  <c r="I53" i="6"/>
  <c r="I51" i="6"/>
  <c r="I50" i="6"/>
  <c r="I48" i="6"/>
  <c r="I46" i="6"/>
  <c r="I45" i="6"/>
  <c r="I43" i="6"/>
  <c r="I42" i="6"/>
  <c r="I41" i="6"/>
  <c r="I39" i="6"/>
  <c r="I37" i="6"/>
  <c r="I35" i="6"/>
  <c r="I34" i="6"/>
  <c r="I32" i="6"/>
  <c r="I30" i="6"/>
  <c r="I29" i="6"/>
  <c r="I28" i="6"/>
  <c r="I26" i="6"/>
  <c r="I22" i="6"/>
  <c r="I19" i="6"/>
  <c r="I17" i="6"/>
  <c r="I16" i="6"/>
  <c r="I14" i="6"/>
  <c r="I12" i="6"/>
  <c r="I11" i="6"/>
  <c r="I10" i="6"/>
  <c r="G155" i="6"/>
  <c r="J155" i="6" s="1"/>
  <c r="G147" i="6"/>
  <c r="J147" i="6" s="1"/>
  <c r="G139" i="6"/>
  <c r="J139" i="6" s="1"/>
  <c r="G131" i="6"/>
  <c r="J131" i="6" s="1"/>
  <c r="J123" i="6"/>
  <c r="J115" i="6"/>
  <c r="J107" i="6"/>
  <c r="J99" i="6"/>
  <c r="G91" i="6"/>
  <c r="J91" i="6" s="1"/>
  <c r="J83" i="6"/>
  <c r="G75" i="6"/>
  <c r="J75" i="6" s="1"/>
  <c r="G67" i="6"/>
  <c r="J67" i="6" s="1"/>
  <c r="G59" i="6"/>
  <c r="J59" i="6" s="1"/>
  <c r="J51" i="6"/>
  <c r="J43" i="6"/>
  <c r="J35" i="6"/>
  <c r="J27" i="6"/>
  <c r="G19" i="6"/>
  <c r="J19" i="6" s="1"/>
  <c r="J11" i="6"/>
  <c r="Y5" i="6"/>
  <c r="G158" i="6"/>
  <c r="G150" i="6"/>
  <c r="J150" i="6" s="1"/>
  <c r="G142" i="6"/>
  <c r="J142" i="6" s="1"/>
  <c r="G134" i="6"/>
  <c r="J134" i="6" s="1"/>
  <c r="J126" i="6"/>
  <c r="J118" i="6"/>
  <c r="J110" i="6"/>
  <c r="J102" i="6"/>
  <c r="J94" i="6"/>
  <c r="G86" i="6"/>
  <c r="J86" i="6" s="1"/>
  <c r="J78" i="6"/>
  <c r="G70" i="6"/>
  <c r="J70" i="6" s="1"/>
  <c r="G62" i="6"/>
  <c r="J62" i="6" s="1"/>
  <c r="G54" i="6"/>
  <c r="J54" i="6" s="1"/>
  <c r="G46" i="6"/>
  <c r="J46" i="6" s="1"/>
  <c r="G38" i="6"/>
  <c r="J38" i="6" s="1"/>
  <c r="G30" i="6"/>
  <c r="J30" i="6" s="1"/>
  <c r="G22" i="6"/>
  <c r="J22" i="6" s="1"/>
  <c r="J14" i="6"/>
  <c r="AF5" i="6"/>
  <c r="P5" i="6"/>
  <c r="G153" i="6"/>
  <c r="J153" i="6" s="1"/>
  <c r="G145" i="6"/>
  <c r="J145" i="6" s="1"/>
  <c r="G137" i="6"/>
  <c r="J137" i="6" s="1"/>
  <c r="G129" i="6"/>
  <c r="J129" i="6" s="1"/>
  <c r="J121" i="6"/>
  <c r="J113" i="6"/>
  <c r="J105" i="6"/>
  <c r="J97" i="6"/>
  <c r="G89" i="6"/>
  <c r="J89" i="6" s="1"/>
  <c r="G81" i="6"/>
  <c r="J81" i="6" s="1"/>
  <c r="G73" i="6"/>
  <c r="J73" i="6" s="1"/>
  <c r="G65" i="6"/>
  <c r="J65" i="6" s="1"/>
  <c r="G57" i="6"/>
  <c r="J57" i="6" s="1"/>
  <c r="G49" i="6"/>
  <c r="J49" i="6" s="1"/>
  <c r="G41" i="6"/>
  <c r="J41" i="6" s="1"/>
  <c r="G33" i="6"/>
  <c r="J33" i="6" s="1"/>
  <c r="J25" i="6"/>
  <c r="J17" i="6"/>
  <c r="J9" i="6"/>
  <c r="G120" i="6"/>
  <c r="G112" i="6"/>
  <c r="G96" i="6"/>
  <c r="G72" i="6"/>
  <c r="G64" i="6"/>
  <c r="G16" i="6"/>
  <c r="AL5" i="6"/>
  <c r="S5" i="6"/>
  <c r="AI5" i="6"/>
  <c r="AE5" i="6"/>
  <c r="AA5" i="6"/>
  <c r="W5" i="6"/>
  <c r="O5" i="6"/>
  <c r="K5" i="6"/>
  <c r="J5" i="6"/>
  <c r="J253" i="6"/>
  <c r="J261" i="6"/>
  <c r="J269" i="6"/>
  <c r="J277" i="6"/>
  <c r="J285" i="6"/>
  <c r="J293" i="6"/>
  <c r="J301" i="6"/>
  <c r="J309" i="6"/>
  <c r="J317" i="6"/>
  <c r="J325" i="6"/>
  <c r="J333" i="6"/>
  <c r="J243" i="6"/>
  <c r="J246" i="6"/>
  <c r="J254" i="6"/>
  <c r="J262" i="6"/>
  <c r="J270" i="6"/>
  <c r="J278" i="6"/>
  <c r="J286" i="6"/>
  <c r="J294" i="6"/>
  <c r="J302" i="6"/>
  <c r="J310" i="6"/>
  <c r="J318" i="6"/>
  <c r="J326" i="6"/>
  <c r="J334" i="6"/>
  <c r="J341" i="6"/>
  <c r="J343" i="6"/>
  <c r="J355" i="6"/>
  <c r="J363" i="6"/>
  <c r="J371" i="6"/>
  <c r="J379" i="6"/>
  <c r="J387" i="6"/>
  <c r="J395" i="6"/>
  <c r="J403" i="6"/>
  <c r="J411" i="6"/>
  <c r="J419" i="6"/>
  <c r="J348" i="6"/>
  <c r="J356" i="6"/>
  <c r="J364" i="6"/>
  <c r="J372" i="6"/>
  <c r="J380" i="6"/>
  <c r="J388" i="6"/>
  <c r="J396" i="6"/>
  <c r="J404" i="6"/>
  <c r="J412" i="6"/>
  <c r="J420" i="6"/>
  <c r="J442" i="6"/>
  <c r="J446" i="6"/>
  <c r="J450" i="6"/>
  <c r="J454" i="6"/>
  <c r="J426" i="6"/>
  <c r="J430" i="6"/>
  <c r="J434" i="6"/>
  <c r="J438" i="6"/>
  <c r="J465" i="6"/>
  <c r="J473" i="6"/>
  <c r="J481" i="6"/>
  <c r="J489" i="6"/>
  <c r="J497" i="6"/>
  <c r="J505" i="6"/>
  <c r="J513" i="6"/>
  <c r="J521" i="6"/>
  <c r="J529" i="6"/>
  <c r="J537" i="6"/>
  <c r="J545" i="6"/>
  <c r="J553" i="6"/>
  <c r="J561" i="6"/>
  <c r="J460" i="6"/>
  <c r="J468" i="6"/>
  <c r="J476" i="6"/>
  <c r="J484" i="6"/>
  <c r="J492" i="6"/>
  <c r="J500" i="6"/>
  <c r="J508" i="6"/>
  <c r="J516" i="6"/>
  <c r="J524" i="6"/>
  <c r="J532" i="6"/>
  <c r="J540" i="6"/>
  <c r="J548" i="6"/>
  <c r="J556" i="6"/>
  <c r="J564" i="6"/>
  <c r="J569" i="6"/>
  <c r="J573" i="6"/>
  <c r="J577" i="6"/>
  <c r="J581" i="6"/>
  <c r="J585" i="6"/>
  <c r="J589" i="6"/>
  <c r="J551" i="6"/>
  <c r="J605" i="6"/>
  <c r="J613" i="6"/>
  <c r="J621" i="6"/>
  <c r="J629" i="6"/>
  <c r="J637" i="6"/>
  <c r="J594" i="6"/>
  <c r="J598" i="6"/>
  <c r="J648" i="6"/>
  <c r="J606" i="6"/>
  <c r="J614" i="6"/>
  <c r="J622" i="6"/>
  <c r="J630" i="6"/>
  <c r="J638" i="6"/>
  <c r="J656" i="6"/>
  <c r="J649" i="6"/>
  <c r="J657" i="6"/>
  <c r="J696" i="6"/>
  <c r="J661" i="6"/>
  <c r="J665" i="6"/>
  <c r="J672" i="6"/>
  <c r="J680" i="6"/>
  <c r="J698" i="6"/>
  <c r="J702" i="6"/>
  <c r="J675" i="6"/>
  <c r="J683" i="6"/>
  <c r="J694" i="6"/>
  <c r="J710" i="6"/>
  <c r="J715" i="6"/>
  <c r="J719" i="6"/>
  <c r="J723" i="6"/>
  <c r="J695" i="6"/>
  <c r="J703" i="6"/>
  <c r="J711" i="6"/>
  <c r="J742" i="6"/>
  <c r="J744" i="6"/>
  <c r="J738" i="6"/>
  <c r="J745" i="6"/>
  <c r="J746" i="6"/>
  <c r="J724" i="6"/>
  <c r="J747" i="6"/>
  <c r="J751" i="6"/>
  <c r="J755" i="6"/>
  <c r="J801" i="6"/>
  <c r="J760" i="6"/>
  <c r="J764" i="6"/>
  <c r="J768" i="6"/>
  <c r="J772" i="6"/>
  <c r="J776" i="6"/>
  <c r="J780" i="6"/>
  <c r="J784" i="6"/>
  <c r="J788" i="6"/>
  <c r="J792" i="6"/>
  <c r="J796" i="6"/>
  <c r="J239" i="6"/>
  <c r="J235" i="6"/>
  <c r="J231" i="6"/>
  <c r="J227" i="6"/>
  <c r="J223" i="6"/>
  <c r="J219" i="6"/>
  <c r="J215" i="6"/>
  <c r="J211" i="6"/>
  <c r="J207" i="6"/>
  <c r="J203" i="6"/>
  <c r="J199" i="6"/>
  <c r="J195" i="6"/>
  <c r="J191" i="6"/>
  <c r="J187" i="6"/>
  <c r="J183" i="6"/>
  <c r="J179" i="6"/>
  <c r="J175" i="6"/>
  <c r="J171" i="6"/>
  <c r="J167" i="6"/>
  <c r="J163" i="6"/>
  <c r="G127" i="6"/>
  <c r="J127" i="6" s="1"/>
  <c r="G119" i="6"/>
  <c r="G111" i="6"/>
  <c r="J111" i="6" s="1"/>
  <c r="G79" i="6"/>
  <c r="J79" i="6" s="1"/>
  <c r="G15" i="6"/>
  <c r="J15" i="6" s="1"/>
  <c r="AK5" i="6"/>
  <c r="U5" i="6"/>
  <c r="G122" i="6"/>
  <c r="G114" i="6"/>
  <c r="J114" i="6" s="1"/>
  <c r="G106" i="6"/>
  <c r="G98" i="6"/>
  <c r="J98" i="6" s="1"/>
  <c r="G82" i="6"/>
  <c r="J82" i="6" s="1"/>
  <c r="G42" i="6"/>
  <c r="G34" i="6"/>
  <c r="J34" i="6" s="1"/>
  <c r="G26" i="6"/>
  <c r="G10" i="6"/>
  <c r="AB5" i="6"/>
  <c r="L5" i="6"/>
  <c r="G125" i="6"/>
  <c r="G117" i="6"/>
  <c r="J117" i="6" s="1"/>
  <c r="G109" i="6"/>
  <c r="G93" i="6"/>
  <c r="G53" i="6"/>
  <c r="J53" i="6" s="1"/>
  <c r="G21" i="6"/>
  <c r="J21" i="6" s="1"/>
  <c r="G13" i="6"/>
  <c r="G241" i="6"/>
  <c r="J241" i="6" s="1"/>
  <c r="G152" i="6"/>
  <c r="J152" i="6" s="1"/>
  <c r="G144" i="6"/>
  <c r="J144" i="6" s="1"/>
  <c r="G136" i="6"/>
  <c r="J136" i="6" s="1"/>
  <c r="G128" i="6"/>
  <c r="J128" i="6" s="1"/>
  <c r="J120" i="6"/>
  <c r="J112" i="6"/>
  <c r="G104" i="6"/>
  <c r="J104" i="6" s="1"/>
  <c r="J96" i="6"/>
  <c r="G88" i="6"/>
  <c r="J88" i="6" s="1"/>
  <c r="G80" i="6"/>
  <c r="J80" i="6" s="1"/>
  <c r="J72" i="6"/>
  <c r="J64" i="6"/>
  <c r="G56" i="6"/>
  <c r="J56" i="6" s="1"/>
  <c r="G48" i="6"/>
  <c r="J48" i="6" s="1"/>
  <c r="G40" i="6"/>
  <c r="J40" i="6" s="1"/>
  <c r="G32" i="6"/>
  <c r="J32" i="6" s="1"/>
  <c r="G24" i="6"/>
  <c r="J24" i="6" s="1"/>
  <c r="J16" i="6"/>
  <c r="AH5" i="6"/>
  <c r="R5" i="6"/>
  <c r="J247" i="6"/>
  <c r="J255" i="6"/>
  <c r="J263" i="6"/>
  <c r="J271" i="6"/>
  <c r="J279" i="6"/>
  <c r="J287" i="6"/>
  <c r="J295" i="6"/>
  <c r="J303" i="6"/>
  <c r="J311" i="6"/>
  <c r="J319" i="6"/>
  <c r="J327" i="6"/>
  <c r="J335" i="6"/>
  <c r="J349" i="6"/>
  <c r="J244" i="6"/>
  <c r="J248" i="6"/>
  <c r="J256" i="6"/>
  <c r="J264" i="6"/>
  <c r="J272" i="6"/>
  <c r="J280" i="6"/>
  <c r="J288" i="6"/>
  <c r="J296" i="6"/>
  <c r="J304" i="6"/>
  <c r="J312" i="6"/>
  <c r="J320" i="6"/>
  <c r="J328" i="6"/>
  <c r="J336" i="6"/>
  <c r="J345" i="6"/>
  <c r="J357" i="6"/>
  <c r="J365" i="6"/>
  <c r="J373" i="6"/>
  <c r="J381" i="6"/>
  <c r="J389" i="6"/>
  <c r="J397" i="6"/>
  <c r="J405" i="6"/>
  <c r="J413" i="6"/>
  <c r="J421" i="6"/>
  <c r="J342" i="6"/>
  <c r="J350" i="6"/>
  <c r="J358" i="6"/>
  <c r="J366" i="6"/>
  <c r="J374" i="6"/>
  <c r="J382" i="6"/>
  <c r="J390" i="6"/>
  <c r="J398" i="6"/>
  <c r="J406" i="6"/>
  <c r="J414" i="6"/>
  <c r="J439" i="6"/>
  <c r="J443" i="6"/>
  <c r="J447" i="6"/>
  <c r="J451" i="6"/>
  <c r="J455" i="6"/>
  <c r="J427" i="6"/>
  <c r="J431" i="6"/>
  <c r="J435" i="6"/>
  <c r="J459" i="6"/>
  <c r="J467" i="6"/>
  <c r="J475" i="6"/>
  <c r="J483" i="6"/>
  <c r="J491" i="6"/>
  <c r="J499" i="6"/>
  <c r="J507" i="6"/>
  <c r="J515" i="6"/>
  <c r="J523" i="6"/>
  <c r="J531" i="6"/>
  <c r="J539" i="6"/>
  <c r="J547" i="6"/>
  <c r="J555" i="6"/>
  <c r="J563" i="6"/>
  <c r="J462" i="6"/>
  <c r="J470" i="6"/>
  <c r="J478" i="6"/>
  <c r="J486" i="6"/>
  <c r="J494" i="6"/>
  <c r="J502" i="6"/>
  <c r="J510" i="6"/>
  <c r="J518" i="6"/>
  <c r="J526" i="6"/>
  <c r="J534" i="6"/>
  <c r="J542" i="6"/>
  <c r="J550" i="6"/>
  <c r="J558" i="6"/>
  <c r="J566" i="6"/>
  <c r="J570" i="6"/>
  <c r="J574" i="6"/>
  <c r="J578" i="6"/>
  <c r="J582" i="6"/>
  <c r="J586" i="6"/>
  <c r="J590" i="6"/>
  <c r="J552" i="6"/>
  <c r="J607" i="6"/>
  <c r="J615" i="6"/>
  <c r="J623" i="6"/>
  <c r="J631" i="6"/>
  <c r="J639" i="6"/>
  <c r="J595" i="6"/>
  <c r="J599" i="6"/>
  <c r="J650" i="6"/>
  <c r="J608" i="6"/>
  <c r="J616" i="6"/>
  <c r="J624" i="6"/>
  <c r="J632" i="6"/>
  <c r="J640" i="6"/>
  <c r="J645" i="6"/>
  <c r="J667" i="6"/>
  <c r="J651" i="6"/>
  <c r="J658" i="6"/>
  <c r="J662" i="6"/>
  <c r="J666" i="6"/>
  <c r="J674" i="6"/>
  <c r="J682" i="6"/>
  <c r="J687" i="6"/>
  <c r="J704" i="6"/>
  <c r="J677" i="6"/>
  <c r="J685" i="6"/>
  <c r="J706" i="6"/>
  <c r="J690" i="6"/>
  <c r="J712" i="6"/>
  <c r="J716" i="6"/>
  <c r="J720" i="6"/>
  <c r="J697" i="6"/>
  <c r="J705" i="6"/>
  <c r="J728" i="6"/>
  <c r="J735" i="6"/>
  <c r="J729" i="6"/>
  <c r="J740" i="6"/>
  <c r="J725" i="6"/>
  <c r="J748" i="6"/>
  <c r="J752" i="6"/>
  <c r="J757" i="6"/>
  <c r="J803" i="6"/>
  <c r="J761" i="6"/>
  <c r="J765" i="6"/>
  <c r="J769" i="6"/>
  <c r="J773" i="6"/>
  <c r="J777" i="6"/>
  <c r="J781" i="6"/>
  <c r="J785" i="6"/>
  <c r="J789" i="6"/>
  <c r="J793" i="6"/>
  <c r="J797" i="6"/>
  <c r="J800" i="6"/>
  <c r="J238" i="6"/>
  <c r="J234" i="6"/>
  <c r="J230" i="6"/>
  <c r="J226" i="6"/>
  <c r="J222" i="6"/>
  <c r="J218" i="6"/>
  <c r="J214" i="6"/>
  <c r="J210" i="6"/>
  <c r="J206" i="6"/>
  <c r="J202" i="6"/>
  <c r="J198" i="6"/>
  <c r="J194" i="6"/>
  <c r="J190" i="6"/>
  <c r="J186" i="6"/>
  <c r="J182" i="6"/>
  <c r="J178" i="6"/>
  <c r="J174" i="6"/>
  <c r="J170" i="6"/>
  <c r="J166" i="6"/>
  <c r="J162" i="6"/>
  <c r="J158" i="6"/>
  <c r="G159" i="6"/>
  <c r="J159" i="6" s="1"/>
  <c r="G151" i="6"/>
  <c r="J151" i="6" s="1"/>
  <c r="G143" i="6"/>
  <c r="J143" i="6" s="1"/>
  <c r="G135" i="6"/>
  <c r="J135" i="6" s="1"/>
  <c r="J119" i="6"/>
  <c r="G103" i="6"/>
  <c r="J103" i="6" s="1"/>
  <c r="G95" i="6"/>
  <c r="J95" i="6" s="1"/>
  <c r="G87" i="6"/>
  <c r="J87" i="6" s="1"/>
  <c r="G71" i="6"/>
  <c r="J71" i="6" s="1"/>
  <c r="G63" i="6"/>
  <c r="J63" i="6" s="1"/>
  <c r="G55" i="6"/>
  <c r="J55" i="6" s="1"/>
  <c r="G47" i="6"/>
  <c r="J47" i="6" s="1"/>
  <c r="G39" i="6"/>
  <c r="J39" i="6" s="1"/>
  <c r="G31" i="6"/>
  <c r="J31" i="6" s="1"/>
  <c r="G23" i="6"/>
  <c r="J23" i="6" s="1"/>
  <c r="AG5" i="6"/>
  <c r="Q5" i="6"/>
  <c r="G154" i="6"/>
  <c r="J154" i="6" s="1"/>
  <c r="G146" i="6"/>
  <c r="J146" i="6" s="1"/>
  <c r="G138" i="6"/>
  <c r="J138" i="6" s="1"/>
  <c r="G130" i="6"/>
  <c r="J130" i="6" s="1"/>
  <c r="J122" i="6"/>
  <c r="J106" i="6"/>
  <c r="G90" i="6"/>
  <c r="J90" i="6" s="1"/>
  <c r="G74" i="6"/>
  <c r="J74" i="6" s="1"/>
  <c r="G66" i="6"/>
  <c r="J66" i="6" s="1"/>
  <c r="G58" i="6"/>
  <c r="J58" i="6" s="1"/>
  <c r="G50" i="6"/>
  <c r="J50" i="6" s="1"/>
  <c r="J42" i="6"/>
  <c r="J26" i="6"/>
  <c r="G18" i="6"/>
  <c r="J18" i="6" s="1"/>
  <c r="J10" i="6"/>
  <c r="X5" i="6"/>
  <c r="G157" i="6"/>
  <c r="J157" i="6" s="1"/>
  <c r="G149" i="6"/>
  <c r="J149" i="6" s="1"/>
  <c r="G141" i="6"/>
  <c r="J141" i="6" s="1"/>
  <c r="G133" i="6"/>
  <c r="J133" i="6" s="1"/>
  <c r="J125" i="6"/>
  <c r="J109" i="6"/>
  <c r="G101" i="6"/>
  <c r="J101" i="6" s="1"/>
  <c r="J93" i="6"/>
  <c r="G85" i="6"/>
  <c r="J85" i="6" s="1"/>
  <c r="G77" i="6"/>
  <c r="J77" i="6" s="1"/>
  <c r="G69" i="6"/>
  <c r="J69" i="6" s="1"/>
  <c r="G61" i="6"/>
  <c r="J61" i="6" s="1"/>
  <c r="G45" i="6"/>
  <c r="J45" i="6" s="1"/>
  <c r="G37" i="6"/>
  <c r="J37" i="6" s="1"/>
  <c r="G29" i="6"/>
  <c r="J29" i="6" s="1"/>
  <c r="J13" i="6"/>
  <c r="J148" i="6"/>
  <c r="J140" i="6"/>
  <c r="J132" i="6"/>
  <c r="G124" i="6"/>
  <c r="J124" i="6" s="1"/>
  <c r="G116" i="6"/>
  <c r="J116" i="6" s="1"/>
  <c r="G108" i="6"/>
  <c r="J108" i="6" s="1"/>
  <c r="G100" i="6"/>
  <c r="J100" i="6" s="1"/>
  <c r="J92" i="6"/>
  <c r="J84" i="6"/>
  <c r="G76" i="6"/>
  <c r="J76" i="6" s="1"/>
  <c r="J68" i="6"/>
  <c r="J60" i="6"/>
  <c r="G52" i="6"/>
  <c r="J52" i="6" s="1"/>
  <c r="G44" i="6"/>
  <c r="J44" i="6" s="1"/>
  <c r="J36" i="6"/>
  <c r="J28" i="6"/>
  <c r="J20" i="6"/>
  <c r="J12" i="6"/>
  <c r="AD5" i="6"/>
  <c r="N5" i="6"/>
  <c r="Y17" i="14" l="1"/>
  <c r="Y12" i="14"/>
  <c r="Y11" i="14"/>
  <c r="Y19" i="14"/>
  <c r="Y18" i="14"/>
  <c r="Y13" i="14"/>
  <c r="Y8" i="14"/>
  <c r="Y7" i="14"/>
  <c r="Y22" i="14"/>
  <c r="Y20" i="14"/>
  <c r="Y9" i="14"/>
  <c r="Y4" i="14"/>
  <c r="Y5" i="14"/>
  <c r="Y3" i="14"/>
  <c r="W18" i="14"/>
  <c r="W14" i="14"/>
  <c r="W13" i="14"/>
  <c r="W3" i="14"/>
  <c r="W21" i="14"/>
  <c r="Y16" i="14"/>
  <c r="Y15" i="14"/>
  <c r="X20" i="14"/>
  <c r="X3" i="14"/>
  <c r="X19" i="14"/>
  <c r="X8" i="14"/>
  <c r="X22" i="14"/>
  <c r="W16" i="14"/>
  <c r="W22" i="14"/>
  <c r="W11" i="14"/>
  <c r="W7" i="14"/>
  <c r="Y23" i="14"/>
  <c r="Y6" i="14"/>
  <c r="Y21" i="14"/>
  <c r="X15" i="14"/>
  <c r="X16" i="14"/>
  <c r="X17" i="14"/>
  <c r="X18" i="14"/>
  <c r="X9" i="14"/>
  <c r="W12" i="14"/>
  <c r="W15" i="14"/>
  <c r="W6" i="14"/>
  <c r="Y10" i="14"/>
  <c r="W19" i="14"/>
  <c r="W10" i="14"/>
  <c r="W5" i="14"/>
  <c r="Y14" i="14"/>
  <c r="X11" i="14"/>
  <c r="X6" i="14"/>
  <c r="X12" i="14"/>
  <c r="X14" i="14"/>
  <c r="X10" i="14"/>
  <c r="W8" i="14"/>
  <c r="X7" i="14"/>
  <c r="X5" i="14"/>
  <c r="X21" i="14"/>
  <c r="X13" i="14"/>
  <c r="X4" i="14"/>
  <c r="W17" i="14"/>
  <c r="W4" i="14"/>
  <c r="W9" i="14"/>
  <c r="W20" i="14"/>
  <c r="J42" i="11"/>
  <c r="J34" i="11"/>
  <c r="J44" i="11"/>
  <c r="K24" i="11"/>
  <c r="P24" i="11" s="1"/>
  <c r="J22" i="11"/>
  <c r="J27" i="11"/>
  <c r="K38" i="11"/>
  <c r="P38" i="11" s="1"/>
  <c r="K31" i="11"/>
  <c r="P31" i="11" s="1"/>
  <c r="Q31" i="11" s="1"/>
  <c r="J33" i="11"/>
  <c r="J15" i="11"/>
  <c r="J32" i="11"/>
  <c r="X24" i="14" l="1"/>
  <c r="W24" i="14"/>
  <c r="Y24" i="14"/>
  <c r="Q14" i="11"/>
  <c r="Q22" i="11"/>
  <c r="Q45" i="11"/>
  <c r="Q40" i="11"/>
  <c r="Q29" i="11"/>
  <c r="Q37" i="11"/>
  <c r="Q38" i="11"/>
  <c r="Q28" i="11"/>
  <c r="Q18" i="11"/>
  <c r="Q25" i="11"/>
  <c r="Q42" i="11"/>
  <c r="Q35" i="11"/>
  <c r="Q19" i="11"/>
  <c r="Q20" i="11"/>
  <c r="Q23" i="11"/>
  <c r="Q43" i="11"/>
  <c r="Q47" i="11"/>
  <c r="Q39" i="11"/>
  <c r="Q34" i="11"/>
  <c r="Q30" i="11"/>
  <c r="Q26" i="11"/>
  <c r="Q48" i="11"/>
  <c r="Q24" i="11"/>
  <c r="Q17" i="11"/>
  <c r="Q33" i="11"/>
  <c r="Q15" i="11"/>
  <c r="Q41" i="11"/>
  <c r="Q36" i="11"/>
  <c r="Q46" i="11"/>
  <c r="Q16" i="11"/>
  <c r="Q21" i="11"/>
  <c r="Q32" i="11"/>
  <c r="Q27" i="11"/>
  <c r="Q44" i="11"/>
  <c r="B39" i="12" l="1"/>
  <c r="B37" i="12"/>
  <c r="B35" i="12"/>
  <c r="B33" i="12"/>
  <c r="B31" i="12"/>
  <c r="B29" i="12"/>
  <c r="B38" i="12"/>
  <c r="B34" i="12"/>
  <c r="B30" i="12"/>
  <c r="B24" i="12"/>
  <c r="B23" i="12"/>
  <c r="B26" i="12"/>
  <c r="B25" i="12"/>
  <c r="B36" i="12"/>
  <c r="B32" i="12"/>
  <c r="B28" i="12"/>
  <c r="B27" i="12"/>
  <c r="B20" i="12"/>
  <c r="B19" i="12"/>
  <c r="B22" i="12"/>
  <c r="B21" i="12"/>
  <c r="B14" i="12"/>
  <c r="B16" i="12"/>
  <c r="B15" i="12"/>
  <c r="B18" i="12"/>
  <c r="B17" i="12"/>
  <c r="B13" i="12"/>
  <c r="V16" i="12" l="1"/>
  <c r="R16" i="12"/>
  <c r="C16" i="12"/>
  <c r="A56" i="12"/>
  <c r="U16" i="12"/>
  <c r="P16" i="12"/>
  <c r="T16" i="12"/>
  <c r="D16" i="12"/>
  <c r="Q16" i="12"/>
  <c r="S16" i="12"/>
  <c r="T15" i="12"/>
  <c r="P15" i="12"/>
  <c r="A55" i="12"/>
  <c r="U15" i="12"/>
  <c r="D15" i="12"/>
  <c r="S15" i="12"/>
  <c r="C15" i="12"/>
  <c r="Q15" i="12"/>
  <c r="V15" i="12"/>
  <c r="R15" i="12"/>
  <c r="A77" i="12"/>
  <c r="U37" i="12"/>
  <c r="Q37" i="12"/>
  <c r="T37" i="12"/>
  <c r="P37" i="12"/>
  <c r="D37" i="12"/>
  <c r="V37" i="12"/>
  <c r="C37" i="12"/>
  <c r="S37" i="12"/>
  <c r="R37" i="12"/>
  <c r="A73" i="12"/>
  <c r="U33" i="12"/>
  <c r="Q33" i="12"/>
  <c r="T33" i="12"/>
  <c r="P33" i="12"/>
  <c r="D33" i="12"/>
  <c r="V33" i="12"/>
  <c r="C33" i="12"/>
  <c r="S33" i="12"/>
  <c r="R33" i="12"/>
  <c r="A63" i="12"/>
  <c r="T23" i="12"/>
  <c r="P23" i="12"/>
  <c r="R23" i="12"/>
  <c r="U23" i="12"/>
  <c r="D23" i="12"/>
  <c r="S23" i="12"/>
  <c r="C23" i="12"/>
  <c r="V23" i="12"/>
  <c r="Q23" i="12"/>
  <c r="A71" i="12"/>
  <c r="U31" i="12"/>
  <c r="Q31" i="12"/>
  <c r="T31" i="12"/>
  <c r="P31" i="12"/>
  <c r="S31" i="12"/>
  <c r="R31" i="12"/>
  <c r="D31" i="12"/>
  <c r="V31" i="12"/>
  <c r="C31" i="12"/>
  <c r="V20" i="12"/>
  <c r="R20" i="12"/>
  <c r="C20" i="12"/>
  <c r="U20" i="12"/>
  <c r="P20" i="12"/>
  <c r="A60" i="12"/>
  <c r="S20" i="12"/>
  <c r="Q20" i="12"/>
  <c r="D20" i="12"/>
  <c r="T20" i="12"/>
  <c r="V14" i="12"/>
  <c r="R14" i="12"/>
  <c r="C14" i="12"/>
  <c r="A54" i="12"/>
  <c r="T14" i="12"/>
  <c r="D14" i="12"/>
  <c r="S14" i="12"/>
  <c r="P14" i="12"/>
  <c r="U14" i="12"/>
  <c r="Q14" i="12"/>
  <c r="A53" i="12"/>
  <c r="T13" i="12"/>
  <c r="P13" i="12"/>
  <c r="S13" i="12"/>
  <c r="D13" i="12"/>
  <c r="Q13" i="12"/>
  <c r="V13" i="12"/>
  <c r="C13" i="12"/>
  <c r="U13" i="12"/>
  <c r="R13" i="12"/>
  <c r="A67" i="12"/>
  <c r="T27" i="12"/>
  <c r="P27" i="12"/>
  <c r="U27" i="12"/>
  <c r="D27" i="12"/>
  <c r="S27" i="12"/>
  <c r="C27" i="12"/>
  <c r="R27" i="12"/>
  <c r="V27" i="12"/>
  <c r="Q27" i="12"/>
  <c r="T17" i="12"/>
  <c r="P17" i="12"/>
  <c r="A57" i="12"/>
  <c r="V17" i="12"/>
  <c r="Q17" i="12"/>
  <c r="U17" i="12"/>
  <c r="D17" i="12"/>
  <c r="R17" i="12"/>
  <c r="C17" i="12"/>
  <c r="S17" i="12"/>
  <c r="A74" i="12"/>
  <c r="S34" i="12"/>
  <c r="D34" i="12"/>
  <c r="V34" i="12"/>
  <c r="R34" i="12"/>
  <c r="C34" i="12"/>
  <c r="U34" i="12"/>
  <c r="T34" i="12"/>
  <c r="Q34" i="12"/>
  <c r="P34" i="12"/>
  <c r="A66" i="12"/>
  <c r="V26" i="12"/>
  <c r="R26" i="12"/>
  <c r="C26" i="12"/>
  <c r="T26" i="12"/>
  <c r="D26" i="12"/>
  <c r="S26" i="12"/>
  <c r="Q26" i="12"/>
  <c r="U26" i="12"/>
  <c r="P26" i="12"/>
  <c r="A75" i="12"/>
  <c r="U35" i="12"/>
  <c r="Q35" i="12"/>
  <c r="T35" i="12"/>
  <c r="P35" i="12"/>
  <c r="S35" i="12"/>
  <c r="R35" i="12"/>
  <c r="D35" i="12"/>
  <c r="V35" i="12"/>
  <c r="C35" i="12"/>
  <c r="A65" i="12"/>
  <c r="T25" i="12"/>
  <c r="P25" i="12"/>
  <c r="S25" i="12"/>
  <c r="C25" i="12"/>
  <c r="R25" i="12"/>
  <c r="V25" i="12"/>
  <c r="Q25" i="12"/>
  <c r="U25" i="12"/>
  <c r="D25" i="12"/>
  <c r="T21" i="12"/>
  <c r="P21" i="12"/>
  <c r="A61" i="12"/>
  <c r="V21" i="12"/>
  <c r="Q21" i="12"/>
  <c r="S21" i="12"/>
  <c r="C21" i="12"/>
  <c r="R21" i="12"/>
  <c r="U21" i="12"/>
  <c r="D21" i="12"/>
  <c r="A78" i="12"/>
  <c r="S38" i="12"/>
  <c r="D38" i="12"/>
  <c r="V38" i="12"/>
  <c r="R38" i="12"/>
  <c r="C38" i="12"/>
  <c r="U38" i="12"/>
  <c r="T38" i="12"/>
  <c r="Q38" i="12"/>
  <c r="P38" i="12"/>
  <c r="A64" i="12"/>
  <c r="V24" i="12"/>
  <c r="R24" i="12"/>
  <c r="C24" i="12"/>
  <c r="S24" i="12"/>
  <c r="Q24" i="12"/>
  <c r="U24" i="12"/>
  <c r="P24" i="12"/>
  <c r="T24" i="12"/>
  <c r="D24" i="12"/>
  <c r="V18" i="12"/>
  <c r="R18" i="12"/>
  <c r="C18" i="12"/>
  <c r="A58" i="12"/>
  <c r="Q18" i="12"/>
  <c r="U18" i="12"/>
  <c r="P18" i="12"/>
  <c r="S18" i="12"/>
  <c r="D18" i="12"/>
  <c r="T18" i="12"/>
  <c r="A69" i="12"/>
  <c r="U29" i="12"/>
  <c r="Q29" i="12"/>
  <c r="T29" i="12"/>
  <c r="P29" i="12"/>
  <c r="D29" i="12"/>
  <c r="V29" i="12"/>
  <c r="C29" i="12"/>
  <c r="S29" i="12"/>
  <c r="R29" i="12"/>
  <c r="T19" i="12"/>
  <c r="P19" i="12"/>
  <c r="A59" i="12"/>
  <c r="U19" i="12"/>
  <c r="D19" i="12"/>
  <c r="R19" i="12"/>
  <c r="V19" i="12"/>
  <c r="Q19" i="12"/>
  <c r="S19" i="12"/>
  <c r="C19" i="12"/>
  <c r="A68" i="12"/>
  <c r="S28" i="12"/>
  <c r="D28" i="12"/>
  <c r="V28" i="12"/>
  <c r="R28" i="12"/>
  <c r="C28" i="12"/>
  <c r="Q28" i="12"/>
  <c r="P28" i="12"/>
  <c r="U28" i="12"/>
  <c r="T28" i="12"/>
  <c r="A62" i="12"/>
  <c r="V22" i="12"/>
  <c r="R22" i="12"/>
  <c r="C22" i="12"/>
  <c r="Q22" i="12"/>
  <c r="T22" i="12"/>
  <c r="D22" i="12"/>
  <c r="S22" i="12"/>
  <c r="P22" i="12"/>
  <c r="U22" i="12"/>
  <c r="A79" i="12"/>
  <c r="U39" i="12"/>
  <c r="Q39" i="12"/>
  <c r="T39" i="12"/>
  <c r="P39" i="12"/>
  <c r="S39" i="12"/>
  <c r="R39" i="12"/>
  <c r="D39" i="12"/>
  <c r="V39" i="12"/>
  <c r="C39" i="12"/>
  <c r="A72" i="12"/>
  <c r="S32" i="12"/>
  <c r="D32" i="12"/>
  <c r="V32" i="12"/>
  <c r="R32" i="12"/>
  <c r="C32" i="12"/>
  <c r="Q32" i="12"/>
  <c r="P32" i="12"/>
  <c r="U32" i="12"/>
  <c r="T32" i="12"/>
  <c r="A76" i="12"/>
  <c r="S36" i="12"/>
  <c r="D36" i="12"/>
  <c r="V36" i="12"/>
  <c r="R36" i="12"/>
  <c r="C36" i="12"/>
  <c r="Q36" i="12"/>
  <c r="P36" i="12"/>
  <c r="U36" i="12"/>
  <c r="T36" i="12"/>
  <c r="A70" i="12"/>
  <c r="S30" i="12"/>
  <c r="D30" i="12"/>
  <c r="V30" i="12"/>
  <c r="R30" i="12"/>
  <c r="C30" i="12"/>
  <c r="U30" i="12"/>
  <c r="T30" i="12"/>
  <c r="Q30" i="12"/>
  <c r="P30" i="12"/>
  <c r="Z70" i="12" l="1"/>
  <c r="V70" i="12"/>
  <c r="R70" i="12"/>
  <c r="N70" i="12"/>
  <c r="J70" i="12"/>
  <c r="F70" i="12"/>
  <c r="B70" i="12"/>
  <c r="Y70" i="12"/>
  <c r="U70" i="12"/>
  <c r="Q70" i="12"/>
  <c r="M70" i="12"/>
  <c r="I70" i="12"/>
  <c r="E70" i="12"/>
  <c r="AB70" i="12"/>
  <c r="T70" i="12"/>
  <c r="L70" i="12"/>
  <c r="D70" i="12"/>
  <c r="AA70" i="12"/>
  <c r="S70" i="12"/>
  <c r="K70" i="12"/>
  <c r="C70" i="12"/>
  <c r="P70" i="12"/>
  <c r="O70" i="12"/>
  <c r="X70" i="12"/>
  <c r="W70" i="12"/>
  <c r="H70" i="12"/>
  <c r="G70" i="12"/>
  <c r="Y62" i="12"/>
  <c r="U62" i="12"/>
  <c r="Q62" i="12"/>
  <c r="M62" i="12"/>
  <c r="I62" i="12"/>
  <c r="E62" i="12"/>
  <c r="AB62" i="12"/>
  <c r="X62" i="12"/>
  <c r="T62" i="12"/>
  <c r="P62" i="12"/>
  <c r="L62" i="12"/>
  <c r="H62" i="12"/>
  <c r="D62" i="12"/>
  <c r="AA62" i="12"/>
  <c r="S62" i="12"/>
  <c r="K62" i="12"/>
  <c r="C62" i="12"/>
  <c r="Z62" i="12"/>
  <c r="R62" i="12"/>
  <c r="J62" i="12"/>
  <c r="B62" i="12"/>
  <c r="O62" i="12"/>
  <c r="N62" i="12"/>
  <c r="W62" i="12"/>
  <c r="G62" i="12"/>
  <c r="V62" i="12"/>
  <c r="F62" i="12"/>
  <c r="AA59" i="12"/>
  <c r="W59" i="12"/>
  <c r="S59" i="12"/>
  <c r="O59" i="12"/>
  <c r="K59" i="12"/>
  <c r="G59" i="12"/>
  <c r="C59" i="12"/>
  <c r="Z59" i="12"/>
  <c r="V59" i="12"/>
  <c r="R59" i="12"/>
  <c r="N59" i="12"/>
  <c r="J59" i="12"/>
  <c r="F59" i="12"/>
  <c r="B59" i="12"/>
  <c r="Y59" i="12"/>
  <c r="Q59" i="12"/>
  <c r="I59" i="12"/>
  <c r="X59" i="12"/>
  <c r="P59" i="12"/>
  <c r="H59" i="12"/>
  <c r="U59" i="12"/>
  <c r="M59" i="12"/>
  <c r="E59" i="12"/>
  <c r="AB59" i="12"/>
  <c r="T59" i="12"/>
  <c r="L59" i="12"/>
  <c r="D59" i="12"/>
  <c r="Y65" i="12"/>
  <c r="U65" i="12"/>
  <c r="Q65" i="12"/>
  <c r="M65" i="12"/>
  <c r="I65" i="12"/>
  <c r="E65" i="12"/>
  <c r="AB65" i="12"/>
  <c r="X65" i="12"/>
  <c r="T65" i="12"/>
  <c r="P65" i="12"/>
  <c r="L65" i="12"/>
  <c r="H65" i="12"/>
  <c r="D65" i="12"/>
  <c r="W65" i="12"/>
  <c r="O65" i="12"/>
  <c r="G65" i="12"/>
  <c r="V65" i="12"/>
  <c r="N65" i="12"/>
  <c r="F65" i="12"/>
  <c r="AA65" i="12"/>
  <c r="K65" i="12"/>
  <c r="Z65" i="12"/>
  <c r="J65" i="12"/>
  <c r="S65" i="12"/>
  <c r="C65" i="12"/>
  <c r="R65" i="12"/>
  <c r="B65" i="12"/>
  <c r="P41" i="12"/>
  <c r="Z77" i="12"/>
  <c r="V77" i="12"/>
  <c r="R77" i="12"/>
  <c r="N77" i="12"/>
  <c r="J77" i="12"/>
  <c r="F77" i="12"/>
  <c r="B77" i="12"/>
  <c r="Y77" i="12"/>
  <c r="U77" i="12"/>
  <c r="Q77" i="12"/>
  <c r="M77" i="12"/>
  <c r="I77" i="12"/>
  <c r="E77" i="12"/>
  <c r="X77" i="12"/>
  <c r="P77" i="12"/>
  <c r="H77" i="12"/>
  <c r="W77" i="12"/>
  <c r="O77" i="12"/>
  <c r="G77" i="12"/>
  <c r="AB77" i="12"/>
  <c r="L77" i="12"/>
  <c r="AA77" i="12"/>
  <c r="K77" i="12"/>
  <c r="T77" i="12"/>
  <c r="S77" i="12"/>
  <c r="D77" i="12"/>
  <c r="C77" i="12"/>
  <c r="Z79" i="12"/>
  <c r="V79" i="12"/>
  <c r="R79" i="12"/>
  <c r="N79" i="12"/>
  <c r="J79" i="12"/>
  <c r="F79" i="12"/>
  <c r="B79" i="12"/>
  <c r="Y79" i="12"/>
  <c r="U79" i="12"/>
  <c r="Q79" i="12"/>
  <c r="M79" i="12"/>
  <c r="I79" i="12"/>
  <c r="E79" i="12"/>
  <c r="X79" i="12"/>
  <c r="P79" i="12"/>
  <c r="H79" i="12"/>
  <c r="W79" i="12"/>
  <c r="O79" i="12"/>
  <c r="G79" i="12"/>
  <c r="T79" i="12"/>
  <c r="D79" i="12"/>
  <c r="S79" i="12"/>
  <c r="C79" i="12"/>
  <c r="AB79" i="12"/>
  <c r="AA79" i="12"/>
  <c r="L79" i="12"/>
  <c r="K79" i="12"/>
  <c r="Z69" i="12"/>
  <c r="V69" i="12"/>
  <c r="R69" i="12"/>
  <c r="N69" i="12"/>
  <c r="J69" i="12"/>
  <c r="F69" i="12"/>
  <c r="B69" i="12"/>
  <c r="Y69" i="12"/>
  <c r="U69" i="12"/>
  <c r="Q69" i="12"/>
  <c r="M69" i="12"/>
  <c r="I69" i="12"/>
  <c r="E69" i="12"/>
  <c r="X69" i="12"/>
  <c r="P69" i="12"/>
  <c r="H69" i="12"/>
  <c r="W69" i="12"/>
  <c r="O69" i="12"/>
  <c r="G69" i="12"/>
  <c r="AB69" i="12"/>
  <c r="L69" i="12"/>
  <c r="AA69" i="12"/>
  <c r="K69" i="12"/>
  <c r="T69" i="12"/>
  <c r="S69" i="12"/>
  <c r="D69" i="12"/>
  <c r="C69" i="12"/>
  <c r="AA58" i="12"/>
  <c r="W58" i="12"/>
  <c r="S58" i="12"/>
  <c r="O58" i="12"/>
  <c r="K58" i="12"/>
  <c r="G58" i="12"/>
  <c r="C58" i="12"/>
  <c r="Z58" i="12"/>
  <c r="V58" i="12"/>
  <c r="R58" i="12"/>
  <c r="N58" i="12"/>
  <c r="J58" i="12"/>
  <c r="F58" i="12"/>
  <c r="B58" i="12"/>
  <c r="U58" i="12"/>
  <c r="M58" i="12"/>
  <c r="E58" i="12"/>
  <c r="AB58" i="12"/>
  <c r="T58" i="12"/>
  <c r="L58" i="12"/>
  <c r="D58" i="12"/>
  <c r="Y58" i="12"/>
  <c r="Q58" i="12"/>
  <c r="I58" i="12"/>
  <c r="X58" i="12"/>
  <c r="P58" i="12"/>
  <c r="H58" i="12"/>
  <c r="Z74" i="12"/>
  <c r="V74" i="12"/>
  <c r="R74" i="12"/>
  <c r="N74" i="12"/>
  <c r="J74" i="12"/>
  <c r="F74" i="12"/>
  <c r="B74" i="12"/>
  <c r="Y74" i="12"/>
  <c r="U74" i="12"/>
  <c r="Q74" i="12"/>
  <c r="M74" i="12"/>
  <c r="I74" i="12"/>
  <c r="E74" i="12"/>
  <c r="AB74" i="12"/>
  <c r="T74" i="12"/>
  <c r="L74" i="12"/>
  <c r="D74" i="12"/>
  <c r="AA74" i="12"/>
  <c r="S74" i="12"/>
  <c r="K74" i="12"/>
  <c r="C74" i="12"/>
  <c r="P74" i="12"/>
  <c r="O74" i="12"/>
  <c r="H74" i="12"/>
  <c r="G74" i="12"/>
  <c r="X74" i="12"/>
  <c r="W74" i="12"/>
  <c r="R41" i="12"/>
  <c r="T41" i="12" s="1"/>
  <c r="Z73" i="12"/>
  <c r="V73" i="12"/>
  <c r="R73" i="12"/>
  <c r="N73" i="12"/>
  <c r="J73" i="12"/>
  <c r="F73" i="12"/>
  <c r="B73" i="12"/>
  <c r="Y73" i="12"/>
  <c r="U73" i="12"/>
  <c r="Q73" i="12"/>
  <c r="M73" i="12"/>
  <c r="I73" i="12"/>
  <c r="E73" i="12"/>
  <c r="X73" i="12"/>
  <c r="P73" i="12"/>
  <c r="H73" i="12"/>
  <c r="W73" i="12"/>
  <c r="O73" i="12"/>
  <c r="G73" i="12"/>
  <c r="AB73" i="12"/>
  <c r="L73" i="12"/>
  <c r="AA73" i="12"/>
  <c r="K73" i="12"/>
  <c r="D73" i="12"/>
  <c r="C73" i="12"/>
  <c r="T73" i="12"/>
  <c r="S73" i="12"/>
  <c r="AA55" i="12"/>
  <c r="W55" i="12"/>
  <c r="S55" i="12"/>
  <c r="O55" i="12"/>
  <c r="K55" i="12"/>
  <c r="G55" i="12"/>
  <c r="C55" i="12"/>
  <c r="Z55" i="12"/>
  <c r="V55" i="12"/>
  <c r="R55" i="12"/>
  <c r="N55" i="12"/>
  <c r="J55" i="12"/>
  <c r="F55" i="12"/>
  <c r="B55" i="12"/>
  <c r="Y55" i="12"/>
  <c r="Q55" i="12"/>
  <c r="I55" i="12"/>
  <c r="X55" i="12"/>
  <c r="P55" i="12"/>
  <c r="H55" i="12"/>
  <c r="U55" i="12"/>
  <c r="M55" i="12"/>
  <c r="E55" i="12"/>
  <c r="AB55" i="12"/>
  <c r="T55" i="12"/>
  <c r="L55" i="12"/>
  <c r="D55" i="12"/>
  <c r="Z72" i="12"/>
  <c r="V72" i="12"/>
  <c r="R72" i="12"/>
  <c r="N72" i="12"/>
  <c r="J72" i="12"/>
  <c r="F72" i="12"/>
  <c r="B72" i="12"/>
  <c r="Y72" i="12"/>
  <c r="U72" i="12"/>
  <c r="Q72" i="12"/>
  <c r="M72" i="12"/>
  <c r="I72" i="12"/>
  <c r="E72" i="12"/>
  <c r="AB72" i="12"/>
  <c r="T72" i="12"/>
  <c r="L72" i="12"/>
  <c r="D72" i="12"/>
  <c r="AA72" i="12"/>
  <c r="S72" i="12"/>
  <c r="K72" i="12"/>
  <c r="C72" i="12"/>
  <c r="X72" i="12"/>
  <c r="H72" i="12"/>
  <c r="W72" i="12"/>
  <c r="G72" i="12"/>
  <c r="P72" i="12"/>
  <c r="O72" i="12"/>
  <c r="Z78" i="12"/>
  <c r="V78" i="12"/>
  <c r="R78" i="12"/>
  <c r="N78" i="12"/>
  <c r="J78" i="12"/>
  <c r="F78" i="12"/>
  <c r="B78" i="12"/>
  <c r="Y78" i="12"/>
  <c r="U78" i="12"/>
  <c r="Q78" i="12"/>
  <c r="M78" i="12"/>
  <c r="I78" i="12"/>
  <c r="E78" i="12"/>
  <c r="AB78" i="12"/>
  <c r="T78" i="12"/>
  <c r="L78" i="12"/>
  <c r="D78" i="12"/>
  <c r="AA78" i="12"/>
  <c r="S78" i="12"/>
  <c r="K78" i="12"/>
  <c r="C78" i="12"/>
  <c r="P78" i="12"/>
  <c r="O78" i="12"/>
  <c r="X78" i="12"/>
  <c r="W78" i="12"/>
  <c r="H78" i="12"/>
  <c r="G78" i="12"/>
  <c r="Y66" i="12"/>
  <c r="U66" i="12"/>
  <c r="Q66" i="12"/>
  <c r="M66" i="12"/>
  <c r="I66" i="12"/>
  <c r="E66" i="12"/>
  <c r="AB66" i="12"/>
  <c r="X66" i="12"/>
  <c r="T66" i="12"/>
  <c r="P66" i="12"/>
  <c r="L66" i="12"/>
  <c r="H66" i="12"/>
  <c r="D66" i="12"/>
  <c r="AA66" i="12"/>
  <c r="S66" i="12"/>
  <c r="K66" i="12"/>
  <c r="C66" i="12"/>
  <c r="Z66" i="12"/>
  <c r="R66" i="12"/>
  <c r="J66" i="12"/>
  <c r="B66" i="12"/>
  <c r="O66" i="12"/>
  <c r="N66" i="12"/>
  <c r="W66" i="12"/>
  <c r="G66" i="12"/>
  <c r="V66" i="12"/>
  <c r="F66" i="12"/>
  <c r="AA57" i="12"/>
  <c r="W57" i="12"/>
  <c r="S57" i="12"/>
  <c r="O57" i="12"/>
  <c r="K57" i="12"/>
  <c r="G57" i="12"/>
  <c r="C57" i="12"/>
  <c r="Z57" i="12"/>
  <c r="V57" i="12"/>
  <c r="R57" i="12"/>
  <c r="N57" i="12"/>
  <c r="J57" i="12"/>
  <c r="F57" i="12"/>
  <c r="B57" i="12"/>
  <c r="Y57" i="12"/>
  <c r="Q57" i="12"/>
  <c r="I57" i="12"/>
  <c r="X57" i="12"/>
  <c r="P57" i="12"/>
  <c r="H57" i="12"/>
  <c r="U57" i="12"/>
  <c r="M57" i="12"/>
  <c r="E57" i="12"/>
  <c r="AB57" i="12"/>
  <c r="T57" i="12"/>
  <c r="L57" i="12"/>
  <c r="D57" i="12"/>
  <c r="AA53" i="12"/>
  <c r="W53" i="12"/>
  <c r="S53" i="12"/>
  <c r="O53" i="12"/>
  <c r="K53" i="12"/>
  <c r="G53" i="12"/>
  <c r="C53" i="12"/>
  <c r="Z53" i="12"/>
  <c r="V53" i="12"/>
  <c r="R53" i="12"/>
  <c r="N53" i="12"/>
  <c r="J53" i="12"/>
  <c r="F53" i="12"/>
  <c r="B53" i="12"/>
  <c r="Y53" i="12"/>
  <c r="Q53" i="12"/>
  <c r="I53" i="12"/>
  <c r="X53" i="12"/>
  <c r="P53" i="12"/>
  <c r="H53" i="12"/>
  <c r="U53" i="12"/>
  <c r="M53" i="12"/>
  <c r="E53" i="12"/>
  <c r="AB53" i="12"/>
  <c r="T53" i="12"/>
  <c r="L53" i="12"/>
  <c r="D53" i="12"/>
  <c r="AA54" i="12"/>
  <c r="W54" i="12"/>
  <c r="S54" i="12"/>
  <c r="O54" i="12"/>
  <c r="K54" i="12"/>
  <c r="G54" i="12"/>
  <c r="C54" i="12"/>
  <c r="Z54" i="12"/>
  <c r="V54" i="12"/>
  <c r="R54" i="12"/>
  <c r="N54" i="12"/>
  <c r="J54" i="12"/>
  <c r="F54" i="12"/>
  <c r="B54" i="12"/>
  <c r="U54" i="12"/>
  <c r="M54" i="12"/>
  <c r="E54" i="12"/>
  <c r="AB54" i="12"/>
  <c r="T54" i="12"/>
  <c r="L54" i="12"/>
  <c r="D54" i="12"/>
  <c r="Y54" i="12"/>
  <c r="Q54" i="12"/>
  <c r="I54" i="12"/>
  <c r="X54" i="12"/>
  <c r="P54" i="12"/>
  <c r="H54" i="12"/>
  <c r="Y63" i="12"/>
  <c r="U63" i="12"/>
  <c r="Q63" i="12"/>
  <c r="M63" i="12"/>
  <c r="I63" i="12"/>
  <c r="E63" i="12"/>
  <c r="AB63" i="12"/>
  <c r="X63" i="12"/>
  <c r="T63" i="12"/>
  <c r="P63" i="12"/>
  <c r="L63" i="12"/>
  <c r="H63" i="12"/>
  <c r="D63" i="12"/>
  <c r="W63" i="12"/>
  <c r="O63" i="12"/>
  <c r="G63" i="12"/>
  <c r="V63" i="12"/>
  <c r="N63" i="12"/>
  <c r="F63" i="12"/>
  <c r="S63" i="12"/>
  <c r="C63" i="12"/>
  <c r="R63" i="12"/>
  <c r="B63" i="12"/>
  <c r="AA63" i="12"/>
  <c r="K63" i="12"/>
  <c r="Z63" i="12"/>
  <c r="J63" i="12"/>
  <c r="Z76" i="12"/>
  <c r="V76" i="12"/>
  <c r="R76" i="12"/>
  <c r="N76" i="12"/>
  <c r="J76" i="12"/>
  <c r="F76" i="12"/>
  <c r="B76" i="12"/>
  <c r="Y76" i="12"/>
  <c r="U76" i="12"/>
  <c r="Q76" i="12"/>
  <c r="M76" i="12"/>
  <c r="I76" i="12"/>
  <c r="E76" i="12"/>
  <c r="AB76" i="12"/>
  <c r="T76" i="12"/>
  <c r="L76" i="12"/>
  <c r="D76" i="12"/>
  <c r="AA76" i="12"/>
  <c r="S76" i="12"/>
  <c r="K76" i="12"/>
  <c r="C76" i="12"/>
  <c r="X76" i="12"/>
  <c r="H76" i="12"/>
  <c r="W76" i="12"/>
  <c r="G76" i="12"/>
  <c r="P76" i="12"/>
  <c r="O76" i="12"/>
  <c r="Z68" i="12"/>
  <c r="V68" i="12"/>
  <c r="R68" i="12"/>
  <c r="N68" i="12"/>
  <c r="J68" i="12"/>
  <c r="F68" i="12"/>
  <c r="B68" i="12"/>
  <c r="Y68" i="12"/>
  <c r="U68" i="12"/>
  <c r="Q68" i="12"/>
  <c r="M68" i="12"/>
  <c r="I68" i="12"/>
  <c r="E68" i="12"/>
  <c r="AB68" i="12"/>
  <c r="T68" i="12"/>
  <c r="L68" i="12"/>
  <c r="D68" i="12"/>
  <c r="AA68" i="12"/>
  <c r="S68" i="12"/>
  <c r="K68" i="12"/>
  <c r="C68" i="12"/>
  <c r="X68" i="12"/>
  <c r="H68" i="12"/>
  <c r="W68" i="12"/>
  <c r="G68" i="12"/>
  <c r="P68" i="12"/>
  <c r="O68" i="12"/>
  <c r="Y64" i="12"/>
  <c r="U64" i="12"/>
  <c r="Q64" i="12"/>
  <c r="M64" i="12"/>
  <c r="I64" i="12"/>
  <c r="E64" i="12"/>
  <c r="AB64" i="12"/>
  <c r="X64" i="12"/>
  <c r="T64" i="12"/>
  <c r="P64" i="12"/>
  <c r="L64" i="12"/>
  <c r="H64" i="12"/>
  <c r="D64" i="12"/>
  <c r="AA64" i="12"/>
  <c r="S64" i="12"/>
  <c r="K64" i="12"/>
  <c r="C64" i="12"/>
  <c r="Z64" i="12"/>
  <c r="R64" i="12"/>
  <c r="J64" i="12"/>
  <c r="B64" i="12"/>
  <c r="W64" i="12"/>
  <c r="G64" i="12"/>
  <c r="V64" i="12"/>
  <c r="F64" i="12"/>
  <c r="O64" i="12"/>
  <c r="N64" i="12"/>
  <c r="Y61" i="12"/>
  <c r="AB61" i="12"/>
  <c r="X61" i="12"/>
  <c r="W61" i="12"/>
  <c r="S61" i="12"/>
  <c r="O61" i="12"/>
  <c r="K61" i="12"/>
  <c r="G61" i="12"/>
  <c r="C61" i="12"/>
  <c r="V61" i="12"/>
  <c r="R61" i="12"/>
  <c r="N61" i="12"/>
  <c r="J61" i="12"/>
  <c r="F61" i="12"/>
  <c r="B61" i="12"/>
  <c r="AA61" i="12"/>
  <c r="Q61" i="12"/>
  <c r="I61" i="12"/>
  <c r="Z61" i="12"/>
  <c r="P61" i="12"/>
  <c r="H61" i="12"/>
  <c r="U61" i="12"/>
  <c r="M61" i="12"/>
  <c r="E61" i="12"/>
  <c r="T61" i="12"/>
  <c r="L61" i="12"/>
  <c r="D61" i="12"/>
  <c r="Z75" i="12"/>
  <c r="V75" i="12"/>
  <c r="R75" i="12"/>
  <c r="N75" i="12"/>
  <c r="J75" i="12"/>
  <c r="F75" i="12"/>
  <c r="B75" i="12"/>
  <c r="Y75" i="12"/>
  <c r="U75" i="12"/>
  <c r="Q75" i="12"/>
  <c r="M75" i="12"/>
  <c r="I75" i="12"/>
  <c r="E75" i="12"/>
  <c r="X75" i="12"/>
  <c r="P75" i="12"/>
  <c r="H75" i="12"/>
  <c r="W75" i="12"/>
  <c r="O75" i="12"/>
  <c r="G75" i="12"/>
  <c r="T75" i="12"/>
  <c r="D75" i="12"/>
  <c r="S75" i="12"/>
  <c r="C75" i="12"/>
  <c r="L75" i="12"/>
  <c r="K75" i="12"/>
  <c r="AB75" i="12"/>
  <c r="AA75" i="12"/>
  <c r="Z67" i="12"/>
  <c r="Y67" i="12"/>
  <c r="U67" i="12"/>
  <c r="Q67" i="12"/>
  <c r="M67" i="12"/>
  <c r="I67" i="12"/>
  <c r="E67" i="12"/>
  <c r="X67" i="12"/>
  <c r="T67" i="12"/>
  <c r="P67" i="12"/>
  <c r="L67" i="12"/>
  <c r="H67" i="12"/>
  <c r="D67" i="12"/>
  <c r="W67" i="12"/>
  <c r="O67" i="12"/>
  <c r="G67" i="12"/>
  <c r="V67" i="12"/>
  <c r="N67" i="12"/>
  <c r="F67" i="12"/>
  <c r="S67" i="12"/>
  <c r="C67" i="12"/>
  <c r="R67" i="12"/>
  <c r="B67" i="12"/>
  <c r="AB67" i="12"/>
  <c r="K67" i="12"/>
  <c r="AA67" i="12"/>
  <c r="J67" i="12"/>
  <c r="AA60" i="12"/>
  <c r="W60" i="12"/>
  <c r="S60" i="12"/>
  <c r="O60" i="12"/>
  <c r="K60" i="12"/>
  <c r="G60" i="12"/>
  <c r="C60" i="12"/>
  <c r="Z60" i="12"/>
  <c r="V60" i="12"/>
  <c r="R60" i="12"/>
  <c r="N60" i="12"/>
  <c r="J60" i="12"/>
  <c r="F60" i="12"/>
  <c r="B60" i="12"/>
  <c r="U60" i="12"/>
  <c r="M60" i="12"/>
  <c r="E60" i="12"/>
  <c r="AB60" i="12"/>
  <c r="T60" i="12"/>
  <c r="L60" i="12"/>
  <c r="D60" i="12"/>
  <c r="Y60" i="12"/>
  <c r="Q60" i="12"/>
  <c r="I60" i="12"/>
  <c r="X60" i="12"/>
  <c r="P60" i="12"/>
  <c r="H60" i="12"/>
  <c r="Z71" i="12"/>
  <c r="V71" i="12"/>
  <c r="R71" i="12"/>
  <c r="N71" i="12"/>
  <c r="J71" i="12"/>
  <c r="F71" i="12"/>
  <c r="B71" i="12"/>
  <c r="Y71" i="12"/>
  <c r="U71" i="12"/>
  <c r="Q71" i="12"/>
  <c r="M71" i="12"/>
  <c r="I71" i="12"/>
  <c r="E71" i="12"/>
  <c r="X71" i="12"/>
  <c r="P71" i="12"/>
  <c r="H71" i="12"/>
  <c r="W71" i="12"/>
  <c r="O71" i="12"/>
  <c r="G71" i="12"/>
  <c r="T71" i="12"/>
  <c r="D71" i="12"/>
  <c r="S71" i="12"/>
  <c r="C71" i="12"/>
  <c r="AB71" i="12"/>
  <c r="AA71" i="12"/>
  <c r="L71" i="12"/>
  <c r="K71" i="12"/>
  <c r="AA56" i="12"/>
  <c r="W56" i="12"/>
  <c r="S56" i="12"/>
  <c r="O56" i="12"/>
  <c r="K56" i="12"/>
  <c r="G56" i="12"/>
  <c r="C56" i="12"/>
  <c r="Z56" i="12"/>
  <c r="V56" i="12"/>
  <c r="R56" i="12"/>
  <c r="N56" i="12"/>
  <c r="J56" i="12"/>
  <c r="F56" i="12"/>
  <c r="B56" i="12"/>
  <c r="U56" i="12"/>
  <c r="M56" i="12"/>
  <c r="E56" i="12"/>
  <c r="AB56" i="12"/>
  <c r="T56" i="12"/>
  <c r="L56" i="12"/>
  <c r="D56" i="12"/>
  <c r="Y56" i="12"/>
  <c r="Q56" i="12"/>
  <c r="I56" i="12"/>
  <c r="X56" i="12"/>
  <c r="P56" i="12"/>
  <c r="H56"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<sst xmlns="http://schemas.openxmlformats.org/spreadsheetml/2006/main" count="9581" uniqueCount="1808">
  <si>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</si>
  <si>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</si>
  <si>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</si>
  <si>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</si>
  <si>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</si>
  <si>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</si>
  <si>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</si>
  <si>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</si>
  <si>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</si>
  <si>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</si>
  <si>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</si>
  <si>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</si>
  <si>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</si>
  <si>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</si>
  <si>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</si>
  <si>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</si>
  <si>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</si>
  <si>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</si>
  <si>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</si>
  <si>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</si>
  <si>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</si>
  <si>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</si>
  <si>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</si>
  <si>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</si>
  <si>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</si>
  <si>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</si>
  <si>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</si>
  <si>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</si>
  <si>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</si>
  <si>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</si>
  <si>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</si>
  <si>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</si>
  <si>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</si>
  <si>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</si>
  <si>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</si>
  <si>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</si>
  <si>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</si>
  <si>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</si>
  <si>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</si>
  <si>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</si>
  <si>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</si>
  <si>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</si>
  <si>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</si>
  <si>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</si>
  <si>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</si>
  <si>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</si>
  <si>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</si>
  <si>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</si>
  <si>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</si>
  <si>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</si>
  <si>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</si>
  <si>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</si>
  <si>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</si>
  <si>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</si>
  <si>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</si>
  <si>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</si>
  <si>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</si>
  <si>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</si>
  <si>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</si>
  <si>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</si>
  <si>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</si>
  <si>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</si>
  <si>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</si>
  <si>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</si>
  <si>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</si>
  <si>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</si>
  <si>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</si>
  <si>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</si>
  <si>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</si>
  <si>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</si>
  <si>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</si>
  <si>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</si>
  <si>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</si>
  <si>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</si>
  <si>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</si>
  <si>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</si>
  <si>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</si>
  <si>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</si>
  <si>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</si>
  <si>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</si>
  <si>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</si>
  <si>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</si>
  <si>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</si>
  <si>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</si>
  <si>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</si>
  <si>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</si>
  <si>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</si>
  <si>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</si>
  <si>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</si>
  <si>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</si>
  <si>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</si>
  <si>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</si>
  <si>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</si>
  <si>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</si>
  <si>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</si>
  <si>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</si>
  <si>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</si>
  <si>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</si>
  <si>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</si>
  <si>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</si>
  <si>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</si>
  <si>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</si>
  <si>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</si>
  <si>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</si>
  <si>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</si>
  <si>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</si>
  <si>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</si>
  <si>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</si>
  <si>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</si>
  <si>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</si>
  <si>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</si>
  <si>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</si>
  <si>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</si>
  <si>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</si>
  <si>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</si>
  <si>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</si>
  <si>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</si>
  <si>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</si>
  <si>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</si>
  <si>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</si>
  <si>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</si>
  <si>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</si>
  <si>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</si>
  <si>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</si>
  <si>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</si>
  <si>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</si>
  <si>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</si>
  <si>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</si>
  <si>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</si>
  <si>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</si>
  <si>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</si>
  <si>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</si>
  <si>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</si>
  <si>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</si>
  <si>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</si>
  <si>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</si>
  <si>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</si>
  <si>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</si>
  <si>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</si>
  <si>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</si>
  <si>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</si>
  <si>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</si>
  <si>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</si>
  <si>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</si>
  <si>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</si>
  <si>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</si>
  <si>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</si>
  <si>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</si>
  <si>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</si>
  <si>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</si>
  <si>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</si>
  <si>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</si>
  <si>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</si>
  <si>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</si>
  <si>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</si>
  <si>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</si>
  <si>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</si>
  <si>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</si>
  <si>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</si>
  <si>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</si>
  <si>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</si>
  <si>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</si>
  <si>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</si>
  <si>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</si>
  <si>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</si>
  <si>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</si>
  <si>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</si>
  <si>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</si>
  <si>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</si>
  <si>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</si>
  <si>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</si>
  <si>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</si>
  <si>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</si>
  <si>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</si>
  <si>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</si>
  <si>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</si>
  <si>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</si>
  <si>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</si>
  <si>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</si>
  <si>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</si>
  <si>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</si>
  <si>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</si>
  <si>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</si>
  <si>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</si>
  <si>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</si>
  <si>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</si>
  <si>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</si>
  <si>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</si>
  <si>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</si>
  <si>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</si>
  <si>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</si>
  <si>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</si>
  <si>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</si>
  <si>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</si>
  <si>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</si>
  <si>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</si>
  <si>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</si>
  <si>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</si>
  <si>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</si>
  <si>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</si>
  <si>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</si>
  <si>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</si>
  <si>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</si>
  <si>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</si>
  <si>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</si>
  <si>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</si>
  <si>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</si>
  <si>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</si>
  <si>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</si>
  <si>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</si>
  <si>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</si>
  <si>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</si>
  <si>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</si>
  <si>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</si>
  <si>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</si>
  <si>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</si>
  <si>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</si>
  <si>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</si>
  <si>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</si>
  <si>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</si>
  <si>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</si>
  <si>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</si>
  <si>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</si>
  <si>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</si>
  <si>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</si>
  <si>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</si>
  <si>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</si>
  <si>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</si>
  <si>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</si>
  <si>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</si>
  <si>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</si>
  <si>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</si>
  <si>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</si>
  <si>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</si>
  <si>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</si>
  <si>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</si>
  <si>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</si>
  <si>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</si>
  <si>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</si>
  <si>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</si>
  <si>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</si>
  <si>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</si>
  <si>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</si>
  <si>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</si>
  <si>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</si>
  <si>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</si>
  <si>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</si>
  <si>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</si>
  <si>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</si>
  <si>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</si>
  <si>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</si>
  <si>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</si>
  <si>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</si>
  <si>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</si>
  <si>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</si>
  <si>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</si>
  <si>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</si>
  <si>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</si>
  <si>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</si>
  <si>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</si>
  <si>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</si>
  <si>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</si>
  <si>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</si>
  <si>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</si>
  <si>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</si>
  <si>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</si>
  <si>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</si>
  <si>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</si>
  <si>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</si>
  <si>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</si>
  <si>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</si>
  <si>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</si>
  <si>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</si>
  <si>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</si>
  <si>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</si>
  <si>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</si>
  <si>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</si>
  <si>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</si>
  <si>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</si>
  <si>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</si>
  <si>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</si>
  <si>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</si>
  <si>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</si>
  <si>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</si>
  <si>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</si>
  <si>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</si>
  <si>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</si>
  <si>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</si>
  <si>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</si>
  <si>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</si>
  <si>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</si>
  <si>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</si>
  <si>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</si>
  <si>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</si>
  <si>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</si>
  <si>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</si>
  <si>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</si>
  <si>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</si>
  <si>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</si>
  <si>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</si>
  <si>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</si>
  <si>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</si>
  <si>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</si>
  <si>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</si>
  <si>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</si>
  <si>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</si>
  <si>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</si>
  <si>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</si>
  <si>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</si>
  <si>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</si>
  <si>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</si>
  <si>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</si>
  <si>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</si>
  <si>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</si>
  <si>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</si>
  <si>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</si>
  <si>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</si>
  <si>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</si>
  <si>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</si>
  <si>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</si>
  <si>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</si>
  <si>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</si>
  <si>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</si>
  <si>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</si>
  <si>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</si>
  <si>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</si>
  <si>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</si>
  <si>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</si>
  <si>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</si>
  <si>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</si>
  <si>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</si>
  <si>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</si>
  <si>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</si>
  <si>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</si>
  <si>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</si>
  <si>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</si>
  <si>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</si>
  <si>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</si>
  <si>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</si>
  <si>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</si>
  <si>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</si>
  <si>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</si>
  <si>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</si>
  <si>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</si>
  <si>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</si>
  <si>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</si>
  <si>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</si>
  <si>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</si>
  <si>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</si>
  <si>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</si>
  <si>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</si>
  <si>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</si>
  <si>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</si>
  <si>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</si>
  <si>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</si>
  <si>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</si>
  <si>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</si>
  <si>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</si>
  <si>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</si>
  <si>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</si>
  <si>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</si>
  <si>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</si>
  <si>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</si>
  <si>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</si>
  <si>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</si>
  <si>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</si>
  <si>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</si>
  <si>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</si>
  <si>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</si>
  <si>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</si>
  <si>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</si>
  <si>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</si>
  <si>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</si>
  <si>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</si>
  <si>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</si>
  <si>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</si>
  <si>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</si>
  <si>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</si>
  <si>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</si>
  <si>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</si>
  <si>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</si>
  <si>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</si>
  <si>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</si>
  <si>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</si>
  <si>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</si>
  <si>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</si>
  <si>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</si>
  <si>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</si>
  <si>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</si>
  <si>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</si>
  <si>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</si>
  <si>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</si>
  <si>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</si>
  <si>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</si>
  <si>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</si>
  <si>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</si>
  <si>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</si>
  <si>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</si>
  <si>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</si>
  <si>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</si>
  <si>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</si>
  <si>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</si>
  <si>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</si>
  <si>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</si>
  <si>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</si>
  <si>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</si>
  <si>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</si>
  <si>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</si>
  <si>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</si>
  <si>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</si>
  <si>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</si>
  <si>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</si>
  <si>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</si>
  <si>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</si>
  <si>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</si>
  <si>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</si>
  <si>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</si>
  <si>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</si>
  <si>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</si>
  <si>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</si>
  <si>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</si>
  <si>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</si>
  <si>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</si>
  <si>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</si>
  <si>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</si>
  <si>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</si>
  <si>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</si>
  <si>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</si>
  <si>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</si>
  <si>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</si>
  <si>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</si>
  <si>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</si>
  <si>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</si>
  <si>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</si>
  <si>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</si>
  <si>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</si>
  <si>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</si>
  <si>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</si>
  <si>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</si>
  <si>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</si>
  <si>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</si>
  <si>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</si>
  <si>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</si>
  <si>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</si>
  <si>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</si>
  <si>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</si>
  <si>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</si>
  <si>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</si>
  <si>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</si>
  <si>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</si>
  <si>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</si>
  <si>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</si>
  <si>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</si>
  <si>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</si>
  <si>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</si>
  <si>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</si>
  <si>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</si>
  <si>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</si>
  <si>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</si>
  <si>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</si>
  <si>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</si>
  <si>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</si>
  <si>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</si>
  <si>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</si>
  <si>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</si>
  <si>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</si>
  <si>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</si>
  <si>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</si>
  <si>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</si>
  <si>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</si>
  <si>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</si>
  <si>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</si>
  <si>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</si>
  <si>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</si>
  <si>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</si>
  <si>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</si>
  <si>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</si>
  <si>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</si>
  <si>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</si>
  <si>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</si>
  <si>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</si>
  <si>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</si>
  <si>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</si>
  <si>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</si>
  <si>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</si>
  <si>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</si>
  <si>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</si>
  <si>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</si>
  <si>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</si>
  <si>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</si>
  <si>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</si>
  <si>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</si>
  <si>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</si>
  <si>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</si>
  <si>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</si>
  <si>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</si>
  <si>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</si>
  <si>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</si>
  <si>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</si>
  <si>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</si>
  <si>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</si>
  <si>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</si>
  <si>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</si>
  <si>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</si>
  <si>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</si>
  <si>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</si>
  <si>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</si>
  <si>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</si>
  <si>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</si>
  <si>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</si>
  <si>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</si>
  <si>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</si>
  <si>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</si>
  <si>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</si>
  <si>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</si>
  <si>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</si>
  <si>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</si>
  <si>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</si>
  <si>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</si>
  <si>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</si>
  <si>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</si>
  <si>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</si>
  <si>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</si>
  <si>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</si>
  <si>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</si>
  <si>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</si>
  <si>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</si>
  <si>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</si>
  <si>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</si>
  <si>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</si>
  <si>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</si>
  <si>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</si>
  <si>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</si>
  <si>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</si>
  <si>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</si>
  <si>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</si>
  <si>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</si>
  <si>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</si>
  <si>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</si>
  <si>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</si>
  <si>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</si>
  <si>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</si>
  <si>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</si>
  <si>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</si>
  <si>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</si>
  <si>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</si>
  <si>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</si>
  <si>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</si>
  <si>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</si>
  <si>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</si>
  <si>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</si>
  <si>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</si>
  <si>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</si>
  <si>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</si>
  <si>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</si>
  <si>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</si>
  <si>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</si>
  <si>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</si>
  <si>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</si>
  <si>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</si>
  <si>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</si>
  <si>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</si>
  <si>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</si>
  <si>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</si>
  <si>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</si>
  <si>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</si>
  <si>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</si>
  <si>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</si>
  <si>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</si>
  <si>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</si>
  <si>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</si>
  <si>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</si>
  <si>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</si>
  <si>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</si>
  <si>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</si>
  <si>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</si>
  <si>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</si>
  <si>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</si>
  <si>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</si>
  <si>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</si>
  <si>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</si>
  <si>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</si>
  <si>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</si>
  <si>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</si>
  <si>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</si>
  <si>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</si>
  <si>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</si>
  <si>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</si>
  <si>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</si>
  <si>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</si>
  <si>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</si>
  <si>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</si>
  <si>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</si>
  <si>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</si>
  <si>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</si>
  <si>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</si>
  <si>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</si>
  <si>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</si>
  <si>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</si>
  <si>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</si>
  <si>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</si>
  <si>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</si>
  <si>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</si>
  <si>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</si>
  <si>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</si>
  <si>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</si>
  <si>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</si>
  <si>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</si>
  <si>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</si>
  <si>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</si>
  <si>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</si>
  <si>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</si>
  <si>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</si>
  <si>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</si>
  <si>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</si>
  <si>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</si>
  <si>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</si>
  <si>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</si>
  <si>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</si>
  <si>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</si>
  <si>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</si>
  <si>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</si>
  <si>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</si>
  <si>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</si>
  <si>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</si>
  <si>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</si>
  <si>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</si>
  <si>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</si>
  <si>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</si>
  <si>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</si>
  <si>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</si>
  <si>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</si>
  <si>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</si>
  <si>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</si>
  <si>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</si>
  <si>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</si>
  <si>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</si>
  <si>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</si>
  <si>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</si>
  <si>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</si>
  <si>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</si>
  <si>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</si>
  <si>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</si>
  <si>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</si>
  <si>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</si>
  <si>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</si>
  <si>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</si>
  <si>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</si>
  <si>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</si>
  <si>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</si>
  <si>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</si>
  <si>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</si>
  <si>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</si>
  <si>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</si>
  <si>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</si>
  <si>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</si>
  <si>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</si>
  <si>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</si>
  <si>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</si>
  <si>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</si>
  <si>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</si>
  <si>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</si>
  <si>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</si>
  <si>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</si>
  <si>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</si>
  <si>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</si>
  <si>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</si>
  <si>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</si>
  <si>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</si>
  <si>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</si>
  <si>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</si>
  <si>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</si>
  <si>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</si>
  <si>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</si>
  <si>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</si>
  <si>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</si>
  <si>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</si>
  <si>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</si>
  <si>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</si>
  <si>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</si>
  <si>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</si>
  <si>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</si>
  <si>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</si>
  <si>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</si>
  <si>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</si>
  <si>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</si>
  <si>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</si>
  <si>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</si>
  <si>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</si>
  <si>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</si>
  <si>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</si>
  <si>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</si>
  <si>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</si>
  <si>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</si>
  <si>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</si>
  <si>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</si>
  <si>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</si>
  <si>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</si>
  <si>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</si>
  <si>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</si>
  <si>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</si>
  <si>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</si>
  <si>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</si>
  <si>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</si>
  <si>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</si>
  <si>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</si>
  <si>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</si>
  <si>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</si>
  <si>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</si>
  <si>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</si>
  <si>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</si>
  <si>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</si>
  <si>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</si>
  <si>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</si>
  <si>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</si>
  <si>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</si>
  <si>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</si>
  <si>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</si>
  <si>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</si>
  <si>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</si>
  <si>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</si>
  <si>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</si>
  <si>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</si>
  <si>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</si>
  <si>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</si>
  <si>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</si>
  <si>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</si>
  <si>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</si>
  <si>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</si>
  <si>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</si>
  <si>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</si>
  <si>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</si>
  <si>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</si>
  <si>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</si>
  <si>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</si>
  <si>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</si>
  <si>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</si>
  <si>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</si>
  <si>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</si>
  <si>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</si>
  <si>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</si>
  <si>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</si>
  <si>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</si>
  <si>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</si>
  <si>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</si>
  <si>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</si>
  <si>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</si>
  <si>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</si>
  <si>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</si>
  <si>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</si>
  <si>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</si>
  <si>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</si>
  <si>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</si>
  <si>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</si>
  <si>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</si>
  <si>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</si>
  <si>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</si>
  <si>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</si>
  <si>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</si>
  <si>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</si>
  <si>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</si>
  <si>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</si>
  <si>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</si>
  <si>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</si>
  <si>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</si>
  <si>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</si>
  <si>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</si>
  <si>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</si>
  <si>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</si>
  <si>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</si>
  <si>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</si>
  <si>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</si>
  <si>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</si>
  <si>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</si>
  <si>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</si>
  <si>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</si>
  <si>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</si>
  <si>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</si>
  <si>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</si>
  <si>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</si>
  <si>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</si>
  <si>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</si>
  <si>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</si>
  <si>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</si>
  <si>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</si>
  <si>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</si>
  <si>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</si>
  <si>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</si>
  <si>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</si>
  <si>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</si>
  <si>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</si>
  <si>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</si>
  <si>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</si>
  <si>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</si>
  <si>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</si>
  <si>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</si>
  <si>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</si>
  <si>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</si>
  <si>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</si>
  <si>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</si>
  <si>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</si>
  <si>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</si>
  <si>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</si>
  <si>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</si>
  <si>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</si>
  <si>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</si>
  <si>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</si>
  <si>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</si>
  <si>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</si>
  <si>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</si>
  <si>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</si>
  <si>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</si>
  <si>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</si>
  <si>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</si>
  <si>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</si>
  <si>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</si>
  <si>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</si>
  <si>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</si>
  <si>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</si>
  <si>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</si>
  <si>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</si>
  <si>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</si>
  <si>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</si>
  <si>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</si>
  <si>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</si>
  <si>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</si>
  <si>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</si>
  <si>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</si>
  <si>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</si>
  <si>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</si>
  <si>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</si>
  <si>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</si>
  <si>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</si>
  <si>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</si>
  <si>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</si>
  <si>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</si>
  <si>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</si>
  <si>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</si>
  <si>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</si>
  <si>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</si>
  <si>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</si>
  <si>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</si>
  <si>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</si>
  <si>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</si>
  <si>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</si>
  <si>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</si>
  <si>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</si>
  <si>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</si>
  <si>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</si>
  <si>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</si>
  <si>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</si>
  <si>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</si>
  <si>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</si>
  <si>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</si>
  <si>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</si>
  <si>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</si>
  <si>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</si>
  <si>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</si>
  <si>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</si>
  <si>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</si>
  <si>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</si>
  <si>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</si>
  <si>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</si>
  <si>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</si>
  <si>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</si>
  <si>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</si>
  <si>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</si>
  <si>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</si>
  <si>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</si>
  <si>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</si>
  <si>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</si>
  <si>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</si>
  <si>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</si>
  <si>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</si>
  <si>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</si>
  <si>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</si>
  <si>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</si>
  <si>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</si>
  <si>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</si>
  <si>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</si>
  <si>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</si>
  <si>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</si>
  <si>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</si>
  <si>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</si>
  <si>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</si>
  <si>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</si>
  <si>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</si>
  <si>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</si>
  <si>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</si>
  <si>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</si>
  <si>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</si>
  <si>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</si>
  <si>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</si>
  <si>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</si>
  <si>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</si>
  <si>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</si>
  <si>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</si>
  <si>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</si>
  <si>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</si>
  <si>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</si>
  <si>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</si>
  <si>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</si>
  <si>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</si>
  <si>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</si>
  <si>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</si>
  <si>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</si>
  <si>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</si>
  <si>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</si>
  <si>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</si>
  <si>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</si>
  <si>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</si>
  <si>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</si>
  <si>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</si>
  <si>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</si>
  <si>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</si>
  <si>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</si>
  <si>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</si>
  <si>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</si>
  <si>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</si>
  <si>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</si>
  <si>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</si>
  <si>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</si>
  <si>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</si>
  <si>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</si>
  <si>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</si>
  <si>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</si>
  <si>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</si>
  <si>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</si>
  <si>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</si>
  <si>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</si>
  <si>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</si>
  <si>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</si>
  <si>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</si>
  <si>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</si>
  <si>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</si>
  <si>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</si>
  <si>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</si>
  <si>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</si>
  <si>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</si>
  <si>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</si>
  <si>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</si>
  <si>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</si>
  <si>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</si>
  <si>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</si>
  <si>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</si>
  <si>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</si>
  <si>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</si>
  <si>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</si>
  <si>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</si>
  <si>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</si>
  <si>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</si>
  <si>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</si>
  <si>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</si>
  <si>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</si>
  <si>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</si>
  <si>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</si>
  <si>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</si>
  <si>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</si>
  <si>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</si>
  <si>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</si>
  <si>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</si>
  <si>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</si>
  <si>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</si>
  <si>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</si>
  <si>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</si>
  <si>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</si>
  <si>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</si>
  <si>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</si>
  <si>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</si>
  <si>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</si>
  <si>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</si>
  <si>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</si>
  <si>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</si>
  <si>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</si>
  <si>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</si>
  <si>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</si>
  <si>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</si>
  <si>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</si>
  <si>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</si>
  <si>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</si>
  <si>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</si>
  <si>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</si>
  <si>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</si>
  <si>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</si>
  <si>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</si>
  <si>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</si>
  <si>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</si>
  <si>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</si>
  <si>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</si>
  <si>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</si>
  <si>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</si>
  <si>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</si>
  <si>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</si>
  <si>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</si>
  <si>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</si>
  <si>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</si>
  <si>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</si>
  <si>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</si>
  <si>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</si>
  <si>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</si>
  <si>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</si>
  <si>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</si>
  <si>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</si>
  <si>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</si>
  <si>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</si>
  <si>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</si>
  <si>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</si>
  <si>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</si>
  <si>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</si>
  <si>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</si>
  <si>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</si>
  <si>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</si>
  <si>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</si>
  <si>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</si>
  <si>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</si>
  <si>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</si>
  <si>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</si>
  <si>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</si>
  <si>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</si>
  <si>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</si>
  <si>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</si>
  <si>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</si>
  <si>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</si>
  <si>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</si>
  <si>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</si>
  <si>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</si>
  <si>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</si>
  <si>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</si>
  <si>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</si>
  <si>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</si>
  <si>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</si>
  <si>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</si>
  <si>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</si>
  <si>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</si>
  <si>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</si>
  <si>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</si>
  <si>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</si>
  <si>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</si>
  <si>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</si>
  <si>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</si>
  <si>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</si>
  <si>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</si>
  <si>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</si>
  <si>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</si>
  <si>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</si>
  <si>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</si>
  <si>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</si>
  <si>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</si>
  <si>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</si>
  <si>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</si>
  <si>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</si>
  <si>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</si>
  <si>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</si>
  <si>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</si>
  <si>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</si>
  <si>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</si>
  <si>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</si>
  <si>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</si>
  <si>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</si>
  <si>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</si>
  <si>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</si>
  <si>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</si>
  <si>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</si>
  <si>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</si>
  <si>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</si>
  <si>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</si>
  <si>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</si>
  <si>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</si>
  <si>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</si>
  <si>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</si>
  <si>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</si>
  <si>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</si>
  <si>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</si>
  <si>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</si>
  <si>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</si>
  <si>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</si>
  <si>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</si>
  <si>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</si>
  <si>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</si>
  <si>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</si>
  <si>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</si>
  <si>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</si>
  <si>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</si>
  <si>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</si>
  <si>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</si>
  <si>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</si>
  <si>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</si>
  <si>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</si>
  <si>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</si>
  <si>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</si>
  <si>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</si>
  <si>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</si>
  <si>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</si>
  <si>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</si>
  <si>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</si>
  <si>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</si>
  <si>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</si>
  <si>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</si>
  <si>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</si>
  <si>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</si>
  <si>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</si>
  <si>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</si>
  <si>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</si>
  <si>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</si>
  <si>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</si>
  <si>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</si>
  <si>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</si>
  <si>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</si>
  <si>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</si>
  <si>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</si>
  <si>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</si>
  <si>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</si>
  <si>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</si>
  <si>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</si>
  <si>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</si>
  <si>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</si>
  <si>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</si>
  <si>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</si>
  <si>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</si>
  <si>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</si>
  <si>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</si>
  <si>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</si>
  <si>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</si>
  <si>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</si>
  <si>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</si>
  <si>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</si>
  <si>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</si>
  <si>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</si>
  <si>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</si>
  <si>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</si>
  <si>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</si>
  <si>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</si>
  <si>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</si>
  <si>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</si>
  <si>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</si>
  <si>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</si>
  <si>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</si>
  <si>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</si>
  <si>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</si>
  <si>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</si>
  <si>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</si>
  <si>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</si>
  <si>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</si>
  <si>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</si>
  <si>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</si>
  <si>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</si>
  <si>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</si>
  <si>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</si>
  <si>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</si>
  <si>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</si>
  <si>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</si>
  <si>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</si>
  <si>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</si>
  <si>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</si>
  <si>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</si>
  <si>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</si>
  <si>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</si>
  <si>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</si>
  <si>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</si>
  <si>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</si>
  <si>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</si>
  <si>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</si>
  <si>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</si>
  <si>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</si>
  <si>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</si>
  <si>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</si>
  <si>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</si>
  <si>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</si>
  <si>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</si>
  <si>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</si>
  <si>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</si>
  <si>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</si>
  <si>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</si>
  <si>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</si>
  <si>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</si>
  <si>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</si>
  <si>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</si>
  <si>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</si>
  <si>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</si>
  <si>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</si>
  <si>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</si>
  <si>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</si>
  <si>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</si>
  <si>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</si>
  <si>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</si>
  <si>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</si>
  <si>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</si>
  <si>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</si>
  <si>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</si>
  <si>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</si>
  <si>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</si>
  <si>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</si>
  <si>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</si>
  <si>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</si>
  <si>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</si>
  <si>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</si>
  <si>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</si>
  <si>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</si>
  <si>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</si>
  <si>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</si>
  <si>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</si>
  <si>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</si>
  <si>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</si>
  <si>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</si>
  <si>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</si>
  <si>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</si>
  <si>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</si>
  <si>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</si>
  <si>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</si>
  <si>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</si>
  <si>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</si>
  <si>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</si>
  <si>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</si>
  <si>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</si>
  <si>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</si>
  <si>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</si>
  <si>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</si>
  <si>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</si>
  <si>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</si>
  <si>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</si>
  <si>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</si>
  <si>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</si>
  <si>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</si>
  <si>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</si>
  <si>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</si>
  <si>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</si>
  <si>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</si>
  <si>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</si>
  <si>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</si>
  <si>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</si>
  <si>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</si>
  <si>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</si>
  <si>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</si>
  <si>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</si>
  <si>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</si>
  <si>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</si>
  <si>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</si>
  <si>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</si>
  <si>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</si>
  <si>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</si>
  <si>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</si>
  <si>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</si>
  <si>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</si>
  <si>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</si>
  <si>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</si>
  <si>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</si>
  <si>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</si>
  <si>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</si>
  <si>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</si>
  <si>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</si>
  <si>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</si>
  <si>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</si>
  <si>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</si>
  <si>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</si>
  <si>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</si>
  <si>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</si>
  <si>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</si>
  <si>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</si>
  <si>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</si>
  <si>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</si>
  <si>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</si>
  <si>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</si>
  <si>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</si>
  <si>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</si>
  <si>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</si>
  <si>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</si>
  <si>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</si>
  <si>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</si>
  <si>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</si>
  <si>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</si>
  <si>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</si>
  <si>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</si>
  <si>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</si>
  <si>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</si>
  <si>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</si>
  <si>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</si>
  <si>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</si>
  <si>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</si>
  <si>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</si>
  <si>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</si>
  <si>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</si>
  <si>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</si>
  <si>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</si>
  <si>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</si>
  <si>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</si>
  <si>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</si>
  <si>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</si>
  <si>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</si>
  <si>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</si>
  <si>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</si>
  <si>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</si>
  <si>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</si>
  <si>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</si>
  <si>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</si>
  <si>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</si>
  <si>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</si>
  <si>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</si>
  <si>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</si>
  <si>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</si>
  <si>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</si>
  <si>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</si>
  <si>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</si>
  <si>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</si>
  <si>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</si>
  <si>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</si>
  <si>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</si>
  <si>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</si>
  <si>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</si>
  <si>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</si>
  <si>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</si>
  <si>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</si>
  <si>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</si>
  <si>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</si>
  <si>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</si>
  <si>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</si>
  <si>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</si>
  <si>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</si>
  <si>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</si>
  <si>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</si>
  <si>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</si>
  <si>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</si>
  <si>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</si>
  <si>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</si>
  <si>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</si>
  <si>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</si>
  <si>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</si>
  <si>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</si>
  <si>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</si>
  <si>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</si>
  <si>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</si>
  <si>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</si>
  <si>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</si>
  <si>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</si>
  <si>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</si>
  <si>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</si>
  <si>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</si>
  <si>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</si>
  <si>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</si>
  <si>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</si>
  <si>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</si>
  <si>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</si>
  <si>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</si>
  <si>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</si>
  <si>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</si>
  <si>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</si>
  <si>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</si>
  <si>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</si>
  <si>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</si>
  <si>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</si>
  <si>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</si>
  <si>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</si>
  <si>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</si>
  <si>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</si>
  <si>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</si>
  <si>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</si>
  <si>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</si>
  <si>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</si>
  <si>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</si>
  <si>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</si>
  <si>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</si>
  <si>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</si>
  <si>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</si>
  <si>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</si>
  <si>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</si>
  <si>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</si>
  <si>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</si>
  <si>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</si>
  <si>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</si>
  <si>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</si>
  <si>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</si>
  <si>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</si>
  <si>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</si>
  <si>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</si>
  <si>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</si>
  <si>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</si>
  <si>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</si>
  <si>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</si>
  <si>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</si>
  <si>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</si>
  <si>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</si>
  <si>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</si>
  <si>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</si>
  <si>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</si>
  <si>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</si>
  <si>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</si>
  <si>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</si>
  <si>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</si>
  <si>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</si>
  <si>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</si>
  <si>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</si>
  <si>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</si>
  <si>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</si>
  <si>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</si>
  <si>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</si>
  <si>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</si>
  <si>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</si>
  <si>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</si>
  <si>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</si>
  <si>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</si>
  <si>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</si>
  <si>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</si>
  <si>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</si>
  <si>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</si>
  <si>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</si>
  <si>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</si>
  <si>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</si>
  <si>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</si>
  <si>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</si>
  <si>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</si>
  <si>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</si>
  <si>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</si>
  <si>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</si>
  <si>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</si>
  <si>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</si>
  <si>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</si>
  <si>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</si>
  <si>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</si>
  <si>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</si>
  <si>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</si>
  <si>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</si>
  <si>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</si>
  <si>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</si>
  <si>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</si>
  <si>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</si>
  <si>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</si>
  <si>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</si>
  <si>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</si>
  <si>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</si>
  <si>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</si>
  <si>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</si>
  <si>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</si>
  <si>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</si>
  <si>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</si>
  <si>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</si>
  <si>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</si>
  <si>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</si>
  <si>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</si>
  <si>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</si>
  <si>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</si>
  <si>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</si>
  <si>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</si>
  <si>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</si>
  <si>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</si>
  <si>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</si>
  <si>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</si>
  <si>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</si>
  <si>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</si>
  <si>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</si>
  <si>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</si>
  <si>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</si>
  <si>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</si>
  <si>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</si>
  <si>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</si>
  <si>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</si>
  <si>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</si>
  <si>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</si>
  <si>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</si>
  <si>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</si>
  <si>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</si>
  <si>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</si>
  <si>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</si>
  <si>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</si>
  <si>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</si>
  <si>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</si>
  <si>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</si>
  <si>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</si>
  <si>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</si>
  <si>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</si>
  <si>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</si>
  <si>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</si>
  <si>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</si>
  <si>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</si>
  <si>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</si>
  <si>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</si>
  <si>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</si>
  <si>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</si>
  <si>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</si>
  <si>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</si>
  <si>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</si>
  <si>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</si>
  <si>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</si>
  <si>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</si>
  <si>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</si>
  <si>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</si>
  <si>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</si>
  <si>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</si>
  <si>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</si>
  <si>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</si>
  <si>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</si>
  <si>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</si>
  <si>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</si>
  <si>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</si>
  <si>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</si>
  <si>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</si>
  <si>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</si>
  <si>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</si>
  <si>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</si>
  <si>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</si>
  <si>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</si>
  <si>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</si>
  <si>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</si>
  <si>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</si>
  <si>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</si>
  <si>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</si>
  <si>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</si>
  <si>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</si>
  <si>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</si>
  <si>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</si>
  <si>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</si>
  <si>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</si>
  <si>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</si>
  <si>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</si>
  <si>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</si>
  <si>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</si>
  <si>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</si>
  <si>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</si>
  <si>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</si>
  <si>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</si>
  <si>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</si>
  <si>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</si>
  <si>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</si>
  <si>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</si>
  <si>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</si>
  <si>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</si>
  <si>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</si>
  <si>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</si>
  <si>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</si>
  <si>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</si>
  <si>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</si>
  <si>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</si>
  <si>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</si>
  <si>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</si>
  <si>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</si>
  <si>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</si>
  <si>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</si>
  <si>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</si>
  <si>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</si>
  <si>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</si>
  <si>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</si>
  <si>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</si>
  <si>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</si>
  <si>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</si>
  <si>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</si>
  <si>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</si>
  <si>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</si>
  <si>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</si>
  <si>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</si>
  <si>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</si>
  <si>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</si>
  <si>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</si>
  <si>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</si>
  <si>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</si>
  <si>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</si>
  <si>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</si>
  <si>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</si>
  <si>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</si>
  <si>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</si>
  <si>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</si>
  <si>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</si>
  <si>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</si>
  <si>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</si>
  <si>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</si>
  <si>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</si>
  <si>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</si>
  <si>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</si>
  <si>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</si>
  <si>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</si>
  <si>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</si>
  <si>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</si>
  <si>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</si>
  <si>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</si>
  <si>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</si>
  <si>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</si>
  <si>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</si>
  <si>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</si>
  <si>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</si>
  <si>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</si>
  <si>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</si>
  <si>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</si>
  <si>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</si>
  <si>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</si>
  <si>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</si>
  <si>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</si>
  <si>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</si>
  <si>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</si>
  <si>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</si>
  <si>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</si>
  <si>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</si>
  <si>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</si>
  <si>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</si>
  <si>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</si>
  <si>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</si>
  <si>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</si>
  <si>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</si>
  <si>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</si>
  <si>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</si>
  <si>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</si>
  <si>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</si>
  <si>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</si>
  <si>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</si>
  <si>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</si>
  <si>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</si>
  <si>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</si>
  <si>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</si>
  <si>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</si>
  <si>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</si>
  <si>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</si>
  <si>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</si>
  <si>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</si>
  <si>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</si>
  <si>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</si>
  <si>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</si>
  <si>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</si>
  <si>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</si>
  <si>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</si>
  <si>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</si>
  <si>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</si>
  <si>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</si>
  <si>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</si>
  <si>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</si>
  <si>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</si>
  <si>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</si>
  <si>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</si>
  <si>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</si>
  <si>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</si>
  <si>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</si>
  <si>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</si>
  <si>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</si>
  <si>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</si>
  <si>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</si>
  <si>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</si>
  <si>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</si>
  <si>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</si>
  <si>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</si>
  <si>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</si>
  <si>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</si>
  <si>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</si>
  <si>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</si>
  <si>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</si>
  <si>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</si>
  <si>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</si>
  <si>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</si>
  <si>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</si>
  <si>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</si>
  <si>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</si>
  <si>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</si>
  <si>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</si>
  <si>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</si>
  <si>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</si>
  <si>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</si>
  <si>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</si>
  <si>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</si>
  <si>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</si>
  <si>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</si>
  <si>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</si>
  <si>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</si>
  <si>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</si>
  <si>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</si>
  <si>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</si>
  <si>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</si>
  <si>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</si>
  <si>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</si>
  <si>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</si>
  <si>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</si>
  <si>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</si>
  <si>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</si>
  <si>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</si>
  <si>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</si>
  <si>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</si>
  <si>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</si>
  <si>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</si>
  <si>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</si>
  <si>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</si>
  <si>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</si>
  <si>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</si>
  <si>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</si>
  <si>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</si>
  <si>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</si>
  <si>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</si>
  <si>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</si>
  <si>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</si>
  <si>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</si>
  <si>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</si>
  <si>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</si>
  <si>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</si>
  <si>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</si>
  <si>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</si>
  <si>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</si>
  <si>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</si>
  <si>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</si>
  <si>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</si>
  <si>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</si>
  <si>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</si>
  <si>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</si>
  <si>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</si>
  <si>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</si>
  <si>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</si>
  <si>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</si>
  <si>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</si>
  <si>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</si>
  <si>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</si>
  <si>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</si>
  <si>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</si>
  <si>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</si>
  <si>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</si>
  <si>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</si>
  <si>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</si>
  <si>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</si>
  <si>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</si>
  <si>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</si>
  <si>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</si>
  <si>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</si>
  <si>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</si>
  <si>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</si>
  <si>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</si>
  <si>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</si>
  <si>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</si>
  <si>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</si>
  <si>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</si>
  <si>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</si>
  <si>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</si>
  <si>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</si>
  <si>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</si>
  <si>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</si>
  <si>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</si>
  <si>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</si>
  <si>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</si>
  <si>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</si>
  <si>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</si>
  <si>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</si>
  <si>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</si>
  <si>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</si>
  <si>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</si>
  <si>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</si>
  <si>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</si>
  <si>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</si>
  <si>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</si>
  <si>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</si>
  <si>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</si>
  <si>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</si>
  <si>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</si>
  <si>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</si>
  <si>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</si>
  <si>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</si>
  <si>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</si>
  <si>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</si>
  <si>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</si>
  <si>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</si>
  <si>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</si>
  <si>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</si>
  <si>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</si>
  <si>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</si>
  <si>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</si>
  <si>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</si>
  <si>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</si>
  <si>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</si>
  <si>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</si>
  <si>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</si>
  <si>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</si>
  <si>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</si>
  <si>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</si>
  <si>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</si>
  <si>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</si>
  <si>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</si>
  <si>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</si>
  <si>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</si>
  <si>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</si>
  <si>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</si>
  <si>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</si>
  <si>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</si>
  <si>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</si>
  <si>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</si>
  <si>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</si>
  <si>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</si>
  <si>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</si>
  <si>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</si>
  <si>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</si>
  <si>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</si>
  <si>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</si>
  <si>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</si>
  <si>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</si>
  <si>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</si>
  <si>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</si>
  <si>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</si>
  <si>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</si>
  <si>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</si>
  <si>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</si>
  <si>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</si>
  <si>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</si>
  <si>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</si>
  <si>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</si>
  <si>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</si>
  <si>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</si>
  <si>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</si>
  <si>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</si>
  <si>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</si>
  <si>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</si>
  <si>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</si>
  <si>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</si>
  <si>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</si>
  <si>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</si>
  <si>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</si>
  <si>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</si>
  <si>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</si>
  <si>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</si>
  <si>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Rudheath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</si>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</sst>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4B55C1D-E481-465E-9741-01DE03755439}"/>
    <cellStyle name="Bad 2" xfId="7" xr:uid="{C13F57F9-A1B2-48C5-A09D-76D9DCAD7AE6}"/>
    <cellStyle name="Calculation 2" xfId="10" xr:uid="{458B5F15-C5ED-418F-B0B3-F012AB55657E}"/>
    <cellStyle name="Normal" xfId="0" builtinId="0"/>
    <cellStyle name="Normal 10" xfId="8" xr:uid="{35EA50E4-8AC3-46F7-9B82-D5972661FB22}"/>
    <cellStyle name="Normal 2" xfId="1" xr:uid="{D2AE2D43-9582-4B9C-BDE6-2C12CA57C5F4}"/>
    <cellStyle name="Normal 2 2" xfId="2" xr:uid="{DF54191A-2920-4CCD-B412-30336520C4A9}"/>
    <cellStyle name="Normal 2 3" xfId="11" xr:uid="{74699A5D-01C3-4549-BCA0-1C459458C0BC}"/>
    <cellStyle name="Normal 6" xfId="6" xr:uid="{D2050B4E-376C-4D1D-897A-18F148266CD7}"/>
    <cellStyle name="Normal 7" xfId="4" xr:uid="{362BF343-0A80-4E87-A2D8-1951B97B7035}"/>
    <cellStyle name="Percent 2" xfId="3" xr:uid="{22AE9666-E775-4AC9-8196-A613B29D2F80}"/>
    <cellStyle name="Percent 3" xfId="5" xr:uid="{0275B016-0B86-4F32-910D-CED8BDFEB52C}"/>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F676-4646-B906-9A69D5F92D3F}"/>
              </c:ext>
            </c:extLst>
          </c:dPt>
          <c:dPt>
            <c:idx val="1"/>
            <c:bubble3D val="0"/>
            <c:spPr>
              <a:solidFill>
                <a:srgbClr val="F7EBD9"/>
              </a:solidFill>
            </c:spPr>
            <c:extLst>
              <c:ext xmlns:c16="http://schemas.microsoft.com/office/drawing/2014/chart" uri="{C3380CC4-5D6E-409C-BE32-E72D297353CC}">
                <c16:uniqueId val="{00000003-F676-4646-B906-9A69D5F92D3F}"/>
              </c:ext>
            </c:extLst>
          </c:dPt>
          <c:val>
            <c:numRef>
              <c:f>'Data - Overview'!$D$89:$D$90</c:f>
              <c:numCache>
                <c:formatCode>0%</c:formatCode>
                <c:ptCount val="2"/>
                <c:pt idx="0">
                  <c:v>0.29124770642201836</c:v>
                </c:pt>
                <c:pt idx="1">
                  <c:v>0.70875229357798164</c:v>
                </c:pt>
              </c:numCache>
            </c:numRef>
          </c:val>
          <c:extLst>
            <c:ext xmlns:c16="http://schemas.microsoft.com/office/drawing/2014/chart" uri="{C3380CC4-5D6E-409C-BE32-E72D297353CC}">
              <c16:uniqueId val="{00000004-F676-4646-B906-9A69D5F92D3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A0C-4444-B00A-DB9A992C7697}"/>
              </c:ext>
            </c:extLst>
          </c:dPt>
          <c:dPt>
            <c:idx val="1"/>
            <c:bubble3D val="0"/>
            <c:spPr>
              <a:solidFill>
                <a:srgbClr val="6C6F71"/>
              </a:solidFill>
            </c:spPr>
            <c:extLst>
              <c:ext xmlns:c16="http://schemas.microsoft.com/office/drawing/2014/chart" uri="{C3380CC4-5D6E-409C-BE32-E72D297353CC}">
                <c16:uniqueId val="{00000003-AA0C-4444-B00A-DB9A992C7697}"/>
              </c:ext>
            </c:extLst>
          </c:dPt>
          <c:dPt>
            <c:idx val="2"/>
            <c:bubble3D val="0"/>
            <c:spPr>
              <a:solidFill>
                <a:srgbClr val="7A19C1"/>
              </a:solidFill>
            </c:spPr>
            <c:extLst>
              <c:ext xmlns:c16="http://schemas.microsoft.com/office/drawing/2014/chart" uri="{C3380CC4-5D6E-409C-BE32-E72D297353CC}">
                <c16:uniqueId val="{00000005-AA0C-4444-B00A-DB9A992C7697}"/>
              </c:ext>
            </c:extLst>
          </c:dPt>
          <c:dPt>
            <c:idx val="3"/>
            <c:bubble3D val="0"/>
            <c:spPr>
              <a:solidFill>
                <a:srgbClr val="8CC119"/>
              </a:solidFill>
            </c:spPr>
            <c:extLst>
              <c:ext xmlns:c16="http://schemas.microsoft.com/office/drawing/2014/chart" uri="{C3380CC4-5D6E-409C-BE32-E72D297353CC}">
                <c16:uniqueId val="{00000007-AA0C-4444-B00A-DB9A992C769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A0C-4444-B00A-DB9A992C769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A0C-4444-B00A-DB9A992C769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A0C-4444-B00A-DB9A992C769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A0C-4444-B00A-DB9A992C7697}"/>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AA0C-4444-B00A-DB9A992C769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98</c:v>
                </c:pt>
                <c:pt idx="1">
                  <c:v>1 
Index: 104</c:v>
                </c:pt>
                <c:pt idx="2">
                  <c:v>2 
Index: 103</c:v>
                </c:pt>
                <c:pt idx="3">
                  <c:v>3+ 
Index: 110</c:v>
                </c:pt>
              </c:strCache>
            </c:strRef>
          </c:cat>
          <c:val>
            <c:numRef>
              <c:f>'Data - Overview'!$D$128:$D$131</c:f>
              <c:numCache>
                <c:formatCode>0%</c:formatCode>
                <c:ptCount val="4"/>
                <c:pt idx="0">
                  <c:v>0.71279816513761463</c:v>
                </c:pt>
                <c:pt idx="1">
                  <c:v>0.13135779816513762</c:v>
                </c:pt>
                <c:pt idx="2">
                  <c:v>0.11157798165137615</c:v>
                </c:pt>
                <c:pt idx="3">
                  <c:v>4.4596330275229357E-2</c:v>
                </c:pt>
              </c:numCache>
            </c:numRef>
          </c:val>
          <c:extLst>
            <c:ext xmlns:c16="http://schemas.microsoft.com/office/drawing/2014/chart" uri="{C3380CC4-5D6E-409C-BE32-E72D297353CC}">
              <c16:uniqueId val="{00000009-AA0C-4444-B00A-DB9A992C769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D16-4025-AEBD-7B195CBD882C}"/>
              </c:ext>
            </c:extLst>
          </c:dPt>
          <c:dPt>
            <c:idx val="1"/>
            <c:bubble3D val="0"/>
            <c:spPr>
              <a:solidFill>
                <a:srgbClr val="6C6F71"/>
              </a:solidFill>
            </c:spPr>
            <c:extLst>
              <c:ext xmlns:c16="http://schemas.microsoft.com/office/drawing/2014/chart" uri="{C3380CC4-5D6E-409C-BE32-E72D297353CC}">
                <c16:uniqueId val="{00000003-BD16-4025-AEBD-7B195CBD882C}"/>
              </c:ext>
            </c:extLst>
          </c:dPt>
          <c:dPt>
            <c:idx val="2"/>
            <c:bubble3D val="0"/>
            <c:spPr>
              <a:solidFill>
                <a:srgbClr val="7A19C1"/>
              </a:solidFill>
            </c:spPr>
            <c:extLst>
              <c:ext xmlns:c16="http://schemas.microsoft.com/office/drawing/2014/chart" uri="{C3380CC4-5D6E-409C-BE32-E72D297353CC}">
                <c16:uniqueId val="{00000005-BD16-4025-AEBD-7B195CBD882C}"/>
              </c:ext>
            </c:extLst>
          </c:dPt>
          <c:dPt>
            <c:idx val="3"/>
            <c:bubble3D val="0"/>
            <c:spPr>
              <a:solidFill>
                <a:srgbClr val="8CC119"/>
              </a:solidFill>
            </c:spPr>
            <c:extLst>
              <c:ext xmlns:c16="http://schemas.microsoft.com/office/drawing/2014/chart" uri="{C3380CC4-5D6E-409C-BE32-E72D297353CC}">
                <c16:uniqueId val="{00000007-BD16-4025-AEBD-7B195CBD882C}"/>
              </c:ext>
            </c:extLst>
          </c:dPt>
          <c:dPt>
            <c:idx val="4"/>
            <c:bubble3D val="0"/>
            <c:spPr>
              <a:solidFill>
                <a:srgbClr val="EBC61C"/>
              </a:solidFill>
            </c:spPr>
            <c:extLst>
              <c:ext xmlns:c16="http://schemas.microsoft.com/office/drawing/2014/chart" uri="{C3380CC4-5D6E-409C-BE32-E72D297353CC}">
                <c16:uniqueId val="{00000009-BD16-4025-AEBD-7B195CBD882C}"/>
              </c:ext>
            </c:extLst>
          </c:dPt>
          <c:dPt>
            <c:idx val="5"/>
            <c:bubble3D val="0"/>
            <c:spPr>
              <a:solidFill>
                <a:srgbClr val="1964C1"/>
              </a:solidFill>
            </c:spPr>
            <c:extLst>
              <c:ext xmlns:c16="http://schemas.microsoft.com/office/drawing/2014/chart" uri="{C3380CC4-5D6E-409C-BE32-E72D297353CC}">
                <c16:uniqueId val="{0000000B-BD16-4025-AEBD-7B195CBD882C}"/>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D16-4025-AEBD-7B195CBD882C}"/>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D16-4025-AEBD-7B195CBD882C}"/>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D16-4025-AEBD-7B195CBD882C}"/>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D16-4025-AEBD-7B195CBD882C}"/>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BD16-4025-AEBD-7B195CBD882C}"/>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BD16-4025-AEBD-7B195CBD882C}"/>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119</c:v>
                </c:pt>
                <c:pt idx="1">
                  <c:v>20k - 40k 
Index: 108</c:v>
                </c:pt>
                <c:pt idx="2">
                  <c:v>40k - 60k 
Index: 97</c:v>
                </c:pt>
                <c:pt idx="3">
                  <c:v>60k - 80k 
Index: 97</c:v>
                </c:pt>
                <c:pt idx="4">
                  <c:v>80k - 100k 
Index: 86</c:v>
                </c:pt>
                <c:pt idx="5">
                  <c:v>100k+ 
Index: 67</c:v>
                </c:pt>
              </c:strCache>
            </c:strRef>
          </c:cat>
          <c:val>
            <c:numRef>
              <c:f>'Data - Overview'!$D$146:$D$151</c:f>
              <c:numCache>
                <c:formatCode>0%</c:formatCode>
                <c:ptCount val="6"/>
                <c:pt idx="0">
                  <c:v>0.19246788990825686</c:v>
                </c:pt>
                <c:pt idx="1">
                  <c:v>0.33477981651376149</c:v>
                </c:pt>
                <c:pt idx="2">
                  <c:v>0.2057064220183486</c:v>
                </c:pt>
                <c:pt idx="3">
                  <c:v>0.13753211009174313</c:v>
                </c:pt>
                <c:pt idx="4">
                  <c:v>6.4972477064220172E-2</c:v>
                </c:pt>
                <c:pt idx="5">
                  <c:v>6.4559633027522947E-2</c:v>
                </c:pt>
              </c:numCache>
            </c:numRef>
          </c:val>
          <c:extLst>
            <c:ext xmlns:c16="http://schemas.microsoft.com/office/drawing/2014/chart" uri="{C3380CC4-5D6E-409C-BE32-E72D297353CC}">
              <c16:uniqueId val="{0000000C-BD16-4025-AEBD-7B195CBD882C}"/>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5.5073394495412833E-2</c:v>
                </c:pt>
                <c:pt idx="1">
                  <c:v>0.15988990825688071</c:v>
                </c:pt>
                <c:pt idx="2">
                  <c:v>7.0798165137614694E-2</c:v>
                </c:pt>
                <c:pt idx="3">
                  <c:v>0.12149541284403671</c:v>
                </c:pt>
                <c:pt idx="4">
                  <c:v>0.18546788990825686</c:v>
                </c:pt>
                <c:pt idx="5">
                  <c:v>0.20511009174311928</c:v>
                </c:pt>
                <c:pt idx="6">
                  <c:v>0.10862385321100917</c:v>
                </c:pt>
                <c:pt idx="7">
                  <c:v>9.3788990825688062E-2</c:v>
                </c:pt>
              </c:numCache>
            </c:numRef>
          </c:val>
          <c:extLst>
            <c:ext xmlns:c16="http://schemas.microsoft.com/office/drawing/2014/chart" uri="{C3380CC4-5D6E-409C-BE32-E72D297353CC}">
              <c16:uniqueId val="{00000000-7B77-4A48-92FA-04ED64E45FDB}"/>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0.27668807339449547</c:v>
                </c:pt>
              </c:numCache>
            </c:numRef>
          </c:val>
          <c:extLst>
            <c:ext xmlns:c16="http://schemas.microsoft.com/office/drawing/2014/chart" uri="{C3380CC4-5D6E-409C-BE32-E72D297353CC}">
              <c16:uniqueId val="{00000000-2A7B-422E-BE3A-F1C8D2ED54A7}"/>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2A7B-422E-BE3A-F1C8D2ED54A7}"/>
              </c:ext>
            </c:extLst>
          </c:dPt>
          <c:val>
            <c:numRef>
              <c:f>'Data - Overview'!$D$116</c:f>
              <c:numCache>
                <c:formatCode>0%</c:formatCode>
                <c:ptCount val="1"/>
                <c:pt idx="0">
                  <c:v>0.18937614678899084</c:v>
                </c:pt>
              </c:numCache>
            </c:numRef>
          </c:val>
          <c:extLst>
            <c:ext xmlns:c16="http://schemas.microsoft.com/office/drawing/2014/chart" uri="{C3380CC4-5D6E-409C-BE32-E72D297353CC}">
              <c16:uniqueId val="{00000003-2A7B-422E-BE3A-F1C8D2ED54A7}"/>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3.7963302752293586E-2</c:v>
                </c:pt>
              </c:numCache>
            </c:numRef>
          </c:val>
          <c:extLst>
            <c:ext xmlns:c16="http://schemas.microsoft.com/office/drawing/2014/chart" uri="{C3380CC4-5D6E-409C-BE32-E72D297353CC}">
              <c16:uniqueId val="{00000004-2A7B-422E-BE3A-F1C8D2ED54A7}"/>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0.1734678899082569</c:v>
                </c:pt>
              </c:numCache>
            </c:numRef>
          </c:val>
          <c:extLst>
            <c:ext xmlns:c16="http://schemas.microsoft.com/office/drawing/2014/chart" uri="{C3380CC4-5D6E-409C-BE32-E72D297353CC}">
              <c16:uniqueId val="{00000005-2A7B-422E-BE3A-F1C8D2ED54A7}"/>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0.32258715596330273</c:v>
                </c:pt>
              </c:numCache>
            </c:numRef>
          </c:val>
          <c:extLst>
            <c:ext xmlns:c16="http://schemas.microsoft.com/office/drawing/2014/chart" uri="{C3380CC4-5D6E-409C-BE32-E72D297353CC}">
              <c16:uniqueId val="{00000006-2A7B-422E-BE3A-F1C8D2ED54A7}"/>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0145-4794-A1E1-85476B4E8B1D}"/>
              </c:ext>
            </c:extLst>
          </c:dPt>
          <c:dPt>
            <c:idx val="1"/>
            <c:bubble3D val="0"/>
            <c:spPr>
              <a:solidFill>
                <a:srgbClr val="DBE6C4"/>
              </a:solidFill>
            </c:spPr>
            <c:extLst>
              <c:ext xmlns:c16="http://schemas.microsoft.com/office/drawing/2014/chart" uri="{C3380CC4-5D6E-409C-BE32-E72D297353CC}">
                <c16:uniqueId val="{00000003-0145-4794-A1E1-85476B4E8B1D}"/>
              </c:ext>
            </c:extLst>
          </c:dPt>
          <c:val>
            <c:numRef>
              <c:f>'Data - Overview'!$A$89:$A$90</c:f>
              <c:numCache>
                <c:formatCode>0%</c:formatCode>
                <c:ptCount val="2"/>
                <c:pt idx="0">
                  <c:v>0.40893577981651386</c:v>
                </c:pt>
                <c:pt idx="1">
                  <c:v>0.59106422018348614</c:v>
                </c:pt>
              </c:numCache>
            </c:numRef>
          </c:val>
          <c:extLst>
            <c:ext xmlns:c16="http://schemas.microsoft.com/office/drawing/2014/chart" uri="{C3380CC4-5D6E-409C-BE32-E72D297353CC}">
              <c16:uniqueId val="{00000004-0145-4794-A1E1-85476B4E8B1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C480-4EE3-9250-701A94E6EAA4}"/>
              </c:ext>
            </c:extLst>
          </c:dPt>
          <c:dPt>
            <c:idx val="1"/>
            <c:bubble3D val="0"/>
            <c:spPr>
              <a:solidFill>
                <a:schemeClr val="accent2">
                  <a:lumMod val="20000"/>
                  <a:lumOff val="80000"/>
                </a:schemeClr>
              </a:solidFill>
            </c:spPr>
            <c:extLst>
              <c:ext xmlns:c16="http://schemas.microsoft.com/office/drawing/2014/chart" uri="{C3380CC4-5D6E-409C-BE32-E72D297353CC}">
                <c16:uniqueId val="{00000003-C480-4EE3-9250-701A94E6EAA4}"/>
              </c:ext>
            </c:extLst>
          </c:dPt>
          <c:val>
            <c:numRef>
              <c:f>'Data - Overview'!$A$89:$A$90</c:f>
              <c:numCache>
                <c:formatCode>0%</c:formatCode>
                <c:ptCount val="2"/>
                <c:pt idx="0">
                  <c:v>0.40893577981651386</c:v>
                </c:pt>
                <c:pt idx="1">
                  <c:v>0.59106422018348614</c:v>
                </c:pt>
              </c:numCache>
            </c:numRef>
          </c:val>
          <c:extLst>
            <c:ext xmlns:c16="http://schemas.microsoft.com/office/drawing/2014/chart" uri="{C3380CC4-5D6E-409C-BE32-E72D297353CC}">
              <c16:uniqueId val="{00000004-C480-4EE3-9250-701A94E6EAA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A29-4BA9-B72C-8B6C0AB2D850}"/>
              </c:ext>
            </c:extLst>
          </c:dPt>
          <c:dPt>
            <c:idx val="1"/>
            <c:bubble3D val="0"/>
            <c:spPr>
              <a:solidFill>
                <a:srgbClr val="F7EBD9"/>
              </a:solidFill>
            </c:spPr>
            <c:extLst>
              <c:ext xmlns:c16="http://schemas.microsoft.com/office/drawing/2014/chart" uri="{C3380CC4-5D6E-409C-BE32-E72D297353CC}">
                <c16:uniqueId val="{00000003-2A29-4BA9-B72C-8B6C0AB2D850}"/>
              </c:ext>
            </c:extLst>
          </c:dPt>
          <c:val>
            <c:numRef>
              <c:f>'Data - Overview'!$E$89:$E$90</c:f>
              <c:numCache>
                <c:formatCode>0%</c:formatCode>
                <c:ptCount val="2"/>
                <c:pt idx="0">
                  <c:v>0.40438532110091741</c:v>
                </c:pt>
                <c:pt idx="1">
                  <c:v>0.59561467889908259</c:v>
                </c:pt>
              </c:numCache>
            </c:numRef>
          </c:val>
          <c:extLst>
            <c:ext xmlns:c16="http://schemas.microsoft.com/office/drawing/2014/chart" uri="{C3380CC4-5D6E-409C-BE32-E72D297353CC}">
              <c16:uniqueId val="{00000004-2A29-4BA9-B72C-8B6C0AB2D85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29EF-4F2C-BAEA-1DAA41D0A902}"/>
              </c:ext>
            </c:extLst>
          </c:dPt>
          <c:dPt>
            <c:idx val="1"/>
            <c:bubble3D val="0"/>
            <c:extLst>
              <c:ext xmlns:c16="http://schemas.microsoft.com/office/drawing/2014/chart" uri="{C3380CC4-5D6E-409C-BE32-E72D297353CC}">
                <c16:uniqueId val="{00000002-29EF-4F2C-BAEA-1DAA41D0A902}"/>
              </c:ext>
            </c:extLst>
          </c:dPt>
          <c:val>
            <c:numRef>
              <c:f>'Data - Overview'!$C$89:$C$90</c:f>
              <c:numCache>
                <c:formatCode>0%</c:formatCode>
                <c:ptCount val="2"/>
                <c:pt idx="0">
                  <c:v>0.16235779816513765</c:v>
                </c:pt>
                <c:pt idx="1">
                  <c:v>0.83764220183486238</c:v>
                </c:pt>
              </c:numCache>
            </c:numRef>
          </c:val>
          <c:extLst>
            <c:ext xmlns:c16="http://schemas.microsoft.com/office/drawing/2014/chart" uri="{C3380CC4-5D6E-409C-BE32-E72D297353CC}">
              <c16:uniqueId val="{00000003-29EF-4F2C-BAEA-1DAA41D0A90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0.20302752293577983</c:v>
                </c:pt>
              </c:numCache>
            </c:numRef>
          </c:val>
          <c:extLst>
            <c:ext xmlns:c16="http://schemas.microsoft.com/office/drawing/2014/chart" uri="{C3380CC4-5D6E-409C-BE32-E72D297353CC}">
              <c16:uniqueId val="{00000000-F8A4-43A1-9FEB-79312ED599E5}"/>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F8A4-43A1-9FEB-79312ED599E5}"/>
              </c:ext>
            </c:extLst>
          </c:dPt>
          <c:val>
            <c:numRef>
              <c:f>'Data - Overview'!$D$138</c:f>
              <c:numCache>
                <c:formatCode>0%</c:formatCode>
                <c:ptCount val="1"/>
                <c:pt idx="0">
                  <c:v>0.37222935779816513</c:v>
                </c:pt>
              </c:numCache>
            </c:numRef>
          </c:val>
          <c:extLst>
            <c:ext xmlns:c16="http://schemas.microsoft.com/office/drawing/2014/chart" uri="{C3380CC4-5D6E-409C-BE32-E72D297353CC}">
              <c16:uniqueId val="{00000003-F8A4-43A1-9FEB-79312ED599E5}"/>
            </c:ext>
          </c:extLst>
        </c:ser>
        <c:ser>
          <c:idx val="1"/>
          <c:order val="2"/>
          <c:spPr>
            <a:solidFill>
              <a:srgbClr val="1964C1"/>
            </a:solidFill>
          </c:spPr>
          <c:invertIfNegative val="0"/>
          <c:val>
            <c:numRef>
              <c:f>'Data - Overview'!$D$139</c:f>
              <c:numCache>
                <c:formatCode>0%</c:formatCode>
                <c:ptCount val="1"/>
                <c:pt idx="0">
                  <c:v>0.3442018348623852</c:v>
                </c:pt>
              </c:numCache>
            </c:numRef>
          </c:val>
          <c:extLst>
            <c:ext xmlns:c16="http://schemas.microsoft.com/office/drawing/2014/chart" uri="{C3380CC4-5D6E-409C-BE32-E72D297353CC}">
              <c16:uniqueId val="{00000004-F8A4-43A1-9FEB-79312ED599E5}"/>
            </c:ext>
          </c:extLst>
        </c:ser>
        <c:ser>
          <c:idx val="0"/>
          <c:order val="3"/>
          <c:spPr>
            <a:solidFill>
              <a:srgbClr val="7D38BA"/>
            </a:solidFill>
          </c:spPr>
          <c:invertIfNegative val="0"/>
          <c:val>
            <c:numRef>
              <c:f>'Data - Overview'!$D$140</c:f>
              <c:numCache>
                <c:formatCode>0%</c:formatCode>
                <c:ptCount val="1"/>
                <c:pt idx="0">
                  <c:v>8.0559633027522948E-2</c:v>
                </c:pt>
              </c:numCache>
            </c:numRef>
          </c:val>
          <c:extLst>
            <c:ext xmlns:c16="http://schemas.microsoft.com/office/drawing/2014/chart" uri="{C3380CC4-5D6E-409C-BE32-E72D297353CC}">
              <c16:uniqueId val="{00000005-F8A4-43A1-9FEB-79312ED599E5}"/>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1EDA-4388-804E-F6E57766935F}"/>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1EDA-4388-804E-F6E57766935F}"/>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1EDA-4388-804E-F6E57766935F}"/>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1EDA-4388-804E-F6E57766935F}"/>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1EDA-4388-804E-F6E57766935F}"/>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1EDA-4388-804E-F6E57766935F}"/>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1EDA-4388-804E-F6E57766935F}"/>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1EDA-4388-804E-F6E57766935F}"/>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1EDA-4388-804E-F6E57766935F}"/>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1EDA-4388-804E-F6E57766935F}"/>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1EDA-4388-804E-F6E57766935F}"/>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1EDA-4388-804E-F6E57766935F}"/>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1EDA-4388-804E-F6E57766935F}"/>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1EDA-4388-804E-F6E57766935F}"/>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1EDA-4388-804E-F6E57766935F}"/>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1EDA-4388-804E-F6E57766935F}"/>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1EDA-4388-804E-F6E57766935F}"/>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1EDA-4388-804E-F6E57766935F}"/>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1EDA-4388-804E-F6E57766935F}"/>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1EDA-4388-804E-F6E57766935F}"/>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1EDA-4388-804E-F6E57766935F}"/>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1EDA-4388-804E-F6E57766935F}"/>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1EDA-4388-804E-F6E57766935F}"/>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1EDA-4388-804E-F6E57766935F}"/>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1EDA-4388-804E-F6E57766935F}"/>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{DAF9921C-DE5E-4667-8CE8-1310BE1A0AD1}</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1EDA-4388-804E-F6E57766935F}"/>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{5DCA8444-E9EC-49A9-BE0C-E145879D5A95}</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1EDA-4388-804E-F6E57766935F}"/>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{EF298D02-0401-4C06-A83D-7EADBEAA3628}</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1EDA-4388-804E-F6E57766935F}"/>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{28F15B5D-71AF-4134-9287-C3D8DE66551E}</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1EDA-4388-804E-F6E57766935F}"/>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{7DB46469-C5D8-40ED-831C-D6111012EB09}</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1EDA-4388-804E-F6E57766935F}"/>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{859899A3-6516-4A69-A79F-48D5AD0CA4D4}</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1EDA-4388-804E-F6E57766935F}"/>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{7DDA1F5A-8C83-47DA-81B9-4CDFCC5EDFA4}</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1EDA-4388-804E-F6E57766935F}"/>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{AC4D9F63-AFAB-4A3D-B369-77F02B220FC1}</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1EDA-4388-804E-F6E57766935F}"/>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{A96ABAD7-D1A7-4068-B761-CA57F6EB6912}</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1EDA-4388-804E-F6E57766935F}"/>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{4A265563-864F-41A6-A028-C14FD27BD808}</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1EDA-4388-804E-F6E57766935F}"/>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{DFA6A44F-5611-473F-AC20-EBAD0B8FF92E}</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1EDA-4388-804E-F6E57766935F}"/>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{6DFAC14D-6C60-498F-8733-7F754FBC702F}</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1EDA-4388-804E-F6E57766935F}"/>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{2B32B0D7-4BC1-41D2-BD74-C43563C1CB85}</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1EDA-4388-804E-F6E57766935F}"/>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{6529479E-5023-42EF-8DD3-D798CC751208}</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1EDA-4388-804E-F6E57766935F}"/>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{995E7737-C778-4406-82EE-4FDB57D7DFAE}</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1EDA-4388-804E-F6E57766935F}"/>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{FCA74AE6-1E7E-4066-94A8-BB9DDA2B7F5C}</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1EDA-4388-804E-F6E57766935F}"/>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{DE982881-5105-4EF0-90CF-163C3818081C}</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1EDA-4388-804E-F6E57766935F}"/>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{B96BC8A4-FAB3-475C-B2EB-983FD17BBE42}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1EDA-4388-804E-F6E57766935F}"/>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{82DA37DC-6459-4397-A86E-27D578928CD6}</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1EDA-4388-804E-F6E57766935F}"/>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{730FA11B-FE61-4A71-B32C-F0FBB1868FF1}</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1EDA-4388-804E-F6E57766935F}"/>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{A0C01874-154A-478B-AD5F-DDD42D81176A}</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1EDA-4388-804E-F6E57766935F}"/>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{32195D8E-0388-4783-9A4B-539E69258282}</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1EDA-4388-804E-F6E57766935F}"/>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{CA15F91E-80EF-4F90-9FF9-DB36055F8457}</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1EDA-4388-804E-F6E57766935F}"/>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{30567DB2-B06D-4DB2-B24C-839B91A69D73}</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1EDA-4388-804E-F6E57766935F}"/>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{6989CC00-56CA-414B-B17C-C314B9844123}</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1EDA-4388-804E-F6E57766935F}"/>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0.1</c:v>
                </c:pt>
                <c:pt idx="2">
                  <c:v>0</c:v>
                </c:pt>
                <c:pt idx="3">
                  <c:v>1.834862385321101E-2</c:v>
                </c:pt>
                <c:pt idx="4">
                  <c:v>9.1743119266055051E-2</c:v>
                </c:pt>
                <c:pt idx="5">
                  <c:v>0</c:v>
                </c:pt>
                <c:pt idx="6">
                  <c:v>9.1743119266055051E-3</c:v>
                </c:pt>
                <c:pt idx="7">
                  <c:v>0</c:v>
                </c:pt>
                <c:pt idx="8">
                  <c:v>9.1743119266055051E-3</c:v>
                </c:pt>
                <c:pt idx="9">
                  <c:v>0.1</c:v>
                </c:pt>
                <c:pt idx="10">
                  <c:v>0</c:v>
                </c:pt>
                <c:pt idx="11">
                  <c:v>1.834862385321101E-2</c:v>
                </c:pt>
                <c:pt idx="12">
                  <c:v>0</c:v>
                </c:pt>
                <c:pt idx="13">
                  <c:v>7.3394495412844041E-2</c:v>
                </c:pt>
                <c:pt idx="14">
                  <c:v>2.7522935779816515E-2</c:v>
                </c:pt>
                <c:pt idx="15">
                  <c:v>6.4220183486238536E-2</c:v>
                </c:pt>
                <c:pt idx="16">
                  <c:v>8.2568807339449546E-2</c:v>
                </c:pt>
                <c:pt idx="17">
                  <c:v>0</c:v>
                </c:pt>
                <c:pt idx="18">
                  <c:v>5.5045871559633031E-2</c:v>
                </c:pt>
                <c:pt idx="19">
                  <c:v>4.5871559633027525E-2</c:v>
                </c:pt>
                <c:pt idx="20">
                  <c:v>0</c:v>
                </c:pt>
                <c:pt idx="21">
                  <c:v>0</c:v>
                </c:pt>
                <c:pt idx="22">
                  <c:v>5.5045871559633031E-2</c:v>
                </c:pt>
                <c:pt idx="23">
                  <c:v>0</c:v>
                </c:pt>
                <c:pt idx="24">
                  <c:v>0.1</c:v>
                </c:pt>
              </c:numCache>
            </c:numRef>
          </c:xVal>
          <c:yVal>
            <c:numRef>
              <c:f>'Customer View Chart'!$F$49:$F$73</c:f>
              <c:numCache>
                <c:formatCode>0</c:formatCode>
                <c:ptCount val="25"/>
                <c:pt idx="0">
                  <c:v>0</c:v>
                </c:pt>
                <c:pt idx="1">
                  <c:v>200</c:v>
                </c:pt>
                <c:pt idx="2">
                  <c:v>0</c:v>
                </c:pt>
                <c:pt idx="3">
                  <c:v>44.984601876182303</c:v>
                </c:pt>
                <c:pt idx="4">
                  <c:v>200</c:v>
                </c:pt>
                <c:pt idx="5">
                  <c:v>0</c:v>
                </c:pt>
                <c:pt idx="6">
                  <c:v>45.162582496859585</c:v>
                </c:pt>
                <c:pt idx="7">
                  <c:v>0</c:v>
                </c:pt>
                <c:pt idx="8">
                  <c:v>19.563909917994444</c:v>
                </c:pt>
                <c:pt idx="9">
                  <c:v>200</c:v>
                </c:pt>
                <c:pt idx="10">
                  <c:v>0</c:v>
                </c:pt>
                <c:pt idx="11">
                  <c:v>101.75600010514971</c:v>
                </c:pt>
                <c:pt idx="12">
                  <c:v>0</c:v>
                </c:pt>
                <c:pt idx="13">
                  <c:v>195.1106272905152</c:v>
                </c:pt>
                <c:pt idx="14">
                  <c:v>63.428377918292369</c:v>
                </c:pt>
                <c:pt idx="15">
                  <c:v>99.804129647674827</c:v>
                </c:pt>
                <c:pt idx="16">
                  <c:v>108.741555474709</c:v>
                </c:pt>
                <c:pt idx="17">
                  <c:v>0</c:v>
                </c:pt>
                <c:pt idx="18">
                  <c:v>39.254366732476029</c:v>
                </c:pt>
                <c:pt idx="19">
                  <c:v>63.70905683508915</c:v>
                </c:pt>
                <c:pt idx="20">
                  <c:v>0</c:v>
                </c:pt>
                <c:pt idx="21">
                  <c:v>0</c:v>
                </c:pt>
                <c:pt idx="22">
                  <c:v>125.6350614505799</c:v>
                </c:pt>
                <c:pt idx="23">
                  <c:v>0</c:v>
                </c:pt>
                <c:pt idx="24">
                  <c:v>151.24850762026361</c:v>
                </c:pt>
              </c:numCache>
            </c:numRef>
          </c:yVal>
          <c:smooth val="0"/>
          <c:extLst>
            <c:ext xmlns:c16="http://schemas.microsoft.com/office/drawing/2014/chart" uri="{C3380CC4-5D6E-409C-BE32-E72D297353CC}">
              <c16:uniqueId val="{00000019-1EDA-4388-804E-F6E57766935F}"/>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104.46592688178713</c:v>
                </c:pt>
                <c:pt idx="1">
                  <c:v>110.0523163428974</c:v>
                </c:pt>
                <c:pt idx="2">
                  <c:v>102.88562426440522</c:v>
                </c:pt>
                <c:pt idx="3">
                  <c:v>115.45881464289329</c:v>
                </c:pt>
                <c:pt idx="4">
                  <c:v>109.82858876673885</c:v>
                </c:pt>
                <c:pt idx="5">
                  <c:v>106.36507097153786</c:v>
                </c:pt>
                <c:pt idx="6">
                  <c:v>107.66669616278431</c:v>
                </c:pt>
                <c:pt idx="7">
                  <c:v>100.90172788421224</c:v>
                </c:pt>
                <c:pt idx="8">
                  <c:v>109.7176997444425</c:v>
                </c:pt>
                <c:pt idx="9">
                  <c:v>106.11790429479591</c:v>
                </c:pt>
                <c:pt idx="10">
                  <c:v>108.97758749374333</c:v>
                </c:pt>
                <c:pt idx="11">
                  <c:v>102.53879238315409</c:v>
                </c:pt>
                <c:pt idx="12">
                  <c:v>101.49743479623325</c:v>
                </c:pt>
                <c:pt idx="13">
                  <c:v>112.29258564736395</c:v>
                </c:pt>
                <c:pt idx="14">
                  <c:v>101.83668385381104</c:v>
                </c:pt>
                <c:pt idx="15">
                  <c:v>107.02053637639624</c:v>
                </c:pt>
                <c:pt idx="16">
                  <c:v>100.31430048584991</c:v>
                </c:pt>
                <c:pt idx="17">
                  <c:v>100.32068621305396</c:v>
                </c:pt>
                <c:pt idx="18">
                  <c:v>97.847879704033744</c:v>
                </c:pt>
                <c:pt idx="19">
                  <c:v>95.12318848655039</c:v>
                </c:pt>
                <c:pt idx="20">
                  <c:v>93.78717263134871</c:v>
                </c:pt>
                <c:pt idx="21">
                  <c:v>0</c:v>
                </c:pt>
                <c:pt idx="22">
                  <c:v>95.116722427556027</c:v>
                </c:pt>
                <c:pt idx="23">
                  <c:v>97.076080439274804</c:v>
                </c:pt>
                <c:pt idx="24">
                  <c:v>99.949938025609043</c:v>
                </c:pt>
                <c:pt idx="25">
                  <c:v>109.92987569648625</c:v>
                </c:pt>
                <c:pt idx="26">
                  <c:v>98.431251997848562</c:v>
                </c:pt>
                <c:pt idx="27">
                  <c:v>100.00000000000003</c:v>
                </c:pt>
                <c:pt idx="28">
                  <c:v>109.38401104099758</c:v>
                </c:pt>
                <c:pt idx="29">
                  <c:v>106.67786884973187</c:v>
                </c:pt>
                <c:pt idx="30">
                  <c:v>114.07942219753811</c:v>
                </c:pt>
                <c:pt idx="31">
                  <c:v>122.97342060971926</c:v>
                </c:pt>
                <c:pt idx="32">
                  <c:v>98.782074680977331</c:v>
                </c:pt>
                <c:pt idx="33">
                  <c:v>120.31912868994536</c:v>
                </c:pt>
                <c:pt idx="34">
                  <c:v>103.58152514949947</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DD11-448A-893D-530CF6210597}"/>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36CD-4D72-951A-DE2E8AD42A33}"/>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4F61-440C-B2E1-BEA00C39E852}"/>
              </c:ext>
            </c:extLst>
          </c:dPt>
          <c:dPt>
            <c:idx val="1"/>
            <c:invertIfNegative val="0"/>
            <c:bubble3D val="0"/>
            <c:spPr>
              <a:solidFill>
                <a:srgbClr val="89756E"/>
              </a:solidFill>
            </c:spPr>
            <c:extLst>
              <c:ext xmlns:c16="http://schemas.microsoft.com/office/drawing/2014/chart" uri="{C3380CC4-5D6E-409C-BE32-E72D297353CC}">
                <c16:uniqueId val="{00000003-4F61-440C-B2E1-BEA00C39E852}"/>
              </c:ext>
            </c:extLst>
          </c:dPt>
          <c:dPt>
            <c:idx val="2"/>
            <c:invertIfNegative val="0"/>
            <c:bubble3D val="0"/>
            <c:spPr>
              <a:solidFill>
                <a:srgbClr val="30499F"/>
              </a:solidFill>
            </c:spPr>
            <c:extLst>
              <c:ext xmlns:c16="http://schemas.microsoft.com/office/drawing/2014/chart" uri="{C3380CC4-5D6E-409C-BE32-E72D297353CC}">
                <c16:uniqueId val="{00000005-4F61-440C-B2E1-BEA00C39E852}"/>
              </c:ext>
            </c:extLst>
          </c:dPt>
          <c:dPt>
            <c:idx val="3"/>
            <c:invertIfNegative val="0"/>
            <c:bubble3D val="0"/>
            <c:spPr>
              <a:solidFill>
                <a:srgbClr val="C1C630"/>
              </a:solidFill>
            </c:spPr>
            <c:extLst>
              <c:ext xmlns:c16="http://schemas.microsoft.com/office/drawing/2014/chart" uri="{C3380CC4-5D6E-409C-BE32-E72D297353CC}">
                <c16:uniqueId val="{00000007-4F61-440C-B2E1-BEA00C39E852}"/>
              </c:ext>
            </c:extLst>
          </c:dPt>
          <c:dPt>
            <c:idx val="4"/>
            <c:invertIfNegative val="0"/>
            <c:bubble3D val="0"/>
            <c:spPr>
              <a:solidFill>
                <a:srgbClr val="AB347D"/>
              </a:solidFill>
            </c:spPr>
            <c:extLst>
              <c:ext xmlns:c16="http://schemas.microsoft.com/office/drawing/2014/chart" uri="{C3380CC4-5D6E-409C-BE32-E72D297353CC}">
                <c16:uniqueId val="{00000009-4F61-440C-B2E1-BEA00C39E852}"/>
              </c:ext>
            </c:extLst>
          </c:dPt>
          <c:val>
            <c:numRef>
              <c:f>'Wellbeing Acorn Group'!$K$13:$K$17</c:f>
              <c:numCache>
                <c:formatCode>0</c:formatCode>
                <c:ptCount val="5"/>
                <c:pt idx="0">
                  <c:v>180.82144143492343</c:v>
                </c:pt>
                <c:pt idx="1">
                  <c:v>112.9155735496077</c:v>
                </c:pt>
                <c:pt idx="2">
                  <c:v>111.78555274641093</c:v>
                </c:pt>
                <c:pt idx="3">
                  <c:v>59.905994438962352</c:v>
                </c:pt>
                <c:pt idx="4">
                  <c:v>0</c:v>
                </c:pt>
              </c:numCache>
            </c:numRef>
          </c:val>
          <c:extLst>
            <c:ext xmlns:c16="http://schemas.microsoft.com/office/drawing/2014/chart" uri="{C3380CC4-5D6E-409C-BE32-E72D297353CC}">
              <c16:uniqueId val="{0000000A-4F61-440C-B2E1-BEA00C39E852}"/>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F40-460D-B676-B746536B2404}"/>
              </c:ext>
            </c:extLst>
          </c:dPt>
          <c:dPt>
            <c:idx val="1"/>
            <c:invertIfNegative val="0"/>
            <c:bubble3D val="0"/>
            <c:spPr>
              <a:solidFill>
                <a:srgbClr val="89756E"/>
              </a:solidFill>
            </c:spPr>
            <c:extLst>
              <c:ext xmlns:c16="http://schemas.microsoft.com/office/drawing/2014/chart" uri="{C3380CC4-5D6E-409C-BE32-E72D297353CC}">
                <c16:uniqueId val="{00000003-EF40-460D-B676-B746536B2404}"/>
              </c:ext>
            </c:extLst>
          </c:dPt>
          <c:dPt>
            <c:idx val="2"/>
            <c:invertIfNegative val="0"/>
            <c:bubble3D val="0"/>
            <c:spPr>
              <a:solidFill>
                <a:srgbClr val="30499F"/>
              </a:solidFill>
            </c:spPr>
            <c:extLst>
              <c:ext xmlns:c16="http://schemas.microsoft.com/office/drawing/2014/chart" uri="{C3380CC4-5D6E-409C-BE32-E72D297353CC}">
                <c16:uniqueId val="{00000005-EF40-460D-B676-B746536B2404}"/>
              </c:ext>
            </c:extLst>
          </c:dPt>
          <c:dPt>
            <c:idx val="3"/>
            <c:invertIfNegative val="0"/>
            <c:bubble3D val="0"/>
            <c:spPr>
              <a:solidFill>
                <a:srgbClr val="C1C630"/>
              </a:solidFill>
            </c:spPr>
            <c:extLst>
              <c:ext xmlns:c16="http://schemas.microsoft.com/office/drawing/2014/chart" uri="{C3380CC4-5D6E-409C-BE32-E72D297353CC}">
                <c16:uniqueId val="{00000007-EF40-460D-B676-B746536B2404}"/>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0.30275229357798167</c:v>
                </c:pt>
                <c:pt idx="1">
                  <c:v>0.19266055045871561</c:v>
                </c:pt>
                <c:pt idx="2">
                  <c:v>0.24770642201834864</c:v>
                </c:pt>
                <c:pt idx="3">
                  <c:v>0.25688073394495414</c:v>
                </c:pt>
              </c:numCache>
            </c:numRef>
          </c:val>
          <c:extLst>
            <c:ext xmlns:c16="http://schemas.microsoft.com/office/drawing/2014/chart" uri="{C3380CC4-5D6E-409C-BE32-E72D297353CC}">
              <c16:uniqueId val="{00000008-EF40-460D-B676-B746536B2404}"/>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EF40-460D-B676-B746536B2404}"/>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602.72337670041122</c:v>
                </c:pt>
                <c:pt idx="2">
                  <c:v>0</c:v>
                </c:pt>
                <c:pt idx="3">
                  <c:v>44.984601876182303</c:v>
                </c:pt>
                <c:pt idx="4">
                  <c:v>264.18878850245926</c:v>
                </c:pt>
              </c:numCache>
            </c:numRef>
          </c:val>
          <c:extLst>
            <c:ext xmlns:c16="http://schemas.microsoft.com/office/drawing/2014/chart" uri="{C3380CC4-5D6E-409C-BE32-E72D297353CC}">
              <c16:uniqueId val="{00000000-6DD0-4022-B34E-91498161BA0D}"/>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45.162582496859585</c:v>
                </c:pt>
                <c:pt idx="2">
                  <c:v>0</c:v>
                </c:pt>
                <c:pt idx="3">
                  <c:v>19.563909917994444</c:v>
                </c:pt>
                <c:pt idx="4">
                  <c:v>450.98482217917325</c:v>
                </c:pt>
                <c:pt idx="5">
                  <c:v>0</c:v>
                </c:pt>
                <c:pt idx="6">
                  <c:v>101.75600010514971</c:v>
                </c:pt>
                <c:pt idx="7">
                  <c:v>0</c:v>
                </c:pt>
              </c:numCache>
            </c:numRef>
          </c:val>
          <c:extLst>
            <c:ext xmlns:c16="http://schemas.microsoft.com/office/drawing/2014/chart" uri="{C3380CC4-5D6E-409C-BE32-E72D297353CC}">
              <c16:uniqueId val="{00000000-EE1F-4A99-9837-3F8CDD5DB2AA}"/>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195.1106272905152</c:v>
                </c:pt>
                <c:pt idx="1">
                  <c:v>63.428377918292369</c:v>
                </c:pt>
                <c:pt idx="2">
                  <c:v>99.804129647674827</c:v>
                </c:pt>
                <c:pt idx="3">
                  <c:v>108.741555474709</c:v>
                </c:pt>
                <c:pt idx="4">
                  <c:v>0</c:v>
                </c:pt>
              </c:numCache>
            </c:numRef>
          </c:val>
          <c:extLst>
            <c:ext xmlns:c16="http://schemas.microsoft.com/office/drawing/2014/chart" uri="{C3380CC4-5D6E-409C-BE32-E72D297353CC}">
              <c16:uniqueId val="{00000000-2D50-4449-8647-FBA9D1DDC38B}"/>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39.254366732476029</c:v>
                </c:pt>
                <c:pt idx="1">
                  <c:v>63.70905683508915</c:v>
                </c:pt>
                <c:pt idx="2">
                  <c:v>0</c:v>
                </c:pt>
                <c:pt idx="3">
                  <c:v>0</c:v>
                </c:pt>
                <c:pt idx="4">
                  <c:v>125.6350614505799</c:v>
                </c:pt>
                <c:pt idx="5">
                  <c:v>0</c:v>
                </c:pt>
                <c:pt idx="6">
                  <c:v>151.24850762026361</c:v>
                </c:pt>
              </c:numCache>
            </c:numRef>
          </c:val>
          <c:extLst>
            <c:ext xmlns:c16="http://schemas.microsoft.com/office/drawing/2014/chart" uri="{C3380CC4-5D6E-409C-BE32-E72D297353CC}">
              <c16:uniqueId val="{00000000-72EC-41B3-948E-119BE65B445F}"/>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FC06-4D49-B459-F1014E56BF19}"/>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602.72337670041122</c:v>
                </c:pt>
                <c:pt idx="1">
                  <c:v>450.98482217917325</c:v>
                </c:pt>
                <c:pt idx="2">
                  <c:v>264.18878850245926</c:v>
                </c:pt>
                <c:pt idx="3">
                  <c:v>195.1106272905152</c:v>
                </c:pt>
                <c:pt idx="4">
                  <c:v>151.24850762026361</c:v>
                </c:pt>
                <c:pt idx="5">
                  <c:v>125.6350614505799</c:v>
                </c:pt>
                <c:pt idx="6">
                  <c:v>108.741555474709</c:v>
                </c:pt>
                <c:pt idx="7">
                  <c:v>101.75600010514971</c:v>
                </c:pt>
                <c:pt idx="8">
                  <c:v>99.804129647674827</c:v>
                </c:pt>
                <c:pt idx="9">
                  <c:v>63.70905683508915</c:v>
                </c:pt>
                <c:pt idx="10">
                  <c:v>63.428377918292369</c:v>
                </c:pt>
                <c:pt idx="11">
                  <c:v>45.162582496859585</c:v>
                </c:pt>
                <c:pt idx="12">
                  <c:v>44.984601876182303</c:v>
                </c:pt>
                <c:pt idx="13">
                  <c:v>39.254366732476029</c:v>
                </c:pt>
                <c:pt idx="14">
                  <c:v>19.563909917994444</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0424-41B7-A649-33D958DF749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36BE61D-2251-4916-A374-CE2C5B397507}"/>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86576AE3-83EA-4FBE-B1BC-FA8E7703EFCF}"/>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2A6232C8-95F2-462B-A1CD-8361EC446C24}"/>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C001E1CF-5478-4F7E-BDE8-3C2CE7B76793}"/>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263BCBE5-D2D7-4AE6-AC56-39F3E91CD0C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87ED7398-0D40-45D9-87FB-005FEF33759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11A03D0F-F242-44AD-AE48-BB6460DE9CE6}"/>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A0A1EB8-ED63-433D-949D-685EE4486A9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FEE2772-5608-4102-BA71-713609F627AF}"/>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0BE3F507-A070-4303-BA2B-7EDBF02F1485}"/>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0400F7E6-1BBF-490A-A9D5-D2D34D16703C}"/>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F0D0046B-5555-42E9-9917-998DAAD66082}"/>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30824C51-41AF-4E1B-8B6C-171B1CD01EF2}"/>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2D739377-5C3B-4B8B-9147-3DBA12BA3383}"/>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DBE5955E-82C8-4124-8265-16976D43D526}"/>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6B37F9C6-6D2B-46B9-911A-FA7CD3056BBA}"/>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144B7EE6-14FF-4864-9374-3820FF065D23}"/>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B1480819-F79F-43C5-8405-A69D1F086488}"/>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D8980F95-6EEC-45DD-AC6E-7A1AABD8F718}"/>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538E6E64-37CF-4650-A669-6C5AD6CAAC11}"/>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832A8EA6-A3C9-4232-84F9-3F8C26A5C7CE}"/>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E9A4D561-8BD5-464E-8BFA-08DC19EAECF5}"/>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8A1AF916-BCC8-4336-8F02-B3D33498DF8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FB4624C-1060-40FC-AFE8-E0D401A8383C}"/>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673454E5-10A0-4F8E-9D0F-BDF7163E2FCA}"/>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BBD19A2F-3A65-4C1F-A671-0DB2FF7F10B0}"/>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EEE1D113-3CEA-4616-AF1D-1876F651C574}"/>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36CC4BCA-BFEE-4162-800C-7F99AEF6179A}"/>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23922B38-B601-4EC2-B37A-72C4BC55E8F1}"/>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01B1F30E-FF7D-4112-9CB5-3351501028D7}"/>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A49A204A-D5E7-41F0-9DA8-273B07C19886}"/>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4A561F20-C661-4345-AD27-CB0ACFAD1976}"/>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16A5ED20-B6EE-4B85-9C6D-B9F6E03F218E}"/>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68596AB-3730-467B-8551-8A5F0ACA802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A357526-ACDD-4C30-A55D-64CC3D5FC0D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B0CC844F-C023-449C-AF40-E3143E1A50C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5C60E0BE-D6CC-4656-A081-7D1E36923D1D}"/>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2508B3D8-13B1-4F58-A0A4-9848B7E7A84C}"/>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C74F4009-5CA6-47E5-A27F-BACF944BAB7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3E30A050-DB9E-4FCA-A049-B22F7770A58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1B0052D0-5FDE-4571-BD32-711F5373672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1432C186-005C-4A8C-A36F-490474DF7716}"/>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9CA919D-4F29-4E7B-9F3E-1F12076D576B}"/>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ACD9203F-94CD-40E1-A405-8A2042013E86}"/>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2EEBEF41-16EC-4391-BF82-9ED4CC038575}"/>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41D0728B-B66D-46E2-8973-2F63BCC4332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21A704B-F860-4600-897B-6A0913F8543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D2A4BC9E-C72E-47F1-8CB2-334A46E857A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0D1EB7D-A6C2-4CA8-AA71-58ECF4C6E85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3B91BFA-3BD1-4FE6-BAA1-BAC277DF084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1F6CB67-C5EF-4D9B-A5F6-D6AF3BE320E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1B8E7693-4441-48BE-AB6B-FBAF439ABCAD}"/>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47EC5084-418E-4C0F-A28F-5D5AD8DE9E0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6775218-ABDA-4F54-B9D5-FD7B611766E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2A28AF2A-DC71-4717-B14A-D4B90B32A534}"/>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02CEB715-E496-45B6-BE91-6FA245BDFEB6}"/>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8FFAD92D-640C-4EB1-B4DD-C673D4E01C4B}"/>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65E561E8-02F4-46E1-A3E9-D4699ECD43C4}"/>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93E8A451-C81A-4673-BD96-BECA14FDE595}"/>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42BED4BE-FFED-4399-AC60-AD9DF0F8894D}"/>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2F53F61-3240-4E6A-AB3F-D4A32AA5892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63B7FC6-1EB2-4C38-8F41-535E7BD2FEF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B71AE1F-F33D-4423-BDB0-1E51B8D7343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5887F70-FB36-4921-B304-EEFF29811A4F}"/>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B26039E-FE04-48C4-A1D2-ED1A517D2A15}"/>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FFB9C02-EACE-459F-9B5D-FD1E0537D7B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35657CF-30F8-43BA-88B1-41E421BAC12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5214DF5-464E-4FB8-81F8-1DA9C455868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3125E63-21FC-480E-8791-1C62770D5C3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373BB2B4-D567-4CC8-B805-368BDC6D9DAF}"/>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69396A28-82C8-40BC-AC50-E881BB223522}"/>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Rudheath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A0C6ECF3-7405-4D0B-9007-F16C98C3796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4F88C467-A0CD-45A6-9106-AA50581D1457}"/>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79E7C1FB-3D16-4838-9600-CE0B9650CAC2}"/>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0C4CF600-B43C-4533-B31C-0F8A9EE1B900}"/>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7C858A48-9D54-491D-BD5B-E5101A56AFA6}"/>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DBD323B3-69EF-4516-8E46-EFF0454A0E36}"/>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A394756-451B-41CC-84B3-C62E46FC54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4AD9C769-D175-4F46-94A1-A91594DCF4B7}"/>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DBFE1BBE-295E-49B0-9021-C2523D5D4B18}"/>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FABC8BB3-F0CB-4809-B14A-A4CC5560EAF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06C5A254-8532-4328-BD5C-EFE42F2B7FF8}"/>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94792495-7899-4509-92A6-270A5465BC8D}"/>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C61DB18E-EFD7-4CC9-AEF1-E6D68883D4F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4C0FA1E7-E47D-402F-9A18-E5F3A991A46E}"/>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F3BE90D7-1EC9-45B8-BE7F-1A8D7D77E0B0}"/>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0FC9BC91-60FA-4AA8-8059-0F9E7A8E3E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C322144E-FE21-45C0-9D2C-D2ED12C8FF80}"/>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FDC65147-C9C5-48CB-B073-9130EF77FD7A}"/>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F575FBFD-0AFC-409F-8A97-AAB28E331F60}"/>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3042F0BD-C3F2-4EF3-9701-36118B468A9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9FF25892-7137-4657-A694-3C8A8C69641F}"/>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A0FB7C1C-9FD8-4EF6-850A-2C22BEFF3ADA}"/>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F8299309-E0DB-4CD2-873B-2663D31F0BA1}"/>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02054CAF-6065-45F8-878F-D8E4BA7E52AB}"/>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E8C37CE8-F98E-40CD-A2A6-9184F47A7E30}"/>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103</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91B6D45B-E567-497F-A9CC-ED3818EF3FF8}"/>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104</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D0A3AF1C-6B4A-4EB8-9C72-2EC40F33E938}"/>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110</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EAD70815-C08C-45C3-80E7-43A761F88762}"/>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108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09E9CB49-67A4-4E9E-B4EF-091F1E5A796C}"/>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3A58E235-043D-486B-8F31-D45E189E04B6}"/>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216090F0-13CA-49DF-9799-F97CB8500226}"/>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94D6E573-9E03-4088-A63F-3D8B97555F7F}"/>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F37279C7-30B9-4A8E-B6A1-25629CB3C2F1}"/>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32A62DC9-0D9F-488E-A0A2-BEFA87E8182F}"/>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48E3A1A9-EEBE-4F78-AF58-8855A84364C0}"/>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FBB11EDC-970E-4B41-97BC-22BD573B928A}"/>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AC244AA2-EDC6-42B3-92A1-A5A29435088E}"/>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212C9CAD-8FD8-4510-B33D-E6365A92E440}"/>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6AE36027-F236-4D25-A01F-5B1CCA54C4FF}"/>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E78571A-ED4C-41B8-AEB1-AB6A039F1EEB}"/>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96BFADB2-5E73-41D7-82FA-93516388C80A}"/>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2D7EE8FA-9012-4658-932E-0EDDB5ACC7FA}"/>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A954A04F-184B-4BD1-8903-B425B35E3442}"/>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77DD3B94-0D76-4963-9D50-FBE736CCC27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827284E1-E26A-4507-88B0-AD3E97252CA1}"/>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36CA0731-CCD8-4354-9A04-CEEE368AD59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645FCEEC-A90D-4A08-A240-9C5A918F3C3F}"/>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B848B816-B89B-46E3-84E5-F77276373871}"/>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FD8D9597-E61B-4B15-8753-9B162C8A2E93}"/>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3196C378-6DE1-41FA-BB8E-3EEA52BF1CC7}"/>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041560A9-6BE0-49E3-B258-D7F8091BEA5E}"/>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561DC275-8994-4F3D-ADE1-6D6CD26B1D45}"/>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103</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45D46797-00F4-4858-834A-AAE624F64935}"/>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388FB419-4805-46E2-9180-767B99FBE2B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B8EF0F56-4C6F-42B9-A600-F4069ADBCF33}"/>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106</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1F36546D-9C30-40F4-BFE0-D53314BAF0A7}"/>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074CCA6A-6178-4EF1-ACCB-36FF5BDC6CBF}"/>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23%</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8C9D31C2-DE31-4508-B9FE-097DDAB19750}"/>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5DEEC925-866C-461C-BCAF-82F37956CE64}"/>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24B18A33-6D81-4049-BBB8-CD4FC08B323D}"/>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A3FA8F3B-EBD0-4E17-8A2C-A98000F22F71}"/>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109</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39D2F5AF-C7E4-40AD-ACB8-9C61AC32EF6E}"/>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EF5821EA-0A30-4630-A595-CF56E34521A2}"/>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E62CD68C-30DE-43B5-974C-183C46C587A0}"/>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106</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CCC06BE0-BF52-45A7-B044-329D34550B79}"/>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A72FF9CF-73F2-4904-849F-4FC0A2E9B58B}"/>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2240EF31-9D9D-456A-B8A3-DC51AAC7C907}"/>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107</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E46FF393-1BA6-42C7-8A08-981D85163C15}"/>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F15E6494-69EB-4417-832E-4D58BB8A9FBE}"/>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10%</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BAD59E69-C41A-4CD0-B202-F9CBF94971C7}"/>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116</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A2BF281C-108C-4265-B2F9-305C18A7841E}"/>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40E18DBC-82E3-4EB9-83D5-9133E28B251B}"/>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24%</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D8FC1F53-FF3E-4489-A903-7C81DD3C6ECF}"/>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115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D98DBE4A-6789-4407-98A5-6ACB63B5A97B}"/>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663EAFB2-6631-45E4-A733-43338F9692D3}"/>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86E0D1D0-8FBE-4A18-8DC2-5917DFD90AC4}"/>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103</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45A6FD27-48B0-4B18-BEF9-84DAE8716690}"/>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E1FE787D-5261-4C4C-B1F9-508216B93F1F}"/>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10%</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D1077CE1-7153-42E0-B53D-B9B57FC5B0D0}"/>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108</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76253828-10F1-459E-B236-E7517B3E33EC}"/>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4EC9DF6B-AC6D-49EE-A4A4-83E5A678C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B8E54E33-F790-4623-AEE6-47519CC2004C}"/>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D82FC598-B1C6-4707-A133-145B7128CE62}"/>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41%</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C0410506-6FC3-4B0C-A1A8-3E06397706B7}"/>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1B516278-1B13-4A2A-9EBB-3A431460EBBF}"/>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27221E07-0B59-4660-BEBE-D39F608D8072}"/>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42%</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7960E039-A745-416F-BBF1-3C4AA3C49C6D}"/>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110</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F91727AD-488E-4A95-B6F3-509A2C17AAD8}"/>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C46317BB-72A9-414E-BEC2-980DCBF3A3FB}"/>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16%</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946F727C-445E-4F6D-AAFE-4E53043276FD}"/>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122</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B4D7AD3-7F75-4437-B924-A3A36F0E823B}"/>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5AB3A56-1ED9-4678-B376-15071B481A11}"/>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96167F1-68E8-4BB8-B18F-57E31A830E54}"/>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F66C62CB-A1BB-4AAB-967C-97BDD507C120}"/>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7ED05ACC-1CF4-4CA0-B2F7-39078C5AAD2D}"/>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B2B0D8C9-E669-407B-B37D-CB6FC6F320EC}"/>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42.4</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D6C58277-43F8-4D1B-AC7E-1C1150FCDC0F}"/>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A131AA50-3D8F-4C3C-A835-4EC38CCF273B}"/>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5DD8074F-338E-462F-8C6F-530283E1B33F}"/>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D19AED9C-C3D4-44A8-8C08-29A2D44C438F}"/>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9A6887AD-65CE-4A35-8364-C83D84BB666E}"/>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4C53EEC3-FC4C-4191-8531-A35A2221B9F8}"/>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D5A2DD9C-B61B-4E16-AEC6-27C39B3E7ED6}"/>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F740BD53-436B-442A-A0CF-F0BF82E37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C5BD987C-9B84-4DC3-BF08-E7F135B350DC}"/>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8EB39A79-EE30-49C0-94E3-438403F406C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D31047BC-D503-4F3D-AC81-B66CBE7F024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B4A17437-EEC9-4F90-8792-F4EAEC3A44F7}"/>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24B712E2-CFF1-47F7-B520-7B367779599D}"/>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3D16818E-1949-41B4-AEB5-B35AA6F26C92}"/>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68BBDA20-8945-40FE-8DAF-5CF085F712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0D98890-DDDF-4200-8074-964D199DFD6E}"/>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9C698AC1-9B35-4E58-B4CD-32FF82F7E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0768D925-C781-48B7-BDF8-8FE73D5022C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AF333D2E-148B-405F-8F21-E2C0D78489BF}"/>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E391F832-564E-440A-9854-F2647DF16F5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222D4771-DB46-48F5-9342-2900A89A37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85E4E94-8F34-433C-BA3D-C5A3C3DCA7F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609946C5-73D1-4BBA-A0FB-9BDBD1A7303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5BBEBD9C-AF18-444A-B47E-D998A63F672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83BFE197-4D61-41AA-93F9-AEA2A0DDE438}"/>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7E09F205-9325-4DBD-B2E2-F632D2F0C366}"/>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89B5997A-928E-41A7-8DEB-08B13DD1F694}"/>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713FC5EA-7AEA-4842-A713-762F2F6EBFFC}"/>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105</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5884F6C0-A350-4D90-9D1D-3A1ACDC0E776}"/>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60ED7790-02D2-4B0B-8510-236E53B15930}"/>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F297E8A1-BFE6-447F-ACEA-1590AB50366A}"/>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EF1EE6C-D071-4007-8065-DE5F93A16F68}"/>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3645B0DB-AB22-45A7-9969-D6A465ED4BF0}"/>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AFD3D4EF-B39C-40C6-88E8-2C3955DD99D7}"/>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093E8494-8CEE-49B8-9D5F-A844D746E47F}"/>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100</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F38608DE-EE5C-45E5-9FAE-00CB5301DA88}"/>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9F64EF4D-8829-4180-82AD-856004584435}"/>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4C3A4BA6-4619-43DA-85AB-6C0A65D617A8}"/>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28%</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FFFF1C81-E340-49E6-9605-8A1A74DEE7A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DEF14B38-67DF-43A4-B889-4EB94B0D87BC}"/>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3DB1450A-168D-4C54-AA0F-D77D4B15DD29}"/>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17%</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0269F74E-D8DE-4AD7-B5C7-DE2F77042CF9}"/>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32%</a:t>
            </a:fld>
            <a:endParaRPr lang="en-GB" sz="4800" b="1">
              <a:solidFill>
                <a:srgbClr val="92D050"/>
              </a:solidFill>
            </a:endParaRPr>
          </a:p>
        </xdr:txBody>
      </xdr:sp>
      <xdr:pic>
        <xdr:nvPicPr>
          <xdr:cNvPr id="151" name="Picture 150">
            <a:extLst>
              <a:ext uri="{FF2B5EF4-FFF2-40B4-BE49-F238E27FC236}">
                <a16:creationId xmlns:a16="http://schemas.microsoft.com/office/drawing/2014/main" id="{EC7E8B02-55D0-44E2-9147-A1DF3A32D2E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00889B43-973E-4464-8118-C6DF1B7D6C7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D6493B66-3EAB-4F2C-8871-9EA03A88644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8CCC7E7C-A2D0-41BD-BD89-7F0A3EF9B738}"/>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0AC800A-1512-4339-900E-CAC27666B76D}"/>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ACB3CE67-F1A8-4E01-912F-33E7C8C3EC96}"/>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6CD36FF8-B100-460B-905F-BA21EBB492D3}"/>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2738DE48-E347-4A51-845E-3342CF10D21E}"/>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F76512E7-1352-4C29-AA0B-EB8E0558E54C}"/>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91</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FDDAEFD-BEBF-4F18-BD6E-C357735E314B}"/>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A472F9E9-6BC7-4F2B-9F7E-E35AEA6C0C6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125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6023952A-7DB9-4895-91AD-0A058E30799B}"/>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7E37BE79-7546-48DA-A836-13EADA754061}"/>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102</a:t>
            </a:fld>
            <a:endParaRPr lang="en-GB" sz="500" b="1">
              <a:solidFill>
                <a:schemeClr val="bg1"/>
              </a:solidFill>
            </a:endParaRPr>
          </a:p>
        </xdr:txBody>
      </xdr:sp>
      <xdr:pic>
        <xdr:nvPicPr>
          <xdr:cNvPr id="164" name="Picture 163">
            <a:extLst>
              <a:ext uri="{FF2B5EF4-FFF2-40B4-BE49-F238E27FC236}">
                <a16:creationId xmlns:a16="http://schemas.microsoft.com/office/drawing/2014/main" id="{0E01CD47-85FE-44C7-A683-E31F746443C6}"/>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334AF1B1-AFA9-402E-A998-DF1A863E683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BE1CEC00-E2C7-4EA6-B593-FE5A070CB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4D8BF400-F70E-4762-AFD3-41DB771213A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7EA2F4B4-C587-4D91-8F28-6FB71A7A8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D4DC4CFE-8F28-4268-B938-17AD65488904}"/>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F1A89F1B-B4E6-418C-885F-FD97D09402D5}"/>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C8775C6F-BBDC-47E1-9C2A-35A9E6E108C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16C13DE6-ABB9-42CE-956B-B77B49CBBB2F}"/>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00D23892-9591-4AD3-B74A-3ED811239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2F676344-D29C-4A2B-8BD8-6867BFB91D2B}"/>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02E77213-E384-4392-B671-A742C651CCDE}"/>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D8DD7184-8938-4BD5-8F19-34E222735C2A}"/>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46DEAE8C-B0AA-4655-B659-5024C414C332}"/>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63803C45-BDB0-4198-A2AC-AE0684E68A4D}"/>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EC3025C2-139E-4E9B-8B91-2DCEB4EC24D1}"/>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84646096-3455-417B-856E-089133456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7F263CE-8572-4469-85CA-BC1F83B8ECFF}"/>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7D2A54D4-E0CF-4FEE-93E4-36B7EA2B1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1B73FE50-979B-44A1-8708-5CD10A9A3436}"/>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20%</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2F599748-5330-4250-9FB5-6B8D46060047}"/>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822A075B-D111-4256-A26E-94565A61899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0C971A93-B73E-439C-BA91-CF04DC43A3E2}"/>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37%</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EC946FFB-D056-40F5-8355-08B6229FCEB2}"/>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1A0E4EC0-EDE5-4C22-B45B-C4F65F728393}"/>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64E3F8A2-4F8B-457C-8745-E681D3148B34}"/>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76990B84-6B32-43C6-9E62-CD763BC0F324}"/>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111</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AAAE1C83-4166-4824-B838-A40484F3181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96</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F3418824-4FC4-4272-B8BD-487B3499104F}"/>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3E8DBF55-A2BD-4B48-A03D-9AE4E7D9A07A}"/>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99</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366AE48D-C798-40BB-9A22-8F65FADAA00B}"/>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B6FC7CD2-05AD-48FA-8D7B-92239F80C189}"/>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185B09FD-C924-4A0A-B7DE-65356FC0D0BD}"/>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66B593BB-DB90-42F8-8BC4-19364FCB925A}"/>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E0918366-D9AF-4221-A672-CDA047794644}"/>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DBC050C6-C40A-4EBA-853E-DDA3EFC78377}"/>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3667D422-FD82-4AD5-86A3-CB54FE7A64A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D51D3E24-84B7-44D8-ABE4-BBB1017FCD42}"/>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9657DC32-851F-472A-88F6-4D87D7CE25C1}"/>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711ECC90-2CB8-4756-9DAF-11C118AEC97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47CC68D4-D714-43DD-A6F8-11A10C49550B}"/>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2F11C19F-1382-44D3-9DC3-3854A51A2DC7}"/>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BF33A8B2-FFFD-4210-A798-CEBF052D318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98081AEF-81C4-4AB0-A26B-BF27CFA20B90}"/>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A2AC65B7-588A-4FD9-AC66-D739F315D1BC}"/>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DD92A874-E5F3-4358-8D4C-4ABB5891E209}"/>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A0BA4B20-579D-4D67-B455-036C99A89D7D}"/>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8FD9FA60-0280-4576-A92D-B0E2BC5BA468}"/>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BFFB9AE-C034-4F11-83D2-50DA2805C8E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227FCFA-E8B9-4CCC-BDF0-855C0FD3055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46720D2-FAA3-426F-9B24-4EFEBB96E35D}"/>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AF9F85A-0A0C-4C66-931A-177CCADDB9F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7C95169-6F87-4EC0-BCAB-FDF0AD7AE126}"/>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E6A4BE7-4F58-4773-8B1A-B67DD292C8C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762D1B6-8E98-4266-9CD7-3704B25D395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06AE248-25DB-469D-AABF-D15B1CAE37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2289AB9-12FB-4649-B7DA-9196C7D3890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98A9F2D8-78C5-4C2C-B57E-E12E27B014F2}"/>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7D1CA0DD-07D4-4106-9878-070DA0D14E6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117E4DC-77E4-42B0-AA08-ECDE93FC55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EAFB0C29-8727-4146-B608-6F584C054013}"/>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31A3F690-B2A9-4777-BEEA-E992A27F37AD}"/>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Rudheath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6F03BC0B-4A45-4553-BBE6-10778DA23AB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5D0FCAB0-45A5-415E-942E-F174EC2E4834}"/>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919A1D9D-C5ED-471F-B586-4C83C537E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686E8B68-6B8B-46AE-9B70-56260C16F252}"/>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4373740B-80DA-4CC5-A6F5-5DAF6EDC3950}"/>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E20624C8-898E-4726-B31D-B2BFC75F53F4}"/>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8FE5FDF-8382-4BBC-A895-10996B338223}"/>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DC7C02AE-3086-4BFB-9A1C-DF414498E0C6}"/>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5DD7820-428B-4D18-8F40-32DD43838365}"/>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152D1233-E7AC-4384-87B8-424799E8AAAA}"/>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F198420F-4872-45CA-A370-D54101EAC4FC}"/>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4580361-DFCB-475D-BC19-595AABA3947D}"/>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F24C5C3E-2E21-4F46-8981-BB1B77E142C4}"/>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B8C80E0-DB1B-42AD-8DF9-7E4619649BA2}"/>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83E344B-4C76-49C8-80AE-6F1C49C677D9}"/>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83B8100-F021-4BAD-8182-C2E599F0AF77}"/>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EFEFCD4-7C09-4619-9C06-E801F81A9466}"/>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93A08A3-6393-41C5-B6C7-A1C131EAB5CD}"/>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533D9A9-21E2-469E-B286-4E28E014E3D4}"/>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5580461-4615-4A4E-BAE4-3DEA1867E74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E5066C90-0A16-443E-80B7-D5D6716A8DFE}"/>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FF02B0EB-3183-46E6-AA79-63E1612BCC4D}"/>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1D876354-FEE0-4D49-9C44-E4B0F936173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9E45C4F-A1A3-4B5F-AFF4-090548768F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8DA137E9-FCD7-4799-B95D-8BFBBBF36599}"/>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FC8773AD-4E05-4B01-86A7-3603388D2114}"/>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Rudheath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3BC29C7-E572-4F74-8EFE-76047CAA493F}"/>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C6DB34AE-EE92-4D3B-8EDE-516F392D3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96C4492F-0E86-43F6-97A4-B31EA7A57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22F39284-48F5-4857-8B6C-9B3206F0D47F}"/>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479B843-F3A2-440B-BD97-A6B6E181E0C0}"/>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D7446F0-9094-4C79-800D-72AA86F8D85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2165ECE-278E-41C7-A821-4943E2438E4E}"/>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FD715C7-6C2B-4A68-B075-58EEC7A526BE}"/>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418994B-0416-4DA9-A00F-DE53BD9E7837}"/>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AD83B1C-524F-4467-9849-0B528BC6C59F}"/>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C5E3F03-3C9A-40E3-9583-53836FFFFB0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A9F4623-2EF4-4520-8BB1-BA2E2B06EEAC}"/>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AE6D2C0E-A5BD-4CFE-BB6A-D0644A0FBF68}"/>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053F74EC-1632-44E7-9321-8B1FA6EB9BF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BA9C67C-740D-4A26-9F1D-BA79D355078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A4B14CFF-5541-4C8D-AC44-32667896F58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D75E5E60-BD8C-423B-84BE-9B042D93878F}"/>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Rudheath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5E693BE-7A31-45F8-82A3-5812DE11DD12}"/>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88AD9BE6-74DF-40DA-90C9-C94730E1D83A}"/>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00957BBD-88FA-49CE-96F2-DE2BB1E314B8}"/>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3052A1D1-D528-4B9A-A9E0-A6C81110BA6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225D9B82-3EA5-4F00-B40F-A0FF78AD1CA6}"/>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D909923E-9C18-42DC-987B-93D91F1CFF15}"/>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C3E6B4C-DA27-47D3-8406-FF762E0376D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0C8495C3-E750-4ED4-828C-31ED65F4A4A0}"/>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D3C903A-1E73-4F9B-81F4-D9B08D00D1DD}"/>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03EB6F0E-F23F-46B0-8344-9B715EEB11E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C3C4ECE7-0BC1-45CE-AA2C-A6E65F86FE63}"/>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C093F34B-579E-43AA-A6AE-23261B1E7A10}"/>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A406CD20-6EC3-4C13-858D-6C6AD649D8A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C3EF951F-C237-4548-8ECC-95B8646C0716}"/>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C51CDCC2-476C-4D98-9EDA-138AC1FCB9D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78E954C6-EDA7-4D2D-9453-7D219F491F5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613BE8B6-2328-4B57-960A-3D057F596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25623CE7-E858-4195-91EB-A013095CC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245C50F0-D6AA-4929-B4B3-C11D74ED157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67695A39-D0FB-4C26-AAAE-AD2472DFF38F}"/>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BDA721F-D055-46AE-85D9-D2256D16C863}"/>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19C841C-7A32-4305-95AB-2E15C5A700EC}"/>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B23A9A9-67C2-4E39-B34C-7271129517C9}"/>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6E2ABFB-75D0-43E7-8826-D1B6E4037D17}"/>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42D43CE-B3FC-4B9B-AE7A-A14F7540D07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2BC2E46-E3B3-44D6-AF98-4196D521ED0F}"/>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7C6B2CA-FA0B-4D8B-A66F-B86B7DBE16B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B7DD37A-70B7-4553-A896-47CB4A601A27}"/>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A0E02521-274D-4924-827F-A6395DFBC879}"/>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5CAE2D7A-E422-4019-B47C-C9C5EE94FA3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FA398E9-FCB0-4572-84C1-0E9FA3451DB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C5BF1AB-5B86-4DAD-92C1-6C41FA0FD8B6}"/>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23965304-512B-4A36-A8F4-0FDAE93E7A5B}"/>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Rudheath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D978C15F-1E76-4B63-B1F3-9619320873E2}"/>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4F847B16-9399-4D38-9556-8FADEF42F974}"/>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38EA396-B321-4BFB-8BC1-9E61C5F04B94}"/>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5F96963C-F305-4BBC-889D-2B7F2D6EF76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DD68C978-B432-46F4-9A3B-59B1CE0AD4B6}"/>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C66E9D38-55E5-406B-BB11-CE6710C028E5}"/>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65BEBDA7-C5F6-477F-A5D3-1A87201001D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58CE2556-80C6-49BD-8425-0D65B4DFB148}"/>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D745ACF8-D196-479C-B81C-8FCA998AB7A1}"/>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5FEF7DF-22F0-4670-B820-CB6C34AFE3E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A5F1E23F-219A-4AF1-B158-853A61991A05}"/>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32484A7E-4A9E-46C1-8891-9D289B27A453}"/>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4021A30C-9EDB-4709-8687-1F5F51C9ACE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28797130-AC83-4309-9030-A36FE327E41F}"/>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9B6F11FF-3064-4E93-8D9B-7C8E40C41533}"/>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377D7958-3B0E-4E12-916C-B0E2EAD5AEF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F3C2A08F-C7BE-4771-A805-47F6274A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A95369F2-3DF0-4030-9A5E-F99F0152A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9F3F0C9C-AC68-4D3E-89CA-26E9EAEC3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463443EE-D1AA-4E93-A421-BC65E0288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F1030D96-8B8E-4E21-91C7-ED1170208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EC30A5B1-819D-4A33-B8A8-E8EDC0B16A91}"/>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BA990450-9388-484C-896B-192D995FDC3D}"/>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B69F30E3-2883-4004-9847-13B9797E431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E706A7F7-A36C-4CC0-9268-45C51421007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A912E434-A872-42CA-8D8B-0CABDEE5418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AF8526B3-C8FB-452C-8845-B7AA9BDEAB5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8B3951EA-DA81-47F3-BBE1-984BF755B588}"/>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AA2DA9DC-75FA-459B-9786-959838A1FC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3513890-0CB6-4D19-B3FF-625FF8E902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6659A07F-0140-4F74-B28B-98AE98C63C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94C6B64A-F155-46CD-8AEB-F8471F5D9925}"/>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41E7225B-E39C-4B6D-9114-FF0A361E7DC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07892C3-60A5-4FB6-9F7C-5EDE01AE067F}"/>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5C9568E-9087-447C-BBEC-0BC601C48012}"/>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307238A-5862-4A9A-B7B9-24D5062D954C}"/>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9620F5E-1FE4-4D2D-A77D-286D98C14F5E}"/>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927EA83-8CED-4F9B-8F5C-E35749540289}"/>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739D921-7400-440D-B2A2-41F64C4431B2}"/>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1F87425-634E-4CD0-BBDF-CDE82CCC88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79C2B282-4FE9-4FDC-A374-45756E03B1F3}"/>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BC7BBA43-D7A3-454A-BA06-D34A4E259EAB}"/>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90906605-62BD-4AEE-9E2B-85375ACABEE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12ACA21-6C8D-45B9-ABD3-00548D4DCB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1456DF43-C4B4-4BF8-B3E0-5F867C39496D}"/>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2954BC4D-AEA6-4606-B200-12B874758531}"/>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Rudheath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54E14D5-D1FE-440B-A796-2246BD425FCF}"/>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FA458777-FCA1-487A-A80A-4A9A90A0EED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A542E7F7-7830-413C-A615-E3D17A6013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6F6C9AA4-C535-4E49-B3B8-D637D66F72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DBAC946C-D78F-4D46-930A-D057E25EEA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A6BD0B74-7FD8-42DC-902B-FBADBE37C15A}"/>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D6C646E0-5977-456A-A189-13C7B8965568}"/>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0AFCD56B-4DAF-412F-8E5B-0B52EE66BF25}"/>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341565FF-CD29-4EB0-B582-9A24052EAFB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5935EE8A-1C20-4967-963D-8376045B02F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7BE97F1C-9DB4-45E3-9F3F-59D19B954143}"/>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A77E5868-14C0-4EF5-9FFB-87F9D0E16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F5FB65A8-7DC1-4967-9F4D-BAFC32FBEA6E}"/>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85C2556A0D87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0.40893577981651386</v>
          </cell>
          <cell r="C89">
            <v>0.16235779816513765</v>
          </cell>
          <cell r="D89">
            <v>0.29124770642201836</v>
          </cell>
          <cell r="E89">
            <v>0.40438532110091741</v>
          </cell>
        </row>
        <row r="90">
          <cell r="A90">
            <v>0.59106422018348614</v>
          </cell>
          <cell r="C90">
            <v>0.83764220183486238</v>
          </cell>
          <cell r="D90">
            <v>0.70875229357798164</v>
          </cell>
          <cell r="E90">
            <v>0.59561467889908259</v>
          </cell>
        </row>
        <row r="96">
          <cell r="C96" t="str">
            <v>0-4</v>
          </cell>
          <cell r="E96">
            <v>5.5073394495412833E-2</v>
          </cell>
        </row>
        <row r="97">
          <cell r="C97" t="str">
            <v>5-17</v>
          </cell>
          <cell r="E97">
            <v>0.15988990825688071</v>
          </cell>
        </row>
        <row r="98">
          <cell r="C98" t="str">
            <v>18-24</v>
          </cell>
          <cell r="E98">
            <v>7.0798165137614694E-2</v>
          </cell>
        </row>
        <row r="99">
          <cell r="C99" t="str">
            <v>25-34</v>
          </cell>
          <cell r="E99">
            <v>0.12149541284403671</v>
          </cell>
        </row>
        <row r="100">
          <cell r="C100" t="str">
            <v>35-49</v>
          </cell>
          <cell r="E100">
            <v>0.18546788990825686</v>
          </cell>
        </row>
        <row r="101">
          <cell r="C101" t="str">
            <v>50-64</v>
          </cell>
          <cell r="E101">
            <v>0.20511009174311928</v>
          </cell>
        </row>
        <row r="102">
          <cell r="C102" t="str">
            <v>65-74</v>
          </cell>
          <cell r="E102">
            <v>0.10862385321100917</v>
          </cell>
        </row>
        <row r="103">
          <cell r="C103" t="str">
            <v>75 plus</v>
          </cell>
          <cell r="E103">
            <v>9.3788990825688062E-2</v>
          </cell>
        </row>
        <row r="115">
          <cell r="C115" t="str">
            <v>Couple - no children</v>
          </cell>
          <cell r="D115">
            <v>0.27668807339449547</v>
          </cell>
        </row>
        <row r="116">
          <cell r="C116" t="str">
            <v>Couple with children</v>
          </cell>
          <cell r="D116">
            <v>0.18937614678899084</v>
          </cell>
        </row>
        <row r="117">
          <cell r="C117" t="str">
            <v>Lone parent</v>
          </cell>
          <cell r="D117">
            <v>3.7963302752293586E-2</v>
          </cell>
        </row>
        <row r="118">
          <cell r="C118" t="str">
            <v>Single person - no children</v>
          </cell>
          <cell r="D118">
            <v>0.1734678899082569</v>
          </cell>
        </row>
        <row r="119">
          <cell r="C119" t="str">
            <v>Other: two or more adults</v>
          </cell>
          <cell r="D119">
            <v>0.32258715596330273</v>
          </cell>
        </row>
        <row r="128">
          <cell r="D128">
            <v>0.71279816513761463</v>
          </cell>
          <cell r="L128" t="str">
            <v>0 
Index: 98</v>
          </cell>
        </row>
        <row r="129">
          <cell r="D129">
            <v>0.13135779816513762</v>
          </cell>
          <cell r="L129" t="str">
            <v>1 
Index: 104</v>
          </cell>
        </row>
        <row r="130">
          <cell r="D130">
            <v>0.11157798165137615</v>
          </cell>
          <cell r="L130" t="str">
            <v>2 
Index: 103</v>
          </cell>
        </row>
        <row r="131">
          <cell r="D131">
            <v>4.4596330275229357E-2</v>
          </cell>
          <cell r="L131" t="str">
            <v>3+ 
Index: 110</v>
          </cell>
        </row>
        <row r="137">
          <cell r="D137">
            <v>0.20302752293577983</v>
          </cell>
        </row>
        <row r="138">
          <cell r="D138">
            <v>0.37222935779816513</v>
          </cell>
        </row>
        <row r="139">
          <cell r="D139">
            <v>0.3442018348623852</v>
          </cell>
        </row>
        <row r="140">
          <cell r="D140">
            <v>8.0559633027522948E-2</v>
          </cell>
        </row>
        <row r="146">
          <cell r="D146">
            <v>0.19246788990825686</v>
          </cell>
          <cell r="L146" t="str">
            <v>&lt;20k 
Index: 119</v>
          </cell>
        </row>
        <row r="147">
          <cell r="D147">
            <v>0.33477981651376149</v>
          </cell>
          <cell r="L147" t="str">
            <v>20k - 40k 
Index: 108</v>
          </cell>
        </row>
        <row r="148">
          <cell r="D148">
            <v>0.2057064220183486</v>
          </cell>
          <cell r="L148" t="str">
            <v>40k - 60k 
Index: 97</v>
          </cell>
        </row>
        <row r="149">
          <cell r="D149">
            <v>0.13753211009174313</v>
          </cell>
          <cell r="L149" t="str">
            <v>60k - 80k 
Index: 97</v>
          </cell>
        </row>
        <row r="150">
          <cell r="D150">
            <v>6.4972477064220172E-2</v>
          </cell>
          <cell r="L150" t="str">
            <v>80k - 100k 
Index: 86</v>
          </cell>
        </row>
        <row r="151">
          <cell r="D151">
            <v>6.4559633027522947E-2</v>
          </cell>
          <cell r="L151" t="str">
            <v>100k+ 
Index: 67</v>
          </cell>
        </row>
      </sheetData>
      <sheetData sheetId="4"/>
      <sheetData sheetId="5"/>
      <sheetData sheetId="6">
        <row r="48">
          <cell r="F48" t="str">
            <v>Capped Index</v>
          </cell>
        </row>
        <row r="49">
          <cell r="E49">
            <v>0</v>
          </cell>
          <cell r="F49">
            <v>0</v>
          </cell>
          <cell r="G49">
            <v>1.1000000000000001</v>
          </cell>
        </row>
        <row r="50">
          <cell r="E50">
            <v>0.1</v>
          </cell>
          <cell r="F50">
            <v>200</v>
          </cell>
          <cell r="G50">
            <v>1.2</v>
          </cell>
        </row>
        <row r="51">
          <cell r="E51">
            <v>0</v>
          </cell>
          <cell r="F51">
            <v>0</v>
          </cell>
          <cell r="G51">
            <v>1.3</v>
          </cell>
        </row>
        <row r="52">
          <cell r="E52">
            <v>1.834862385321101E-2</v>
          </cell>
          <cell r="F52">
            <v>44.984601876182303</v>
          </cell>
          <cell r="G52">
            <v>1.4</v>
          </cell>
        </row>
        <row r="53">
          <cell r="E53">
            <v>9.1743119266055051E-2</v>
          </cell>
          <cell r="F53">
            <v>200</v>
          </cell>
          <cell r="G53">
            <v>1.5</v>
          </cell>
        </row>
        <row r="54">
          <cell r="E54">
            <v>0</v>
          </cell>
          <cell r="F54">
            <v>0</v>
          </cell>
          <cell r="G54">
            <v>2.6</v>
          </cell>
        </row>
        <row r="55">
          <cell r="E55">
            <v>9.1743119266055051E-3</v>
          </cell>
          <cell r="F55">
            <v>45.162582496859585</v>
          </cell>
          <cell r="G55">
            <v>2.7</v>
          </cell>
        </row>
        <row r="56">
          <cell r="E56">
            <v>0</v>
          </cell>
          <cell r="F56">
            <v>0</v>
          </cell>
          <cell r="G56">
            <v>2.8</v>
          </cell>
        </row>
        <row r="57">
          <cell r="E57">
            <v>9.1743119266055051E-3</v>
          </cell>
          <cell r="F57">
            <v>19.563909917994444</v>
          </cell>
          <cell r="G57">
            <v>2.9</v>
          </cell>
        </row>
        <row r="58">
          <cell r="E58">
            <v>0.1</v>
          </cell>
          <cell r="F58">
            <v>200</v>
          </cell>
          <cell r="G58">
            <v>2.1</v>
          </cell>
        </row>
        <row r="59">
          <cell r="E59">
            <v>0</v>
          </cell>
          <cell r="F59">
            <v>0</v>
          </cell>
          <cell r="G59">
            <v>2.11</v>
          </cell>
        </row>
        <row r="60">
          <cell r="E60">
            <v>1.834862385321101E-2</v>
          </cell>
          <cell r="F60">
            <v>101.75600010514971</v>
          </cell>
          <cell r="G60">
            <v>2.12</v>
          </cell>
        </row>
        <row r="61">
          <cell r="E61">
            <v>0</v>
          </cell>
          <cell r="F61">
            <v>0</v>
          </cell>
          <cell r="G61">
            <v>2.13</v>
          </cell>
        </row>
        <row r="62">
          <cell r="E62">
            <v>7.3394495412844041E-2</v>
          </cell>
          <cell r="F62">
            <v>195.1106272905152</v>
          </cell>
          <cell r="G62">
            <v>3.14</v>
          </cell>
        </row>
        <row r="63">
          <cell r="E63">
            <v>2.7522935779816515E-2</v>
          </cell>
          <cell r="F63">
            <v>63.428377918292369</v>
          </cell>
          <cell r="G63">
            <v>3.15</v>
          </cell>
        </row>
        <row r="64">
          <cell r="E64">
            <v>6.4220183486238536E-2</v>
          </cell>
          <cell r="F64">
            <v>99.804129647674827</v>
          </cell>
          <cell r="G64">
            <v>3.16</v>
          </cell>
        </row>
        <row r="65">
          <cell r="E65">
            <v>8.2568807339449546E-2</v>
          </cell>
          <cell r="F65">
            <v>108.741555474709</v>
          </cell>
          <cell r="G65">
            <v>3.17</v>
          </cell>
        </row>
        <row r="66">
          <cell r="E66">
            <v>0</v>
          </cell>
          <cell r="F66">
            <v>0</v>
          </cell>
          <cell r="G66">
            <v>3.18</v>
          </cell>
        </row>
        <row r="67">
          <cell r="E67">
            <v>5.5045871559633031E-2</v>
          </cell>
          <cell r="F67">
            <v>39.254366732476029</v>
          </cell>
          <cell r="G67">
            <v>4.1900000000000004</v>
          </cell>
        </row>
        <row r="68">
          <cell r="E68">
            <v>4.5871559633027525E-2</v>
          </cell>
          <cell r="F68">
            <v>63.70905683508915</v>
          </cell>
          <cell r="G68">
            <v>4.2</v>
          </cell>
        </row>
        <row r="69">
          <cell r="E69">
            <v>0</v>
          </cell>
          <cell r="F69">
            <v>0</v>
          </cell>
          <cell r="G69">
            <v>4.21</v>
          </cell>
        </row>
        <row r="70">
          <cell r="E70">
            <v>0</v>
          </cell>
          <cell r="F70">
            <v>0</v>
          </cell>
          <cell r="G70">
            <v>4.22</v>
          </cell>
        </row>
        <row r="71">
          <cell r="E71">
            <v>5.5045871559633031E-2</v>
          </cell>
          <cell r="F71">
            <v>125.6350614505799</v>
          </cell>
          <cell r="G71">
            <v>4.2300000000000004</v>
          </cell>
        </row>
        <row r="72">
          <cell r="E72">
            <v>0</v>
          </cell>
          <cell r="F72">
            <v>0</v>
          </cell>
          <cell r="G72">
            <v>4.24</v>
          </cell>
        </row>
        <row r="73">
          <cell r="E73">
            <v>0.1</v>
          </cell>
          <cell r="F73">
            <v>151.24850762026361</v>
          </cell>
          <cell r="G73">
            <v>4.25</v>
          </cell>
        </row>
      </sheetData>
      <sheetData sheetId="7">
        <row r="19">
          <cell r="A19">
            <v>104.46592688178713</v>
          </cell>
        </row>
        <row r="20">
          <cell r="A20">
            <v>110.0523163428974</v>
          </cell>
        </row>
        <row r="21">
          <cell r="A21">
            <v>102.88562426440522</v>
          </cell>
        </row>
        <row r="22">
          <cell r="A22">
            <v>115.45881464289329</v>
          </cell>
        </row>
        <row r="23">
          <cell r="A23">
            <v>109.82858876673885</v>
          </cell>
        </row>
        <row r="24">
          <cell r="A24">
            <v>106.36507097153786</v>
          </cell>
        </row>
        <row r="25">
          <cell r="A25">
            <v>107.66669616278431</v>
          </cell>
        </row>
        <row r="26">
          <cell r="A26">
            <v>100.90172788421224</v>
          </cell>
        </row>
        <row r="27">
          <cell r="A27">
            <v>109.7176997444425</v>
          </cell>
        </row>
        <row r="28">
          <cell r="A28">
            <v>106.11790429479591</v>
          </cell>
        </row>
        <row r="29">
          <cell r="A29">
            <v>108.97758749374333</v>
          </cell>
        </row>
        <row r="30">
          <cell r="A30">
            <v>102.53879238315409</v>
          </cell>
        </row>
        <row r="31">
          <cell r="A31">
            <v>101.49743479623325</v>
          </cell>
        </row>
        <row r="32">
          <cell r="A32">
            <v>112.29258564736395</v>
          </cell>
        </row>
        <row r="33">
          <cell r="A33">
            <v>101.83668385381104</v>
          </cell>
        </row>
        <row r="34">
          <cell r="A34">
            <v>107.02053637639624</v>
          </cell>
        </row>
        <row r="35">
          <cell r="A35">
            <v>100.31430048584991</v>
          </cell>
        </row>
        <row r="36">
          <cell r="A36">
            <v>100.32068621305396</v>
          </cell>
        </row>
        <row r="37">
          <cell r="A37">
            <v>97.847879704033744</v>
          </cell>
        </row>
        <row r="38">
          <cell r="A38">
            <v>95.12318848655039</v>
          </cell>
        </row>
        <row r="39">
          <cell r="A39">
            <v>93.78717263134871</v>
          </cell>
        </row>
        <row r="40">
          <cell r="A40">
            <v>0</v>
          </cell>
        </row>
        <row r="41">
          <cell r="A41">
            <v>95.116722427556027</v>
          </cell>
        </row>
        <row r="42">
          <cell r="A42">
            <v>97.076080439274804</v>
          </cell>
        </row>
        <row r="43">
          <cell r="A43">
            <v>99.949938025609043</v>
          </cell>
        </row>
        <row r="44">
          <cell r="A44">
            <v>109.92987569648625</v>
          </cell>
        </row>
        <row r="45">
          <cell r="A45">
            <v>98.431251997848562</v>
          </cell>
        </row>
        <row r="46">
          <cell r="A46">
            <v>100.00000000000003</v>
          </cell>
        </row>
        <row r="47">
          <cell r="A47">
            <v>109.38401104099758</v>
          </cell>
        </row>
        <row r="48">
          <cell r="A48">
            <v>106.67786884973187</v>
          </cell>
        </row>
        <row r="49">
          <cell r="A49">
            <v>114.07942219753811</v>
          </cell>
        </row>
        <row r="50">
          <cell r="A50">
            <v>122.97342060971926</v>
          </cell>
        </row>
        <row r="51">
          <cell r="A51">
            <v>98.782074680977331</v>
          </cell>
        </row>
        <row r="52">
          <cell r="A52">
            <v>120.31912868994536</v>
          </cell>
        </row>
        <row r="53">
          <cell r="A53">
            <v>103.58152514949947</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180.82144143492343</v>
          </cell>
        </row>
        <row r="14">
          <cell r="K14">
            <v>112.9155735496077</v>
          </cell>
        </row>
        <row r="15">
          <cell r="K15">
            <v>111.78555274641093</v>
          </cell>
        </row>
        <row r="16">
          <cell r="K16">
            <v>59.905994438962352</v>
          </cell>
        </row>
        <row r="17">
          <cell r="K17">
            <v>0</v>
          </cell>
        </row>
        <row r="24">
          <cell r="A24" t="str">
            <v>Health Challenges</v>
          </cell>
          <cell r="B24">
            <v>0.30275229357798167</v>
          </cell>
          <cell r="C24">
            <v>0.16743163375729445</v>
          </cell>
        </row>
        <row r="25">
          <cell r="A25" t="str">
            <v>At Risk</v>
          </cell>
          <cell r="B25">
            <v>0.19266055045871561</v>
          </cell>
          <cell r="C25">
            <v>0.17062354146753123</v>
          </cell>
        </row>
        <row r="26">
          <cell r="A26" t="str">
            <v>Caution</v>
          </cell>
          <cell r="B26">
            <v>0.24770642201834864</v>
          </cell>
          <cell r="C26">
            <v>0.22159072968962143</v>
          </cell>
        </row>
        <row r="27">
          <cell r="A27" t="str">
            <v>Healthy</v>
          </cell>
          <cell r="B27">
            <v>0.25688073394495414</v>
          </cell>
          <cell r="C27">
            <v>0.42880639300076639</v>
          </cell>
        </row>
      </sheetData>
      <sheetData sheetId="9">
        <row r="14">
          <cell r="K14">
            <v>0</v>
          </cell>
        </row>
        <row r="15">
          <cell r="K15">
            <v>602.72337670041122</v>
          </cell>
        </row>
        <row r="16">
          <cell r="K16">
            <v>0</v>
          </cell>
        </row>
        <row r="17">
          <cell r="K17">
            <v>44.984601876182303</v>
          </cell>
        </row>
        <row r="18">
          <cell r="K18">
            <v>264.18878850245926</v>
          </cell>
        </row>
        <row r="21">
          <cell r="K21">
            <v>0</v>
          </cell>
        </row>
        <row r="22">
          <cell r="K22">
            <v>45.162582496859585</v>
          </cell>
        </row>
        <row r="23">
          <cell r="K23">
            <v>0</v>
          </cell>
        </row>
        <row r="24">
          <cell r="K24">
            <v>19.563909917994444</v>
          </cell>
        </row>
        <row r="25">
          <cell r="K25">
            <v>450.98482217917325</v>
          </cell>
        </row>
        <row r="26">
          <cell r="K26">
            <v>0</v>
          </cell>
        </row>
        <row r="27">
          <cell r="K27">
            <v>101.75600010514971</v>
          </cell>
        </row>
        <row r="28">
          <cell r="K28">
            <v>0</v>
          </cell>
        </row>
        <row r="31">
          <cell r="K31">
            <v>195.1106272905152</v>
          </cell>
        </row>
        <row r="32">
          <cell r="K32">
            <v>63.428377918292369</v>
          </cell>
        </row>
        <row r="33">
          <cell r="K33">
            <v>99.804129647674827</v>
          </cell>
        </row>
        <row r="34">
          <cell r="K34">
            <v>108.741555474709</v>
          </cell>
        </row>
        <row r="35">
          <cell r="K35">
            <v>0</v>
          </cell>
        </row>
        <row r="38">
          <cell r="K38">
            <v>39.254366732476029</v>
          </cell>
        </row>
        <row r="39">
          <cell r="K39">
            <v>63.70905683508915</v>
          </cell>
        </row>
        <row r="40">
          <cell r="K40">
            <v>0</v>
          </cell>
        </row>
        <row r="41">
          <cell r="K41">
            <v>0</v>
          </cell>
        </row>
        <row r="42">
          <cell r="K42">
            <v>125.6350614505799</v>
          </cell>
        </row>
        <row r="43">
          <cell r="K43">
            <v>0</v>
          </cell>
        </row>
        <row r="44">
          <cell r="K44">
            <v>151.24850762026361</v>
          </cell>
        </row>
        <row r="47">
          <cell r="K47">
            <v>0</v>
          </cell>
        </row>
        <row r="48">
          <cell r="K48">
            <v>0</v>
          </cell>
        </row>
        <row r="49">
          <cell r="K49">
            <v>0</v>
          </cell>
        </row>
      </sheetData>
      <sheetData sheetId="10">
        <row r="13">
          <cell r="V13">
            <v>602.72337670041122</v>
          </cell>
        </row>
        <row r="14">
          <cell r="V14">
            <v>450.98482217917325</v>
          </cell>
        </row>
        <row r="15">
          <cell r="V15">
            <v>264.18878850245926</v>
          </cell>
        </row>
        <row r="16">
          <cell r="V16">
            <v>195.1106272905152</v>
          </cell>
        </row>
        <row r="17">
          <cell r="V17">
            <v>151.24850762026361</v>
          </cell>
        </row>
        <row r="18">
          <cell r="V18">
            <v>125.6350614505799</v>
          </cell>
        </row>
        <row r="19">
          <cell r="V19">
            <v>108.741555474709</v>
          </cell>
        </row>
        <row r="20">
          <cell r="V20">
            <v>101.75600010514971</v>
          </cell>
        </row>
        <row r="21">
          <cell r="V21">
            <v>99.804129647674827</v>
          </cell>
        </row>
        <row r="22">
          <cell r="V22">
            <v>63.70905683508915</v>
          </cell>
        </row>
        <row r="23">
          <cell r="V23">
            <v>63.428377918292369</v>
          </cell>
        </row>
        <row r="24">
          <cell r="V24">
            <v>45.162582496859585</v>
          </cell>
        </row>
        <row r="25">
          <cell r="V25">
            <v>44.984601876182303</v>
          </cell>
        </row>
        <row r="26">
          <cell r="V26">
            <v>39.254366732476029</v>
          </cell>
        </row>
        <row r="27">
          <cell r="V27">
            <v>19.563909917994444</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D1331-E3D5-45A5-B441-D0329BD8599D}">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9DF6B-9F3B-4A5B-B2E7-8FDC45FDCB01}">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55B94-34F7-44FC-B32C-F0E6A7B8EEC4}">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10%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Diabetes are 9%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24% Feels downhearted / depressed in the past 4 weeks. This is 16%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16% are likely to be current cigarette smokers.  This is 22%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22%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10% are likely to say they never eat fruit and 42% never do moderate intensity sports, which are 24% above and 10%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15%, 14% above the base average, with white bread being eaten by about 34%, which is 13%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33.5%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E8FF3-7096-4292-B08D-3F0A44CDF8BD}">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10% above the base average.</v>
      </c>
    </row>
    <row r="5" spans="1:2">
      <c r="A5" s="1" t="s">
        <v>49</v>
      </c>
      <c r="B5" s="1" t="str">
        <f>"• Incidents of "&amp;A55&amp;" are "&amp;TEXT(B55,"0%")&amp;" "&amp;C55&amp;" in this profile than in the base."</f>
        <v>• Incidents of Diabetes are 9% above in this profile than in the base.</v>
      </c>
    </row>
    <row r="6" spans="1:2">
      <c r="A6" s="55" t="s">
        <v>50</v>
      </c>
      <c r="B6" s="54" t="str">
        <f>"• Approximately "&amp;TEXT(B68,"0%")&amp;" "&amp;A68&amp;". This is "&amp;TEXT(C68,"0%")&amp;" "&amp;D68&amp;" the base."</f>
        <v>• Approximately 24% Feels downhearted / depressed in the past 4 weeks. This is 16%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16% are likely to be current cigarette smokers.  This is 22% above the base average.</v>
      </c>
    </row>
    <row r="10" spans="1:2">
      <c r="A10" s="1" t="s">
        <v>51</v>
      </c>
      <c r="B10" s="48" t="str">
        <f>"• Circa "&amp;TEXT(D81,"0%")&amp;" smoke 20+ cigarettes per day, which is "&amp;TEXT(ABS(I81/100),"0%")&amp;" "&amp;J81&amp;" the base."</f>
        <v>• Circa 4% smoke 20+ cigarettes per day, which is 22%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10% are likely to say they never eat fruit and 42% never do moderate intensity sports, which are 24% above and 10%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15%, 14% above the base average, with white bread being eaten by about 34%, which is 13%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33.5%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1.909174311926606E-2</v>
      </c>
      <c r="E27" s="63">
        <f>RANK('Data - Overview'!$D27,'Data - Overview'!$D$27:$D$31)</f>
        <v>3</v>
      </c>
      <c r="F27" s="62">
        <f>INDEX('Data - Knowledge'!$G:$G,MATCH('Data - Overview'!$A27,'Data - Knowledge'!$A:$A,0))</f>
        <v>1.8556278640252298E-2</v>
      </c>
      <c r="G27" s="64">
        <f>INDEX('Data - Knowledge'!$J:$J,MATCH('Data - Overview'!$A27,'Data - Knowledge'!$A:$A,0))</f>
        <v>102.88562426440522</v>
      </c>
      <c r="H27" s="64">
        <f>RANK('Data - Overview'!$G27,'Data - Overview'!$G$27:$G$31)</f>
        <v>5</v>
      </c>
      <c r="I27" s="65">
        <f>G27-100</f>
        <v>2.885624264405223</v>
      </c>
      <c r="J27" s="65" t="str">
        <f>IF(I27&gt;0,"above","below")</f>
        <v>above</v>
      </c>
      <c r="K27" s="66" t="str">
        <f>"" &amp;TEXT('Data - Overview'!$C27,"0")&amp;" "</f>
        <v xml:space="preserve">Coronary heart disease </v>
      </c>
      <c r="L27" s="67" t="str">
        <f>"Index: "&amp;TEXT('Data - Overview'!$G27,"0")&amp;""</f>
        <v>Index: 103</v>
      </c>
      <c r="M27" s="61" t="str">
        <f>'Data - Overview'!$K27&amp;CHAR(10)&amp;'Data - Overview'!$L27</f>
        <v>Coronary heart disease 
Index: 103</v>
      </c>
      <c r="N27" s="61">
        <v>1</v>
      </c>
    </row>
    <row r="28" spans="1:14">
      <c r="A28" s="1" t="s">
        <v>71</v>
      </c>
      <c r="B28" s="1" t="str">
        <f>INDEX('Data - Knowledge'!$D:$D,MATCH('Data - Overview'!$A28,'Data - Knowledge'!$A:$A,0))</f>
        <v>Asthma</v>
      </c>
      <c r="C28" s="1" t="s">
        <v>72</v>
      </c>
      <c r="D28" s="68">
        <f>INDEX('Data - Knowledge'!$E:$E,MATCH('Data - Overview'!$A28,'Data - Knowledge'!$A:$A,0))</f>
        <v>0.1356238532110092</v>
      </c>
      <c r="E28" s="69">
        <f>RANK('Data - Overview'!$D28,'Data - Overview'!$D$27:$D$31)</f>
        <v>2</v>
      </c>
      <c r="F28" s="68">
        <f>INDEX('Data - Knowledge'!$G:$G,MATCH('Data - Overview'!$A28,'Data - Knowledge'!$A:$A,0))</f>
        <v>0.12982592244118041</v>
      </c>
      <c r="G28" s="70">
        <f>INDEX('Data - Knowledge'!$J:$J,MATCH('Data - Overview'!$A28,'Data - Knowledge'!$A:$A,0))</f>
        <v>104.46592688178713</v>
      </c>
      <c r="H28" s="70">
        <f>RANK('Data - Overview'!$G28,'Data - Overview'!$G$27:$G$31)</f>
        <v>3</v>
      </c>
      <c r="I28" s="71">
        <f>G28-100</f>
        <v>4.4659268817871265</v>
      </c>
      <c r="J28" s="71" t="str">
        <f>IF(I28&gt;0,"above","below")</f>
        <v>above</v>
      </c>
      <c r="K28" s="1" t="str">
        <f>"" &amp;TEXT('Data - Overview'!$C28,"0")&amp;" "</f>
        <v xml:space="preserve">Asthma </v>
      </c>
      <c r="L28" s="1" t="str">
        <f>"Index: "&amp;TEXT('Data - Overview'!$G28,"0")&amp;""</f>
        <v>Index: 104</v>
      </c>
      <c r="M28" s="1" t="str">
        <f>'Data - Overview'!$K28&amp;CHAR(10)&amp;'Data - Overview'!$L28</f>
        <v>Asthma 
Index: 104</v>
      </c>
      <c r="N28" s="1">
        <v>2</v>
      </c>
    </row>
    <row r="29" spans="1:14">
      <c r="A29" s="72" t="s">
        <v>73</v>
      </c>
      <c r="B29" s="72" t="str">
        <f>INDEX('Data - Knowledge'!$D:$D,MATCH('Data - Overview'!$A29,'Data - Knowledge'!$A:$A,0))</f>
        <v>Chronic bronchitis</v>
      </c>
      <c r="C29" s="72" t="s">
        <v>74</v>
      </c>
      <c r="D29" s="73">
        <f>INDEX('Data - Knowledge'!$E:$E,MATCH('Data - Overview'!$A29,'Data - Knowledge'!$A:$A,0))</f>
        <v>9.6605504587156006E-3</v>
      </c>
      <c r="E29" s="74">
        <f>RANK('Data - Overview'!$D29,'Data - Overview'!$D$27:$D$31)</f>
        <v>4</v>
      </c>
      <c r="F29" s="73">
        <f>INDEX('Data - Knowledge'!$G:$G,MATCH('Data - Overview'!$A29,'Data - Knowledge'!$A:$A,0))</f>
        <v>8.80491523356507E-3</v>
      </c>
      <c r="G29" s="75">
        <f>INDEX('Data - Knowledge'!$J:$J,MATCH('Data - Overview'!$A29,'Data - Knowledge'!$A:$A,0))</f>
        <v>109.7176997444425</v>
      </c>
      <c r="H29" s="75">
        <f>RANK('Data - Overview'!$G29,'Data - Overview'!$G$27:$G$31)</f>
        <v>1</v>
      </c>
      <c r="I29" s="75">
        <f>G29-100</f>
        <v>9.7176997444424984</v>
      </c>
      <c r="J29" s="75" t="str">
        <f>IF(I29&gt;0,"above","below")</f>
        <v>above</v>
      </c>
      <c r="K29" s="55" t="str">
        <f>"" &amp;TEXT('Data - Overview'!$C29,"0")&amp;" "</f>
        <v xml:space="preserve">Chronic bronchitis </v>
      </c>
      <c r="L29" s="72" t="str">
        <f>"Index: "&amp;TEXT('Data - Overview'!$G29,"0")&amp;""</f>
        <v>Index: 110</v>
      </c>
      <c r="M29" s="72" t="str">
        <f>'Data - Overview'!$K29&amp;CHAR(10)&amp;'Data - Overview'!$L29</f>
        <v>Chronic bronchitis 
Index: 110</v>
      </c>
      <c r="N29" s="72">
        <v>3</v>
      </c>
    </row>
    <row r="30" spans="1:14">
      <c r="A30" s="1" t="s">
        <v>75</v>
      </c>
      <c r="B30" s="1" t="str">
        <f>INDEX('Data - Knowledge'!$D:$D,MATCH('Data - Overview'!$A30,'Data - Knowledge'!$A:$A,0))</f>
        <v>Emphysema</v>
      </c>
      <c r="C30" s="1" t="s">
        <v>76</v>
      </c>
      <c r="D30" s="68">
        <f>INDEX('Data - Knowledge'!$E:$E,MATCH('Data - Overview'!$A30,'Data - Knowledge'!$A:$A,0))</f>
        <v>5.4403669724770662E-3</v>
      </c>
      <c r="E30" s="69">
        <f>RANK('Data - Overview'!$D30,'Data - Overview'!$D$27:$D$31)</f>
        <v>5</v>
      </c>
      <c r="F30" s="68">
        <f>INDEX('Data - Knowledge'!$G:$G,MATCH('Data - Overview'!$A30,'Data - Knowledge'!$A:$A,0))</f>
        <v>5.0529710359567661E-3</v>
      </c>
      <c r="G30" s="70">
        <f>INDEX('Data - Knowledge'!$J:$J,MATCH('Data - Overview'!$A30,'Data - Knowledge'!$A:$A,0))</f>
        <v>107.66669616278431</v>
      </c>
      <c r="H30" s="70">
        <f>RANK('Data - Overview'!$G30,'Data - Overview'!$G$27:$G$31)</f>
        <v>2</v>
      </c>
      <c r="I30" s="71">
        <f>G30-100</f>
        <v>7.6666961627843051</v>
      </c>
      <c r="J30" s="71" t="str">
        <f>IF(I30&gt;0,"above","below")</f>
        <v>above</v>
      </c>
      <c r="K30" s="1" t="str">
        <f>"" &amp;TEXT('Data - Overview'!$C30,"0")&amp;" "</f>
        <v xml:space="preserve">Emphysema </v>
      </c>
      <c r="L30" s="1" t="str">
        <f>"Index: "&amp;TEXT('Data - Overview'!$G30,"0")&amp;""</f>
        <v>Index: 108</v>
      </c>
      <c r="M30" s="1" t="str">
        <f>'Data - Overview'!$K30&amp;CHAR(10)&amp;'Data - Overview'!$L30</f>
        <v>Emphysema 
Index: 108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0.17619266055045871</v>
      </c>
      <c r="E31" s="79">
        <f>RANK('Data - Overview'!$D31,'Data - Overview'!$D$27:$D$31)</f>
        <v>1</v>
      </c>
      <c r="F31" s="78">
        <f>INDEX('Data - Knowledge'!$G:$G,MATCH('Data - Overview'!$A31,'Data - Knowledge'!$A:$A,0))</f>
        <v>0.17084342457558702</v>
      </c>
      <c r="G31" s="80">
        <f>INDEX('Data - Knowledge'!$J:$J,MATCH('Data - Overview'!$A31,'Data - Knowledge'!$A:$A,0))</f>
        <v>103.13107512809485</v>
      </c>
      <c r="H31" s="81">
        <f>RANK('Data - Overview'!$G31,'Data - Overview'!$G$27:$G$31)</f>
        <v>4</v>
      </c>
      <c r="I31" s="80">
        <f>G31-100</f>
        <v>3.1310751280948494</v>
      </c>
      <c r="J31" s="80" t="str">
        <f>IF(I31&gt;0,"above","below")</f>
        <v>above</v>
      </c>
      <c r="K31" s="77" t="str">
        <f>"" &amp;TEXT('Data - Overview'!$C31,"0")&amp;" "</f>
        <v xml:space="preserve">Cholesterol (taking medication for) </v>
      </c>
      <c r="L31" s="57" t="str">
        <f>"Index: "&amp;TEXT('Data - Overview'!$G31,"0")&amp;""</f>
        <v>Index: 103</v>
      </c>
      <c r="M31" s="57" t="str">
        <f>'Data - Overview'!$K31&amp;CHAR(10)&amp;'Data - Overview'!$L31</f>
        <v>Cholesterol (taking medication for) 
Index: 103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9.7176997444424984E-2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0.17916513761467889</v>
      </c>
      <c r="E40" s="63">
        <f>RANK('Data - Overview'!$D40,'Data - Overview'!$D$40:$D$44)</f>
        <v>2</v>
      </c>
      <c r="F40" s="62">
        <f>INDEX('Data - Knowledge'!$G:$G,MATCH('Data - Overview'!$A40,'Data - Knowledge'!$A:$A,0))</f>
        <v>0.17472912782627387</v>
      </c>
      <c r="G40" s="64">
        <f>INDEX('Data - Knowledge'!$J:$J,MATCH('Data - Overview'!$A40,'Data - Knowledge'!$A:$A,0))</f>
        <v>102.53879238315409</v>
      </c>
      <c r="H40" s="64">
        <f>RANK('Data - Overview'!$G40,'Data - Overview'!$G$40:$G$44)</f>
        <v>5</v>
      </c>
      <c r="I40" s="64">
        <f>'Data - Overview'!$G40-100</f>
        <v>2.5387923831540888</v>
      </c>
      <c r="J40" s="64" t="str">
        <f>IF(I27&gt;0,"above","below")</f>
        <v>above</v>
      </c>
      <c r="K40" s="61" t="str">
        <f>"" &amp;TEXT('Data - Overview'!$C40,"0")&amp;" "</f>
        <v xml:space="preserve">High blood pressure </v>
      </c>
      <c r="L40" s="61" t="str">
        <f>"Index: "&amp;TEXT('Data - Overview'!$G40,"0")&amp;""</f>
        <v>Index: 103</v>
      </c>
      <c r="M40" s="72" t="str">
        <f>'Data - Overview'!$K40&amp;CHAR(10)&amp;'Data - Overview'!$L40</f>
        <v>High blood pressure 
Index: 103</v>
      </c>
      <c r="N40" s="61">
        <v>1</v>
      </c>
    </row>
    <row r="41" spans="1:14">
      <c r="A41" s="1" t="s">
        <v>85</v>
      </c>
      <c r="B41" s="1" t="str">
        <f>INDEX('Data - Knowledge'!$D:$D,MATCH('Data - Overview'!$A41,'Data - Knowledge'!$A:$A,0))</f>
        <v>Stroke</v>
      </c>
      <c r="C41" s="1" t="s">
        <v>86</v>
      </c>
      <c r="D41" s="68">
        <f>INDEX('Data - Knowledge'!$E:$E,MATCH('Data - Overview'!$A41,'Data - Knowledge'!$A:$A,0))</f>
        <v>2.0458715596330279E-2</v>
      </c>
      <c r="E41" s="69">
        <f>RANK('Data - Overview'!$D41,'Data - Overview'!$D$40:$D$44)</f>
        <v>4</v>
      </c>
      <c r="F41" s="68">
        <f>INDEX('Data - Knowledge'!$G:$G,MATCH('Data - Overview'!$A41,'Data - Knowledge'!$A:$A,0))</f>
        <v>1.9234430447383249E-2</v>
      </c>
      <c r="G41" s="70">
        <f>INDEX('Data - Knowledge'!$J:$J,MATCH('Data - Overview'!$A41,'Data - Knowledge'!$A:$A,0))</f>
        <v>106.36507097153786</v>
      </c>
      <c r="H41" s="70">
        <f>RANK('Data - Overview'!$G41,'Data - Overview'!$G$40:$G$44)</f>
        <v>3</v>
      </c>
      <c r="I41" s="70">
        <f>'Data - Overview'!$G41-100</f>
        <v>6.3650709715378611</v>
      </c>
      <c r="J41" s="70" t="str">
        <f>IF(I28&gt;0,"above","below")</f>
        <v>above</v>
      </c>
      <c r="K41" s="1" t="str">
        <f>"" &amp;TEXT('Data - Overview'!$C41,"0")&amp;" "</f>
        <v xml:space="preserve">Stroke </v>
      </c>
      <c r="L41" s="1" t="str">
        <f>"Index: "&amp;TEXT('Data - Overview'!$G41,"0")&amp;""</f>
        <v>Index: 106</v>
      </c>
      <c r="M41" s="1" t="str">
        <f>'Data - Overview'!$K41&amp;CHAR(10)&amp;'Data - Overview'!$L41</f>
        <v>Stroke 
Index: 106</v>
      </c>
      <c r="N41" s="1">
        <v>2</v>
      </c>
    </row>
    <row r="42" spans="1:14">
      <c r="A42" s="55" t="s">
        <v>87</v>
      </c>
      <c r="B42" s="72" t="str">
        <f>INDEX('Data - Knowledge'!$D:$D,MATCH('Data - Overview'!$A42,'Data - Knowledge'!$A:$A,0))</f>
        <v>BMI &gt; 30</v>
      </c>
      <c r="C42" s="72" t="s">
        <v>88</v>
      </c>
      <c r="D42" s="84">
        <f>INDEX('Data - Knowledge'!$E:$E,MATCH('Data - Overview'!$A42,'Data - Knowledge'!$A:$A,0))</f>
        <v>0.23054128440366967</v>
      </c>
      <c r="E42" s="85">
        <f>RANK('Data - Overview'!$D42,'Data - Overview'!$D$40:$D$44)</f>
        <v>1</v>
      </c>
      <c r="F42" s="84">
        <f>INDEX('Data - Knowledge'!$G:$G,MATCH('Data - Overview'!$A42,'Data - Knowledge'!$A:$A,0))</f>
        <v>0.2151952735234843</v>
      </c>
      <c r="G42" s="75">
        <f>INDEX('Data - Knowledge'!$J:$J,MATCH('Data - Overview'!$A42,'Data - Knowledge'!$A:$A,0))</f>
        <v>107.13120257193319</v>
      </c>
      <c r="H42" s="75">
        <f>RANK('Data - Overview'!$G42,'Data - Overview'!$G$40:$G$44)</f>
        <v>2</v>
      </c>
      <c r="I42" s="75">
        <f>'Data - Overview'!$G42-100</f>
        <v>7.1312025719331871</v>
      </c>
      <c r="J42" s="75" t="str">
        <f>IF(I29&gt;0,"above","below")</f>
        <v>above</v>
      </c>
      <c r="K42" s="72" t="str">
        <f>"" &amp;TEXT('Data - Overview'!$C42,"0")&amp;" "</f>
        <v xml:space="preserve">BMI &gt; 30 </v>
      </c>
      <c r="L42" s="72" t="str">
        <f>"Index: "&amp;TEXT('Data - Overview'!$G42,"0")&amp;""</f>
        <v>Index: 107</v>
      </c>
      <c r="M42" s="72" t="str">
        <f>'Data - Overview'!$K42&amp;CHAR(10)&amp;'Data - Overview'!$L42</f>
        <v>BMI &gt; 30 
Index: 107</v>
      </c>
      <c r="N42" s="72">
        <v>3</v>
      </c>
    </row>
    <row r="43" spans="1:14">
      <c r="A43" s="86"/>
      <c r="B43" s="1" t="s">
        <v>89</v>
      </c>
      <c r="C43" s="1" t="s">
        <v>89</v>
      </c>
      <c r="D43" s="68">
        <f>SUM(D49:D51)</f>
        <v>7.3146788990825676E-2</v>
      </c>
      <c r="E43" s="69">
        <f>RANK('Data - Overview'!$D43,'Data - Overview'!$D$40:$D$44)</f>
        <v>3</v>
      </c>
      <c r="F43" s="68">
        <f>SUM(E49:E51)</f>
        <v>6.7355635704702668E-2</v>
      </c>
      <c r="G43" s="70">
        <f>D43/F43*100</f>
        <v>108.59787488535079</v>
      </c>
      <c r="H43" s="70">
        <f>RANK('Data - Overview'!$G43,'Data - Overview'!$G$40:$G$44)</f>
        <v>1</v>
      </c>
      <c r="I43" s="70">
        <f>'Data - Overview'!$G43-100</f>
        <v>8.5978748853507909</v>
      </c>
      <c r="J43" s="70" t="str">
        <f>IF(I30&gt;0,"above","below")</f>
        <v>above</v>
      </c>
      <c r="K43" s="1" t="str">
        <f>"" &amp;TEXT('Data - Overview'!$C43,"0")&amp;" "</f>
        <v xml:space="preserve">Diabetes </v>
      </c>
      <c r="L43" s="1" t="str">
        <f>"Index: "&amp;TEXT('Data - Overview'!$G43,"0")&amp;""</f>
        <v>Index: 109</v>
      </c>
      <c r="M43" s="1" t="str">
        <f>'Data - Overview'!$K43&amp;CHAR(10)&amp;'Data - Overview'!$L43</f>
        <v>Diabetes 
Index: 109</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1.5220183486238534E-2</v>
      </c>
      <c r="E44" s="89">
        <f>RANK('Data - Overview'!$D44,'Data - Overview'!$D$40:$D$44)</f>
        <v>5</v>
      </c>
      <c r="F44" s="88">
        <f>INDEX('Data - Knowledge'!$G:$G,MATCH('Data - Overview'!$A44,'Data - Knowledge'!$A:$A,0))</f>
        <v>1.434271020275411E-2</v>
      </c>
      <c r="G44" s="80">
        <f>INDEX('Data - Knowledge'!$J:$J,MATCH('Data - Overview'!$A44,'Data - Knowledge'!$A:$A,0))</f>
        <v>106.11790429479591</v>
      </c>
      <c r="H44" s="80">
        <f>RANK('Data - Overview'!$G44,'Data - Overview'!$G$40:$G$44)</f>
        <v>4</v>
      </c>
      <c r="I44" s="80">
        <f>'Data - Overview'!$G44-100</f>
        <v>6.1179042947959061</v>
      </c>
      <c r="J44" s="80" t="str">
        <f>IF(I31&gt;0,"above","below")</f>
        <v>above</v>
      </c>
      <c r="K44" s="57" t="str">
        <f>"" &amp;TEXT('Data - Overview'!$C44,"0")&amp;" "</f>
        <v xml:space="preserve">Any kind of liver condition </v>
      </c>
      <c r="L44" s="57" t="str">
        <f>"Index: "&amp;TEXT('Data - Overview'!$G44,"0")&amp;""</f>
        <v>Index: 106</v>
      </c>
      <c r="M44" s="58" t="str">
        <f>'Data - Overview'!$K44&amp;CHAR(10)&amp;'Data - Overview'!$L44</f>
        <v>Any kind of liver condition 
Index: 106</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7.9908256880733951E-3</v>
      </c>
      <c r="E49" s="84">
        <f>INDEX('Data - Knowledge'!$G:$G,MATCH('Data - Overview'!$A49,'Data - Knowledge'!$A:$A,0))</f>
        <v>7.9948280568478153E-3</v>
      </c>
      <c r="F49" s="75">
        <f>INDEX('Data - Knowledge'!$J:$J,MATCH('Data - Overview'!$A49,'Data - Knowledge'!$A:$A,0))</f>
        <v>99.949938025609043</v>
      </c>
    </row>
    <row r="50" spans="1:14">
      <c r="A50" s="1" t="s">
        <v>95</v>
      </c>
      <c r="B50" s="1" t="str">
        <f>INDEX('Data - Knowledge'!$D:$D,MATCH('Data - Overview'!$A50,'Data - Knowledge'!$A:$A,0))</f>
        <v>Type 2 diabetes</v>
      </c>
      <c r="C50" s="1" t="s">
        <v>96</v>
      </c>
      <c r="D50" s="68">
        <f>INDEX('Data - Knowledge'!$E:$E,MATCH('Data - Overview'!$A50,'Data - Knowledge'!$A:$A,0))</f>
        <v>6.4155963302752278E-2</v>
      </c>
      <c r="E50" s="68">
        <f>INDEX('Data - Knowledge'!$G:$G,MATCH('Data - Overview'!$A50,'Data - Knowledge'!$A:$A,0))</f>
        <v>5.8360807647854854E-2</v>
      </c>
      <c r="F50" s="70">
        <f>INDEX('Data - Knowledge'!$J:$J,MATCH('Data - Overview'!$A50,'Data - Knowledge'!$A:$A,0))</f>
        <v>109.92987569648625</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Diabetes</v>
      </c>
      <c r="B55" s="95">
        <f>ABS(INDEX('Data - Overview'!$I$40:$I$44,MATCH(1,'Data - Overview'!$H$40:$H$44,0))/100)</f>
        <v>8.5978748853507911E-2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5.096330275229357E-2</v>
      </c>
      <c r="E61" s="63">
        <f>RANK('Data - Overview'!$D61,'Data - Overview'!$D$61:$D$65)</f>
        <v>5</v>
      </c>
      <c r="F61" s="62">
        <f>INDEX('Data - Knowledge'!$G:$G,MATCH('Data - Overview'!$A61,'Data - Knowledge'!$A:$A,0))</f>
        <v>4.7773079179226276E-2</v>
      </c>
      <c r="G61" s="64">
        <f>INDEX('Data - Knowledge'!$J:$J,MATCH('Data - Overview'!$A61,'Data - Knowledge'!$A:$A,0))</f>
        <v>106.67786884973187</v>
      </c>
      <c r="H61" s="64">
        <f>RANK('Data - Overview'!$G61,'Data - Overview'!$G$61:$G$65)</f>
        <v>4</v>
      </c>
      <c r="I61" s="64">
        <f>'Data - Overview'!$G61-100</f>
        <v>6.6778688497318655</v>
      </c>
      <c r="J61" s="64" t="str">
        <f>IF(I61&gt;0,"above","below")</f>
        <v>above</v>
      </c>
      <c r="K61" s="61" t="str">
        <f>"" &amp;TEXT('Data - Overview'!$C61,"0")&amp;" "</f>
        <v xml:space="preserve">Has Depression </v>
      </c>
      <c r="L61" s="61" t="str">
        <f>"Index: "&amp;TEXT('Data - Overview'!$G61,"0")&amp;""</f>
        <v>Index: 107</v>
      </c>
      <c r="M61" s="61" t="str">
        <f>'Data - Overview'!$K61&amp;CHAR(10)&amp;'Data - Overview'!$L61</f>
        <v>Has Depression 
Index: 107</v>
      </c>
      <c r="N61" s="61">
        <v>1</v>
      </c>
    </row>
    <row r="62" spans="1:14">
      <c r="A62" s="86" t="s">
        <v>104</v>
      </c>
      <c r="B62" s="1" t="str">
        <f>INDEX('Data - Knowledge'!$D:$D,MATCH('Data - Overview'!$A62,'Data - Knowledge'!$A:$A,0))</f>
        <v>Poor general health</v>
      </c>
      <c r="C62" s="48" t="s">
        <v>105</v>
      </c>
      <c r="D62" s="68">
        <f>INDEX('Data - Knowledge'!$E:$E,MATCH('Data - Overview'!$A62,'Data - Knowledge'!$A:$A,0))</f>
        <v>0.24307339449541285</v>
      </c>
      <c r="E62" s="69">
        <f>RANK('Data - Overview'!$D62,'Data - Overview'!$D$61:$D$65)</f>
        <v>1</v>
      </c>
      <c r="F62" s="68">
        <f>INDEX('Data - Knowledge'!$G:$G,MATCH('Data - Overview'!$A62,'Data - Knowledge'!$A:$A,0))</f>
        <v>0.21211815900893838</v>
      </c>
      <c r="G62" s="70">
        <f>INDEX('Data - Knowledge'!$J:$J,MATCH('Data - Overview'!$A62,'Data - Knowledge'!$A:$A,0))</f>
        <v>114.59339248987639</v>
      </c>
      <c r="H62" s="70">
        <f>RANK('Data - Overview'!$G62,'Data - Overview'!$G$61:$G$65)</f>
        <v>2</v>
      </c>
      <c r="I62" s="70">
        <f>'Data - Overview'!$G62-100</f>
        <v>14.593392489876393</v>
      </c>
      <c r="J62" s="70" t="str">
        <f>IF(I62&gt;0,"above","below")</f>
        <v>above</v>
      </c>
      <c r="K62" s="1" t="str">
        <f>"" &amp;TEXT('Data - Overview'!$C62,"0")&amp;" "</f>
        <v xml:space="preserve">Poor general health </v>
      </c>
      <c r="L62" s="1" t="str">
        <f>"Index: "&amp;TEXT('Data - Overview'!$G62,"0")&amp;""</f>
        <v>Index: 115</v>
      </c>
      <c r="M62" s="1" t="str">
        <f>'Data - Overview'!$K62&amp;CHAR(10)&amp;'Data - Overview'!$L62</f>
        <v>Poor general health 
Index: 115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9.8880733944954113E-2</v>
      </c>
      <c r="E63" s="85">
        <f>RANK('Data - Overview'!$D63,'Data - Overview'!$D$61:$D$65)</f>
        <v>4</v>
      </c>
      <c r="F63" s="84">
        <f>INDEX('Data - Knowledge'!$G:$G,MATCH('Data - Overview'!$A63,'Data - Knowledge'!$A:$A,0))</f>
        <v>8.5511563547238614E-2</v>
      </c>
      <c r="G63" s="75">
        <f>INDEX('Data - Knowledge'!$J:$J,MATCH('Data - Overview'!$A63,'Data - Knowledge'!$A:$A,0))</f>
        <v>115.63434212067712</v>
      </c>
      <c r="H63" s="75">
        <f>RANK('Data - Overview'!$G63,'Data - Overview'!$G$61:$G$65)</f>
        <v>1</v>
      </c>
      <c r="I63" s="75">
        <f>'Data - Overview'!$G63-100</f>
        <v>15.634342120677118</v>
      </c>
      <c r="J63" s="75" t="str">
        <f>IF(I63&gt;0,"above","below")</f>
        <v>above</v>
      </c>
      <c r="K63" s="72" t="str">
        <f>"" &amp;TEXT('Data - Overview'!$C63,"0")&amp;" "</f>
        <v xml:space="preserve">Feels downhearted / depressed in the past 4 weeks </v>
      </c>
      <c r="L63" s="72" t="str">
        <f>"Index: "&amp;TEXT('Data - Overview'!$G63,"0")&amp;""</f>
        <v>Index: 116</v>
      </c>
      <c r="M63" s="72" t="str">
        <f>'Data - Overview'!$K63&amp;CHAR(10)&amp;'Data - Overview'!$L63</f>
        <v>Feels downhearted / depressed in the past 4 weeks 
Index: 116</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0.15397247706422018</v>
      </c>
      <c r="E64" s="69">
        <f>RANK('Data - Overview'!$D64,'Data - Overview'!$D$61:$D$65)</f>
        <v>2</v>
      </c>
      <c r="F64" s="68">
        <f>INDEX('Data - Knowledge'!$G:$G,MATCH('Data - Overview'!$A64,'Data - Knowledge'!$A:$A,0))</f>
        <v>0.14893117337189785</v>
      </c>
      <c r="G64" s="70">
        <f>INDEX('Data - Knowledge'!$J:$J,MATCH('Data - Overview'!$A64,'Data - Knowledge'!$A:$A,0))</f>
        <v>103.3849889033867</v>
      </c>
      <c r="H64" s="70">
        <f>RANK('Data - Overview'!$G64,'Data - Overview'!$G$61:$G$65)</f>
        <v>5</v>
      </c>
      <c r="I64" s="70">
        <f>'Data - Overview'!$G64-100</f>
        <v>3.3849889033866987</v>
      </c>
      <c r="J64" s="70" t="str">
        <f>IF(I64&gt;0,"above","below")</f>
        <v>above</v>
      </c>
      <c r="K64" s="1" t="str">
        <f>"" &amp;TEXT('Data - Overview'!$C64,"0")&amp;" "</f>
        <v xml:space="preserve">Does not enjoy general happiness </v>
      </c>
      <c r="L64" s="1" t="str">
        <f>"Index: "&amp;TEXT('Data - Overview'!$G64,"0")&amp;""</f>
        <v>Index: 103</v>
      </c>
      <c r="M64" s="1" t="str">
        <f>'Data - Overview'!$K64&amp;CHAR(10)&amp;'Data - Overview'!$L64</f>
        <v>Does not enjoy general happiness 
Index: 103</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0.10305504587155966</v>
      </c>
      <c r="E65" s="89">
        <f>RANK('Data - Overview'!$D65,'Data - Overview'!$D$61:$D$65)</f>
        <v>3</v>
      </c>
      <c r="F65" s="88">
        <f>INDEX('Data - Knowledge'!$G:$G,MATCH('Data - Overview'!$A65,'Data - Knowledge'!$A:$A,0))</f>
        <v>9.5531618257743381E-2</v>
      </c>
      <c r="G65" s="80">
        <f>INDEX('Data - Knowledge'!$J:$J,MATCH('Data - Overview'!$A65,'Data - Knowledge'!$A:$A,0))</f>
        <v>107.87532730108072</v>
      </c>
      <c r="H65" s="80">
        <f>RANK('Data - Overview'!$G65,'Data - Overview'!$G$61:$G$65)</f>
        <v>3</v>
      </c>
      <c r="I65" s="80">
        <f>'Data - Overview'!$G65-100</f>
        <v>7.8753273010807163</v>
      </c>
      <c r="J65" s="80" t="str">
        <f>IF(I65&gt;0,"above","below")</f>
        <v>above</v>
      </c>
      <c r="K65" s="57" t="str">
        <f>"" &amp;TEXT('Data - Overview'!$C65,"0")&amp;" "</f>
        <v xml:space="preserve">Does not feel a sense of self-worth </v>
      </c>
      <c r="L65" s="57" t="str">
        <f>"Index: "&amp;TEXT('Data - Overview'!$G65,"0")&amp;""</f>
        <v>Index: 108</v>
      </c>
      <c r="M65" s="57" t="str">
        <f>'Data - Overview'!$K65&amp;CHAR(10)&amp;'Data - Overview'!$L65</f>
        <v>Does not feel a sense of self-worth 
Index: 108</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0.24307339449541285</v>
      </c>
      <c r="C68" s="102">
        <f>ABS(INDEX('Data - Overview'!$I$61:$I$65,MATCH(1,'Data - Overview'!$H$61:$H$65,0))/100)</f>
        <v>0.15634342120677119</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0.40893577981651386</v>
      </c>
      <c r="E74" s="63">
        <f>RANK('Data - Overview'!$D74,'Data - Overview'!$D$74:$D$83)</f>
        <v>3</v>
      </c>
      <c r="F74" s="62">
        <f>INDEX('Data - Knowledge'!$G:$G,MATCH('Data - Overview'!$A74,'Data - Knowledge'!$A:$A,0))</f>
        <v>0.36675228686425176</v>
      </c>
      <c r="G74" s="64">
        <f>INDEX('Data - Knowledge'!$J:$J,MATCH('Data - Overview'!$A74,'Data - Knowledge'!$A:$A,0))</f>
        <v>111.50190318182685</v>
      </c>
      <c r="H74" s="64">
        <f>RANK('Data - Overview'!$G74,'Data - Overview'!$G$74:$G$83)</f>
        <v>6</v>
      </c>
      <c r="I74" s="64">
        <f>'Data - Overview'!$G74-100</f>
        <v>11.501903181826847</v>
      </c>
      <c r="J74" s="64" t="str">
        <f t="shared" ref="J74:J83" si="0">IF(I74&gt;0,"above","below")</f>
        <v>above</v>
      </c>
      <c r="K74" s="61" t="str">
        <f>"" &amp;TEXT('Data - Overview'!$C74,"0")&amp;" "</f>
        <v xml:space="preserve">Eats fruit 3 or less days per week </v>
      </c>
      <c r="L74" s="61" t="str">
        <f>"Index: "&amp;TEXT('Data - Overview'!$G74,"0")&amp;""</f>
        <v>Index: 112</v>
      </c>
      <c r="M74" s="61" t="str">
        <f>'Data - Overview'!$K74&amp;CHAR(10)&amp;'Data - Overview'!$L74</f>
        <v>Eats fruit 3 or less days per week 
Index: 112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0.41969724770642203</v>
      </c>
      <c r="E75" s="69">
        <f>RANK('Data - Overview'!$D75,'Data - Overview'!$D$74:$D$83)</f>
        <v>2</v>
      </c>
      <c r="F75" s="68">
        <f>INDEX('Data - Knowledge'!$G:$G,MATCH('Data - Overview'!$A75,'Data - Knowledge'!$A:$A,0))</f>
        <v>0.38215443230591417</v>
      </c>
      <c r="G75" s="70">
        <f>INDEX('Data - Knowledge'!$J:$J,MATCH('Data - Overview'!$A75,'Data - Knowledge'!$A:$A,0))</f>
        <v>109.82399057207712</v>
      </c>
      <c r="H75" s="70">
        <f>RANK('Data - Overview'!$G75,'Data - Overview'!$G$74:$G$83)</f>
        <v>7</v>
      </c>
      <c r="I75" s="70">
        <f>'Data - Overview'!$G75-100</f>
        <v>9.8239905720771219</v>
      </c>
      <c r="J75" s="70" t="str">
        <f t="shared" si="0"/>
        <v>above</v>
      </c>
      <c r="K75" s="1" t="str">
        <f>"" &amp;TEXT('Data - Overview'!$C75,"0")&amp;" "</f>
        <v xml:space="preserve">Never does moderate intensity sports </v>
      </c>
      <c r="L75" s="1" t="str">
        <f>"Index: "&amp;TEXT('Data - Overview'!$G75,"0")&amp;""</f>
        <v>Index: 110</v>
      </c>
      <c r="M75" s="1" t="str">
        <f>'Data - Overview'!$K75&amp;CHAR(10)&amp;'Data - Overview'!$L75</f>
        <v>Never does moderate intensity sports 
Index: 110</v>
      </c>
      <c r="N75" s="1">
        <v>2</v>
      </c>
    </row>
    <row r="76" spans="1:14">
      <c r="A76" s="56" t="s">
        <v>118</v>
      </c>
      <c r="B76" s="72" t="str">
        <f>INDEX('Data - Knowledge'!$D:$D,MATCH('Data - Overview'!$A76,'Data - Knowledge'!$A:$A,0))</f>
        <v>Current cigarette smoker</v>
      </c>
      <c r="C76" s="72" t="s">
        <v>119</v>
      </c>
      <c r="D76" s="103">
        <f>INDEX('Data - Knowledge'!$E:$E,MATCH('Data - Overview'!$A76,'Data - Knowledge'!$A:$A,0))</f>
        <v>0.16235779816513765</v>
      </c>
      <c r="E76" s="104">
        <f>RANK('Data - Overview'!$D76,'Data - Overview'!$D$74:$D$83)</f>
        <v>7</v>
      </c>
      <c r="F76" s="84">
        <f>INDEX('Data - Knowledge'!$G:$G,MATCH('Data - Overview'!$A76,'Data - Knowledge'!$A:$A,0))</f>
        <v>0.13318458697053651</v>
      </c>
      <c r="G76" s="75">
        <f>INDEX('Data - Knowledge'!$J:$J,MATCH('Data - Overview'!$A76,'Data - Knowledge'!$A:$A,0))</f>
        <v>121.90434483312617</v>
      </c>
      <c r="H76" s="75">
        <f>RANK('Data - Overview'!$G76,'Data - Overview'!$G$74:$G$83)</f>
        <v>2</v>
      </c>
      <c r="I76" s="75">
        <f>'Data - Overview'!$G76-100</f>
        <v>21.904344833126174</v>
      </c>
      <c r="J76" s="75" t="str">
        <f t="shared" si="0"/>
        <v>above</v>
      </c>
      <c r="K76" s="72" t="str">
        <f>"" &amp;TEXT('Data - Overview'!$C76,"0")&amp;" "</f>
        <v xml:space="preserve">Current cigarette smoker </v>
      </c>
      <c r="L76" s="72" t="str">
        <f>"Index: "&amp;TEXT('Data - Overview'!$G76,"0")&amp;""</f>
        <v>Index: 122</v>
      </c>
      <c r="M76" s="72" t="str">
        <f>'Data - Overview'!$K76&amp;CHAR(10)&amp;'Data - Overview'!$L76</f>
        <v>Current cigarette smoker 
Index: 122</v>
      </c>
      <c r="N76" s="72">
        <v>3</v>
      </c>
    </row>
    <row r="77" spans="1:14">
      <c r="A77" s="86" t="s">
        <v>120</v>
      </c>
      <c r="B77" s="1" t="str">
        <f>INDEX('Data - Knowledge'!$D:$D,MATCH('Data - Overview'!$A77,'Data - Knowledge'!$A:$A,0))</f>
        <v>Never eats fruit</v>
      </c>
      <c r="C77" s="1" t="s">
        <v>121</v>
      </c>
      <c r="D77" s="105">
        <f>INDEX('Data - Knowledge'!$E:$E,MATCH('Data - Overview'!$A77,'Data - Knowledge'!$A:$A,0))</f>
        <v>9.5642201834862411E-2</v>
      </c>
      <c r="E77" s="106">
        <f>RANK('Data - Overview'!$D77,'Data - Overview'!$D$74:$D$83)</f>
        <v>9</v>
      </c>
      <c r="F77" s="68">
        <f>INDEX('Data - Knowledge'!$G:$G,MATCH('Data - Overview'!$A77,'Data - Knowledge'!$A:$A,0))</f>
        <v>7.7028603952863012E-2</v>
      </c>
      <c r="G77" s="70">
        <f>INDEX('Data - Knowledge'!$J:$J,MATCH('Data - Overview'!$A77,'Data - Knowledge'!$A:$A,0))</f>
        <v>124.16452710656658</v>
      </c>
      <c r="H77" s="70">
        <f>RANK('Data - Overview'!$G77,'Data - Overview'!$G$74:$G$83)</f>
        <v>1</v>
      </c>
      <c r="I77" s="70">
        <f>'Data - Overview'!$G77-100</f>
        <v>24.164527106566581</v>
      </c>
      <c r="J77" s="70" t="str">
        <f t="shared" si="0"/>
        <v>above</v>
      </c>
      <c r="K77" s="1" t="str">
        <f>"" &amp;TEXT('Data - Overview'!$C77,"0")&amp;" "</f>
        <v xml:space="preserve">Never eats fruit </v>
      </c>
      <c r="L77" s="1" t="str">
        <f>"Index: "&amp;TEXT('Data - Overview'!$G77,"0")&amp;""</f>
        <v>Index: 124</v>
      </c>
      <c r="M77" s="1" t="str">
        <f>'Data - Overview'!$K77&amp;CHAR(10)&amp;'Data - Overview'!$L77</f>
        <v>Never eats fruit 
Index: 124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0.15088073394495413</v>
      </c>
      <c r="E78" s="104">
        <f>RANK('Data - Overview'!$D78,'Data - Overview'!$D$74:$D$83)</f>
        <v>8</v>
      </c>
      <c r="F78" s="84">
        <f>INDEX('Data - Knowledge'!$G:$G,MATCH('Data - Overview'!$A78,'Data - Knowledge'!$A:$A,0))</f>
        <v>0.13266256337880927</v>
      </c>
      <c r="G78" s="75">
        <f>INDEX('Data - Knowledge'!$J:$J,MATCH('Data - Overview'!$A78,'Data - Knowledge'!$A:$A,0))</f>
        <v>113.73271411477559</v>
      </c>
      <c r="H78" s="75">
        <f>RANK('Data - Overview'!$G78,'Data - Overview'!$G$74:$G$83)</f>
        <v>4</v>
      </c>
      <c r="I78" s="75">
        <f>'Data - Overview'!$G78-100</f>
        <v>13.73271411477559</v>
      </c>
      <c r="J78" s="75" t="str">
        <f t="shared" si="0"/>
        <v>above</v>
      </c>
      <c r="K78" s="72" t="str">
        <f>"" &amp;TEXT('Data - Overview'!$C78,"0")&amp;" "</f>
        <v xml:space="preserve">Drinks whole fat milk </v>
      </c>
      <c r="L78" s="72" t="str">
        <f>"Index: "&amp;TEXT('Data - Overview'!$G78,"0")&amp;""</f>
        <v>Index: 114</v>
      </c>
      <c r="M78" s="72" t="str">
        <f>'Data - Overview'!$K78&amp;CHAR(10)&amp;'Data - Overview'!$L78</f>
        <v>Drinks whole fat milk 
Index: 114</v>
      </c>
      <c r="N78" s="72">
        <v>5</v>
      </c>
    </row>
    <row r="79" spans="1:14">
      <c r="A79" s="86" t="s">
        <v>124</v>
      </c>
      <c r="B79" s="1" t="str">
        <f>INDEX('Data - Knowledge'!$D:$D,MATCH('Data - Overview'!$A79,'Data - Knowledge'!$A:$A,0))</f>
        <v>Usually eats white bread</v>
      </c>
      <c r="C79" s="1" t="s">
        <v>125</v>
      </c>
      <c r="D79" s="105">
        <f>INDEX('Data - Knowledge'!$E:$E,MATCH('Data - Overview'!$A79,'Data - Knowledge'!$A:$A,0))</f>
        <v>0.3355779816513762</v>
      </c>
      <c r="E79" s="106">
        <f>RANK('Data - Overview'!$D79,'Data - Overview'!$D$74:$D$83)</f>
        <v>5</v>
      </c>
      <c r="F79" s="68">
        <f>INDEX('Data - Knowledge'!$G:$G,MATCH('Data - Overview'!$A79,'Data - Knowledge'!$A:$A,0))</f>
        <v>0.29718134325324225</v>
      </c>
      <c r="G79" s="70">
        <f>INDEX('Data - Knowledge'!$J:$J,MATCH('Data - Overview'!$A79,'Data - Knowledge'!$A:$A,0))</f>
        <v>112.92027217382025</v>
      </c>
      <c r="H79" s="70">
        <f>RANK('Data - Overview'!$G79,'Data - Overview'!$G$74:$G$83)</f>
        <v>5</v>
      </c>
      <c r="I79" s="70">
        <f>'Data - Overview'!$G79-100</f>
        <v>12.920272173820251</v>
      </c>
      <c r="J79" s="70" t="str">
        <f t="shared" si="0"/>
        <v>above</v>
      </c>
      <c r="K79" s="1" t="str">
        <f>"" &amp;TEXT('Data - Overview'!$C79,"0")&amp;" "</f>
        <v xml:space="preserve">Eats white bread </v>
      </c>
      <c r="L79" s="1" t="str">
        <f>"Index: "&amp;TEXT('Data - Overview'!$G79,"0")&amp;""</f>
        <v>Index: 113</v>
      </c>
      <c r="M79" s="1" t="str">
        <f>'Data - Overview'!$K79&amp;CHAR(10)&amp;'Data - Overview'!$L79</f>
        <v>Eats white bread 
Index: 113</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0.44224770642201822</v>
      </c>
      <c r="E80" s="104">
        <f>RANK('Data - Overview'!$D80,'Data - Overview'!$D$74:$D$83)</f>
        <v>1</v>
      </c>
      <c r="F80" s="84">
        <f>INDEX('Data - Knowledge'!$G:$G,MATCH('Data - Overview'!$A80,'Data - Knowledge'!$A:$A,0))</f>
        <v>0.40501082303881425</v>
      </c>
      <c r="G80" s="75">
        <f>INDEX('Data - Knowledge'!$J:$J,MATCH('Data - Overview'!$A80,'Data - Knowledge'!$A:$A,0))</f>
        <v>109.19404649579832</v>
      </c>
      <c r="H80" s="75">
        <f>RANK('Data - Overview'!$G80,'Data - Overview'!$G$74:$G$83)</f>
        <v>8</v>
      </c>
      <c r="I80" s="75">
        <f>'Data - Overview'!$G80-100</f>
        <v>9.1940464957983181</v>
      </c>
      <c r="J80" s="75" t="str">
        <f t="shared" si="0"/>
        <v>above</v>
      </c>
      <c r="K80" s="72" t="str">
        <f>"" &amp;TEXT('Data - Overview'!$C80,"0")&amp;" "</f>
        <v xml:space="preserve">Never does mild intensity sports </v>
      </c>
      <c r="L80" s="72" t="str">
        <f>"Index: "&amp;TEXT('Data - Overview'!$G80,"0")&amp;""</f>
        <v>Index: 109</v>
      </c>
      <c r="M80" s="72" t="str">
        <f>'Data - Overview'!$K80&amp;CHAR(10)&amp;'Data - Overview'!$L80</f>
        <v>Never does mild intensity sports 
Index: 109</v>
      </c>
      <c r="N80" s="72">
        <v>7</v>
      </c>
    </row>
    <row r="81" spans="1:14">
      <c r="A81" s="86" t="s">
        <v>128</v>
      </c>
      <c r="B81" s="1" t="str">
        <f>INDEX('Data - Knowledge'!$D:$D,MATCH('Data - Overview'!$A81,'Data - Knowledge'!$A:$A,0))</f>
        <v>Smokes 20+ per day</v>
      </c>
      <c r="C81" s="1" t="s">
        <v>129</v>
      </c>
      <c r="D81" s="105">
        <f>INDEX('Data - Knowledge'!$E:$E,MATCH('Data - Overview'!$A81,'Data - Knowledge'!$A:$A,0))</f>
        <v>3.668807339449541E-2</v>
      </c>
      <c r="E81" s="106">
        <f>RANK('Data - Overview'!$D81,'Data - Overview'!$D$74:$D$83)</f>
        <v>10</v>
      </c>
      <c r="F81" s="68">
        <f>INDEX('Data - Knowledge'!$G:$G,MATCH('Data - Overview'!$A81,'Data - Knowledge'!$A:$A,0))</f>
        <v>3.0152416961418051E-2</v>
      </c>
      <c r="G81" s="70">
        <f>INDEX('Data - Knowledge'!$J:$J,MATCH('Data - Overview'!$A81,'Data - Knowledge'!$A:$A,0))</f>
        <v>121.67539816605797</v>
      </c>
      <c r="H81" s="70">
        <f>RANK('Data - Overview'!$G81,'Data - Overview'!$G$74:$G$83)</f>
        <v>3</v>
      </c>
      <c r="I81" s="70">
        <f>'Data - Overview'!$G81-100</f>
        <v>21.675398166057974</v>
      </c>
      <c r="J81" s="70" t="str">
        <f t="shared" si="0"/>
        <v>above</v>
      </c>
      <c r="K81" s="1" t="str">
        <f>"" &amp;TEXT('Data - Overview'!$C81,"0")&amp;" "</f>
        <v xml:space="preserve">Smokes 20+ per day </v>
      </c>
      <c r="L81" s="1" t="str">
        <f>"Index: "&amp;TEXT('Data - Overview'!$G81,"0")&amp;""</f>
        <v>Index: 122</v>
      </c>
      <c r="M81" s="1" t="str">
        <f>'Data - Overview'!$K81&amp;CHAR(10)&amp;'Data - Overview'!$L81</f>
        <v>Smokes 20+ per day 
Index: 122</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0.29124770642201836</v>
      </c>
      <c r="E82" s="104">
        <f>RANK('Data - Overview'!$D82,'Data - Overview'!$D$74:$D$83)</f>
        <v>6</v>
      </c>
      <c r="F82" s="84">
        <f>INDEX('Data - Knowledge'!$G:$G,MATCH('Data - Overview'!$A82,'Data - Knowledge'!$A:$A,0))</f>
        <v>0.30211903600322926</v>
      </c>
      <c r="G82" s="75">
        <f>INDEX('Data - Knowledge'!$J:$J,MATCH('Data - Overview'!$A82,'Data - Knowledge'!$A:$A,0))</f>
        <v>96.401640318654174</v>
      </c>
      <c r="H82" s="75">
        <f>RANK('Data - Overview'!$G82,'Data - Overview'!$G$74:$G$83)</f>
        <v>9</v>
      </c>
      <c r="I82" s="75">
        <f>'Data - Overview'!$G82-100</f>
        <v>-3.5983596813458263</v>
      </c>
      <c r="J82" s="75" t="str">
        <f t="shared" si="0"/>
        <v>below</v>
      </c>
      <c r="K82" s="72" t="str">
        <f>"" &amp;TEXT('Data - Overview'!$C82,"0")&amp;" "</f>
        <v xml:space="preserve">&gt; 3 units per day (Women) </v>
      </c>
      <c r="L82" s="72" t="str">
        <f>"Index: "&amp;TEXT('Data - Overview'!$G82,"0")&amp;""</f>
        <v>Index: 96</v>
      </c>
      <c r="M82" s="72" t="str">
        <f>'Data - Overview'!$K82&amp;CHAR(10)&amp;'Data - Overview'!$L82</f>
        <v>&gt; 3 units per day (Women) 
Index: 96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0.40438532110091741</v>
      </c>
      <c r="E83" s="110">
        <f>RANK('Data - Overview'!$D83,'Data - Overview'!$D$74:$D$83)</f>
        <v>4</v>
      </c>
      <c r="F83" s="111">
        <f>INDEX('Data - Knowledge'!$G:$G,MATCH('Data - Overview'!$A83,'Data - Knowledge'!$A:$A,0))</f>
        <v>0.42035953281178312</v>
      </c>
      <c r="G83" s="112">
        <f>INDEX('Data - Knowledge'!$J:$J,MATCH('Data - Overview'!$A83,'Data - Knowledge'!$A:$A,0))</f>
        <v>96.199869287128024</v>
      </c>
      <c r="H83" s="112">
        <f>RANK('Data - Overview'!$G83,'Data - Overview'!$G$74:$G$83)</f>
        <v>10</v>
      </c>
      <c r="I83" s="112">
        <f>'Data - Overview'!$G83-100</f>
        <v>-3.8001307128719759</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0.40893577981651386</v>
      </c>
      <c r="B89" s="62">
        <f>D75</f>
        <v>0.41969724770642203</v>
      </c>
      <c r="C89" s="62">
        <f>D76</f>
        <v>0.16235779816513765</v>
      </c>
      <c r="D89" s="62">
        <f>D82</f>
        <v>0.29124770642201836</v>
      </c>
      <c r="E89" s="62">
        <f>D83</f>
        <v>0.40438532110091741</v>
      </c>
      <c r="F89" s="68"/>
      <c r="G89" s="69"/>
      <c r="H89" s="68"/>
      <c r="I89" s="70"/>
      <c r="J89" s="70"/>
    </row>
    <row r="90" spans="1:14" ht="15" thickBot="1">
      <c r="A90" s="113">
        <f>1-A89</f>
        <v>0.59106422018348614</v>
      </c>
      <c r="B90" s="113">
        <f>1-B89</f>
        <v>0.58030275229357797</v>
      </c>
      <c r="C90" s="113">
        <f>1-C89</f>
        <v>0.83764220183486238</v>
      </c>
      <c r="D90" s="113">
        <f>1-D89</f>
        <v>0.70875229357798164</v>
      </c>
      <c r="E90" s="113">
        <f>1-E89</f>
        <v>0.59561467889908259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5.5073394495412833E-2</v>
      </c>
      <c r="F96" s="63">
        <f>RANK('Data - Overview'!$E96,'Data - Overview'!$E$96:$E$103)</f>
        <v>8</v>
      </c>
      <c r="G96" s="62">
        <f>INDEX('Data - Knowledge'!$G:$G,MATCH('Data - Overview'!$A96,'Data - Knowledge'!$A:$A,0))</f>
        <v>5.268175271084162E-2</v>
      </c>
      <c r="H96" s="64">
        <f>INDEX('Data - Knowledge'!$J:$J,MATCH('Data - Overview'!$A96,'Data - Knowledge'!$A:$A,0))</f>
        <v>104.53979160051566</v>
      </c>
      <c r="I96" s="64">
        <f>RANK('Data - Overview'!$H96,'Data - Overview'!$H$96:$H$103)</f>
        <v>1</v>
      </c>
      <c r="J96" s="64">
        <f>'Data - Overview'!$H96-100</f>
        <v>4.539791600515656</v>
      </c>
      <c r="K96" s="61" t="str">
        <f>"" &amp;TEXT('Data - Overview'!$B96,"0")&amp;" "</f>
        <v xml:space="preserve">Age 0-4 </v>
      </c>
      <c r="L96" s="61" t="str">
        <f>"Index: "&amp;TEXT('Data - Overview'!$H96,"0")&amp;""</f>
        <v>Index: 105</v>
      </c>
      <c r="M96" s="61" t="str">
        <f>'Data - Overview'!$K96&amp;CHAR(10)&amp;'Data - Overview'!$L96</f>
        <v>Age 0-4 
Index: 105</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0.15988990825688071</v>
      </c>
      <c r="F97" s="69">
        <f>RANK('Data - Overview'!$E97,'Data - Overview'!$E$96:$E$103)</f>
        <v>3</v>
      </c>
      <c r="G97" s="68">
        <f>INDEX('Data - Knowledge'!$G:$G,MATCH('Data - Overview'!$A97,'Data - Knowledge'!$A:$A,0))</f>
        <v>0.15599186602315032</v>
      </c>
      <c r="H97" s="70">
        <f>INDEX('Data - Knowledge'!$J:$J,MATCH('Data - Overview'!$A97,'Data - Knowledge'!$A:$A,0))</f>
        <v>102.49887531517309</v>
      </c>
      <c r="I97" s="70">
        <f>RANK('Data - Overview'!$H97,'Data - Overview'!$H$96:$H$103)</f>
        <v>3</v>
      </c>
      <c r="J97" s="70">
        <f>'Data - Overview'!$H97-100</f>
        <v>2.4988753151730947</v>
      </c>
      <c r="K97" s="1" t="str">
        <f>"" &amp;TEXT('Data - Overview'!$B97,"0")&amp;" "</f>
        <v xml:space="preserve">Age 5-17 </v>
      </c>
      <c r="L97" s="1" t="str">
        <f>"Index: "&amp;TEXT('Data - Overview'!$H97,"0")&amp;""</f>
        <v>Index: 102</v>
      </c>
      <c r="M97" s="1" t="str">
        <f>'Data - Overview'!$K97&amp;CHAR(10)&amp;'Data - Overview'!$L97</f>
        <v>Age 5-17 
Index: 102</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7.0798165137614694E-2</v>
      </c>
      <c r="F98" s="85">
        <f>RANK('Data - Overview'!$E98,'Data - Overview'!$E$96:$E$103)</f>
        <v>7</v>
      </c>
      <c r="G98" s="84">
        <f>INDEX('Data - Knowledge'!$G:$G,MATCH('Data - Overview'!$A98,'Data - Knowledge'!$A:$A,0))</f>
        <v>7.2341385999454069E-2</v>
      </c>
      <c r="H98" s="75">
        <f>INDEX('Data - Knowledge'!$J:$J,MATCH('Data - Overview'!$A98,'Data - Knowledge'!$A:$A,0))</f>
        <v>97.866752425988878</v>
      </c>
      <c r="I98" s="75">
        <f>RANK('Data - Overview'!$H98,'Data - Overview'!$H$96:$H$103)</f>
        <v>6</v>
      </c>
      <c r="J98" s="75">
        <f>'Data - Overview'!$H98-100</f>
        <v>-2.1332475740111221</v>
      </c>
      <c r="K98" s="72" t="str">
        <f>"" &amp;TEXT('Data - Overview'!$B98,"0")&amp;" "</f>
        <v xml:space="preserve">Age 18-24 </v>
      </c>
      <c r="L98" s="72" t="str">
        <f>"Index: "&amp;TEXT('Data - Overview'!$H98,"0")&amp;""</f>
        <v>Index: 98</v>
      </c>
      <c r="M98" s="72" t="str">
        <f>'Data - Overview'!$K98&amp;CHAR(10)&amp;'Data - Overview'!$L98</f>
        <v>Age 18-24 
Index: 98</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0.12149541284403671</v>
      </c>
      <c r="F99" s="69">
        <f>RANK('Data - Overview'!$E99,'Data - Overview'!$E$96:$E$103)</f>
        <v>4</v>
      </c>
      <c r="G99" s="68">
        <f>INDEX('Data - Knowledge'!$G:$G,MATCH('Data - Overview'!$A99,'Data - Knowledge'!$A:$A,0))</f>
        <v>0.11770483043809059</v>
      </c>
      <c r="H99" s="70">
        <f>INDEX('Data - Knowledge'!$J:$J,MATCH('Data - Overview'!$A99,'Data - Knowledge'!$A:$A,0))</f>
        <v>103.22041363284565</v>
      </c>
      <c r="I99" s="70">
        <f>RANK('Data - Overview'!$H99,'Data - Overview'!$H$96:$H$103)</f>
        <v>2</v>
      </c>
      <c r="J99" s="70">
        <f>'Data - Overview'!$H99-100</f>
        <v>3.2204136328456485</v>
      </c>
      <c r="K99" s="1" t="str">
        <f>"" &amp;TEXT('Data - Overview'!$B99,"0")&amp;" "</f>
        <v xml:space="preserve">Age 25-34 </v>
      </c>
      <c r="L99" s="1" t="str">
        <f>"Index: "&amp;TEXT('Data - Overview'!$H99,"0")&amp;""</f>
        <v>Index: 103</v>
      </c>
      <c r="M99" s="1" t="str">
        <f>'Data - Overview'!$K99&amp;CHAR(10)&amp;'Data - Overview'!$L99</f>
        <v>Age 25-34 
Index: 103</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0.18546788990825686</v>
      </c>
      <c r="F100" s="85">
        <f>RANK('Data - Overview'!$E100,'Data - Overview'!$E$96:$E$103)</f>
        <v>2</v>
      </c>
      <c r="G100" s="84">
        <f>INDEX('Data - Knowledge'!$G:$G,MATCH('Data - Overview'!$A100,'Data - Knowledge'!$A:$A,0))</f>
        <v>0.18513943338037742</v>
      </c>
      <c r="H100" s="75">
        <f>INDEX('Data - Knowledge'!$J:$J,MATCH('Data - Overview'!$A100,'Data - Knowledge'!$A:$A,0))</f>
        <v>100.17741035601237</v>
      </c>
      <c r="I100" s="75">
        <f>RANK('Data - Overview'!$H100,'Data - Overview'!$H$96:$H$103)</f>
        <v>4</v>
      </c>
      <c r="J100" s="75">
        <f>'Data - Overview'!$H100-100</f>
        <v>0.17741035601237343</v>
      </c>
      <c r="K100" s="72" t="str">
        <f>"" &amp;TEXT('Data - Overview'!$B100,"0")&amp;" "</f>
        <v xml:space="preserve">Age 35-49 </v>
      </c>
      <c r="L100" s="72" t="str">
        <f>"Index: "&amp;TEXT('Data - Overview'!$H100,"0")&amp;""</f>
        <v>Index: 100</v>
      </c>
      <c r="M100" s="72" t="str">
        <f>'Data - Overview'!$K100&amp;CHAR(10)&amp;'Data - Overview'!$L100</f>
        <v>Age 35-49 
Index: 100</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0.20511009174311928</v>
      </c>
      <c r="F101" s="69">
        <f>RANK('Data - Overview'!$E101,'Data - Overview'!$E$96:$E$103)</f>
        <v>1</v>
      </c>
      <c r="G101" s="68">
        <f>INDEX('Data - Knowledge'!$G:$G,MATCH('Data - Overview'!$A101,'Data - Knowledge'!$A:$A,0))</f>
        <v>0.20978183169840689</v>
      </c>
      <c r="H101" s="70">
        <f>INDEX('Data - Knowledge'!$J:$J,MATCH('Data - Overview'!$A101,'Data - Knowledge'!$A:$A,0))</f>
        <v>97.773048353394145</v>
      </c>
      <c r="I101" s="70">
        <f>RANK('Data - Overview'!$H101,'Data - Overview'!$H$96:$H$103)</f>
        <v>7</v>
      </c>
      <c r="J101" s="70">
        <f>'Data - Overview'!$H101-100</f>
        <v>-2.2269516466058548</v>
      </c>
      <c r="K101" s="1" t="str">
        <f>"" &amp;TEXT('Data - Overview'!$B101,"0")&amp;" "</f>
        <v xml:space="preserve">Age 50-64 </v>
      </c>
      <c r="L101" s="1" t="str">
        <f>"Index: "&amp;TEXT('Data - Overview'!$H101,"0")&amp;""</f>
        <v>Index: 98</v>
      </c>
      <c r="M101" s="1" t="str">
        <f>'Data - Overview'!$K101&amp;CHAR(10)&amp;'Data - Overview'!$L101</f>
        <v>Age 50-64 
Index: 98</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0.10862385321100917</v>
      </c>
      <c r="F102" s="85">
        <f>RANK('Data - Overview'!$E102,'Data - Overview'!$E$96:$E$103)</f>
        <v>5</v>
      </c>
      <c r="G102" s="84">
        <f>INDEX('Data - Knowledge'!$G:$G,MATCH('Data - Overview'!$A102,'Data - Knowledge'!$A:$A,0))</f>
        <v>0.11245917039824832</v>
      </c>
      <c r="H102" s="75">
        <f>INDEX('Data - Knowledge'!$J:$J,MATCH('Data - Overview'!$A102,'Data - Knowledge'!$A:$A,0))</f>
        <v>96.58959142802027</v>
      </c>
      <c r="I102" s="75">
        <f>RANK('Data - Overview'!$H102,'Data - Overview'!$H$96:$H$103)</f>
        <v>8</v>
      </c>
      <c r="J102" s="75">
        <f>'Data - Overview'!$H102-100</f>
        <v>-3.4104085719797297</v>
      </c>
      <c r="K102" s="72" t="str">
        <f>"" &amp;TEXT('Data - Overview'!$B102,"0")&amp;" "</f>
        <v xml:space="preserve">Aged 65-74 </v>
      </c>
      <c r="L102" s="72" t="str">
        <f>"Index: "&amp;TEXT('Data - Overview'!$H102,"0")&amp;""</f>
        <v>Index: 97</v>
      </c>
      <c r="M102" s="72" t="str">
        <f>'Data - Overview'!$K102&amp;CHAR(10)&amp;'Data - Overview'!$L102</f>
        <v>Aged 65-74 
Index: 97</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9.3788990825688062E-2</v>
      </c>
      <c r="F103" s="115">
        <f>RANK('Data - Overview'!$E103,'Data - Overview'!$E$96:$E$103)</f>
        <v>6</v>
      </c>
      <c r="G103" s="111">
        <f>INDEX('Data - Knowledge'!$G:$G,MATCH('Data - Overview'!$A103,'Data - Knowledge'!$A:$A,0))</f>
        <v>9.4001954361449411E-2</v>
      </c>
      <c r="H103" s="112">
        <f>INDEX('Data - Knowledge'!$J:$J,MATCH('Data - Overview'!$A103,'Data - Knowledge'!$A:$A,0))</f>
        <v>99.773447757328029</v>
      </c>
      <c r="I103" s="112">
        <f>RANK('Data - Overview'!$H103,'Data - Overview'!$H$96:$H$103)</f>
        <v>5</v>
      </c>
      <c r="J103" s="112">
        <f>'Data - Overview'!$H103-100</f>
        <v>-0.22655224267197127</v>
      </c>
      <c r="K103" s="108" t="str">
        <f>"" &amp;TEXT('Data - Overview'!$B103,"0")&amp;" "</f>
        <v xml:space="preserve">Aged 75 plus </v>
      </c>
      <c r="L103" s="108" t="str">
        <f>"Index: "&amp;TEXT('Data - Overview'!$H103,"0")&amp;""</f>
        <v>Index: 100</v>
      </c>
      <c r="M103" s="108" t="str">
        <f>'Data - Overview'!$K103&amp;CHAR(10)&amp;'Data - Overview'!$L103</f>
        <v>Aged 75 plus 
Index: 100</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42.411105504587155</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0.27668807339449547</v>
      </c>
      <c r="E115" s="63">
        <f>RANK('Data - Overview'!$D115,'Data - Overview'!$D$115:$D$119)</f>
        <v>2</v>
      </c>
      <c r="F115" s="62">
        <f>INDEX('Data - Knowledge'!$G:$G,MATCH('Data - Overview'!$A115,'Data - Knowledge'!$A:$A,0))</f>
        <v>0.30298150180916372</v>
      </c>
      <c r="G115" s="64">
        <f>INDEX('Data - Knowledge'!$J:$J,MATCH('Data - Overview'!$A115,'Data - Knowledge'!$A:$A,0))</f>
        <v>91.321771046197568</v>
      </c>
      <c r="H115" s="64">
        <f>RANK('Data - Overview'!$G115,'Data - Overview'!$G$115:$G$119)</f>
        <v>5</v>
      </c>
      <c r="I115" s="64">
        <f>'Data - Overview'!$G115-100</f>
        <v>-8.6782289538024315</v>
      </c>
      <c r="J115" s="61" t="str">
        <f>"" &amp;TEXT('Data - Overview'!$B115,"0")&amp;" "</f>
        <v xml:space="preserve">Couple, no children </v>
      </c>
      <c r="K115" s="61" t="str">
        <f>"Index: "&amp;TEXT('Data - Overview'!$G115,"0")&amp;""</f>
        <v>Index: 91</v>
      </c>
      <c r="L115" s="61" t="str">
        <f>'Data - Overview'!$J115&amp;CHAR(10)&amp;'Data - Overview'!$K115</f>
        <v>Couple, no children 
Index: 91</v>
      </c>
      <c r="M115" s="61">
        <v>1</v>
      </c>
    </row>
    <row r="116" spans="1:13">
      <c r="A116" s="86" t="s">
        <v>159</v>
      </c>
      <c r="B116" s="1" t="str">
        <f>INDEX('Data - Knowledge'!$D:$D,MATCH('Data - Overview'!$A116,'Data - Knowledge'!$A:$A,0))</f>
        <v>Couple with children</v>
      </c>
      <c r="C116" s="1" t="s">
        <v>160</v>
      </c>
      <c r="D116" s="68">
        <f>INDEX('Data - Knowledge'!$E:$E,MATCH('Data - Overview'!$A116,'Data - Knowledge'!$A:$A,0))</f>
        <v>0.18937614678899084</v>
      </c>
      <c r="E116" s="69">
        <f>RANK('Data - Overview'!$D116,'Data - Overview'!$D$115:$D$119)</f>
        <v>3</v>
      </c>
      <c r="F116" s="68">
        <f>INDEX('Data - Knowledge'!$G:$G,MATCH('Data - Overview'!$A116,'Data - Knowledge'!$A:$A,0))</f>
        <v>0.18888569744277756</v>
      </c>
      <c r="G116" s="70">
        <f>INDEX('Data - Knowledge'!$J:$J,MATCH('Data - Overview'!$A116,'Data - Knowledge'!$A:$A,0))</f>
        <v>100.25965404096404</v>
      </c>
      <c r="H116" s="70">
        <f>RANK('Data - Overview'!$G116,'Data - Overview'!$G$115:$G$119)</f>
        <v>4</v>
      </c>
      <c r="I116" s="70">
        <f>'Data - Overview'!$G116-100</f>
        <v>0.25965404096403688</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3.7963302752293586E-2</v>
      </c>
      <c r="E117" s="85">
        <f>RANK('Data - Overview'!$D117,'Data - Overview'!$D$115:$D$119)</f>
        <v>5</v>
      </c>
      <c r="F117" s="84">
        <f>INDEX('Data - Knowledge'!$G:$G,MATCH('Data - Overview'!$A117,'Data - Knowledge'!$A:$A,0))</f>
        <v>3.043571225294606E-2</v>
      </c>
      <c r="G117" s="75">
        <f>INDEX('Data - Knowledge'!$J:$J,MATCH('Data - Overview'!$A117,'Data - Knowledge'!$A:$A,0))</f>
        <v>124.73275616744893</v>
      </c>
      <c r="H117" s="75">
        <f>RANK('Data - Overview'!$G117,'Data - Overview'!$G$115:$G$119)</f>
        <v>1</v>
      </c>
      <c r="I117" s="75">
        <f>'Data - Overview'!$G117-100</f>
        <v>24.732756167448926</v>
      </c>
      <c r="J117" s="72" t="str">
        <f>"" &amp;TEXT('Data - Overview'!$B117,"0")&amp;" "</f>
        <v xml:space="preserve">Single parent </v>
      </c>
      <c r="K117" s="72" t="str">
        <f>"Index: "&amp;TEXT('Data - Overview'!$G117,"0")&amp;""</f>
        <v>Index: 125</v>
      </c>
      <c r="L117" s="72" t="str">
        <f>'Data - Overview'!$J117&amp;CHAR(10)&amp;'Data - Overview'!$K117</f>
        <v>Single parent 
Index: 125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0.1734678899082569</v>
      </c>
      <c r="E118" s="69">
        <f>RANK('Data - Overview'!$D118,'Data - Overview'!$D$115:$D$119)</f>
        <v>4</v>
      </c>
      <c r="F118" s="68">
        <f>INDEX('Data - Knowledge'!$G:$G,MATCH('Data - Overview'!$A118,'Data - Knowledge'!$A:$A,0))</f>
        <v>0.16054127681076091</v>
      </c>
      <c r="G118" s="70">
        <f>INDEX('Data - Knowledge'!$J:$J,MATCH('Data - Overview'!$A118,'Data - Knowledge'!$A:$A,0))</f>
        <v>108.05189378974065</v>
      </c>
      <c r="H118" s="70">
        <f>RANK('Data - Overview'!$G118,'Data - Overview'!$G$115:$G$119)</f>
        <v>2</v>
      </c>
      <c r="I118" s="70">
        <f>'Data - Overview'!$G118-100</f>
        <v>8.051893789740646</v>
      </c>
      <c r="J118" s="1" t="str">
        <f>"" &amp;TEXT('Data - Overview'!$B118,"0")&amp;" "</f>
        <v xml:space="preserve">Single person, no children </v>
      </c>
      <c r="K118" s="1" t="str">
        <f>"Index: "&amp;TEXT('Data - Overview'!$G118,"0")&amp;""</f>
        <v>Index: 108</v>
      </c>
      <c r="L118" s="1" t="str">
        <f>'Data - Overview'!$J118&amp;CHAR(10)&amp;'Data - Overview'!$K118</f>
        <v>Single person, no children 
Index: 108</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0.32258715596330273</v>
      </c>
      <c r="E119" s="89">
        <f>RANK('Data - Overview'!$D119,'Data - Overview'!$D$115:$D$119)</f>
        <v>1</v>
      </c>
      <c r="F119" s="88">
        <f>INDEX('Data - Knowledge'!$G:$G,MATCH('Data - Overview'!$A119,'Data - Knowledge'!$A:$A,0))</f>
        <v>0.31733822940079798</v>
      </c>
      <c r="G119" s="80">
        <f>INDEX('Data - Knowledge'!$J:$J,MATCH('Data - Overview'!$A119,'Data - Knowledge'!$A:$A,0))</f>
        <v>101.65404797663864</v>
      </c>
      <c r="H119" s="80">
        <f>RANK('Data - Overview'!$G119,'Data - Overview'!$G$115:$G$119)</f>
        <v>3</v>
      </c>
      <c r="I119" s="80">
        <f>'Data - Overview'!$G119-100</f>
        <v>1.6540479766386369</v>
      </c>
      <c r="J119" s="57" t="str">
        <f>"" &amp;TEXT('Data - Overview'!$B119,"0")&amp;" "</f>
        <v xml:space="preserve">Other: two or more adults, may include a couple, may have children </v>
      </c>
      <c r="K119" s="57" t="str">
        <f>"Index: "&amp;TEXT('Data - Overview'!$G119,"0")&amp;""</f>
        <v>Index: 102</v>
      </c>
      <c r="L119" s="57" t="str">
        <f>'Data - Overview'!$J119&amp;CHAR(10)&amp;'Data - Overview'!$K119</f>
        <v>Other: two or more adults, may include a couple, may have children 
Index: 102</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24.732756167448926</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0.71279816513761463</v>
      </c>
      <c r="E128" s="63">
        <f>RANK('Data - Overview'!$D128,'Data - Overview'!$D$128:$D$131)</f>
        <v>1</v>
      </c>
      <c r="F128" s="62">
        <f>INDEX('Data - Knowledge'!$G:$G,MATCH('Data - Overview'!$A128,'Data - Knowledge'!$A:$A,0))</f>
        <v>0.72502948385110844</v>
      </c>
      <c r="G128" s="64">
        <f>INDEX('Data - Knowledge'!$J:$J,MATCH('Data - Overview'!$A128,'Data - Knowledge'!$A:$A,0))</f>
        <v>98.312990163030989</v>
      </c>
      <c r="H128" s="64">
        <f>RANK('Data - Overview'!$G128,'Data - Overview'!$G$128:$G$131)</f>
        <v>4</v>
      </c>
      <c r="I128" s="64">
        <f>'Data - Overview'!$G128 - 100</f>
        <v>-1.6870098369690112</v>
      </c>
      <c r="J128" s="61" t="str">
        <f>"" &amp;TEXT('Data - Overview'!$C128,"0")&amp;" "</f>
        <v xml:space="preserve">0 </v>
      </c>
      <c r="K128" s="61" t="str">
        <f>"Index: "&amp;TEXT('Data - Overview'!$G128,"0")&amp;""</f>
        <v>Index: 98</v>
      </c>
      <c r="L128" s="61" t="str">
        <f>'Data - Overview'!$J128&amp;CHAR(10)&amp;'Data - Overview'!$K128</f>
        <v>0 
Index: 98</v>
      </c>
      <c r="M128" s="61">
        <v>1</v>
      </c>
    </row>
    <row r="129" spans="1:13">
      <c r="A129" s="86" t="s">
        <v>170</v>
      </c>
      <c r="B129" s="1" t="str">
        <f>INDEX('Data - Knowledge'!$D:$D,MATCH('Data - Overview'!$A129,'Data - Knowledge'!$A:$A,0))</f>
        <v>Children at home : 1</v>
      </c>
      <c r="C129" s="1">
        <v>1</v>
      </c>
      <c r="D129" s="68">
        <f>INDEX('Data - Knowledge'!$E:$E,MATCH('Data - Overview'!$A129,'Data - Knowledge'!$A:$A,0))</f>
        <v>0.13135779816513762</v>
      </c>
      <c r="E129" s="69">
        <f>RANK('Data - Overview'!$D129,'Data - Overview'!$D$128:$D$131)</f>
        <v>2</v>
      </c>
      <c r="F129" s="68">
        <f>INDEX('Data - Knowledge'!$G:$G,MATCH('Data - Overview'!$A129,'Data - Knowledge'!$A:$A,0))</f>
        <v>0.12684393857555221</v>
      </c>
      <c r="G129" s="70">
        <f>INDEX('Data - Knowledge'!$J:$J,MATCH('Data - Overview'!$A129,'Data - Knowledge'!$A:$A,0))</f>
        <v>103.55859305558918</v>
      </c>
      <c r="H129" s="70">
        <f>RANK('Data - Overview'!$G129,'Data - Overview'!$G$128:$G$131)</f>
        <v>2</v>
      </c>
      <c r="I129" s="70">
        <f>'Data - Overview'!$G129 - 100</f>
        <v>3.5585930555891849</v>
      </c>
      <c r="J129" s="1" t="str">
        <f>"" &amp;TEXT('Data - Overview'!$C129,"0")&amp;" "</f>
        <v xml:space="preserve">1 </v>
      </c>
      <c r="K129" s="1" t="str">
        <f>"Index: "&amp;TEXT('Data - Overview'!$G129,"0")&amp;""</f>
        <v>Index: 104</v>
      </c>
      <c r="L129" s="1" t="str">
        <f>'Data - Overview'!$J129&amp;CHAR(10)&amp;'Data - Overview'!$K129</f>
        <v>1 
Index: 104</v>
      </c>
      <c r="M129" s="1">
        <v>2</v>
      </c>
    </row>
    <row r="130" spans="1:13">
      <c r="A130" s="56" t="s">
        <v>171</v>
      </c>
      <c r="B130" s="72" t="str">
        <f>INDEX('Data - Knowledge'!$D:$D,MATCH('Data - Overview'!$A130,'Data - Knowledge'!$A:$A,0))</f>
        <v>Children at home : 2</v>
      </c>
      <c r="C130" s="72">
        <v>2</v>
      </c>
      <c r="D130" s="84">
        <f>INDEX('Data - Knowledge'!$E:$E,MATCH('Data - Overview'!$A130,'Data - Knowledge'!$A:$A,0))</f>
        <v>0.11157798165137615</v>
      </c>
      <c r="E130" s="85">
        <f>RANK('Data - Overview'!$D130,'Data - Overview'!$D$128:$D$131)</f>
        <v>3</v>
      </c>
      <c r="F130" s="84">
        <f>INDEX('Data - Knowledge'!$G:$G,MATCH('Data - Overview'!$A130,'Data - Knowledge'!$A:$A,0))</f>
        <v>0.10787175846067174</v>
      </c>
      <c r="G130" s="75">
        <f>INDEX('Data - Knowledge'!$J:$J,MATCH('Data - Overview'!$A130,'Data - Knowledge'!$A:$A,0))</f>
        <v>103.43576784470019</v>
      </c>
      <c r="H130" s="75">
        <f>RANK('Data - Overview'!$G130,'Data - Overview'!$G$128:$G$131)</f>
        <v>3</v>
      </c>
      <c r="I130" s="75">
        <f>'Data - Overview'!$G130 - 100</f>
        <v>3.4357678447001945</v>
      </c>
      <c r="J130" s="72" t="str">
        <f>"" &amp;TEXT('Data - Overview'!$C130,"0")&amp;" "</f>
        <v xml:space="preserve">2 </v>
      </c>
      <c r="K130" s="72" t="str">
        <f>"Index: "&amp;TEXT('Data - Overview'!$G130,"0")&amp;""</f>
        <v>Index: 103</v>
      </c>
      <c r="L130" s="72" t="str">
        <f>'Data - Overview'!$J130&amp;CHAR(10)&amp;'Data - Overview'!$K130</f>
        <v>2 
Index: 103</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4.4596330275229357E-2</v>
      </c>
      <c r="E131" s="115">
        <f>RANK('Data - Overview'!$D131,'Data - Overview'!$D$128:$D$131)</f>
        <v>4</v>
      </c>
      <c r="F131" s="111">
        <f>INDEX('Data - Knowledge'!$G:$G,MATCH('Data - Overview'!$A131,'Data - Knowledge'!$A:$A,0))</f>
        <v>4.0459208149658213E-2</v>
      </c>
      <c r="G131" s="112">
        <f>INDEX('Data - Knowledge'!$J:$J,MATCH('Data - Overview'!$A131,'Data - Knowledge'!$A:$A,0))</f>
        <v>110.22541546109348</v>
      </c>
      <c r="H131" s="112">
        <f>RANK('Data - Overview'!$G131,'Data - Overview'!$G$128:$G$131)</f>
        <v>1</v>
      </c>
      <c r="I131" s="112">
        <f>'Data - Overview'!$G131 - 100</f>
        <v>10.225415461093476</v>
      </c>
      <c r="J131" s="108" t="str">
        <f>"" &amp;TEXT('Data - Overview'!$C131,"0")&amp;" "</f>
        <v xml:space="preserve">3+ </v>
      </c>
      <c r="K131" s="108" t="str">
        <f>"Index: "&amp;TEXT('Data - Overview'!$G131,"0")&amp;""</f>
        <v>Index: 110</v>
      </c>
      <c r="L131" s="108" t="str">
        <f>'Data - Overview'!$J131&amp;CHAR(10)&amp;'Data - Overview'!$K131</f>
        <v>3+ 
Index: 110</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0.20302752293577983</v>
      </c>
      <c r="E137" s="63">
        <f>RANK('Data - Overview'!$D137,'Data - Overview'!$D$137:$D$140)</f>
        <v>3</v>
      </c>
      <c r="F137" s="62">
        <f>INDEX('Data - Knowledge'!$G:$G,MATCH('Data - Overview'!$A137,'Data - Knowledge'!$A:$A,0))</f>
        <v>0.18364006353852674</v>
      </c>
      <c r="G137" s="64">
        <f>INDEX('Data - Knowledge'!$J:$J,MATCH('Data - Overview'!$A137,'Data - Knowledge'!$A:$A,0))</f>
        <v>110.55731468595668</v>
      </c>
      <c r="H137" s="64">
        <f>RANK('Data - Overview'!$G137,'Data - Overview'!$G$137:$G$140)</f>
        <v>1</v>
      </c>
      <c r="I137" s="61">
        <v>1</v>
      </c>
      <c r="J137" s="61" t="str">
        <f>"" &amp;TEXT('Data - Overview'!$C137,"0")&amp;" "</f>
        <v xml:space="preserve">1 person </v>
      </c>
      <c r="K137" s="61" t="str">
        <f>"Index: "&amp;TEXT('Data - Overview'!$G137,"0")&amp;""</f>
        <v>Index: 111</v>
      </c>
      <c r="L137" s="61" t="str">
        <f>'Data - Overview'!$J137&amp;CHAR(10)&amp;'Data - Overview'!$K137</f>
        <v>1 person 
Index: 111</v>
      </c>
    </row>
    <row r="138" spans="1:13">
      <c r="A138" s="1" t="s">
        <v>177</v>
      </c>
      <c r="B138" s="1" t="str">
        <f>INDEX('Data - Knowledge'!$D:$D,MATCH('Data - Overview'!$A138,'Data - Knowledge'!$A:$A,0))</f>
        <v>Household size : 2 persons</v>
      </c>
      <c r="C138" s="1" t="s">
        <v>178</v>
      </c>
      <c r="D138" s="68">
        <f>INDEX('Data - Knowledge'!$E:$E,MATCH('Data - Overview'!$A138,'Data - Knowledge'!$A:$A,0))</f>
        <v>0.37222935779816513</v>
      </c>
      <c r="E138" s="69">
        <f>RANK('Data - Overview'!$D138,'Data - Overview'!$D$137:$D$140)</f>
        <v>1</v>
      </c>
      <c r="F138" s="68">
        <f>INDEX('Data - Knowledge'!$G:$G,MATCH('Data - Overview'!$A138,'Data - Knowledge'!$A:$A,0))</f>
        <v>0.38787418326276724</v>
      </c>
      <c r="G138" s="70">
        <f>INDEX('Data - Knowledge'!$J:$J,MATCH('Data - Overview'!$A138,'Data - Knowledge'!$A:$A,0))</f>
        <v>95.966520552360805</v>
      </c>
      <c r="H138" s="70">
        <f>RANK('Data - Overview'!$G138,'Data - Overview'!$G$137:$G$140)</f>
        <v>4</v>
      </c>
      <c r="I138" s="1">
        <v>2</v>
      </c>
      <c r="J138" s="1" t="str">
        <f>"" &amp;TEXT('Data - Overview'!$C138,"0")&amp;" "</f>
        <v xml:space="preserve">2 people </v>
      </c>
      <c r="K138" s="1" t="str">
        <f>"Index: "&amp;TEXT('Data - Overview'!$G138,"0")&amp;""</f>
        <v>Index: 96</v>
      </c>
      <c r="L138" s="1" t="str">
        <f>'Data - Overview'!$J138&amp;CHAR(10)&amp;'Data - Overview'!$K138</f>
        <v>2 people 
Index: 96</v>
      </c>
    </row>
    <row r="139" spans="1:13">
      <c r="A139" s="72" t="s">
        <v>179</v>
      </c>
      <c r="B139" s="72" t="str">
        <f>INDEX('Data - Knowledge'!$D:$D,MATCH('Data - Overview'!$A139,'Data - Knowledge'!$A:$A,0))</f>
        <v>Household size : 3-4 persons</v>
      </c>
      <c r="C139" s="72" t="s">
        <v>180</v>
      </c>
      <c r="D139" s="84">
        <f>INDEX('Data - Knowledge'!$E:$E,MATCH('Data - Overview'!$A139,'Data - Knowledge'!$A:$A,0))</f>
        <v>0.3442018348623852</v>
      </c>
      <c r="E139" s="85">
        <f>RANK('Data - Overview'!$D139,'Data - Overview'!$D$137:$D$140)</f>
        <v>2</v>
      </c>
      <c r="F139" s="84">
        <f>INDEX('Data - Knowledge'!$G:$G,MATCH('Data - Overview'!$A139,'Data - Knowledge'!$A:$A,0))</f>
        <v>0.3470210449590253</v>
      </c>
      <c r="G139" s="75">
        <f>INDEX('Data - Knowledge'!$J:$J,MATCH('Data - Overview'!$A139,'Data - Knowledge'!$A:$A,0))</f>
        <v>99.187596793452983</v>
      </c>
      <c r="H139" s="75">
        <f>RANK('Data - Overview'!$G139,'Data - Overview'!$G$137:$G$140)</f>
        <v>2</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8.0559633027522948E-2</v>
      </c>
      <c r="E140" s="115">
        <f>RANK('Data - Overview'!$D140,'Data - Overview'!$D$137:$D$140)</f>
        <v>4</v>
      </c>
      <c r="F140" s="111">
        <f>INDEX('Data - Knowledge'!$G:$G,MATCH('Data - Overview'!$A140,'Data - Knowledge'!$A:$A,0))</f>
        <v>8.1627077053531491E-2</v>
      </c>
      <c r="G140" s="112">
        <f>INDEX('Data - Knowledge'!$J:$J,MATCH('Data - Overview'!$A140,'Data - Knowledge'!$A:$A,0))</f>
        <v>98.692291743696131</v>
      </c>
      <c r="H140" s="112">
        <f>RANK('Data - Overview'!$G140,'Data - Overview'!$G$137:$G$140)</f>
        <v>3</v>
      </c>
      <c r="I140" s="108">
        <v>4</v>
      </c>
      <c r="J140" s="108" t="str">
        <f>"" &amp;TEXT('Data - Overview'!$C140,"0")&amp;" "</f>
        <v xml:space="preserve">5+ people </v>
      </c>
      <c r="K140" s="108" t="str">
        <f>"Index: "&amp;TEXT('Data - Overview'!$G140,"0")&amp;""</f>
        <v>Index: 99</v>
      </c>
      <c r="L140" s="108" t="str">
        <f>'Data - Overview'!$J140&amp;CHAR(10)&amp;'Data - Overview'!$K140</f>
        <v>5+ people 
Index: 99</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0.19246788990825686</v>
      </c>
      <c r="E146" s="63">
        <f>RANK('Data - Overview'!$D146,'Data - Overview'!$D$146:$D$151)</f>
        <v>3</v>
      </c>
      <c r="F146" s="62">
        <f>INDEX('Data - Knowledge'!$G:$G,MATCH('Data - Overview'!$A146,'Data - Knowledge'!$A:$A,0))</f>
        <v>0.16121802891177203</v>
      </c>
      <c r="G146" s="64">
        <f>INDEX('Data - Knowledge'!$J:$J,MATCH('Data - Overview'!$A146,'Data - Knowledge'!$A:$A,0))</f>
        <v>119.3836019503666</v>
      </c>
      <c r="H146" s="64">
        <f>RANK('Data - Overview'!$G146,'Data - Overview'!$G$146:$G$151)</f>
        <v>1</v>
      </c>
      <c r="I146" s="64">
        <f xml:space="preserve"> 'Data - Overview'!$G146 - 100</f>
        <v>19.383601950366597</v>
      </c>
      <c r="J146" s="61" t="str">
        <f>"" &amp;TEXT('Data - Overview'!$C146,"0")&amp;" "</f>
        <v xml:space="preserve">&lt;20k </v>
      </c>
      <c r="K146" s="61" t="str">
        <f>"Index: "&amp;TEXT('Data - Overview'!$G146,"0")&amp;""</f>
        <v>Index: 119</v>
      </c>
      <c r="L146" s="61" t="str">
        <f>'Data - Overview'!$J146&amp;CHAR(10)&amp;'Data - Overview'!$K146</f>
        <v>&lt;20k 
Index: 119</v>
      </c>
      <c r="M146" s="61">
        <v>1</v>
      </c>
    </row>
    <row r="147" spans="1:13">
      <c r="A147" s="86" t="s">
        <v>186</v>
      </c>
      <c r="B147" s="1" t="str">
        <f>INDEX('Data - Knowledge'!$D:$D,MATCH('Data - Overview'!$A147,'Data - Knowledge'!$A:$A,0))</f>
        <v>£20,000-£40,000</v>
      </c>
      <c r="C147" s="1" t="s">
        <v>187</v>
      </c>
      <c r="D147" s="68">
        <f>INDEX('Data - Knowledge'!$E:$E,MATCH('Data - Overview'!$A147,'Data - Knowledge'!$A:$A,0))</f>
        <v>0.33477981651376149</v>
      </c>
      <c r="E147" s="69">
        <f>RANK('Data - Overview'!$D147,'Data - Overview'!$D$146:$D$151)</f>
        <v>1</v>
      </c>
      <c r="F147" s="68">
        <f>INDEX('Data - Knowledge'!$G:$G,MATCH('Data - Overview'!$A147,'Data - Knowledge'!$A:$A,0))</f>
        <v>0.31110931065925584</v>
      </c>
      <c r="G147" s="70">
        <f>INDEX('Data - Knowledge'!$J:$J,MATCH('Data - Overview'!$A147,'Data - Knowledge'!$A:$A,0))</f>
        <v>107.60842091300535</v>
      </c>
      <c r="H147" s="70">
        <f>RANK('Data - Overview'!$G147,'Data - Overview'!$G$146:$G$151)</f>
        <v>2</v>
      </c>
      <c r="I147" s="70">
        <f xml:space="preserve"> 'Data - Overview'!$G147 - 100</f>
        <v>7.6084209130053466</v>
      </c>
      <c r="J147" s="1" t="str">
        <f>"" &amp;TEXT('Data - Overview'!$C147,"0")&amp;" "</f>
        <v xml:space="preserve">20k - 40k </v>
      </c>
      <c r="K147" s="1" t="str">
        <f>"Index: "&amp;TEXT('Data - Overview'!$G147,"0")&amp;""</f>
        <v>Index: 108</v>
      </c>
      <c r="L147" s="1" t="str">
        <f>'Data - Overview'!$J147&amp;CHAR(10)&amp;'Data - Overview'!$K147</f>
        <v>20k - 40k 
Index: 108</v>
      </c>
      <c r="M147" s="1">
        <v>2</v>
      </c>
    </row>
    <row r="148" spans="1:13">
      <c r="A148" s="56" t="s">
        <v>188</v>
      </c>
      <c r="B148" s="72" t="str">
        <f>INDEX('Data - Knowledge'!$D:$D,MATCH('Data - Overview'!$A148,'Data - Knowledge'!$A:$A,0))</f>
        <v>£40,000-£60,000</v>
      </c>
      <c r="C148" s="72" t="s">
        <v>189</v>
      </c>
      <c r="D148" s="84">
        <f>INDEX('Data - Knowledge'!$E:$E,MATCH('Data - Overview'!$A148,'Data - Knowledge'!$A:$A,0))</f>
        <v>0.2057064220183486</v>
      </c>
      <c r="E148" s="85">
        <f>RANK('Data - Overview'!$D148,'Data - Overview'!$D$146:$D$151)</f>
        <v>2</v>
      </c>
      <c r="F148" s="84">
        <f>INDEX('Data - Knowledge'!$G:$G,MATCH('Data - Overview'!$A148,'Data - Knowledge'!$A:$A,0))</f>
        <v>0.21309835113457506</v>
      </c>
      <c r="G148" s="75">
        <f>INDEX('Data - Knowledge'!$J:$J,MATCH('Data - Overview'!$A148,'Data - Knowledge'!$A:$A,0))</f>
        <v>96.531212429908322</v>
      </c>
      <c r="H148" s="75">
        <f>RANK('Data - Overview'!$G148,'Data - Overview'!$G$146:$G$151)</f>
        <v>4</v>
      </c>
      <c r="I148" s="75">
        <f xml:space="preserve"> 'Data - Overview'!$G148 - 100</f>
        <v>-3.4687875700916777</v>
      </c>
      <c r="J148" s="72" t="str">
        <f>"" &amp;TEXT('Data - Overview'!$C148,"0")&amp;" "</f>
        <v xml:space="preserve">40k - 60k </v>
      </c>
      <c r="K148" s="72" t="str">
        <f>"Index: "&amp;TEXT('Data - Overview'!$G148,"0")&amp;""</f>
        <v>Index: 97</v>
      </c>
      <c r="L148" s="72" t="str">
        <f>'Data - Overview'!$J148&amp;CHAR(10)&amp;'Data - Overview'!$K148</f>
        <v>40k - 60k 
Index: 97</v>
      </c>
      <c r="M148" s="72">
        <v>3</v>
      </c>
    </row>
    <row r="149" spans="1:13">
      <c r="A149" s="86" t="s">
        <v>190</v>
      </c>
      <c r="B149" s="1" t="str">
        <f>INDEX('Data - Knowledge'!$D:$D,MATCH('Data - Overview'!$A149,'Data - Knowledge'!$A:$A,0))</f>
        <v>£60,000-£80,000</v>
      </c>
      <c r="C149" s="1" t="s">
        <v>191</v>
      </c>
      <c r="D149" s="68">
        <f>INDEX('Data - Knowledge'!$E:$E,MATCH('Data - Overview'!$A149,'Data - Knowledge'!$A:$A,0))</f>
        <v>0.13753211009174313</v>
      </c>
      <c r="E149" s="69">
        <f>RANK('Data - Overview'!$D149,'Data - Overview'!$D$146:$D$151)</f>
        <v>4</v>
      </c>
      <c r="F149" s="68">
        <f>INDEX('Data - Knowledge'!$G:$G,MATCH('Data - Overview'!$A149,'Data - Knowledge'!$A:$A,0))</f>
        <v>0.14212792500827628</v>
      </c>
      <c r="G149" s="70">
        <f>INDEX('Data - Knowledge'!$J:$J,MATCH('Data - Overview'!$A149,'Data - Knowledge'!$A:$A,0))</f>
        <v>96.766423687487489</v>
      </c>
      <c r="H149" s="70">
        <f>RANK('Data - Overview'!$G149,'Data - Overview'!$G$146:$G$151)</f>
        <v>3</v>
      </c>
      <c r="I149" s="70">
        <f xml:space="preserve"> 'Data - Overview'!$G149 - 100</f>
        <v>-3.2335763125125112</v>
      </c>
      <c r="J149" s="1" t="str">
        <f>"" &amp;TEXT('Data - Overview'!$C149,"0")&amp;" "</f>
        <v xml:space="preserve">60k - 80k </v>
      </c>
      <c r="K149" s="1" t="str">
        <f>"Index: "&amp;TEXT('Data - Overview'!$G149,"0")&amp;""</f>
        <v>Index: 97</v>
      </c>
      <c r="L149" s="1" t="str">
        <f>'Data - Overview'!$J149&amp;CHAR(10)&amp;'Data - Overview'!$K149</f>
        <v>60k - 80k 
Index: 97</v>
      </c>
      <c r="M149" s="1">
        <v>4</v>
      </c>
    </row>
    <row r="150" spans="1:13">
      <c r="A150" s="56" t="s">
        <v>192</v>
      </c>
      <c r="B150" s="72" t="str">
        <f>INDEX('Data - Knowledge'!$D:$D,MATCH('Data - Overview'!$A150,'Data - Knowledge'!$A:$A,0))</f>
        <v>£80,000-£100,000</v>
      </c>
      <c r="C150" s="72" t="s">
        <v>193</v>
      </c>
      <c r="D150" s="84">
        <f>INDEX('Data - Knowledge'!$E:$E,MATCH('Data - Overview'!$A150,'Data - Knowledge'!$A:$A,0))</f>
        <v>6.4972477064220172E-2</v>
      </c>
      <c r="E150" s="85">
        <f>RANK('Data - Overview'!$D150,'Data - Overview'!$D$146:$D$151)</f>
        <v>5</v>
      </c>
      <c r="F150" s="84">
        <f>INDEX('Data - Knowledge'!$G:$G,MATCH('Data - Overview'!$A150,'Data - Knowledge'!$A:$A,0))</f>
        <v>7.5628836850022363E-2</v>
      </c>
      <c r="G150" s="75">
        <f>INDEX('Data - Knowledge'!$J:$J,MATCH('Data - Overview'!$A150,'Data - Knowledge'!$A:$A,0))</f>
        <v>85.909660614066368</v>
      </c>
      <c r="H150" s="75">
        <f>RANK('Data - Overview'!$G150,'Data - Overview'!$G$146:$G$151)</f>
        <v>5</v>
      </c>
      <c r="I150" s="75">
        <f xml:space="preserve"> 'Data - Overview'!$G150 - 100</f>
        <v>-14.090339385933632</v>
      </c>
      <c r="J150" s="72" t="str">
        <f>"" &amp;TEXT('Data - Overview'!$C150,"0")&amp;" "</f>
        <v xml:space="preserve">80k - 100k </v>
      </c>
      <c r="K150" s="72" t="str">
        <f>"Index: "&amp;TEXT('Data - Overview'!$G150,"0")&amp;""</f>
        <v>Index: 86</v>
      </c>
      <c r="L150" s="72" t="str">
        <f>'Data - Overview'!$J150&amp;CHAR(10)&amp;'Data - Overview'!$K150</f>
        <v>80k - 100k 
Index: 86</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6.4559633027522947E-2</v>
      </c>
      <c r="E151" s="115">
        <f>RANK('Data - Overview'!$D151,'Data - Overview'!$D$146:$D$151)</f>
        <v>6</v>
      </c>
      <c r="F151" s="111">
        <f>INDEX('Data - Knowledge'!$G:$G,MATCH('Data - Overview'!$A151,'Data - Knowledge'!$A:$A,0))</f>
        <v>9.6759790682952054E-2</v>
      </c>
      <c r="G151" s="112">
        <f>INDEX('Data - Knowledge'!$J:$J,MATCH('Data - Overview'!$A151,'Data - Knowledge'!$A:$A,0))</f>
        <v>66.721550937478</v>
      </c>
      <c r="H151" s="112">
        <f>RANK('Data - Overview'!$G151,'Data - Overview'!$G$146:$G$151)</f>
        <v>6</v>
      </c>
      <c r="I151" s="112">
        <f xml:space="preserve"> 'Data - Overview'!$G151 - 100</f>
        <v>-33.278449062522</v>
      </c>
      <c r="J151" s="108" t="str">
        <f>"" &amp;TEXT('Data - Overview'!$C151,"0")&amp;" "</f>
        <v xml:space="preserve">100k+ </v>
      </c>
      <c r="K151" s="108" t="str">
        <f>"Index: "&amp;TEXT('Data - Overview'!$G151,"0")&amp;""</f>
        <v>Index: 67</v>
      </c>
      <c r="L151" s="108" t="str">
        <f>'Data - Overview'!$J151&amp;CHAR(10)&amp;'Data - Overview'!$K151</f>
        <v>100k+ 
Index: 67</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0.33477981651376149</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F677D-D4A2-4C85-84A2-93C5A37E76E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109</v>
      </c>
      <c r="K2" s="123">
        <f>'Input Sheet'!B8</f>
        <v>0</v>
      </c>
      <c r="L2" s="123">
        <f>'Input Sheet'!B9</f>
        <v>21</v>
      </c>
      <c r="M2" s="123">
        <f>'Input Sheet'!B10</f>
        <v>0</v>
      </c>
      <c r="N2" s="123">
        <f>'Input Sheet'!B11</f>
        <v>2</v>
      </c>
      <c r="O2" s="123">
        <f>'Input Sheet'!B12</f>
        <v>10</v>
      </c>
      <c r="P2" s="123">
        <f>'Input Sheet'!B13</f>
        <v>0</v>
      </c>
      <c r="Q2" s="123">
        <f>'Input Sheet'!B14</f>
        <v>1</v>
      </c>
      <c r="R2" s="123">
        <f>'Input Sheet'!B15</f>
        <v>0</v>
      </c>
      <c r="S2" s="123">
        <f>'Input Sheet'!B16</f>
        <v>1</v>
      </c>
      <c r="T2" s="123">
        <f>'Input Sheet'!B17</f>
        <v>17</v>
      </c>
      <c r="U2" s="123">
        <f>'Input Sheet'!B18</f>
        <v>0</v>
      </c>
      <c r="V2" s="123">
        <f>'Input Sheet'!B19</f>
        <v>2</v>
      </c>
      <c r="W2" s="123">
        <f>'Input Sheet'!B20</f>
        <v>0</v>
      </c>
      <c r="X2" s="123">
        <f>'Input Sheet'!B21</f>
        <v>8</v>
      </c>
      <c r="Y2" s="123">
        <f>'Input Sheet'!B22</f>
        <v>3</v>
      </c>
      <c r="Z2" s="123">
        <f>'Input Sheet'!B23</f>
        <v>7</v>
      </c>
      <c r="AA2" s="123">
        <f>'Input Sheet'!B24</f>
        <v>9</v>
      </c>
      <c r="AB2" s="123">
        <f>'Input Sheet'!B25</f>
        <v>0</v>
      </c>
      <c r="AC2" s="123">
        <f>'Input Sheet'!B26</f>
        <v>6</v>
      </c>
      <c r="AD2" s="123">
        <f>'Input Sheet'!B27</f>
        <v>5</v>
      </c>
      <c r="AE2" s="123">
        <f>'Input Sheet'!B28</f>
        <v>0</v>
      </c>
      <c r="AF2" s="123">
        <f>'Input Sheet'!B29</f>
        <v>0</v>
      </c>
      <c r="AG2" s="123">
        <f>'Input Sheet'!B30</f>
        <v>6</v>
      </c>
      <c r="AH2" s="123">
        <f>'Input Sheet'!B31</f>
        <v>0</v>
      </c>
      <c r="AI2" s="123">
        <f>'Input Sheet'!B32</f>
        <v>11</v>
      </c>
      <c r="AJ2" s="123">
        <f>'Input Sheet'!B32</f>
        <v>11</v>
      </c>
      <c r="AK2" s="123">
        <f>'Input Sheet'!B32</f>
        <v>11</v>
      </c>
      <c r="AL2" s="123">
        <f>'Input Sheet'!B32</f>
        <v>11</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0.19266055045871561</v>
      </c>
      <c r="M4" s="126">
        <f t="shared" si="0"/>
        <v>0</v>
      </c>
      <c r="N4" s="126">
        <f t="shared" si="0"/>
        <v>1.834862385321101E-2</v>
      </c>
      <c r="O4" s="126">
        <f t="shared" si="0"/>
        <v>9.1743119266055051E-2</v>
      </c>
      <c r="P4" s="126">
        <f t="shared" si="0"/>
        <v>0</v>
      </c>
      <c r="Q4" s="126">
        <f t="shared" si="0"/>
        <v>9.1743119266055051E-3</v>
      </c>
      <c r="R4" s="126">
        <f t="shared" si="0"/>
        <v>0</v>
      </c>
      <c r="S4" s="126">
        <f t="shared" si="0"/>
        <v>9.1743119266055051E-3</v>
      </c>
      <c r="T4" s="126">
        <f t="shared" si="0"/>
        <v>0.15596330275229359</v>
      </c>
      <c r="U4" s="126">
        <f t="shared" si="0"/>
        <v>0</v>
      </c>
      <c r="V4" s="126">
        <f t="shared" si="0"/>
        <v>1.834862385321101E-2</v>
      </c>
      <c r="W4" s="126">
        <f t="shared" si="0"/>
        <v>0</v>
      </c>
      <c r="X4" s="126">
        <f t="shared" si="0"/>
        <v>7.3394495412844041E-2</v>
      </c>
      <c r="Y4" s="126">
        <f t="shared" si="0"/>
        <v>2.7522935779816515E-2</v>
      </c>
      <c r="Z4" s="126">
        <f t="shared" si="0"/>
        <v>6.4220183486238536E-2</v>
      </c>
      <c r="AA4" s="126">
        <f t="shared" si="0"/>
        <v>8.2568807339449546E-2</v>
      </c>
      <c r="AB4" s="126">
        <f t="shared" si="0"/>
        <v>0</v>
      </c>
      <c r="AC4" s="126">
        <f t="shared" si="0"/>
        <v>5.5045871559633031E-2</v>
      </c>
      <c r="AD4" s="126">
        <f t="shared" si="0"/>
        <v>4.5871559633027525E-2</v>
      </c>
      <c r="AE4" s="126">
        <f t="shared" si="0"/>
        <v>0</v>
      </c>
      <c r="AF4" s="126">
        <f t="shared" si="0"/>
        <v>0</v>
      </c>
      <c r="AG4" s="126">
        <f t="shared" si="0"/>
        <v>5.5045871559633031E-2</v>
      </c>
      <c r="AH4" s="126">
        <f t="shared" si="0"/>
        <v>0</v>
      </c>
      <c r="AI4" s="126">
        <f t="shared" si="0"/>
        <v>0.10091743119266056</v>
      </c>
      <c r="AJ4" s="126">
        <f t="shared" si="0"/>
        <v>0.10091743119266056</v>
      </c>
      <c r="AK4" s="126">
        <f t="shared" si="0"/>
        <v>0.10091743119266056</v>
      </c>
      <c r="AL4" s="126">
        <f t="shared" si="0"/>
        <v>0.10091743119266056</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0.1356238532110092</v>
      </c>
      <c r="F9" s="128">
        <f t="shared" ref="F9:F72" si="2">SUMPRODUCT($K$2:$AI$2,$K9:$AI9)</f>
        <v>14.783000000000001</v>
      </c>
      <c r="G9" s="122">
        <f t="shared" ref="G9:G72" si="3">SUMPRODUCT($K$3:$AI$3,$K9:$AI9)/$J$3</f>
        <v>0.12982592244118041</v>
      </c>
      <c r="H9" s="128">
        <f t="shared" ref="H9:H72" si="4">SUMPRODUCT($K$3:$AI$3,$K9:$AI9)</f>
        <v>44706.595000000001</v>
      </c>
      <c r="I9" s="122">
        <f t="shared" ref="I9:I72" si="5">CORREL($K$4:$AI$4,$K9:$AI9)</f>
        <v>5.0305516840558262E-3</v>
      </c>
      <c r="J9" s="128">
        <f>$E9/$G9*100</f>
        <v>104.46592688178713</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7.7798165137614684E-3</v>
      </c>
      <c r="F10" s="128">
        <f t="shared" si="2"/>
        <v>0.84800000000000009</v>
      </c>
      <c r="G10" s="122">
        <f t="shared" si="3"/>
        <v>7.0691983342916383E-3</v>
      </c>
      <c r="H10" s="128">
        <f t="shared" si="4"/>
        <v>2434.335</v>
      </c>
      <c r="I10" s="122">
        <f t="shared" si="5"/>
        <v>4.7797394830693042E-2</v>
      </c>
      <c r="J10" s="128">
        <f t="shared" ref="J10:J73" si="6">$E10/$G10*100</f>
        <v>110.0523163428974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1.909174311926606E-2</v>
      </c>
      <c r="F11" s="128">
        <f t="shared" si="2"/>
        <v>2.0810000000000004</v>
      </c>
      <c r="G11" s="122">
        <f t="shared" si="3"/>
        <v>1.8556278640252298E-2</v>
      </c>
      <c r="H11" s="128">
        <f t="shared" si="4"/>
        <v>6390.0030000000006</v>
      </c>
      <c r="I11" s="122">
        <f t="shared" si="5"/>
        <v>2.636012688493268E-2</v>
      </c>
      <c r="J11" s="128">
        <f t="shared" si="6"/>
        <v>102.88562426440522</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2.3376146788990821E-2</v>
      </c>
      <c r="F12" s="128">
        <f t="shared" si="2"/>
        <v>2.5479999999999996</v>
      </c>
      <c r="G12" s="122">
        <f t="shared" si="3"/>
        <v>2.0246307621719261E-2</v>
      </c>
      <c r="H12" s="128">
        <f t="shared" si="4"/>
        <v>6971.978000000001</v>
      </c>
      <c r="I12" s="122">
        <f t="shared" si="5"/>
        <v>0.25820674659937287</v>
      </c>
      <c r="J12" s="128">
        <f t="shared" si="6"/>
        <v>115.45881464289329</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2.1146788990825689E-2</v>
      </c>
      <c r="F13" s="128">
        <f t="shared" si="2"/>
        <v>2.3050000000000002</v>
      </c>
      <c r="G13" s="122">
        <f t="shared" si="3"/>
        <v>1.9254357383885378E-2</v>
      </c>
      <c r="H13" s="128">
        <f t="shared" si="4"/>
        <v>6630.3920000000007</v>
      </c>
      <c r="I13" s="122">
        <f t="shared" si="5"/>
        <v>0.28739258361547698</v>
      </c>
      <c r="J13" s="128">
        <f t="shared" si="6"/>
        <v>109.82858876673885</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2.0458715596330279E-2</v>
      </c>
      <c r="F14" s="128">
        <f t="shared" si="2"/>
        <v>2.2300000000000004</v>
      </c>
      <c r="G14" s="122">
        <f t="shared" si="3"/>
        <v>1.9234430447383249E-2</v>
      </c>
      <c r="H14" s="128">
        <f t="shared" si="4"/>
        <v>6623.5300000000007</v>
      </c>
      <c r="I14" s="122">
        <f t="shared" si="5"/>
        <v>-7.1405734230607087E-3</v>
      </c>
      <c r="J14" s="128">
        <f t="shared" si="6"/>
        <v>106.36507097153786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5.4403669724770662E-3</v>
      </c>
      <c r="F15" s="128">
        <f t="shared" si="2"/>
        <v>0.59300000000000019</v>
      </c>
      <c r="G15" s="122">
        <f t="shared" si="3"/>
        <v>5.0529710359567661E-3</v>
      </c>
      <c r="H15" s="128">
        <f t="shared" si="4"/>
        <v>1740.0309999999999</v>
      </c>
      <c r="I15" s="122">
        <f t="shared" si="5"/>
        <v>4.3944625499849017E-2</v>
      </c>
      <c r="J15" s="128">
        <f t="shared" si="6"/>
        <v>107.66669616278431</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3.9293577981651374E-2</v>
      </c>
      <c r="F16" s="128">
        <f t="shared" si="2"/>
        <v>4.2829999999999995</v>
      </c>
      <c r="G16" s="122">
        <f t="shared" si="3"/>
        <v>3.8942423292039098E-2</v>
      </c>
      <c r="H16" s="128">
        <f t="shared" si="4"/>
        <v>13410.135</v>
      </c>
      <c r="I16" s="122">
        <f t="shared" si="5"/>
        <v>4.8173344612599915E-2</v>
      </c>
      <c r="J16" s="128">
        <f t="shared" si="6"/>
        <v>100.90172788421224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9.6605504587156006E-3</v>
      </c>
      <c r="F17" s="128">
        <f t="shared" si="2"/>
        <v>1.0530000000000004</v>
      </c>
      <c r="G17" s="122">
        <f t="shared" si="3"/>
        <v>8.80491523356507E-3</v>
      </c>
      <c r="H17" s="128">
        <f t="shared" si="4"/>
        <v>3032.0430000000001</v>
      </c>
      <c r="I17" s="122">
        <f t="shared" si="5"/>
        <v>-2.3553784364033766E-2</v>
      </c>
      <c r="J17" s="128">
        <f t="shared" si="6"/>
        <v>109.7176997444425</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1.5220183486238534E-2</v>
      </c>
      <c r="F18" s="128">
        <f t="shared" si="2"/>
        <v>1.6590000000000003</v>
      </c>
      <c r="G18" s="122">
        <f t="shared" si="3"/>
        <v>1.434271020275411E-2</v>
      </c>
      <c r="H18" s="128">
        <f t="shared" si="4"/>
        <v>4939.027</v>
      </c>
      <c r="I18" s="122">
        <f t="shared" si="5"/>
        <v>-0.12277540229627114</v>
      </c>
      <c r="J18" s="128">
        <f t="shared" si="6"/>
        <v>106.11790429479591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1.194495412844037E-2</v>
      </c>
      <c r="F19" s="128">
        <f t="shared" si="2"/>
        <v>1.3020000000000003</v>
      </c>
      <c r="G19" s="122">
        <f t="shared" si="3"/>
        <v>1.0960927290784593E-2</v>
      </c>
      <c r="H19" s="128">
        <f t="shared" si="4"/>
        <v>3774.4830000000006</v>
      </c>
      <c r="I19" s="122">
        <f t="shared" si="5"/>
        <v>0.19698468791094295</v>
      </c>
      <c r="J19" s="128">
        <f t="shared" si="6"/>
        <v>108.97758749374333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0.17916513761467889</v>
      </c>
      <c r="F20" s="128">
        <f t="shared" si="2"/>
        <v>19.529</v>
      </c>
      <c r="G20" s="122">
        <f t="shared" si="3"/>
        <v>0.17472912782627387</v>
      </c>
      <c r="H20" s="128">
        <f t="shared" si="4"/>
        <v>60169.373000000014</v>
      </c>
      <c r="I20" s="122">
        <f t="shared" si="5"/>
        <v>0.1244629695158294</v>
      </c>
      <c r="J20" s="128">
        <f t="shared" si="6"/>
        <v>102.53879238315409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3.0917431192660559E-3</v>
      </c>
      <c r="F21" s="128">
        <f t="shared" si="2"/>
        <v>0.33700000000000008</v>
      </c>
      <c r="G21" s="122">
        <f t="shared" si="3"/>
        <v>3.046129318906487E-3</v>
      </c>
      <c r="H21" s="128">
        <f t="shared" si="4"/>
        <v>1048.9590000000001</v>
      </c>
      <c r="I21" s="122">
        <f t="shared" si="5"/>
        <v>3.3663254446346026E-2</v>
      </c>
      <c r="J21" s="128">
        <f t="shared" si="6"/>
        <v>101.49743479623325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3.0009174311926609E-2</v>
      </c>
      <c r="F22" s="128">
        <f t="shared" si="2"/>
        <v>3.2710000000000004</v>
      </c>
      <c r="G22" s="122">
        <f t="shared" si="3"/>
        <v>2.6724092368988091E-2</v>
      </c>
      <c r="H22" s="128">
        <f t="shared" si="4"/>
        <v>9202.6550000000007</v>
      </c>
      <c r="I22" s="122">
        <f t="shared" si="5"/>
        <v>4.3911985446242705E-4</v>
      </c>
      <c r="J22" s="128">
        <f t="shared" si="6"/>
        <v>112.29258564736395</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9.1082568807339434E-2</v>
      </c>
      <c r="F23" s="128">
        <f t="shared" si="2"/>
        <v>9.927999999999999</v>
      </c>
      <c r="G23" s="122">
        <f t="shared" si="3"/>
        <v>8.9439841676394932E-2</v>
      </c>
      <c r="H23" s="128">
        <f t="shared" si="4"/>
        <v>30799.325000000004</v>
      </c>
      <c r="I23" s="122">
        <f t="shared" si="5"/>
        <v>2.3337887867913163E-2</v>
      </c>
      <c r="J23" s="128">
        <f t="shared" si="6"/>
        <v>101.83668385381104</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2.6669724770642198E-2</v>
      </c>
      <c r="F24" s="128">
        <f t="shared" si="2"/>
        <v>2.9069999999999996</v>
      </c>
      <c r="G24" s="122">
        <f t="shared" si="3"/>
        <v>2.4920193519534912E-2</v>
      </c>
      <c r="H24" s="128">
        <f t="shared" si="4"/>
        <v>8581.4680000000026</v>
      </c>
      <c r="I24" s="122">
        <f t="shared" si="5"/>
        <v>0.15321936321879737</v>
      </c>
      <c r="J24" s="128">
        <f t="shared" si="6"/>
        <v>107.02053637639624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1.0926605504587156E-2</v>
      </c>
      <c r="F25" s="128">
        <f t="shared" si="2"/>
        <v>1.1910000000000001</v>
      </c>
      <c r="G25" s="122">
        <f t="shared" si="3"/>
        <v>1.0892370730460744E-2</v>
      </c>
      <c r="H25" s="128">
        <f t="shared" si="4"/>
        <v>3750.8750000000009</v>
      </c>
      <c r="I25" s="122">
        <f t="shared" si="5"/>
        <v>0.19370516157369927</v>
      </c>
      <c r="J25" s="128">
        <f t="shared" si="6"/>
        <v>100.31430048584991</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5.0550458715596328E-3</v>
      </c>
      <c r="F26" s="128">
        <f t="shared" si="2"/>
        <v>0.55099999999999993</v>
      </c>
      <c r="G26" s="122">
        <f t="shared" si="3"/>
        <v>5.0388868561206659E-3</v>
      </c>
      <c r="H26" s="128">
        <f t="shared" si="4"/>
        <v>1735.1810000000003</v>
      </c>
      <c r="I26" s="122">
        <f t="shared" si="5"/>
        <v>0.24397143530736631</v>
      </c>
      <c r="J26" s="128">
        <f t="shared" si="6"/>
        <v>100.32068621305396</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1.0000000000000002E-3</v>
      </c>
      <c r="F27" s="128">
        <f t="shared" si="2"/>
        <v>0.10900000000000003</v>
      </c>
      <c r="G27" s="122">
        <f t="shared" si="3"/>
        <v>1.0219945521811604E-3</v>
      </c>
      <c r="H27" s="128">
        <f t="shared" si="4"/>
        <v>351.93200000000002</v>
      </c>
      <c r="I27" s="122">
        <f t="shared" si="5"/>
        <v>-0.15874714168196671</v>
      </c>
      <c r="J27" s="128">
        <f t="shared" si="6"/>
        <v>97.847879704033744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1.0981651376146789E-2</v>
      </c>
      <c r="F28" s="128">
        <f t="shared" si="2"/>
        <v>1.1970000000000001</v>
      </c>
      <c r="G28" s="122">
        <f t="shared" si="3"/>
        <v>1.1544662821830769E-2</v>
      </c>
      <c r="H28" s="128">
        <f t="shared" si="4"/>
        <v>3975.4969999999998</v>
      </c>
      <c r="I28" s="122">
        <f t="shared" si="5"/>
        <v>0.10547990061599707</v>
      </c>
      <c r="J28" s="128">
        <f t="shared" si="6"/>
        <v>95.12318848655039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7.0642201834862396E-3</v>
      </c>
      <c r="F29" s="128">
        <f t="shared" si="2"/>
        <v>0.77000000000000013</v>
      </c>
      <c r="G29" s="122">
        <f t="shared" si="3"/>
        <v>7.5321816249368399E-3</v>
      </c>
      <c r="H29" s="128">
        <f t="shared" si="4"/>
        <v>2593.7670000000003</v>
      </c>
      <c r="I29" s="122">
        <f t="shared" si="5"/>
        <v>0.13240720144130305</v>
      </c>
      <c r="J29" s="128">
        <f t="shared" si="6"/>
        <v>93.78717263134871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-0.15874714168196677</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9.0917431192660565E-3</v>
      </c>
      <c r="F31" s="128">
        <f t="shared" si="2"/>
        <v>0.99100000000000021</v>
      </c>
      <c r="G31" s="122">
        <f t="shared" si="3"/>
        <v>9.5585117813438338E-3</v>
      </c>
      <c r="H31" s="128">
        <f t="shared" si="4"/>
        <v>3291.55</v>
      </c>
      <c r="I31" s="122">
        <f t="shared" si="5"/>
        <v>0.12615389855134676</v>
      </c>
      <c r="J31" s="128">
        <f t="shared" si="6"/>
        <v>95.116722427556027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1.5697247706422019E-2</v>
      </c>
      <c r="F32" s="128">
        <f t="shared" si="2"/>
        <v>1.7110000000000001</v>
      </c>
      <c r="G32" s="122">
        <f t="shared" si="3"/>
        <v>1.6170046869827332E-2</v>
      </c>
      <c r="H32" s="128">
        <f t="shared" si="4"/>
        <v>5568.2849999999999</v>
      </c>
      <c r="I32" s="122">
        <f t="shared" si="5"/>
        <v>9.1254248108726232E-2</v>
      </c>
      <c r="J32" s="128">
        <f t="shared" si="6"/>
        <v>97.076080439274804</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7.9908256880733951E-3</v>
      </c>
      <c r="F33" s="128">
        <f t="shared" si="2"/>
        <v>0.87100000000000011</v>
      </c>
      <c r="G33" s="122">
        <f t="shared" si="3"/>
        <v>7.9948280568478153E-3</v>
      </c>
      <c r="H33" s="128">
        <f t="shared" si="4"/>
        <v>2753.0830000000001</v>
      </c>
      <c r="I33" s="122">
        <f t="shared" si="5"/>
        <v>-7.2819789762369408E-3</v>
      </c>
      <c r="J33" s="128">
        <f t="shared" si="6"/>
        <v>99.949938025609043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6.4155963302752278E-2</v>
      </c>
      <c r="F34" s="128">
        <f t="shared" si="2"/>
        <v>6.9929999999999986</v>
      </c>
      <c r="G34" s="122">
        <f t="shared" si="3"/>
        <v>5.8360807647854854E-2</v>
      </c>
      <c r="H34" s="128">
        <f t="shared" si="4"/>
        <v>20097.011000000002</v>
      </c>
      <c r="I34" s="122">
        <f t="shared" si="5"/>
        <v>0.11967552021149618</v>
      </c>
      <c r="J34" s="128">
        <f t="shared" si="6"/>
        <v>109.92987569648625</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1.0275229357798168E-3</v>
      </c>
      <c r="F35" s="128">
        <f t="shared" si="2"/>
        <v>0.11200000000000003</v>
      </c>
      <c r="G35" s="122">
        <f t="shared" si="3"/>
        <v>1.0438990817695538E-3</v>
      </c>
      <c r="H35" s="128">
        <f t="shared" si="4"/>
        <v>359.47500000000002</v>
      </c>
      <c r="I35" s="122">
        <f t="shared" si="5"/>
        <v>-4.9517457038411608E-2</v>
      </c>
      <c r="J35" s="128">
        <f t="shared" si="6"/>
        <v>98.431251997848562</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0.10900000000000003</v>
      </c>
      <c r="G36" s="122">
        <f t="shared" si="3"/>
        <v>1E-3</v>
      </c>
      <c r="H36" s="128">
        <f t="shared" si="4"/>
        <v>344.358</v>
      </c>
      <c r="I36" s="122">
        <f t="shared" si="5"/>
        <v>-0.15874714168196682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4.851376146788991E-2</v>
      </c>
      <c r="F37" s="128">
        <f t="shared" si="2"/>
        <v>5.2880000000000003</v>
      </c>
      <c r="G37" s="122">
        <f t="shared" si="3"/>
        <v>4.4351785060895925E-2</v>
      </c>
      <c r="H37" s="128">
        <f t="shared" si="4"/>
        <v>15272.892</v>
      </c>
      <c r="I37" s="122">
        <f t="shared" si="5"/>
        <v>0.12995787647720677</v>
      </c>
      <c r="J37" s="128">
        <f t="shared" si="6"/>
        <v>109.38401104099758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5.096330275229357E-2</v>
      </c>
      <c r="F38" s="128">
        <f t="shared" si="2"/>
        <v>5.5549999999999988</v>
      </c>
      <c r="G38" s="122">
        <f t="shared" si="3"/>
        <v>4.7773079179226276E-2</v>
      </c>
      <c r="H38" s="128">
        <f t="shared" si="4"/>
        <v>16451.042000000001</v>
      </c>
      <c r="I38" s="122">
        <f t="shared" si="5"/>
        <v>-2.4644106615406704E-2</v>
      </c>
      <c r="J38" s="128">
        <f t="shared" si="6"/>
        <v>106.67786884973187</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2.9633027522935791E-3</v>
      </c>
      <c r="F39" s="128">
        <f t="shared" si="2"/>
        <v>0.32300000000000012</v>
      </c>
      <c r="G39" s="122">
        <f t="shared" si="3"/>
        <v>2.5975786826500325E-3</v>
      </c>
      <c r="H39" s="128">
        <f t="shared" si="4"/>
        <v>894.49699999999996</v>
      </c>
      <c r="I39" s="122">
        <f t="shared" si="5"/>
        <v>-0.13258465280154266</v>
      </c>
      <c r="J39" s="128">
        <f t="shared" si="6"/>
        <v>114.07942219753811</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3.5412844036697257E-3</v>
      </c>
      <c r="F40" s="128">
        <f t="shared" si="2"/>
        <v>0.38600000000000012</v>
      </c>
      <c r="G40" s="122">
        <f t="shared" si="3"/>
        <v>2.8797152962904888E-3</v>
      </c>
      <c r="H40" s="128">
        <f t="shared" si="4"/>
        <v>991.65300000000013</v>
      </c>
      <c r="I40" s="122">
        <f t="shared" si="5"/>
        <v>0.10420749926264876</v>
      </c>
      <c r="J40" s="128">
        <f t="shared" si="6"/>
        <v>122.97342060971926</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2.990825688073395E-3</v>
      </c>
      <c r="F41" s="128">
        <f t="shared" si="2"/>
        <v>0.32600000000000007</v>
      </c>
      <c r="G41" s="122">
        <f t="shared" si="3"/>
        <v>3.0277008229807351E-3</v>
      </c>
      <c r="H41" s="128">
        <f t="shared" si="4"/>
        <v>1042.6130000000001</v>
      </c>
      <c r="I41" s="122">
        <f t="shared" si="5"/>
        <v>-0.1111409170087669</v>
      </c>
      <c r="J41" s="128">
        <f t="shared" si="6"/>
        <v>98.782074680977331</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7.6330275229357829E-3</v>
      </c>
      <c r="F42" s="128">
        <f t="shared" si="2"/>
        <v>0.83200000000000029</v>
      </c>
      <c r="G42" s="122">
        <f t="shared" si="3"/>
        <v>6.3439850388258738E-3</v>
      </c>
      <c r="H42" s="128">
        <f t="shared" si="4"/>
        <v>2184.6020000000003</v>
      </c>
      <c r="I42" s="122">
        <f t="shared" si="5"/>
        <v>0.17125384323511156</v>
      </c>
      <c r="J42" s="128">
        <f t="shared" si="6"/>
        <v>120.31912868994536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5.9449541284403683E-3</v>
      </c>
      <c r="F43" s="128">
        <f t="shared" si="2"/>
        <v>0.64800000000000013</v>
      </c>
      <c r="G43" s="122">
        <f t="shared" si="3"/>
        <v>5.7393962097584501E-3</v>
      </c>
      <c r="H43" s="128">
        <f t="shared" si="4"/>
        <v>1976.4070000000004</v>
      </c>
      <c r="I43" s="122">
        <f t="shared" si="5"/>
        <v>0.2458151734149927</v>
      </c>
      <c r="J43" s="128">
        <f t="shared" si="6"/>
        <v>103.58152514949947</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0.21920183486238537</v>
      </c>
      <c r="F44" s="128">
        <f t="shared" si="2"/>
        <v>23.893000000000004</v>
      </c>
      <c r="G44" s="122">
        <f t="shared" si="3"/>
        <v>0.18653765557936797</v>
      </c>
      <c r="H44" s="128">
        <f t="shared" si="4"/>
        <v>64235.733999999997</v>
      </c>
      <c r="I44" s="122">
        <f t="shared" si="5"/>
        <v>-4.8823606873110534E-2</v>
      </c>
      <c r="J44" s="128">
        <f t="shared" si="6"/>
        <v>117.51076970575491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0.23054128440366967</v>
      </c>
      <c r="F45" s="128">
        <f t="shared" si="2"/>
        <v>25.128999999999994</v>
      </c>
      <c r="G45" s="122">
        <f t="shared" si="3"/>
        <v>0.2151952735234843</v>
      </c>
      <c r="H45" s="128">
        <f t="shared" si="4"/>
        <v>74104.214000000007</v>
      </c>
      <c r="I45" s="122">
        <f t="shared" si="5"/>
        <v>6.8648562209922312E-2</v>
      </c>
      <c r="J45" s="128">
        <f t="shared" si="6"/>
        <v>107.13120257193319</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0.26876146788990829</v>
      </c>
      <c r="F46" s="128">
        <f t="shared" si="2"/>
        <v>29.295000000000005</v>
      </c>
      <c r="G46" s="122">
        <f t="shared" si="3"/>
        <v>0.27938740787204014</v>
      </c>
      <c r="H46" s="128">
        <f t="shared" si="4"/>
        <v>96209.28899999999</v>
      </c>
      <c r="I46" s="122">
        <f t="shared" si="5"/>
        <v>6.5415529844523604E-2</v>
      </c>
      <c r="J46" s="128">
        <f t="shared" si="6"/>
        <v>96.196700465828243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0.29124770642201836</v>
      </c>
      <c r="F47" s="128">
        <f t="shared" si="2"/>
        <v>31.746000000000002</v>
      </c>
      <c r="G47" s="122">
        <f t="shared" si="3"/>
        <v>0.30211903600322926</v>
      </c>
      <c r="H47" s="128">
        <f t="shared" si="4"/>
        <v>104037.10700000002</v>
      </c>
      <c r="I47" s="122">
        <f t="shared" si="5"/>
        <v>0.14759195781488579</v>
      </c>
      <c r="J47" s="128">
        <f t="shared" si="6"/>
        <v>96.401640318654174</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0.40438532110091741</v>
      </c>
      <c r="F48" s="128">
        <f t="shared" si="2"/>
        <v>44.077999999999996</v>
      </c>
      <c r="G48" s="122">
        <f t="shared" si="3"/>
        <v>0.42035953281178312</v>
      </c>
      <c r="H48" s="128">
        <f t="shared" si="4"/>
        <v>144754.16800000001</v>
      </c>
      <c r="I48" s="122">
        <f t="shared" si="5"/>
        <v>-6.0937285209091765E-2</v>
      </c>
      <c r="J48" s="128">
        <f t="shared" si="6"/>
        <v>96.199869287128024</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4.6357798165137624E-2</v>
      </c>
      <c r="F49" s="128">
        <f t="shared" si="2"/>
        <v>5.0530000000000008</v>
      </c>
      <c r="G49" s="122">
        <f t="shared" si="3"/>
        <v>3.8788836036915075E-2</v>
      </c>
      <c r="H49" s="128">
        <f t="shared" si="4"/>
        <v>13357.246000000001</v>
      </c>
      <c r="I49" s="122">
        <f t="shared" si="5"/>
        <v>0.15368377499460151</v>
      </c>
      <c r="J49" s="128">
        <f t="shared" si="6"/>
        <v>119.51324891785673</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1.9642201834862382E-2</v>
      </c>
      <c r="F50" s="128">
        <f t="shared" si="2"/>
        <v>2.1409999999999996</v>
      </c>
      <c r="G50" s="122">
        <f t="shared" si="3"/>
        <v>1.4211495013909942E-2</v>
      </c>
      <c r="H50" s="128">
        <f t="shared" si="4"/>
        <v>4893.8419999999996</v>
      </c>
      <c r="I50" s="122">
        <f t="shared" si="5"/>
        <v>0.40719762576657448</v>
      </c>
      <c r="J50" s="128">
        <f t="shared" si="6"/>
        <v>138.21348011336573</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0.21143119266055047</v>
      </c>
      <c r="F51" s="128">
        <f t="shared" si="2"/>
        <v>23.045999999999999</v>
      </c>
      <c r="G51" s="122">
        <f t="shared" si="3"/>
        <v>0.20031148107492786</v>
      </c>
      <c r="H51" s="128">
        <f t="shared" si="4"/>
        <v>68978.861000000004</v>
      </c>
      <c r="I51" s="122">
        <f t="shared" si="5"/>
        <v>0.15098987373013939</v>
      </c>
      <c r="J51" s="128">
        <f t="shared" si="6"/>
        <v>105.5512103080418</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0.18428440366972476</v>
      </c>
      <c r="F52" s="128">
        <f t="shared" si="2"/>
        <v>20.087</v>
      </c>
      <c r="G52" s="122">
        <f t="shared" si="3"/>
        <v>0.16209498254723281</v>
      </c>
      <c r="H52" s="128">
        <f t="shared" si="4"/>
        <v>55818.703999999998</v>
      </c>
      <c r="I52" s="122">
        <f t="shared" si="5"/>
        <v>0.29649623735627589</v>
      </c>
      <c r="J52" s="128">
        <f t="shared" si="6"/>
        <v>113.68914742072671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7.7733944954128442E-2</v>
      </c>
      <c r="F53" s="128">
        <f t="shared" si="2"/>
        <v>8.4730000000000008</v>
      </c>
      <c r="G53" s="122">
        <f t="shared" si="3"/>
        <v>6.8823645740769782E-2</v>
      </c>
      <c r="H53" s="128">
        <f t="shared" si="4"/>
        <v>23699.972999999998</v>
      </c>
      <c r="I53" s="122">
        <f t="shared" si="5"/>
        <v>0.11995369543635856</v>
      </c>
      <c r="J53" s="128">
        <f t="shared" si="6"/>
        <v>112.94656671766572</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3.6302752293577982E-2</v>
      </c>
      <c r="F54" s="128">
        <f t="shared" si="2"/>
        <v>3.9569999999999999</v>
      </c>
      <c r="G54" s="122">
        <f t="shared" si="3"/>
        <v>3.3393201261477885E-2</v>
      </c>
      <c r="H54" s="128">
        <f t="shared" si="4"/>
        <v>11499.216000000002</v>
      </c>
      <c r="I54" s="122">
        <f t="shared" si="5"/>
        <v>-0.18288997394330139</v>
      </c>
      <c r="J54" s="128">
        <f t="shared" si="6"/>
        <v>108.71300421099947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0.17619266055045871</v>
      </c>
      <c r="F55" s="128">
        <f t="shared" si="2"/>
        <v>19.204999999999998</v>
      </c>
      <c r="G55" s="122">
        <f t="shared" si="3"/>
        <v>0.17084342457558702</v>
      </c>
      <c r="H55" s="128">
        <f t="shared" si="4"/>
        <v>58831.299999999996</v>
      </c>
      <c r="I55" s="122">
        <f t="shared" si="5"/>
        <v>3.2245057510708795E-2</v>
      </c>
      <c r="J55" s="128">
        <f t="shared" si="6"/>
        <v>103.13107512809485</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0.24307339449541285</v>
      </c>
      <c r="F56" s="128">
        <f t="shared" si="2"/>
        <v>26.495000000000001</v>
      </c>
      <c r="G56" s="122">
        <f t="shared" si="3"/>
        <v>0.21211815900893838</v>
      </c>
      <c r="H56" s="128">
        <f t="shared" si="4"/>
        <v>73044.585000000006</v>
      </c>
      <c r="I56" s="122">
        <f t="shared" si="5"/>
        <v>4.9419960401460315E-2</v>
      </c>
      <c r="J56" s="128">
        <f t="shared" si="6"/>
        <v>114.59339248987639</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0.28142201834862385</v>
      </c>
      <c r="F57" s="128">
        <f t="shared" si="2"/>
        <v>30.674999999999997</v>
      </c>
      <c r="G57" s="122">
        <f t="shared" si="3"/>
        <v>0.25784976100453599</v>
      </c>
      <c r="H57" s="128">
        <f t="shared" si="4"/>
        <v>88792.627999999997</v>
      </c>
      <c r="I57" s="122">
        <f t="shared" si="5"/>
        <v>2.0741449422920184E-2</v>
      </c>
      <c r="J57" s="128">
        <f t="shared" si="6"/>
        <v>109.14185735610327</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0.32807339449541284</v>
      </c>
      <c r="F58" s="128">
        <f t="shared" si="2"/>
        <v>35.76</v>
      </c>
      <c r="G58" s="122">
        <f t="shared" si="3"/>
        <v>0.29780462774205912</v>
      </c>
      <c r="H58" s="128">
        <f t="shared" si="4"/>
        <v>102551.406</v>
      </c>
      <c r="I58" s="122">
        <f t="shared" si="5"/>
        <v>4.3988016461461298E-2</v>
      </c>
      <c r="J58" s="128">
        <f t="shared" si="6"/>
        <v>110.16396789494176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0.12805504587155961</v>
      </c>
      <c r="F59" s="128">
        <f t="shared" si="2"/>
        <v>13.957999999999998</v>
      </c>
      <c r="G59" s="122">
        <f t="shared" si="3"/>
        <v>0.11472561404120134</v>
      </c>
      <c r="H59" s="128">
        <f t="shared" si="4"/>
        <v>39506.683000000012</v>
      </c>
      <c r="I59" s="122">
        <f t="shared" si="5"/>
        <v>-3.7151773612798235E-2</v>
      </c>
      <c r="J59" s="128">
        <f t="shared" si="6"/>
        <v>111.61853169560834</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0.11526605504587158</v>
      </c>
      <c r="F60" s="128">
        <f t="shared" si="2"/>
        <v>12.564000000000002</v>
      </c>
      <c r="G60" s="122">
        <f t="shared" si="3"/>
        <v>9.9069352243885744E-2</v>
      </c>
      <c r="H60" s="128">
        <f t="shared" si="4"/>
        <v>34115.324000000008</v>
      </c>
      <c r="I60" s="122">
        <f t="shared" si="5"/>
        <v>8.6563084418797033E-4</v>
      </c>
      <c r="J60" s="128">
        <f t="shared" si="6"/>
        <v>116.348853035915</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0.10093577981651375</v>
      </c>
      <c r="F61" s="128">
        <f t="shared" si="2"/>
        <v>11.001999999999999</v>
      </c>
      <c r="G61" s="122">
        <f t="shared" si="3"/>
        <v>8.4653052927476644E-2</v>
      </c>
      <c r="H61" s="128">
        <f t="shared" si="4"/>
        <v>29150.956000000002</v>
      </c>
      <c r="I61" s="122">
        <f t="shared" si="5"/>
        <v>4.8380336115029419E-2</v>
      </c>
      <c r="J61" s="128">
        <f t="shared" si="6"/>
        <v>119.23465997497659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7.1990825688073384E-2</v>
      </c>
      <c r="F62" s="128">
        <f t="shared" si="2"/>
        <v>7.8469999999999995</v>
      </c>
      <c r="G62" s="122">
        <f t="shared" si="3"/>
        <v>5.8125680251366316E-2</v>
      </c>
      <c r="H62" s="128">
        <f t="shared" si="4"/>
        <v>20016.043000000001</v>
      </c>
      <c r="I62" s="122">
        <f t="shared" si="5"/>
        <v>7.8045501740399315E-2</v>
      </c>
      <c r="J62" s="128">
        <f t="shared" si="6"/>
        <v>123.85373448834804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0.11770642201834861</v>
      </c>
      <c r="F63" s="128">
        <f t="shared" si="2"/>
        <v>12.829999999999998</v>
      </c>
      <c r="G63" s="122">
        <f t="shared" si="3"/>
        <v>0.10038879886629613</v>
      </c>
      <c r="H63" s="128">
        <f t="shared" si="4"/>
        <v>34569.686000000002</v>
      </c>
      <c r="I63" s="122">
        <f t="shared" si="5"/>
        <v>7.9090124939186504E-2</v>
      </c>
      <c r="J63" s="128">
        <f t="shared" si="6"/>
        <v>117.25055319679352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0.17173394495412841</v>
      </c>
      <c r="F64" s="128">
        <f t="shared" si="2"/>
        <v>18.718999999999998</v>
      </c>
      <c r="G64" s="122">
        <f t="shared" si="3"/>
        <v>0.16148858455444623</v>
      </c>
      <c r="H64" s="128">
        <f t="shared" si="4"/>
        <v>55609.885999999991</v>
      </c>
      <c r="I64" s="122">
        <f t="shared" si="5"/>
        <v>6.2432411469672275E-3</v>
      </c>
      <c r="J64" s="128">
        <f t="shared" si="6"/>
        <v>106.34432484992642</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0.25835779816513765</v>
      </c>
      <c r="F65" s="128">
        <f t="shared" si="2"/>
        <v>28.161000000000005</v>
      </c>
      <c r="G65" s="122">
        <f t="shared" si="3"/>
        <v>0.23452032187432845</v>
      </c>
      <c r="H65" s="128">
        <f t="shared" si="4"/>
        <v>80758.948999999993</v>
      </c>
      <c r="I65" s="122">
        <f t="shared" si="5"/>
        <v>7.5426996584563019E-2</v>
      </c>
      <c r="J65" s="128">
        <f t="shared" si="6"/>
        <v>110.16435424456859</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9.8880733944954113E-2</v>
      </c>
      <c r="F66" s="128">
        <f t="shared" si="2"/>
        <v>10.777999999999999</v>
      </c>
      <c r="G66" s="122">
        <f t="shared" si="3"/>
        <v>8.5511563547238614E-2</v>
      </c>
      <c r="H66" s="128">
        <f t="shared" si="4"/>
        <v>29446.590999999997</v>
      </c>
      <c r="I66" s="122">
        <f t="shared" si="5"/>
        <v>6.414161032086578E-2</v>
      </c>
      <c r="J66" s="128">
        <f t="shared" si="6"/>
        <v>115.63434212067712</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9.9761467889908251E-2</v>
      </c>
      <c r="F67" s="128">
        <f t="shared" si="2"/>
        <v>10.873999999999999</v>
      </c>
      <c r="G67" s="122">
        <f t="shared" si="3"/>
        <v>8.3262000592406737E-2</v>
      </c>
      <c r="H67" s="128">
        <f t="shared" si="4"/>
        <v>28671.936000000002</v>
      </c>
      <c r="I67" s="122">
        <f t="shared" si="5"/>
        <v>3.6470625513990232E-2</v>
      </c>
      <c r="J67" s="128">
        <f t="shared" si="6"/>
        <v>119.81632338895088</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0.14734862385321101</v>
      </c>
      <c r="F68" s="128">
        <f t="shared" si="2"/>
        <v>16.061</v>
      </c>
      <c r="G68" s="122">
        <f t="shared" si="3"/>
        <v>0.12921515399671274</v>
      </c>
      <c r="H68" s="128">
        <f t="shared" si="4"/>
        <v>44496.272000000004</v>
      </c>
      <c r="I68" s="122">
        <f t="shared" si="5"/>
        <v>3.2674950089623109E-2</v>
      </c>
      <c r="J68" s="128">
        <f t="shared" si="6"/>
        <v>114.03354737862989</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0.1460366972477064</v>
      </c>
      <c r="F69" s="128">
        <f t="shared" si="2"/>
        <v>15.917999999999999</v>
      </c>
      <c r="G69" s="122">
        <f t="shared" si="3"/>
        <v>0.13210650543910699</v>
      </c>
      <c r="H69" s="128">
        <f t="shared" si="4"/>
        <v>45491.932000000001</v>
      </c>
      <c r="I69" s="122">
        <f t="shared" si="5"/>
        <v>-1.3338809896312682E-2</v>
      </c>
      <c r="J69" s="128">
        <f t="shared" si="6"/>
        <v>110.54466754857913</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6.1899082568807336E-2</v>
      </c>
      <c r="F70" s="128">
        <f t="shared" si="2"/>
        <v>6.7469999999999999</v>
      </c>
      <c r="G70" s="122">
        <f t="shared" si="3"/>
        <v>5.6606615789381975E-2</v>
      </c>
      <c r="H70" s="128">
        <f t="shared" si="4"/>
        <v>19492.940999999999</v>
      </c>
      <c r="I70" s="122">
        <f t="shared" si="5"/>
        <v>1.199725707944754E-2</v>
      </c>
      <c r="J70" s="128">
        <f t="shared" si="6"/>
        <v>109.34955518117742</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5.0082568807339439E-2</v>
      </c>
      <c r="F71" s="128">
        <f t="shared" si="2"/>
        <v>5.4589999999999987</v>
      </c>
      <c r="G71" s="122">
        <f t="shared" si="3"/>
        <v>4.5053894493521277E-2</v>
      </c>
      <c r="H71" s="128">
        <f t="shared" si="4"/>
        <v>15514.669</v>
      </c>
      <c r="I71" s="122">
        <f t="shared" si="5"/>
        <v>6.5941786144252265E-2</v>
      </c>
      <c r="J71" s="128">
        <f t="shared" si="6"/>
        <v>111.16146422045998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3.5119266055045867E-2</v>
      </c>
      <c r="F72" s="128">
        <f t="shared" si="2"/>
        <v>3.8279999999999994</v>
      </c>
      <c r="G72" s="122">
        <f t="shared" si="3"/>
        <v>3.2582242898379021E-2</v>
      </c>
      <c r="H72" s="128">
        <f t="shared" si="4"/>
        <v>11219.956000000002</v>
      </c>
      <c r="I72" s="122">
        <f t="shared" si="5"/>
        <v>3.7254084906470211E-2</v>
      </c>
      <c r="J72" s="128">
        <f t="shared" si="6"/>
        <v>107.78652091134298</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3.4036697247706423E-2</v>
      </c>
      <c r="F73" s="128">
        <f t="shared" ref="F73:F136" si="8">SUMPRODUCT($K$2:$AI$2,$K73:$AI73)</f>
        <v>3.71</v>
      </c>
      <c r="G73" s="122">
        <f t="shared" ref="G73:G136" si="9">SUMPRODUCT($K$3:$AI$3,$K73:$AI73)/$J$3</f>
        <v>3.1478400385645179E-2</v>
      </c>
      <c r="H73" s="128">
        <f t="shared" ref="H73:H136" si="10">SUMPRODUCT($K$3:$AI$3,$K73:$AI73)</f>
        <v>10839.839000000002</v>
      </c>
      <c r="I73" s="122">
        <f t="shared" ref="I73:I136" si="11">CORREL($K$4:$AI$4,$K73:$AI73)</f>
        <v>2.2263060129782204E-2</v>
      </c>
      <c r="J73" s="128">
        <f t="shared" si="6"/>
        <v>108.12715014333409</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1.7449541284403673E-2</v>
      </c>
      <c r="F74" s="128">
        <f t="shared" si="8"/>
        <v>1.9020000000000004</v>
      </c>
      <c r="G74" s="122">
        <f t="shared" si="9"/>
        <v>1.5219260188524732E-2</v>
      </c>
      <c r="H74" s="128">
        <f t="shared" si="10"/>
        <v>5240.8739999999998</v>
      </c>
      <c r="I74" s="122">
        <f t="shared" si="11"/>
        <v>7.3735836293915044E-2</v>
      </c>
      <c r="J74" s="128">
        <f t="shared" ref="J74:J137" si="12">$E74/$G74*100</f>
        <v>114.654333182112</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6.4266055045871545E-2</v>
      </c>
      <c r="F75" s="128">
        <f t="shared" si="8"/>
        <v>7.004999999999999</v>
      </c>
      <c r="G75" s="122">
        <f t="shared" si="9"/>
        <v>5.433733498277956E-2</v>
      </c>
      <c r="H75" s="128">
        <f t="shared" si="10"/>
        <v>18711.496000000003</v>
      </c>
      <c r="I75" s="122">
        <f t="shared" si="11"/>
        <v>3.1496489582906184E-2</v>
      </c>
      <c r="J75" s="128">
        <f t="shared" si="12"/>
        <v>118.27237214750883</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1.1385321100917433E-2</v>
      </c>
      <c r="F76" s="128">
        <f t="shared" si="8"/>
        <v>1.2410000000000001</v>
      </c>
      <c r="G76" s="122">
        <f t="shared" si="9"/>
        <v>9.8013840247649243E-3</v>
      </c>
      <c r="H76" s="128">
        <f t="shared" si="10"/>
        <v>3375.1849999999999</v>
      </c>
      <c r="I76" s="122">
        <f t="shared" si="11"/>
        <v>6.3475134100384745E-2</v>
      </c>
      <c r="J76" s="128">
        <f t="shared" si="12"/>
        <v>116.16034094930279</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6.0018348623853218E-2</v>
      </c>
      <c r="F77" s="128">
        <f t="shared" si="8"/>
        <v>6.5420000000000007</v>
      </c>
      <c r="G77" s="122">
        <f t="shared" si="9"/>
        <v>5.1606203427828012E-2</v>
      </c>
      <c r="H77" s="128">
        <f t="shared" si="10"/>
        <v>17771.008999999998</v>
      </c>
      <c r="I77" s="122">
        <f t="shared" si="11"/>
        <v>-1.2663757122763046E-2</v>
      </c>
      <c r="J77" s="128">
        <f t="shared" si="12"/>
        <v>116.30064728127056</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4.2688073394495422E-2</v>
      </c>
      <c r="F78" s="128">
        <f t="shared" si="8"/>
        <v>4.6530000000000014</v>
      </c>
      <c r="G78" s="122">
        <f t="shared" si="9"/>
        <v>3.6574315102306319E-2</v>
      </c>
      <c r="H78" s="128">
        <f t="shared" si="10"/>
        <v>12594.657999999999</v>
      </c>
      <c r="I78" s="122">
        <f t="shared" si="11"/>
        <v>2.6604483402552656E-2</v>
      </c>
      <c r="J78" s="128">
        <f t="shared" si="12"/>
        <v>116.71598846099398</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9.1321100917431203E-2</v>
      </c>
      <c r="F79" s="128">
        <f t="shared" si="8"/>
        <v>9.9540000000000006</v>
      </c>
      <c r="G79" s="122">
        <f t="shared" si="9"/>
        <v>8.3982207470132825E-2</v>
      </c>
      <c r="H79" s="128">
        <f t="shared" si="10"/>
        <v>28919.945</v>
      </c>
      <c r="I79" s="122">
        <f t="shared" si="11"/>
        <v>-5.7735832212153351E-2</v>
      </c>
      <c r="J79" s="128">
        <f t="shared" si="12"/>
        <v>108.73862889339787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9.5642201834862411E-2</v>
      </c>
      <c r="F80" s="128">
        <f t="shared" si="8"/>
        <v>10.425000000000002</v>
      </c>
      <c r="G80" s="122">
        <f t="shared" si="9"/>
        <v>7.7028603952863012E-2</v>
      </c>
      <c r="H80" s="128">
        <f t="shared" si="10"/>
        <v>26525.416000000001</v>
      </c>
      <c r="I80" s="122">
        <f t="shared" si="11"/>
        <v>0.18338143758004669</v>
      </c>
      <c r="J80" s="128">
        <f t="shared" si="12"/>
        <v>124.16452710656658</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0.40893577981651386</v>
      </c>
      <c r="F81" s="128">
        <f t="shared" si="8"/>
        <v>44.574000000000012</v>
      </c>
      <c r="G81" s="122">
        <f t="shared" si="9"/>
        <v>0.36675228686425176</v>
      </c>
      <c r="H81" s="128">
        <f t="shared" si="10"/>
        <v>126294.084</v>
      </c>
      <c r="I81" s="122">
        <f t="shared" si="11"/>
        <v>9.4679257340771997E-2</v>
      </c>
      <c r="J81" s="128">
        <f t="shared" si="12"/>
        <v>111.50190318182685</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0.27068807339449535</v>
      </c>
      <c r="F82" s="128">
        <f t="shared" si="8"/>
        <v>29.504999999999992</v>
      </c>
      <c r="G82" s="122">
        <f t="shared" si="9"/>
        <v>0.229505386835793</v>
      </c>
      <c r="H82" s="128">
        <f t="shared" si="10"/>
        <v>79032.016000000003</v>
      </c>
      <c r="I82" s="122">
        <f t="shared" si="11"/>
        <v>5.5181419351860279E-2</v>
      </c>
      <c r="J82" s="128">
        <f t="shared" si="12"/>
        <v>117.94410454869532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0.16235779816513765</v>
      </c>
      <c r="F83" s="128">
        <f t="shared" si="8"/>
        <v>17.697000000000003</v>
      </c>
      <c r="G83" s="122">
        <f t="shared" si="9"/>
        <v>0.13318458697053651</v>
      </c>
      <c r="H83" s="128">
        <f t="shared" si="10"/>
        <v>45863.178000000014</v>
      </c>
      <c r="I83" s="122">
        <f t="shared" si="11"/>
        <v>8.7638866561984774E-2</v>
      </c>
      <c r="J83" s="128">
        <f t="shared" si="12"/>
        <v>121.90434483312617</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3.668807339449541E-2</v>
      </c>
      <c r="F84" s="128">
        <f t="shared" si="8"/>
        <v>3.9989999999999997</v>
      </c>
      <c r="G84" s="122">
        <f t="shared" si="9"/>
        <v>3.0152416961418051E-2</v>
      </c>
      <c r="H84" s="128">
        <f t="shared" si="10"/>
        <v>10383.225999999997</v>
      </c>
      <c r="I84" s="122">
        <f t="shared" si="11"/>
        <v>7.2552101980619871E-2</v>
      </c>
      <c r="J84" s="128">
        <f t="shared" si="12"/>
        <v>121.67539816605797</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0.15088073394495413</v>
      </c>
      <c r="F85" s="128">
        <f t="shared" si="8"/>
        <v>16.446000000000002</v>
      </c>
      <c r="G85" s="122">
        <f t="shared" si="9"/>
        <v>0.13266256337880927</v>
      </c>
      <c r="H85" s="128">
        <f t="shared" si="10"/>
        <v>45683.415000000001</v>
      </c>
      <c r="I85" s="122">
        <f t="shared" si="11"/>
        <v>-4.0600871846707597E-2</v>
      </c>
      <c r="J85" s="128">
        <f t="shared" si="12"/>
        <v>113.73271411477559</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0.3355779816513762</v>
      </c>
      <c r="F86" s="128">
        <f t="shared" si="8"/>
        <v>36.578000000000003</v>
      </c>
      <c r="G86" s="122">
        <f t="shared" si="9"/>
        <v>0.29718134325324225</v>
      </c>
      <c r="H86" s="128">
        <f t="shared" si="10"/>
        <v>102336.773</v>
      </c>
      <c r="I86" s="122">
        <f t="shared" si="11"/>
        <v>0.19502130423312475</v>
      </c>
      <c r="J86" s="128">
        <f t="shared" si="12"/>
        <v>112.92027217382025</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0.41969724770642203</v>
      </c>
      <c r="F87" s="128">
        <f t="shared" si="8"/>
        <v>45.747</v>
      </c>
      <c r="G87" s="122">
        <f t="shared" si="9"/>
        <v>0.38215443230591417</v>
      </c>
      <c r="H87" s="128">
        <f t="shared" si="10"/>
        <v>131597.93599999999</v>
      </c>
      <c r="I87" s="122">
        <f t="shared" si="11"/>
        <v>3.0662421230649353E-2</v>
      </c>
      <c r="J87" s="128">
        <f t="shared" si="12"/>
        <v>109.82399057207712</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0.44224770642201822</v>
      </c>
      <c r="F88" s="128">
        <f t="shared" si="8"/>
        <v>48.204999999999984</v>
      </c>
      <c r="G88" s="122">
        <f t="shared" si="9"/>
        <v>0.40501082303881425</v>
      </c>
      <c r="H88" s="128">
        <f t="shared" si="10"/>
        <v>139468.717</v>
      </c>
      <c r="I88" s="122">
        <f t="shared" si="11"/>
        <v>-4.1431225532969011E-2</v>
      </c>
      <c r="J88" s="128">
        <f t="shared" si="12"/>
        <v>109.19404649579832</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4.1467889908256891E-3</v>
      </c>
      <c r="F89" s="128">
        <f t="shared" si="8"/>
        <v>0.45200000000000007</v>
      </c>
      <c r="G89" s="122">
        <f t="shared" si="9"/>
        <v>4.0021344066349558E-3</v>
      </c>
      <c r="H89" s="128">
        <f t="shared" si="10"/>
        <v>1378.1670000000001</v>
      </c>
      <c r="I89" s="122">
        <f t="shared" si="11"/>
        <v>0.34911351192554702</v>
      </c>
      <c r="J89" s="128">
        <f t="shared" si="12"/>
        <v>103.61443593575761</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2.377981651376147E-2</v>
      </c>
      <c r="F90" s="128">
        <f t="shared" si="8"/>
        <v>2.5920000000000001</v>
      </c>
      <c r="G90" s="122">
        <f t="shared" si="9"/>
        <v>2.3858075026571182E-2</v>
      </c>
      <c r="H90" s="128">
        <f t="shared" si="10"/>
        <v>8215.7189999999991</v>
      </c>
      <c r="I90" s="122">
        <f t="shared" si="11"/>
        <v>0.23442551256999877</v>
      </c>
      <c r="J90" s="128">
        <f t="shared" si="12"/>
        <v>99.671983122181672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2.4926605504587158E-2</v>
      </c>
      <c r="F91" s="128">
        <f t="shared" si="8"/>
        <v>2.7170000000000001</v>
      </c>
      <c r="G91" s="122">
        <f t="shared" si="9"/>
        <v>2.5000415265508572E-2</v>
      </c>
      <c r="H91" s="128">
        <f t="shared" si="10"/>
        <v>8609.0930000000008</v>
      </c>
      <c r="I91" s="122">
        <f t="shared" si="11"/>
        <v>6.4614612001530139E-3</v>
      </c>
      <c r="J91" s="128">
        <f t="shared" si="12"/>
        <v>99.704765860336551</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1.3155963302752297E-2</v>
      </c>
      <c r="F92" s="128">
        <f t="shared" si="8"/>
        <v>1.4340000000000004</v>
      </c>
      <c r="G92" s="122">
        <f t="shared" si="9"/>
        <v>1.3118565562583128E-2</v>
      </c>
      <c r="H92" s="128">
        <f t="shared" si="10"/>
        <v>4517.4830000000011</v>
      </c>
      <c r="I92" s="122">
        <f t="shared" si="11"/>
        <v>-5.7327287983076687E-2</v>
      </c>
      <c r="J92" s="128">
        <f t="shared" si="12"/>
        <v>100.28507491913471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0.93465137614678906</v>
      </c>
      <c r="F93" s="128">
        <f t="shared" si="8"/>
        <v>101.87700000000001</v>
      </c>
      <c r="G93" s="122">
        <f t="shared" si="9"/>
        <v>0.93446235313249582</v>
      </c>
      <c r="H93" s="128">
        <f t="shared" si="10"/>
        <v>321789.587</v>
      </c>
      <c r="I93" s="122">
        <f t="shared" si="11"/>
        <v>-8.2730927800565845E-2</v>
      </c>
      <c r="J93" s="128">
        <f t="shared" si="12"/>
        <v>100.02022799673627</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0.95303669724770645</v>
      </c>
      <c r="F94" s="128">
        <f t="shared" si="8"/>
        <v>103.881</v>
      </c>
      <c r="G94" s="122">
        <f t="shared" si="9"/>
        <v>0.95247506664575809</v>
      </c>
      <c r="H94" s="128">
        <f t="shared" si="10"/>
        <v>327992.40899999999</v>
      </c>
      <c r="I94" s="122">
        <f t="shared" si="11"/>
        <v>2.8243675522320127E-2</v>
      </c>
      <c r="J94" s="128">
        <f t="shared" si="12"/>
        <v>100.05896538624641</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1.5752293577981653E-2</v>
      </c>
      <c r="F95" s="128">
        <f t="shared" si="8"/>
        <v>1.7170000000000003</v>
      </c>
      <c r="G95" s="122">
        <f t="shared" si="9"/>
        <v>1.553200157975131E-2</v>
      </c>
      <c r="H95" s="128">
        <f t="shared" si="10"/>
        <v>5348.5690000000013</v>
      </c>
      <c r="I95" s="122">
        <f t="shared" si="11"/>
        <v>0.13189538748516155</v>
      </c>
      <c r="J95" s="128">
        <f t="shared" si="12"/>
        <v>101.41831042895033</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1.4220183486238535E-2</v>
      </c>
      <c r="F96" s="128">
        <f t="shared" si="8"/>
        <v>1.5500000000000003</v>
      </c>
      <c r="G96" s="122">
        <f t="shared" si="9"/>
        <v>1.4419287485698023E-2</v>
      </c>
      <c r="H96" s="128">
        <f t="shared" si="10"/>
        <v>4965.3969999999999</v>
      </c>
      <c r="I96" s="122">
        <f t="shared" si="11"/>
        <v>-5.7867495303639827E-2</v>
      </c>
      <c r="J96" s="128">
        <f t="shared" si="12"/>
        <v>98.619182815676766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1.1798165137614681E-2</v>
      </c>
      <c r="F97" s="128">
        <f t="shared" si="8"/>
        <v>1.2860000000000003</v>
      </c>
      <c r="G97" s="122">
        <f t="shared" si="9"/>
        <v>1.208347127117709E-2</v>
      </c>
      <c r="H97" s="128">
        <f t="shared" si="10"/>
        <v>4161.04</v>
      </c>
      <c r="I97" s="122">
        <f t="shared" si="11"/>
        <v>-3.7240043684271522E-2</v>
      </c>
      <c r="J97" s="128">
        <f t="shared" si="12"/>
        <v>97.638872744763717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3.8440366972477069E-3</v>
      </c>
      <c r="F98" s="128">
        <f t="shared" si="8"/>
        <v>0.41900000000000004</v>
      </c>
      <c r="G98" s="122">
        <f t="shared" si="9"/>
        <v>4.0144645978894061E-3</v>
      </c>
      <c r="H98" s="128">
        <f t="shared" si="10"/>
        <v>1382.413</v>
      </c>
      <c r="I98" s="122">
        <f t="shared" si="11"/>
        <v>-0.12525631039528598</v>
      </c>
      <c r="J98" s="128">
        <f t="shared" si="12"/>
        <v>95.754654288611704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1.9357798165137619E-3</v>
      </c>
      <c r="F99" s="128">
        <f t="shared" si="8"/>
        <v>0.21100000000000005</v>
      </c>
      <c r="G99" s="122">
        <f t="shared" si="9"/>
        <v>1.8106911992751729E-3</v>
      </c>
      <c r="H99" s="128">
        <f t="shared" si="10"/>
        <v>623.52599999999995</v>
      </c>
      <c r="I99" s="122">
        <f t="shared" si="11"/>
        <v>4.5234998162277502E-2</v>
      </c>
      <c r="J99" s="128">
        <f t="shared" si="12"/>
        <v>106.90833518651124</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0.96733944954128448</v>
      </c>
      <c r="F100" s="128">
        <f t="shared" si="8"/>
        <v>105.44000000000001</v>
      </c>
      <c r="G100" s="122">
        <f t="shared" si="9"/>
        <v>0.96633059200018601</v>
      </c>
      <c r="H100" s="128">
        <f t="shared" si="10"/>
        <v>332763.67000000004</v>
      </c>
      <c r="I100" s="122">
        <f t="shared" si="11"/>
        <v>-1.1656519528518828E-2</v>
      </c>
      <c r="J100" s="128">
        <f t="shared" si="12"/>
        <v>100.10440086958339</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2.3935779816513757E-2</v>
      </c>
      <c r="F101" s="128">
        <f t="shared" si="8"/>
        <v>2.6089999999999995</v>
      </c>
      <c r="G101" s="122">
        <f t="shared" si="9"/>
        <v>2.451231857543603E-2</v>
      </c>
      <c r="H101" s="128">
        <f t="shared" si="10"/>
        <v>8441.0130000000008</v>
      </c>
      <c r="I101" s="122">
        <f t="shared" si="11"/>
        <v>4.1709010059710581E-2</v>
      </c>
      <c r="J101" s="128">
        <f t="shared" si="12"/>
        <v>97.647963177583591</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5.6605504587155962E-3</v>
      </c>
      <c r="F102" s="128">
        <f t="shared" si="8"/>
        <v>0.61699999999999999</v>
      </c>
      <c r="G102" s="122">
        <f t="shared" si="9"/>
        <v>5.9528136416171556E-3</v>
      </c>
      <c r="H102" s="128">
        <f t="shared" si="10"/>
        <v>2049.8990000000003</v>
      </c>
      <c r="I102" s="122">
        <f t="shared" si="11"/>
        <v>1.5744545582752775E-2</v>
      </c>
      <c r="J102" s="128">
        <f t="shared" si="12"/>
        <v>95.090335419568717</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1.6972477064220186E-3</v>
      </c>
      <c r="F103" s="128">
        <f t="shared" si="8"/>
        <v>0.18500000000000003</v>
      </c>
      <c r="G103" s="122">
        <f t="shared" si="9"/>
        <v>1.8306123278680911E-3</v>
      </c>
      <c r="H103" s="128">
        <f t="shared" si="10"/>
        <v>630.38600000000008</v>
      </c>
      <c r="I103" s="122">
        <f t="shared" si="11"/>
        <v>-0.1997758874658993</v>
      </c>
      <c r="J103" s="128">
        <f t="shared" si="12"/>
        <v>92.714753450754515</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0.10900000000000003</v>
      </c>
      <c r="G104" s="122">
        <f t="shared" si="9"/>
        <v>1.0003078191881704E-3</v>
      </c>
      <c r="H104" s="128">
        <f t="shared" si="10"/>
        <v>344.464</v>
      </c>
      <c r="I104" s="122">
        <f t="shared" si="11"/>
        <v>-0.15874714168196666</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0.18045871559633025</v>
      </c>
      <c r="F107" s="128">
        <f t="shared" si="8"/>
        <v>19.669999999999998</v>
      </c>
      <c r="G107" s="122">
        <f t="shared" si="9"/>
        <v>0.17124168742994203</v>
      </c>
      <c r="H107" s="128">
        <f t="shared" si="10"/>
        <v>58968.444999999978</v>
      </c>
      <c r="I107" s="122">
        <f t="shared" si="11"/>
        <v>-2.7646108013458615E-2</v>
      </c>
      <c r="J107" s="128">
        <f t="shared" si="12"/>
        <v>105.38246749650786</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0.15242201834862387</v>
      </c>
      <c r="F108" s="128">
        <f t="shared" si="8"/>
        <v>16.614000000000001</v>
      </c>
      <c r="G108" s="122">
        <f t="shared" si="9"/>
        <v>0.14742097468332377</v>
      </c>
      <c r="H108" s="128">
        <f t="shared" si="10"/>
        <v>50765.592000000004</v>
      </c>
      <c r="I108" s="122">
        <f t="shared" si="11"/>
        <v>-7.4174282318192133E-2</v>
      </c>
      <c r="J108" s="128">
        <f t="shared" si="12"/>
        <v>103.39235558307959</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0.15799082568807335</v>
      </c>
      <c r="F109" s="128">
        <f t="shared" si="8"/>
        <v>17.220999999999997</v>
      </c>
      <c r="G109" s="122">
        <f t="shared" si="9"/>
        <v>0.14819008125264987</v>
      </c>
      <c r="H109" s="128">
        <f t="shared" si="10"/>
        <v>51030.44</v>
      </c>
      <c r="I109" s="122">
        <f t="shared" si="11"/>
        <v>2.927197072338282E-2</v>
      </c>
      <c r="J109" s="128">
        <f t="shared" si="12"/>
        <v>106.61363051600878</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0.10294495412844037</v>
      </c>
      <c r="F110" s="128">
        <f t="shared" si="8"/>
        <v>11.221</v>
      </c>
      <c r="G110" s="122">
        <f t="shared" si="9"/>
        <v>9.978320236498063E-2</v>
      </c>
      <c r="H110" s="128">
        <f t="shared" si="10"/>
        <v>34361.144</v>
      </c>
      <c r="I110" s="122">
        <f t="shared" si="11"/>
        <v>-0.11608211883654722</v>
      </c>
      <c r="J110" s="128">
        <f t="shared" si="12"/>
        <v>103.16862125941286</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0.22018348623853218</v>
      </c>
      <c r="F111" s="128">
        <f t="shared" si="8"/>
        <v>24.000000000000007</v>
      </c>
      <c r="G111" s="122">
        <f t="shared" si="9"/>
        <v>0.21484821319673128</v>
      </c>
      <c r="H111" s="128">
        <f t="shared" si="10"/>
        <v>73984.700999999986</v>
      </c>
      <c r="I111" s="122">
        <f t="shared" si="11"/>
        <v>-1.3618213073119861E-2</v>
      </c>
      <c r="J111" s="128">
        <f t="shared" si="12"/>
        <v>102.48327550060448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0.14772477064220188</v>
      </c>
      <c r="F112" s="128">
        <f t="shared" si="8"/>
        <v>16.102000000000004</v>
      </c>
      <c r="G112" s="122">
        <f t="shared" si="9"/>
        <v>0.1405233303712996</v>
      </c>
      <c r="H112" s="128">
        <f t="shared" si="10"/>
        <v>48390.332999999991</v>
      </c>
      <c r="I112" s="122">
        <f t="shared" si="11"/>
        <v>-1.3180227980723459E-3</v>
      </c>
      <c r="J112" s="128">
        <f t="shared" si="12"/>
        <v>105.12472929005752</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0.18078899082568806</v>
      </c>
      <c r="F113" s="128">
        <f t="shared" si="8"/>
        <v>19.706</v>
      </c>
      <c r="G113" s="122">
        <f t="shared" si="9"/>
        <v>0.1724004321084453</v>
      </c>
      <c r="H113" s="128">
        <f t="shared" si="10"/>
        <v>59367.468000000008</v>
      </c>
      <c r="I113" s="122">
        <f t="shared" si="11"/>
        <v>-4.8273691990242604E-3</v>
      </c>
      <c r="J113" s="128">
        <f t="shared" si="12"/>
        <v>104.86574112062902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0.11738532110091743</v>
      </c>
      <c r="F114" s="128">
        <f t="shared" si="8"/>
        <v>12.795</v>
      </c>
      <c r="G114" s="122">
        <f t="shared" si="9"/>
        <v>0.10936453632556818</v>
      </c>
      <c r="H114" s="128">
        <f t="shared" si="10"/>
        <v>37660.553000000007</v>
      </c>
      <c r="I114" s="122">
        <f t="shared" si="11"/>
        <v>6.4193889714342575E-2</v>
      </c>
      <c r="J114" s="128">
        <f t="shared" si="12"/>
        <v>107.33399056479524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0.2071467889908257</v>
      </c>
      <c r="F115" s="128">
        <f t="shared" si="8"/>
        <v>22.579000000000001</v>
      </c>
      <c r="G115" s="122">
        <f t="shared" si="9"/>
        <v>0.2003905818944238</v>
      </c>
      <c r="H115" s="128">
        <f t="shared" si="10"/>
        <v>69006.099999999991</v>
      </c>
      <c r="I115" s="122">
        <f t="shared" si="11"/>
        <v>-4.1455964366965588E-2</v>
      </c>
      <c r="J115" s="128">
        <f t="shared" si="12"/>
        <v>103.37151927627089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0.17622018348623852</v>
      </c>
      <c r="F116" s="128">
        <f t="shared" si="8"/>
        <v>19.207999999999998</v>
      </c>
      <c r="G116" s="122">
        <f t="shared" si="9"/>
        <v>0.16949908235034469</v>
      </c>
      <c r="H116" s="128">
        <f t="shared" si="10"/>
        <v>58368.364999999998</v>
      </c>
      <c r="I116" s="122">
        <f t="shared" si="11"/>
        <v>-5.9420034249176107E-2</v>
      </c>
      <c r="J116" s="128">
        <f t="shared" si="12"/>
        <v>103.9652728750482</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0.10305504587155966</v>
      </c>
      <c r="F117" s="128">
        <f t="shared" si="8"/>
        <v>11.233000000000002</v>
      </c>
      <c r="G117" s="122">
        <f t="shared" si="9"/>
        <v>9.5531618257743381E-2</v>
      </c>
      <c r="H117" s="128">
        <f t="shared" si="10"/>
        <v>32897.076999999997</v>
      </c>
      <c r="I117" s="122">
        <f t="shared" si="11"/>
        <v>-3.1052547133430666E-2</v>
      </c>
      <c r="J117" s="128">
        <f t="shared" si="12"/>
        <v>107.87532730108072</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0.15397247706422018</v>
      </c>
      <c r="F118" s="128">
        <f t="shared" si="8"/>
        <v>16.783000000000001</v>
      </c>
      <c r="G118" s="122">
        <f t="shared" si="9"/>
        <v>0.14893117337189785</v>
      </c>
      <c r="H118" s="128">
        <f t="shared" si="10"/>
        <v>51285.640999999996</v>
      </c>
      <c r="I118" s="122">
        <f t="shared" si="11"/>
        <v>2.7429987811080952E-2</v>
      </c>
      <c r="J118" s="128">
        <f t="shared" si="12"/>
        <v>103.3849889033867</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8.4266055045871549E-2</v>
      </c>
      <c r="F119" s="128">
        <f t="shared" si="8"/>
        <v>9.1849999999999987</v>
      </c>
      <c r="G119" s="122">
        <f t="shared" si="9"/>
        <v>8.0028391964176826E-2</v>
      </c>
      <c r="H119" s="128">
        <f t="shared" si="10"/>
        <v>27558.417000000001</v>
      </c>
      <c r="I119" s="122">
        <f t="shared" si="11"/>
        <v>-0.19314469028704556</v>
      </c>
      <c r="J119" s="128">
        <f t="shared" si="12"/>
        <v>105.2951995881557</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0.38247706422018352</v>
      </c>
      <c r="F120" s="128">
        <f t="shared" si="8"/>
        <v>41.690000000000005</v>
      </c>
      <c r="G120" s="122">
        <f t="shared" si="9"/>
        <v>0.36476834282926485</v>
      </c>
      <c r="H120" s="128">
        <f t="shared" si="10"/>
        <v>125610.89699999998</v>
      </c>
      <c r="I120" s="122">
        <f t="shared" si="11"/>
        <v>-0.15111174384634649</v>
      </c>
      <c r="J120" s="128">
        <f t="shared" si="12"/>
        <v>104.85478571236855</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0.15262385321100919</v>
      </c>
      <c r="F121" s="128">
        <f t="shared" si="8"/>
        <v>16.636000000000003</v>
      </c>
      <c r="G121" s="122">
        <f t="shared" si="9"/>
        <v>0.14830481069119927</v>
      </c>
      <c r="H121" s="128">
        <f t="shared" si="10"/>
        <v>51069.948000000004</v>
      </c>
      <c r="I121" s="122">
        <f t="shared" si="11"/>
        <v>-0.30575255639638554</v>
      </c>
      <c r="J121" s="128">
        <f t="shared" si="12"/>
        <v>102.91227405212298</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0.27369724770642201</v>
      </c>
      <c r="F122" s="128">
        <f t="shared" si="8"/>
        <v>29.833000000000002</v>
      </c>
      <c r="G122" s="122">
        <f t="shared" si="9"/>
        <v>0.2643738957712613</v>
      </c>
      <c r="H122" s="128">
        <f t="shared" si="10"/>
        <v>91039.266000000003</v>
      </c>
      <c r="I122" s="122">
        <f t="shared" si="11"/>
        <v>-0.23450048193121051</v>
      </c>
      <c r="J122" s="128">
        <f t="shared" si="12"/>
        <v>103.52657810937104</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0.62352293577981632</v>
      </c>
      <c r="F123" s="128">
        <f t="shared" si="8"/>
        <v>67.963999999999984</v>
      </c>
      <c r="G123" s="122">
        <f t="shared" si="9"/>
        <v>0.63960772219608653</v>
      </c>
      <c r="H123" s="128">
        <f t="shared" si="10"/>
        <v>220254.03599999996</v>
      </c>
      <c r="I123" s="122">
        <f t="shared" si="11"/>
        <v>0.12916138130369079</v>
      </c>
      <c r="J123" s="128">
        <f t="shared" si="12"/>
        <v>97.485210722434175</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0.37885321100917435</v>
      </c>
      <c r="F124" s="128">
        <f t="shared" si="8"/>
        <v>41.295000000000002</v>
      </c>
      <c r="G124" s="122">
        <f t="shared" si="9"/>
        <v>0.39689604713699123</v>
      </c>
      <c r="H124" s="128">
        <f t="shared" si="10"/>
        <v>136674.32900000003</v>
      </c>
      <c r="I124" s="122">
        <f t="shared" si="11"/>
        <v>0.10988550230001722</v>
      </c>
      <c r="J124" s="128">
        <f t="shared" si="12"/>
        <v>95.454014657498149</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0.63848623853211006</v>
      </c>
      <c r="F125" s="128">
        <f t="shared" si="8"/>
        <v>69.594999999999999</v>
      </c>
      <c r="G125" s="122">
        <f t="shared" si="9"/>
        <v>0.64514814814814814</v>
      </c>
      <c r="H125" s="128">
        <f t="shared" si="10"/>
        <v>222161.92599999998</v>
      </c>
      <c r="I125" s="122">
        <f t="shared" si="11"/>
        <v>0.29117995215436465</v>
      </c>
      <c r="J125" s="128">
        <f t="shared" si="12"/>
        <v>98.967382974722838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0.47192660550458715</v>
      </c>
      <c r="F126" s="128">
        <f t="shared" si="8"/>
        <v>51.44</v>
      </c>
      <c r="G126" s="122">
        <f t="shared" si="9"/>
        <v>0.48599894005656907</v>
      </c>
      <c r="H126" s="128">
        <f t="shared" si="10"/>
        <v>167357.62300000002</v>
      </c>
      <c r="I126" s="122">
        <f t="shared" si="11"/>
        <v>0.15077520891097379</v>
      </c>
      <c r="J126" s="128">
        <f t="shared" si="12"/>
        <v>97.104451596058226</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5.5321100917431192E-2</v>
      </c>
      <c r="F127" s="128">
        <f t="shared" si="8"/>
        <v>6.03</v>
      </c>
      <c r="G127" s="122">
        <f t="shared" si="9"/>
        <v>6.5118896613408139E-2</v>
      </c>
      <c r="H127" s="128">
        <f t="shared" si="10"/>
        <v>22424.213</v>
      </c>
      <c r="I127" s="122">
        <f t="shared" si="11"/>
        <v>-0.338828682223065</v>
      </c>
      <c r="J127" s="128">
        <f t="shared" si="12"/>
        <v>84.953990000562214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3.9128440366972474E-2</v>
      </c>
      <c r="F128" s="128">
        <f t="shared" si="8"/>
        <v>4.2649999999999997</v>
      </c>
      <c r="G128" s="122">
        <f t="shared" si="9"/>
        <v>4.3823480215357265E-2</v>
      </c>
      <c r="H128" s="128">
        <f t="shared" si="10"/>
        <v>15090.965999999997</v>
      </c>
      <c r="I128" s="122">
        <f t="shared" si="11"/>
        <v>-1.0968283924388336E-2</v>
      </c>
      <c r="J128" s="128">
        <f t="shared" si="12"/>
        <v>89.286474224976118</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5.6825688073394498E-2</v>
      </c>
      <c r="F129" s="128">
        <f t="shared" si="8"/>
        <v>6.194</v>
      </c>
      <c r="G129" s="122">
        <f t="shared" si="9"/>
        <v>6.3866467455380743E-2</v>
      </c>
      <c r="H129" s="128">
        <f t="shared" si="10"/>
        <v>21992.929</v>
      </c>
      <c r="I129" s="122">
        <f t="shared" si="11"/>
        <v>-5.588302578784881E-2</v>
      </c>
      <c r="J129" s="128">
        <f t="shared" si="12"/>
        <v>88.97578077743978</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0.12570642201834858</v>
      </c>
      <c r="F130" s="128">
        <f t="shared" si="8"/>
        <v>13.701999999999996</v>
      </c>
      <c r="G130" s="122">
        <f t="shared" si="9"/>
        <v>0.10414213986606963</v>
      </c>
      <c r="H130" s="128">
        <f t="shared" si="10"/>
        <v>35862.179000000004</v>
      </c>
      <c r="I130" s="122">
        <f t="shared" si="11"/>
        <v>0.14181198602981832</v>
      </c>
      <c r="J130" s="128">
        <f t="shared" si="12"/>
        <v>120.70658638281427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0.10214678899082567</v>
      </c>
      <c r="F131" s="128">
        <f t="shared" si="8"/>
        <v>11.133999999999999</v>
      </c>
      <c r="G131" s="122">
        <f t="shared" si="9"/>
        <v>0.10852411443904308</v>
      </c>
      <c r="H131" s="128">
        <f t="shared" si="10"/>
        <v>37371.146999999997</v>
      </c>
      <c r="I131" s="122">
        <f t="shared" si="11"/>
        <v>-0.36899521056080825</v>
      </c>
      <c r="J131" s="128">
        <f t="shared" si="12"/>
        <v>94.123586742742333</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0.94492660550458718</v>
      </c>
      <c r="F132" s="128">
        <f t="shared" si="8"/>
        <v>102.997</v>
      </c>
      <c r="G132" s="122">
        <f t="shared" si="9"/>
        <v>0.93486268650648452</v>
      </c>
      <c r="H132" s="128">
        <f t="shared" si="10"/>
        <v>321927.44500000001</v>
      </c>
      <c r="I132" s="122">
        <f t="shared" si="11"/>
        <v>0.34152069729634599</v>
      </c>
      <c r="J132" s="128">
        <f t="shared" si="12"/>
        <v>101.07651306907015</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0.96087155963302762</v>
      </c>
      <c r="F133" s="128">
        <f t="shared" si="8"/>
        <v>104.73500000000001</v>
      </c>
      <c r="G133" s="122">
        <f t="shared" si="9"/>
        <v>0.95618627707211667</v>
      </c>
      <c r="H133" s="128">
        <f t="shared" si="10"/>
        <v>329270.39399999997</v>
      </c>
      <c r="I133" s="122">
        <f t="shared" si="11"/>
        <v>8.0297921457116658E-3</v>
      </c>
      <c r="J133" s="128">
        <f t="shared" si="12"/>
        <v>100.48999684196028</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0.94325688073394498</v>
      </c>
      <c r="F134" s="128">
        <f t="shared" si="8"/>
        <v>102.815</v>
      </c>
      <c r="G134" s="122">
        <f t="shared" si="9"/>
        <v>0.93580660533514548</v>
      </c>
      <c r="H134" s="128">
        <f t="shared" si="10"/>
        <v>322252.49100000004</v>
      </c>
      <c r="I134" s="122">
        <f t="shared" si="11"/>
        <v>6.2606340717360529E-2</v>
      </c>
      <c r="J134" s="128">
        <f t="shared" si="12"/>
        <v>100.79613408970663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0.87397247706422021</v>
      </c>
      <c r="F135" s="128">
        <f t="shared" si="8"/>
        <v>95.263000000000005</v>
      </c>
      <c r="G135" s="122">
        <f t="shared" si="9"/>
        <v>0.89577962178895221</v>
      </c>
      <c r="H135" s="128">
        <f t="shared" si="10"/>
        <v>308468.87900000002</v>
      </c>
      <c r="I135" s="122">
        <f t="shared" si="11"/>
        <v>-0.1410229106987502</v>
      </c>
      <c r="J135" s="128">
        <f t="shared" si="12"/>
        <v>97.565568115829521</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0.89785321100917448</v>
      </c>
      <c r="F136" s="128">
        <f t="shared" si="8"/>
        <v>97.866000000000014</v>
      </c>
      <c r="G136" s="122">
        <f t="shared" si="9"/>
        <v>0.89147557774176867</v>
      </c>
      <c r="H136" s="128">
        <f t="shared" si="10"/>
        <v>306986.74699999997</v>
      </c>
      <c r="I136" s="122">
        <f t="shared" si="11"/>
        <v>0.36828986345887649</v>
      </c>
      <c r="J136" s="128">
        <f t="shared" si="12"/>
        <v>100.715401905183</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0.19637614678899085</v>
      </c>
      <c r="F137" s="128">
        <f t="shared" ref="F137:F200" si="14">SUMPRODUCT($K$2:$AI$2,$K137:$AI137)</f>
        <v>21.405000000000001</v>
      </c>
      <c r="G137" s="122">
        <f t="shared" ref="G137:G200" si="15">SUMPRODUCT($K$3:$AI$3,$K137:$AI137)/$J$3</f>
        <v>0.18608291661584747</v>
      </c>
      <c r="H137" s="128">
        <f t="shared" ref="H137:H200" si="16">SUMPRODUCT($K$3:$AI$3,$K137:$AI137)</f>
        <v>64079.141000000003</v>
      </c>
      <c r="I137" s="122">
        <f t="shared" ref="I137:I200" si="17">CORREL($K$4:$AI$4,$K137:$AI137)</f>
        <v>-0.28902434047681036</v>
      </c>
      <c r="J137" s="128">
        <f t="shared" si="12"/>
        <v>105.53152882614845</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0.10417431192660551</v>
      </c>
      <c r="F138" s="128">
        <f t="shared" si="14"/>
        <v>11.355</v>
      </c>
      <c r="G138" s="122">
        <f t="shared" si="15"/>
        <v>0.10810204786878774</v>
      </c>
      <c r="H138" s="128">
        <f t="shared" si="16"/>
        <v>37225.805000000008</v>
      </c>
      <c r="I138" s="122">
        <f t="shared" si="17"/>
        <v>-0.25937392515267343</v>
      </c>
      <c r="J138" s="128">
        <f t="shared" ref="J138:J201" si="18">$E138/$G138*100</f>
        <v>96.366640577475778</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0.10839449541284404</v>
      </c>
      <c r="F139" s="128">
        <f t="shared" si="14"/>
        <v>11.815000000000001</v>
      </c>
      <c r="G139" s="122">
        <f t="shared" si="15"/>
        <v>0.1136869275579484</v>
      </c>
      <c r="H139" s="128">
        <f t="shared" si="16"/>
        <v>39149.002999999997</v>
      </c>
      <c r="I139" s="122">
        <f t="shared" si="17"/>
        <v>-0.42420092787106145</v>
      </c>
      <c r="J139" s="128">
        <f t="shared" si="18"/>
        <v>95.344731132427953</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6.4550458715596323E-2</v>
      </c>
      <c r="F140" s="128">
        <f t="shared" si="14"/>
        <v>7.0359999999999996</v>
      </c>
      <c r="G140" s="122">
        <f t="shared" si="15"/>
        <v>6.2180007434123781E-2</v>
      </c>
      <c r="H140" s="128">
        <f t="shared" si="16"/>
        <v>21412.182999999997</v>
      </c>
      <c r="I140" s="122">
        <f t="shared" si="17"/>
        <v>-0.30503715343827309</v>
      </c>
      <c r="J140" s="128">
        <f t="shared" si="18"/>
        <v>103.81224026707284</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0.80362385321100915</v>
      </c>
      <c r="F141" s="128">
        <f t="shared" si="14"/>
        <v>87.594999999999999</v>
      </c>
      <c r="G141" s="122">
        <f t="shared" si="15"/>
        <v>0.81393719617374949</v>
      </c>
      <c r="H141" s="128">
        <f t="shared" si="16"/>
        <v>280285.78500000003</v>
      </c>
      <c r="I141" s="122">
        <f t="shared" si="17"/>
        <v>0.28881123742119275</v>
      </c>
      <c r="J141" s="128">
        <f t="shared" si="18"/>
        <v>98.732906787990217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0.89582568807339458</v>
      </c>
      <c r="F142" s="128">
        <f t="shared" si="14"/>
        <v>97.64500000000001</v>
      </c>
      <c r="G142" s="122">
        <f t="shared" si="15"/>
        <v>0.8918982599504004</v>
      </c>
      <c r="H142" s="128">
        <f t="shared" si="16"/>
        <v>307132.30099999998</v>
      </c>
      <c r="I142" s="122">
        <f t="shared" si="17"/>
        <v>0.25994742383325875</v>
      </c>
      <c r="J142" s="128">
        <f t="shared" si="18"/>
        <v>100.44034485763125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0.89157798165137625</v>
      </c>
      <c r="F143" s="128">
        <f t="shared" si="14"/>
        <v>97.182000000000016</v>
      </c>
      <c r="G143" s="122">
        <f t="shared" si="15"/>
        <v>0.88632339309671904</v>
      </c>
      <c r="H143" s="128">
        <f t="shared" si="16"/>
        <v>305212.55099999998</v>
      </c>
      <c r="I143" s="122">
        <f t="shared" si="17"/>
        <v>0.42402747282222819</v>
      </c>
      <c r="J143" s="128">
        <f t="shared" si="18"/>
        <v>100.59285229246835</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0.93550458715596319</v>
      </c>
      <c r="F144" s="128">
        <f t="shared" si="14"/>
        <v>101.96999999999998</v>
      </c>
      <c r="G144" s="122">
        <f t="shared" si="15"/>
        <v>0.93792488050226797</v>
      </c>
      <c r="H144" s="128">
        <f t="shared" si="16"/>
        <v>322981.93599999999</v>
      </c>
      <c r="I144" s="122">
        <f t="shared" si="17"/>
        <v>0.30307078520888564</v>
      </c>
      <c r="J144" s="128">
        <f t="shared" si="18"/>
        <v>99.741952325114909</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7.2201834862385336E-2</v>
      </c>
      <c r="F145" s="128">
        <f t="shared" si="14"/>
        <v>7.870000000000001</v>
      </c>
      <c r="G145" s="122">
        <f t="shared" si="15"/>
        <v>6.4293035155274458E-2</v>
      </c>
      <c r="H145" s="128">
        <f t="shared" si="16"/>
        <v>22139.821</v>
      </c>
      <c r="I145" s="122">
        <f t="shared" si="17"/>
        <v>7.2720632239932734E-2</v>
      </c>
      <c r="J145" s="128">
        <f t="shared" si="18"/>
        <v>112.30117646182094</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0.11759633027522939</v>
      </c>
      <c r="F146" s="128">
        <f t="shared" si="14"/>
        <v>12.818000000000003</v>
      </c>
      <c r="G146" s="122">
        <f t="shared" si="15"/>
        <v>0.1048782226636233</v>
      </c>
      <c r="H146" s="128">
        <f t="shared" si="16"/>
        <v>36115.654999999992</v>
      </c>
      <c r="I146" s="122">
        <f t="shared" si="17"/>
        <v>0.12865266228630512</v>
      </c>
      <c r="J146" s="128">
        <f t="shared" si="18"/>
        <v>112.12654761741814</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0.10413761467889909</v>
      </c>
      <c r="F147" s="128">
        <f t="shared" si="14"/>
        <v>11.351000000000001</v>
      </c>
      <c r="G147" s="122">
        <f t="shared" si="15"/>
        <v>9.7278898704255434E-2</v>
      </c>
      <c r="H147" s="128">
        <f t="shared" si="16"/>
        <v>33498.766999999993</v>
      </c>
      <c r="I147" s="122">
        <f t="shared" si="17"/>
        <v>-8.1195366885820505E-2</v>
      </c>
      <c r="J147" s="128">
        <f t="shared" si="18"/>
        <v>107.05056910183094</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4.4238532110091745E-2</v>
      </c>
      <c r="F148" s="128">
        <f t="shared" si="14"/>
        <v>4.8220000000000001</v>
      </c>
      <c r="G148" s="122">
        <f t="shared" si="15"/>
        <v>4.264172169660644E-2</v>
      </c>
      <c r="H148" s="128">
        <f t="shared" si="16"/>
        <v>14684.018</v>
      </c>
      <c r="I148" s="122">
        <f t="shared" si="17"/>
        <v>6.5800323222994547E-2</v>
      </c>
      <c r="J148" s="128">
        <f t="shared" si="18"/>
        <v>103.74471374501837</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8.8284403669724759E-2</v>
      </c>
      <c r="F149" s="128">
        <f t="shared" si="14"/>
        <v>9.6229999999999993</v>
      </c>
      <c r="G149" s="122">
        <f t="shared" si="15"/>
        <v>8.4415721429442619E-2</v>
      </c>
      <c r="H149" s="128">
        <f t="shared" si="16"/>
        <v>29069.229000000003</v>
      </c>
      <c r="I149" s="122">
        <f t="shared" si="17"/>
        <v>-5.3343501348151599E-2</v>
      </c>
      <c r="J149" s="128">
        <f t="shared" si="18"/>
        <v>104.58289306159128</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0.40358715596330269</v>
      </c>
      <c r="F150" s="128">
        <f t="shared" si="14"/>
        <v>43.990999999999993</v>
      </c>
      <c r="G150" s="122">
        <f t="shared" si="15"/>
        <v>0.38498194901817295</v>
      </c>
      <c r="H150" s="128">
        <f t="shared" si="16"/>
        <v>132571.614</v>
      </c>
      <c r="I150" s="122">
        <f t="shared" si="17"/>
        <v>-7.6460022131669581E-2</v>
      </c>
      <c r="J150" s="128">
        <f t="shared" si="18"/>
        <v>104.83274787105705</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0.4164495412844037</v>
      </c>
      <c r="F151" s="128">
        <f t="shared" si="14"/>
        <v>45.393000000000001</v>
      </c>
      <c r="G151" s="122">
        <f t="shared" si="15"/>
        <v>0.40192443910116799</v>
      </c>
      <c r="H151" s="128">
        <f t="shared" si="16"/>
        <v>138405.89600000001</v>
      </c>
      <c r="I151" s="122">
        <f t="shared" si="17"/>
        <v>-3.7615946013520155E-2</v>
      </c>
      <c r="J151" s="128">
        <f t="shared" si="18"/>
        <v>103.61388877365071</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0.47706422018348627</v>
      </c>
      <c r="F152" s="128">
        <f t="shared" si="14"/>
        <v>52</v>
      </c>
      <c r="G152" s="122">
        <f t="shared" si="15"/>
        <v>0.44306829230045469</v>
      </c>
      <c r="H152" s="128">
        <f t="shared" si="16"/>
        <v>152574.11099999998</v>
      </c>
      <c r="I152" s="122">
        <f t="shared" si="17"/>
        <v>0.10424357112944459</v>
      </c>
      <c r="J152" s="128">
        <f t="shared" si="18"/>
        <v>107.67284151761827</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0.37966055045871555</v>
      </c>
      <c r="F153" s="128">
        <f t="shared" si="14"/>
        <v>41.382999999999996</v>
      </c>
      <c r="G153" s="122">
        <f t="shared" si="15"/>
        <v>0.37604821145435852</v>
      </c>
      <c r="H153" s="128">
        <f t="shared" si="16"/>
        <v>129495.20999999999</v>
      </c>
      <c r="I153" s="122">
        <f t="shared" si="17"/>
        <v>-0.22768072217079041</v>
      </c>
      <c r="J153" s="128">
        <f t="shared" si="18"/>
        <v>100.96060528791944</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0.48196330275229354</v>
      </c>
      <c r="F154" s="128">
        <f t="shared" si="14"/>
        <v>52.533999999999999</v>
      </c>
      <c r="G154" s="122">
        <f t="shared" si="15"/>
        <v>0.46382709854279563</v>
      </c>
      <c r="H154" s="128">
        <f t="shared" si="16"/>
        <v>159722.57200000001</v>
      </c>
      <c r="I154" s="122">
        <f t="shared" si="17"/>
        <v>-6.2027267637422244E-2</v>
      </c>
      <c r="J154" s="128">
        <f t="shared" si="18"/>
        <v>103.91012173856949</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0.52456880733944955</v>
      </c>
      <c r="F155" s="128">
        <f t="shared" si="14"/>
        <v>57.178000000000004</v>
      </c>
      <c r="G155" s="122">
        <f t="shared" si="15"/>
        <v>0.5511633677742348</v>
      </c>
      <c r="H155" s="128">
        <f t="shared" si="16"/>
        <v>189797.51499999996</v>
      </c>
      <c r="I155" s="122">
        <f t="shared" si="17"/>
        <v>3.3923442355895672E-2</v>
      </c>
      <c r="J155" s="128">
        <f t="shared" si="18"/>
        <v>95.17483163981268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0.46587155963302751</v>
      </c>
      <c r="F156" s="128">
        <f t="shared" si="14"/>
        <v>50.78</v>
      </c>
      <c r="G156" s="122">
        <f t="shared" si="15"/>
        <v>0.49322110710365374</v>
      </c>
      <c r="H156" s="128">
        <f t="shared" si="16"/>
        <v>169844.63399999999</v>
      </c>
      <c r="I156" s="122">
        <f t="shared" si="17"/>
        <v>-3.0550147440258003E-2</v>
      </c>
      <c r="J156" s="128">
        <f t="shared" si="18"/>
        <v>94.454911382193032</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0.41883486238532103</v>
      </c>
      <c r="F157" s="128">
        <f t="shared" si="14"/>
        <v>45.652999999999992</v>
      </c>
      <c r="G157" s="122">
        <f t="shared" si="15"/>
        <v>0.45963988639729592</v>
      </c>
      <c r="H157" s="128">
        <f t="shared" si="16"/>
        <v>158280.67200000002</v>
      </c>
      <c r="I157" s="122">
        <f t="shared" si="17"/>
        <v>-4.7810876245196726E-2</v>
      </c>
      <c r="J157" s="128">
        <f t="shared" si="18"/>
        <v>91.12239272100409</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0.5758990825688074</v>
      </c>
      <c r="F158" s="128">
        <f t="shared" si="14"/>
        <v>62.773000000000003</v>
      </c>
      <c r="G158" s="122">
        <f t="shared" si="15"/>
        <v>0.58125503400530854</v>
      </c>
      <c r="H158" s="128">
        <f t="shared" si="16"/>
        <v>200159.82100000003</v>
      </c>
      <c r="I158" s="122">
        <f t="shared" si="17"/>
        <v>0.14547059160414769</v>
      </c>
      <c r="J158" s="128">
        <f t="shared" si="18"/>
        <v>99.078553969744675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0.42983486238532109</v>
      </c>
      <c r="F159" s="128">
        <f t="shared" si="14"/>
        <v>46.851999999999997</v>
      </c>
      <c r="G159" s="122">
        <f t="shared" si="15"/>
        <v>0.45169437620151126</v>
      </c>
      <c r="H159" s="128">
        <f t="shared" si="16"/>
        <v>155544.57200000001</v>
      </c>
      <c r="I159" s="122">
        <f t="shared" si="17"/>
        <v>6.4527481848811213E-2</v>
      </c>
      <c r="J159" s="128">
        <f t="shared" si="18"/>
        <v>95.160552141468742</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5.5073394495412833E-2</v>
      </c>
      <c r="F160" s="128">
        <f t="shared" si="14"/>
        <v>6.0029999999999992</v>
      </c>
      <c r="G160" s="122">
        <f t="shared" si="15"/>
        <v>5.268175271084162E-2</v>
      </c>
      <c r="H160" s="128">
        <f t="shared" si="16"/>
        <v>18141.382999999998</v>
      </c>
      <c r="I160" s="122">
        <f t="shared" si="17"/>
        <v>-0.10058684825330455</v>
      </c>
      <c r="J160" s="128">
        <f t="shared" si="18"/>
        <v>104.53979160051566</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0.15988990825688071</v>
      </c>
      <c r="F161" s="128">
        <f t="shared" si="14"/>
        <v>17.427999999999997</v>
      </c>
      <c r="G161" s="122">
        <f t="shared" si="15"/>
        <v>0.15599186602315032</v>
      </c>
      <c r="H161" s="128">
        <f t="shared" si="16"/>
        <v>53717.046999999999</v>
      </c>
      <c r="I161" s="122">
        <f t="shared" si="17"/>
        <v>7.1082863214409667E-2</v>
      </c>
      <c r="J161" s="128">
        <f t="shared" si="18"/>
        <v>102.49887531517309</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7.0798165137614694E-2</v>
      </c>
      <c r="F162" s="128">
        <f t="shared" si="14"/>
        <v>7.7170000000000014</v>
      </c>
      <c r="G162" s="122">
        <f t="shared" si="15"/>
        <v>7.2341385999454069E-2</v>
      </c>
      <c r="H162" s="128">
        <f t="shared" si="16"/>
        <v>24911.335000000006</v>
      </c>
      <c r="I162" s="122">
        <f t="shared" si="17"/>
        <v>-0.25290848325314541</v>
      </c>
      <c r="J162" s="128">
        <f t="shared" si="18"/>
        <v>97.866752425988878</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0.12149541284403671</v>
      </c>
      <c r="F163" s="128">
        <f t="shared" si="14"/>
        <v>13.243000000000002</v>
      </c>
      <c r="G163" s="122">
        <f t="shared" si="15"/>
        <v>0.11770483043809059</v>
      </c>
      <c r="H163" s="128">
        <f t="shared" si="16"/>
        <v>40532.6</v>
      </c>
      <c r="I163" s="122">
        <f t="shared" si="17"/>
        <v>-0.33342679411478426</v>
      </c>
      <c r="J163" s="128">
        <f t="shared" si="18"/>
        <v>103.22041363284565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0.18546788990825686</v>
      </c>
      <c r="F164" s="128">
        <f t="shared" si="14"/>
        <v>20.215999999999998</v>
      </c>
      <c r="G164" s="122">
        <f t="shared" si="15"/>
        <v>0.18513943338037742</v>
      </c>
      <c r="H164" s="128">
        <f t="shared" si="16"/>
        <v>63754.24500000001</v>
      </c>
      <c r="I164" s="122">
        <f t="shared" si="17"/>
        <v>-0.19099466420075131</v>
      </c>
      <c r="J164" s="128">
        <f t="shared" si="18"/>
        <v>100.17741035601237</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0.20511009174311928</v>
      </c>
      <c r="F165" s="128">
        <f t="shared" si="14"/>
        <v>22.357000000000003</v>
      </c>
      <c r="G165" s="122">
        <f t="shared" si="15"/>
        <v>0.20978183169840689</v>
      </c>
      <c r="H165" s="128">
        <f t="shared" si="16"/>
        <v>72240.051999999996</v>
      </c>
      <c r="I165" s="122">
        <f t="shared" si="17"/>
        <v>0.32564287568683026</v>
      </c>
      <c r="J165" s="128">
        <f t="shared" si="18"/>
        <v>97.773048353394145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0.10862385321100917</v>
      </c>
      <c r="F166" s="128">
        <f t="shared" si="14"/>
        <v>11.84</v>
      </c>
      <c r="G166" s="122">
        <f t="shared" si="15"/>
        <v>0.11245917039824832</v>
      </c>
      <c r="H166" s="128">
        <f t="shared" si="16"/>
        <v>38726.214999999997</v>
      </c>
      <c r="I166" s="122">
        <f t="shared" si="17"/>
        <v>0.21338992565020271</v>
      </c>
      <c r="J166" s="128">
        <f t="shared" si="18"/>
        <v>96.58959142802027</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9.3788990825688062E-2</v>
      </c>
      <c r="F167" s="128">
        <f t="shared" si="14"/>
        <v>10.222999999999999</v>
      </c>
      <c r="G167" s="122">
        <f t="shared" si="15"/>
        <v>9.4001954361449411E-2</v>
      </c>
      <c r="H167" s="128">
        <f t="shared" si="16"/>
        <v>32370.324999999997</v>
      </c>
      <c r="I167" s="122">
        <f t="shared" si="17"/>
        <v>0.17212037639112951</v>
      </c>
      <c r="J167" s="128">
        <f t="shared" si="18"/>
        <v>99.773447757328029</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0.83251376146788991</v>
      </c>
      <c r="F168" s="128">
        <f t="shared" si="14"/>
        <v>90.744</v>
      </c>
      <c r="G168" s="122">
        <f t="shared" si="15"/>
        <v>0.83938482335244124</v>
      </c>
      <c r="H168" s="128">
        <f t="shared" si="16"/>
        <v>289048.87899999996</v>
      </c>
      <c r="I168" s="122">
        <f t="shared" si="17"/>
        <v>-0.25656664243197286</v>
      </c>
      <c r="J168" s="128">
        <f t="shared" si="18"/>
        <v>99.181416950438916</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4.9045871559633039E-2</v>
      </c>
      <c r="F169" s="128">
        <f t="shared" si="14"/>
        <v>5.346000000000001</v>
      </c>
      <c r="G169" s="122">
        <f t="shared" si="15"/>
        <v>4.9000816011244112E-2</v>
      </c>
      <c r="H169" s="128">
        <f t="shared" si="16"/>
        <v>16873.823</v>
      </c>
      <c r="I169" s="122">
        <f t="shared" si="17"/>
        <v>8.6683683755870364E-2</v>
      </c>
      <c r="J169" s="128">
        <f t="shared" si="18"/>
        <v>100.09194856750669</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8.8165137614678896E-2</v>
      </c>
      <c r="F170" s="128">
        <f t="shared" si="14"/>
        <v>9.61</v>
      </c>
      <c r="G170" s="122">
        <f t="shared" si="15"/>
        <v>8.3300428623699754E-2</v>
      </c>
      <c r="H170" s="128">
        <f t="shared" si="16"/>
        <v>28685.168999999998</v>
      </c>
      <c r="I170" s="122">
        <f t="shared" si="17"/>
        <v>0.17094252136115184</v>
      </c>
      <c r="J170" s="128">
        <f t="shared" si="18"/>
        <v>105.83995673414228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3.029357798165138E-2</v>
      </c>
      <c r="F171" s="128">
        <f t="shared" si="14"/>
        <v>3.3020000000000005</v>
      </c>
      <c r="G171" s="122">
        <f t="shared" si="15"/>
        <v>2.8529173127965664E-2</v>
      </c>
      <c r="H171" s="128">
        <f t="shared" si="16"/>
        <v>9824.2489999999998</v>
      </c>
      <c r="I171" s="122">
        <f t="shared" si="17"/>
        <v>0.32793120423493116</v>
      </c>
      <c r="J171" s="128">
        <f t="shared" si="18"/>
        <v>106.18456358959862</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0.9395688073394497</v>
      </c>
      <c r="F172" s="128">
        <f t="shared" si="14"/>
        <v>102.41300000000001</v>
      </c>
      <c r="G172" s="122">
        <f t="shared" si="15"/>
        <v>0.93777282943913021</v>
      </c>
      <c r="H172" s="128">
        <f t="shared" si="16"/>
        <v>322929.576</v>
      </c>
      <c r="I172" s="122">
        <f t="shared" si="17"/>
        <v>0.28571095394999246</v>
      </c>
      <c r="J172" s="128">
        <f t="shared" si="18"/>
        <v>100.19151524163838</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1.1862385321100918E-2</v>
      </c>
      <c r="F173" s="128">
        <f t="shared" si="14"/>
        <v>1.2930000000000001</v>
      </c>
      <c r="G173" s="122">
        <f t="shared" si="15"/>
        <v>1.179429547157319E-2</v>
      </c>
      <c r="H173" s="128">
        <f t="shared" si="16"/>
        <v>4061.4600000000005</v>
      </c>
      <c r="I173" s="122">
        <f t="shared" si="17"/>
        <v>-0.25085005896244916</v>
      </c>
      <c r="J173" s="128">
        <f t="shared" si="18"/>
        <v>100.57731171558181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3.113761467889908E-2</v>
      </c>
      <c r="F174" s="128">
        <f t="shared" si="14"/>
        <v>3.3939999999999997</v>
      </c>
      <c r="G174" s="122">
        <f t="shared" si="15"/>
        <v>3.2582733666707324E-2</v>
      </c>
      <c r="H174" s="128">
        <f t="shared" si="16"/>
        <v>11220.125</v>
      </c>
      <c r="I174" s="122">
        <f t="shared" si="17"/>
        <v>-0.28037958832739951</v>
      </c>
      <c r="J174" s="128">
        <f t="shared" si="18"/>
        <v>95.564770584965217</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1.2220183486238533E-2</v>
      </c>
      <c r="F175" s="128">
        <f t="shared" si="14"/>
        <v>1.3320000000000001</v>
      </c>
      <c r="G175" s="122">
        <f t="shared" si="15"/>
        <v>1.2716873137839107E-2</v>
      </c>
      <c r="H175" s="128">
        <f t="shared" si="16"/>
        <v>4379.1569999999992</v>
      </c>
      <c r="I175" s="122">
        <f t="shared" si="17"/>
        <v>-0.29639210852943826</v>
      </c>
      <c r="J175" s="128">
        <f t="shared" si="18"/>
        <v>96.094247019554899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4.7798165137614692E-3</v>
      </c>
      <c r="F176" s="128">
        <f t="shared" si="14"/>
        <v>0.52100000000000013</v>
      </c>
      <c r="G176" s="122">
        <f t="shared" si="15"/>
        <v>4.8937936682173777E-3</v>
      </c>
      <c r="H176" s="128">
        <f t="shared" si="16"/>
        <v>1685.2169999999999</v>
      </c>
      <c r="I176" s="122">
        <f t="shared" si="17"/>
        <v>-0.21719588024271319</v>
      </c>
      <c r="J176" s="128">
        <f t="shared" si="18"/>
        <v>97.670985697739354</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0.92005504587155962</v>
      </c>
      <c r="F177" s="128">
        <f t="shared" si="14"/>
        <v>100.286</v>
      </c>
      <c r="G177" s="122">
        <f t="shared" si="15"/>
        <v>0.91786566886786447</v>
      </c>
      <c r="H177" s="128">
        <f t="shared" si="16"/>
        <v>316074.38600000006</v>
      </c>
      <c r="I177" s="122">
        <f t="shared" si="17"/>
        <v>0.33868206816648361</v>
      </c>
      <c r="J177" s="128">
        <f t="shared" si="18"/>
        <v>100.23852913099971</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1.6165137614678901E-2</v>
      </c>
      <c r="F178" s="128">
        <f t="shared" si="14"/>
        <v>1.7620000000000002</v>
      </c>
      <c r="G178" s="122">
        <f t="shared" si="15"/>
        <v>1.6008598609586536E-2</v>
      </c>
      <c r="H178" s="128">
        <f t="shared" si="16"/>
        <v>5512.6890000000003</v>
      </c>
      <c r="I178" s="122">
        <f t="shared" si="17"/>
        <v>-0.28425196426740479</v>
      </c>
      <c r="J178" s="128">
        <f t="shared" si="18"/>
        <v>100.9778432760418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1.8899082568807344E-3</v>
      </c>
      <c r="F179" s="128">
        <f t="shared" si="14"/>
        <v>0.20600000000000004</v>
      </c>
      <c r="G179" s="122">
        <f t="shared" si="15"/>
        <v>2.2442254862671987E-3</v>
      </c>
      <c r="H179" s="128">
        <f t="shared" si="16"/>
        <v>772.81700000000001</v>
      </c>
      <c r="I179" s="122">
        <f t="shared" si="17"/>
        <v>-0.25913374818014839</v>
      </c>
      <c r="J179" s="128">
        <f t="shared" si="18"/>
        <v>84.212048586267628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4.3486238532110099E-3</v>
      </c>
      <c r="F180" s="128">
        <f t="shared" si="14"/>
        <v>0.47400000000000009</v>
      </c>
      <c r="G180" s="122">
        <f t="shared" si="15"/>
        <v>4.2483665255344727E-3</v>
      </c>
      <c r="H180" s="128">
        <f t="shared" si="16"/>
        <v>1462.9590000000001</v>
      </c>
      <c r="I180" s="122">
        <f t="shared" si="17"/>
        <v>0.12922753441345355</v>
      </c>
      <c r="J180" s="128">
        <f t="shared" si="18"/>
        <v>102.3599029667979</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1.7302752293577982E-2</v>
      </c>
      <c r="F181" s="128">
        <f t="shared" si="14"/>
        <v>1.8860000000000001</v>
      </c>
      <c r="G181" s="122">
        <f t="shared" si="15"/>
        <v>1.8297391087182528E-2</v>
      </c>
      <c r="H181" s="128">
        <f t="shared" si="16"/>
        <v>6300.853000000001</v>
      </c>
      <c r="I181" s="122">
        <f t="shared" si="17"/>
        <v>-0.29789014733114366</v>
      </c>
      <c r="J181" s="128">
        <f t="shared" si="18"/>
        <v>94.564040365834998</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7.8715596330275264E-3</v>
      </c>
      <c r="F182" s="128">
        <f t="shared" si="14"/>
        <v>0.85800000000000032</v>
      </c>
      <c r="G182" s="122">
        <f t="shared" si="15"/>
        <v>8.2434094750230853E-3</v>
      </c>
      <c r="H182" s="128">
        <f t="shared" si="16"/>
        <v>2838.6839999999997</v>
      </c>
      <c r="I182" s="122">
        <f t="shared" si="17"/>
        <v>-0.36458047045535846</v>
      </c>
      <c r="J182" s="128">
        <f t="shared" si="18"/>
        <v>95.489125669151392</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3.2394495412844039E-2</v>
      </c>
      <c r="F183" s="128">
        <f t="shared" si="14"/>
        <v>3.5310000000000006</v>
      </c>
      <c r="G183" s="122">
        <f t="shared" si="15"/>
        <v>3.3192413128197977E-2</v>
      </c>
      <c r="H183" s="128">
        <f t="shared" si="16"/>
        <v>11430.072999999999</v>
      </c>
      <c r="I183" s="122">
        <f t="shared" si="17"/>
        <v>-0.32021493154408615</v>
      </c>
      <c r="J183" s="128">
        <f t="shared" si="18"/>
        <v>97.596084044048965</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0.41697247706422019</v>
      </c>
      <c r="F184" s="128">
        <f t="shared" si="14"/>
        <v>45.45</v>
      </c>
      <c r="G184" s="122">
        <f t="shared" si="15"/>
        <v>0.4366581145203538</v>
      </c>
      <c r="H184" s="128">
        <f t="shared" si="16"/>
        <v>150366.715</v>
      </c>
      <c r="I184" s="122">
        <f t="shared" si="17"/>
        <v>8.4199540667090983E-2</v>
      </c>
      <c r="J184" s="128">
        <f t="shared" si="18"/>
        <v>95.491750456130362</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3.1559633027522936E-3</v>
      </c>
      <c r="F185" s="128">
        <f t="shared" si="14"/>
        <v>0.34400000000000003</v>
      </c>
      <c r="G185" s="122">
        <f t="shared" si="15"/>
        <v>4.0487864373704103E-3</v>
      </c>
      <c r="H185" s="128">
        <f t="shared" si="16"/>
        <v>1394.2319999999997</v>
      </c>
      <c r="I185" s="122">
        <f t="shared" si="17"/>
        <v>-0.25607189724420676</v>
      </c>
      <c r="J185" s="128">
        <f t="shared" si="18"/>
        <v>77.948376669677259</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3.2018348623853218E-3</v>
      </c>
      <c r="F186" s="128">
        <f t="shared" si="14"/>
        <v>0.34900000000000009</v>
      </c>
      <c r="G186" s="122">
        <f t="shared" si="15"/>
        <v>3.3570905859599594E-3</v>
      </c>
      <c r="H186" s="128">
        <f t="shared" si="16"/>
        <v>1156.0409999999997</v>
      </c>
      <c r="I186" s="122">
        <f t="shared" si="17"/>
        <v>-0.28663501612536368</v>
      </c>
      <c r="J186" s="128">
        <f t="shared" si="18"/>
        <v>95.375289418047018</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1.6495412844036696E-2</v>
      </c>
      <c r="F187" s="128">
        <f t="shared" si="14"/>
        <v>1.7979999999999998</v>
      </c>
      <c r="G187" s="122">
        <f t="shared" si="15"/>
        <v>1.6552404764808716E-2</v>
      </c>
      <c r="H187" s="128">
        <f t="shared" si="16"/>
        <v>5699.9530000000004</v>
      </c>
      <c r="I187" s="122">
        <f t="shared" si="17"/>
        <v>-0.26432886422843083</v>
      </c>
      <c r="J187" s="128">
        <f t="shared" si="18"/>
        <v>99.655687970528689</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8.5596330275229358E-3</v>
      </c>
      <c r="F188" s="128">
        <f t="shared" si="14"/>
        <v>0.93300000000000005</v>
      </c>
      <c r="G188" s="122">
        <f t="shared" si="15"/>
        <v>9.6218818787424717E-3</v>
      </c>
      <c r="H188" s="128">
        <f t="shared" si="16"/>
        <v>3313.3719999999998</v>
      </c>
      <c r="I188" s="122">
        <f t="shared" si="17"/>
        <v>-0.20091405369831067</v>
      </c>
      <c r="J188" s="128">
        <f t="shared" si="18"/>
        <v>88.960071796699651</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2.9174311926605506E-3</v>
      </c>
      <c r="F189" s="128">
        <f t="shared" si="14"/>
        <v>0.318</v>
      </c>
      <c r="G189" s="122">
        <f t="shared" si="15"/>
        <v>3.2523275196162131E-3</v>
      </c>
      <c r="H189" s="128">
        <f t="shared" si="16"/>
        <v>1119.9649999999999</v>
      </c>
      <c r="I189" s="122">
        <f t="shared" si="17"/>
        <v>-0.12041312207749681</v>
      </c>
      <c r="J189" s="128">
        <f t="shared" si="18"/>
        <v>89.702872022090148</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1.0908256880733947E-2</v>
      </c>
      <c r="F190" s="128">
        <f t="shared" si="14"/>
        <v>1.1890000000000003</v>
      </c>
      <c r="G190" s="122">
        <f t="shared" si="15"/>
        <v>9.6768943947868214E-3</v>
      </c>
      <c r="H190" s="128">
        <f t="shared" si="16"/>
        <v>3332.3160000000003</v>
      </c>
      <c r="I190" s="122">
        <f t="shared" si="17"/>
        <v>0.13884124203948101</v>
      </c>
      <c r="J190" s="128">
        <f t="shared" si="18"/>
        <v>112.72476928766</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0.53733027522935772</v>
      </c>
      <c r="F191" s="128">
        <f t="shared" si="14"/>
        <v>58.568999999999996</v>
      </c>
      <c r="G191" s="122">
        <f t="shared" si="15"/>
        <v>0.51704123905935095</v>
      </c>
      <c r="H191" s="128">
        <f t="shared" si="16"/>
        <v>178047.28699999998</v>
      </c>
      <c r="I191" s="122">
        <f t="shared" si="17"/>
        <v>0.17430108045123577</v>
      </c>
      <c r="J191" s="128">
        <f t="shared" si="18"/>
        <v>103.92406536215921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0.19733027522935781</v>
      </c>
      <c r="F192" s="128">
        <f t="shared" si="14"/>
        <v>21.509</v>
      </c>
      <c r="G192" s="122">
        <f t="shared" si="15"/>
        <v>0.29350770999947728</v>
      </c>
      <c r="H192" s="128">
        <f t="shared" si="16"/>
        <v>101071.728</v>
      </c>
      <c r="I192" s="122">
        <f t="shared" si="17"/>
        <v>4.8682911596808112E-2</v>
      </c>
      <c r="J192" s="128">
        <f t="shared" si="18"/>
        <v>67.231717773175106</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0.12359633027522936</v>
      </c>
      <c r="F193" s="128">
        <f t="shared" si="14"/>
        <v>13.472</v>
      </c>
      <c r="G193" s="122">
        <f t="shared" si="15"/>
        <v>0.13181830827220509</v>
      </c>
      <c r="H193" s="128">
        <f t="shared" si="16"/>
        <v>45392.688999999998</v>
      </c>
      <c r="I193" s="122">
        <f t="shared" si="17"/>
        <v>-0.39346793007196257</v>
      </c>
      <c r="J193" s="128">
        <f t="shared" si="18"/>
        <v>93.762643365140647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0.46413761467889908</v>
      </c>
      <c r="F194" s="128">
        <f t="shared" si="14"/>
        <v>50.591000000000001</v>
      </c>
      <c r="G194" s="122">
        <f t="shared" si="15"/>
        <v>0.35478123929166738</v>
      </c>
      <c r="H194" s="128">
        <f t="shared" si="16"/>
        <v>122171.758</v>
      </c>
      <c r="I194" s="122">
        <f t="shared" si="17"/>
        <v>0.65900159144927306</v>
      </c>
      <c r="J194" s="128">
        <f t="shared" si="18"/>
        <v>130.82360713479815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0.2151559633027523</v>
      </c>
      <c r="F195" s="128">
        <f t="shared" si="14"/>
        <v>23.452000000000002</v>
      </c>
      <c r="G195" s="122">
        <f t="shared" si="15"/>
        <v>0.22008117133912963</v>
      </c>
      <c r="H195" s="128">
        <f t="shared" si="16"/>
        <v>75786.712</v>
      </c>
      <c r="I195" s="122">
        <f t="shared" si="17"/>
        <v>-0.24201091482402431</v>
      </c>
      <c r="J195" s="128">
        <f t="shared" si="18"/>
        <v>97.762094773301655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0.34572477064220181</v>
      </c>
      <c r="F196" s="128">
        <f t="shared" si="14"/>
        <v>37.683999999999997</v>
      </c>
      <c r="G196" s="122">
        <f t="shared" si="15"/>
        <v>0.38643580517949344</v>
      </c>
      <c r="H196" s="128">
        <f t="shared" si="16"/>
        <v>133072.261</v>
      </c>
      <c r="I196" s="122">
        <f t="shared" si="17"/>
        <v>0.18594561992275807</v>
      </c>
      <c r="J196" s="128">
        <f t="shared" si="18"/>
        <v>89.464994187486852</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0.26627522935779818</v>
      </c>
      <c r="F197" s="128">
        <f t="shared" si="14"/>
        <v>29.024000000000001</v>
      </c>
      <c r="G197" s="122">
        <f t="shared" si="15"/>
        <v>0.27757508465027669</v>
      </c>
      <c r="H197" s="128">
        <f t="shared" si="16"/>
        <v>95585.200999999986</v>
      </c>
      <c r="I197" s="122">
        <f t="shared" si="17"/>
        <v>0.27587419814135261</v>
      </c>
      <c r="J197" s="128">
        <f t="shared" si="18"/>
        <v>95.929081564825808</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7.7706422018348634E-3</v>
      </c>
      <c r="F198" s="128">
        <f t="shared" si="14"/>
        <v>0.84700000000000009</v>
      </c>
      <c r="G198" s="122">
        <f t="shared" si="15"/>
        <v>7.6805708013172351E-3</v>
      </c>
      <c r="H198" s="128">
        <f t="shared" si="16"/>
        <v>2644.8660000000004</v>
      </c>
      <c r="I198" s="122">
        <f t="shared" si="17"/>
        <v>-0.24274716196140519</v>
      </c>
      <c r="J198" s="128">
        <f t="shared" si="18"/>
        <v>101.17271753425123</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0.14635779816513764</v>
      </c>
      <c r="F199" s="128">
        <f t="shared" si="14"/>
        <v>15.953000000000003</v>
      </c>
      <c r="G199" s="122">
        <f t="shared" si="15"/>
        <v>0.16752396633735822</v>
      </c>
      <c r="H199" s="128">
        <f t="shared" si="16"/>
        <v>57688.218000000001</v>
      </c>
      <c r="I199" s="122">
        <f t="shared" si="17"/>
        <v>-0.37422524538521962</v>
      </c>
      <c r="J199" s="128">
        <f t="shared" si="18"/>
        <v>87.365289495595903</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0.23399082568807342</v>
      </c>
      <c r="F200" s="128">
        <f t="shared" si="14"/>
        <v>25.505000000000003</v>
      </c>
      <c r="G200" s="122">
        <f t="shared" si="15"/>
        <v>0.16080312639752808</v>
      </c>
      <c r="H200" s="128">
        <f t="shared" si="16"/>
        <v>55373.842999999972</v>
      </c>
      <c r="I200" s="122">
        <f t="shared" si="17"/>
        <v>-1.750934162772989E-2</v>
      </c>
      <c r="J200" s="128">
        <f t="shared" si="18"/>
        <v>145.51385344935085</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7.4596330275229356E-2</v>
      </c>
      <c r="F201" s="128">
        <f t="shared" ref="F201:F264" si="20">SUMPRODUCT($K$2:$AI$2,$K201:$AI201)</f>
        <v>8.1310000000000002</v>
      </c>
      <c r="G201" s="122">
        <f t="shared" ref="G201:G264" si="21">SUMPRODUCT($K$3:$AI$3,$K201:$AI201)/$J$3</f>
        <v>6.5015161546994701E-2</v>
      </c>
      <c r="H201" s="128">
        <f t="shared" ref="H201:H264" si="22">SUMPRODUCT($K$3:$AI$3,$K201:$AI201)</f>
        <v>22388.491000000002</v>
      </c>
      <c r="I201" s="122">
        <f t="shared" ref="I201:I264" si="23">CORREL($K$4:$AI$4,$K201:$AI201)</f>
        <v>-0.21098618412065551</v>
      </c>
      <c r="J201" s="128">
        <f t="shared" si="18"/>
        <v>114.73682215079806</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0.24673394495412845</v>
      </c>
      <c r="F202" s="128">
        <f t="shared" si="20"/>
        <v>26.894000000000002</v>
      </c>
      <c r="G202" s="122">
        <f t="shared" si="21"/>
        <v>0.23300681558145886</v>
      </c>
      <c r="H202" s="128">
        <f t="shared" si="22"/>
        <v>80237.761000000013</v>
      </c>
      <c r="I202" s="122">
        <f t="shared" si="23"/>
        <v>-0.3088381490156723</v>
      </c>
      <c r="J202" s="128">
        <f t="shared" ref="J202:J265" si="24">$E202/$G202*100</f>
        <v>105.89129950487246</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0.49430275229357795</v>
      </c>
      <c r="F203" s="128">
        <f t="shared" si="20"/>
        <v>53.878999999999998</v>
      </c>
      <c r="G203" s="122">
        <f t="shared" si="21"/>
        <v>0.44726367907816866</v>
      </c>
      <c r="H203" s="128">
        <f t="shared" si="22"/>
        <v>154018.826</v>
      </c>
      <c r="I203" s="122">
        <f t="shared" si="23"/>
        <v>0.36773402231771168</v>
      </c>
      <c r="J203" s="128">
        <f t="shared" si="24"/>
        <v>110.51707872017667</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0.14892660550458717</v>
      </c>
      <c r="F204" s="128">
        <f t="shared" si="20"/>
        <v>16.233000000000001</v>
      </c>
      <c r="G204" s="122">
        <f t="shared" si="21"/>
        <v>0.19577649422984222</v>
      </c>
      <c r="H204" s="128">
        <f t="shared" si="22"/>
        <v>67417.202000000005</v>
      </c>
      <c r="I204" s="122">
        <f t="shared" si="23"/>
        <v>6.8638321354031279E-2</v>
      </c>
      <c r="J204" s="128">
        <f t="shared" si="24"/>
        <v>76.069706984203549</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3.5128440366972477E-2</v>
      </c>
      <c r="F205" s="128">
        <f t="shared" si="20"/>
        <v>3.8289999999999997</v>
      </c>
      <c r="G205" s="122">
        <f t="shared" si="21"/>
        <v>5.854904198537568E-2</v>
      </c>
      <c r="H205" s="128">
        <f t="shared" si="22"/>
        <v>20161.830999999998</v>
      </c>
      <c r="I205" s="122">
        <f t="shared" si="23"/>
        <v>-0.12689991014531549</v>
      </c>
      <c r="J205" s="128">
        <f t="shared" si="24"/>
        <v>59.998317949842495</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0.14565137614678902</v>
      </c>
      <c r="F206" s="128">
        <f t="shared" si="20"/>
        <v>15.876000000000003</v>
      </c>
      <c r="G206" s="122">
        <f t="shared" si="21"/>
        <v>0.1032161123017325</v>
      </c>
      <c r="H206" s="128">
        <f t="shared" si="22"/>
        <v>35543.294000000002</v>
      </c>
      <c r="I206" s="122">
        <f t="shared" si="23"/>
        <v>-5.1944997593492657E-3</v>
      </c>
      <c r="J206" s="128">
        <f t="shared" si="24"/>
        <v>141.11302285926558</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0.19313761467889912</v>
      </c>
      <c r="F207" s="128">
        <f t="shared" si="20"/>
        <v>21.052000000000003</v>
      </c>
      <c r="G207" s="122">
        <f t="shared" si="21"/>
        <v>0.13243182676168405</v>
      </c>
      <c r="H207" s="128">
        <f t="shared" si="22"/>
        <v>45603.958999999995</v>
      </c>
      <c r="I207" s="122">
        <f t="shared" si="23"/>
        <v>0.26462209607216802</v>
      </c>
      <c r="J207" s="128">
        <f t="shared" si="24"/>
        <v>145.83927398846305</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0.29038532110091742</v>
      </c>
      <c r="F208" s="128">
        <f t="shared" si="20"/>
        <v>31.652000000000001</v>
      </c>
      <c r="G208" s="122">
        <f t="shared" si="21"/>
        <v>0.2541451425551316</v>
      </c>
      <c r="H208" s="128">
        <f t="shared" si="22"/>
        <v>87516.913000000015</v>
      </c>
      <c r="I208" s="122">
        <f t="shared" si="23"/>
        <v>0.29669046015747463</v>
      </c>
      <c r="J208" s="128">
        <f t="shared" si="24"/>
        <v>114.25963848115816</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0.2818990825688073</v>
      </c>
      <c r="F209" s="128">
        <f t="shared" si="20"/>
        <v>30.726999999999997</v>
      </c>
      <c r="G209" s="122">
        <f t="shared" si="21"/>
        <v>0.33113147364080403</v>
      </c>
      <c r="H209" s="128">
        <f t="shared" si="22"/>
        <v>114027.772</v>
      </c>
      <c r="I209" s="122">
        <f t="shared" si="23"/>
        <v>-5.5466648648429484E-2</v>
      </c>
      <c r="J209" s="128">
        <f t="shared" si="24"/>
        <v>85.132071400315837</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6.3623853211009176E-2</v>
      </c>
      <c r="F210" s="128">
        <f t="shared" si="20"/>
        <v>6.9350000000000005</v>
      </c>
      <c r="G210" s="122">
        <f t="shared" si="21"/>
        <v>0.10414279035190122</v>
      </c>
      <c r="H210" s="128">
        <f t="shared" si="22"/>
        <v>35862.402999999998</v>
      </c>
      <c r="I210" s="122">
        <f t="shared" si="23"/>
        <v>-0.17000666725791105</v>
      </c>
      <c r="J210" s="128">
        <f t="shared" si="24"/>
        <v>61.092902346885957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1.6541284403669722E-2</v>
      </c>
      <c r="F211" s="128">
        <f t="shared" si="20"/>
        <v>1.8029999999999999</v>
      </c>
      <c r="G211" s="122">
        <f t="shared" si="21"/>
        <v>3.8617874421387047E-2</v>
      </c>
      <c r="H211" s="128">
        <f t="shared" si="22"/>
        <v>13298.374</v>
      </c>
      <c r="I211" s="122">
        <f t="shared" si="23"/>
        <v>-0.23625502434626772</v>
      </c>
      <c r="J211" s="128">
        <f t="shared" si="24"/>
        <v>42.833233707210354</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8.688073394495413E-3</v>
      </c>
      <c r="F212" s="128">
        <f t="shared" si="20"/>
        <v>0.94699999999999995</v>
      </c>
      <c r="G212" s="122">
        <f t="shared" si="21"/>
        <v>3.6489534147602198E-2</v>
      </c>
      <c r="H212" s="128">
        <f t="shared" si="22"/>
        <v>12565.462999999998</v>
      </c>
      <c r="I212" s="122">
        <f t="shared" si="23"/>
        <v>-0.25040872279607962</v>
      </c>
      <c r="J212" s="128">
        <f t="shared" si="24"/>
        <v>23.809767916881789</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0.14897247706422015</v>
      </c>
      <c r="F213" s="128">
        <f t="shared" si="20"/>
        <v>16.237999999999996</v>
      </c>
      <c r="G213" s="122">
        <f t="shared" si="21"/>
        <v>0.15845168400327569</v>
      </c>
      <c r="H213" s="128">
        <f t="shared" si="22"/>
        <v>54564.10500000001</v>
      </c>
      <c r="I213" s="122">
        <f t="shared" si="23"/>
        <v>-0.39930941417031701</v>
      </c>
      <c r="J213" s="128">
        <f t="shared" si="24"/>
        <v>94.01760416830939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0.1734678899082569</v>
      </c>
      <c r="F214" s="128">
        <f t="shared" si="20"/>
        <v>18.908000000000001</v>
      </c>
      <c r="G214" s="122">
        <f t="shared" si="21"/>
        <v>0.16054127681076091</v>
      </c>
      <c r="H214" s="128">
        <f t="shared" si="22"/>
        <v>55283.673000000003</v>
      </c>
      <c r="I214" s="122">
        <f t="shared" si="23"/>
        <v>-0.17180119057030493</v>
      </c>
      <c r="J214" s="128">
        <f t="shared" si="24"/>
        <v>108.05189378974065</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3.7963302752293586E-2</v>
      </c>
      <c r="F215" s="128">
        <f t="shared" si="20"/>
        <v>4.1380000000000008</v>
      </c>
      <c r="G215" s="122">
        <f t="shared" si="21"/>
        <v>3.043571225294606E-2</v>
      </c>
      <c r="H215" s="128">
        <f t="shared" si="22"/>
        <v>10480.780999999999</v>
      </c>
      <c r="I215" s="122">
        <f t="shared" si="23"/>
        <v>8.1631840528079438E-2</v>
      </c>
      <c r="J215" s="128">
        <f t="shared" si="24"/>
        <v>124.73275616744893</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0.27668807339449547</v>
      </c>
      <c r="F216" s="128">
        <f t="shared" si="20"/>
        <v>30.159000000000006</v>
      </c>
      <c r="G216" s="122">
        <f t="shared" si="21"/>
        <v>0.30298150180916372</v>
      </c>
      <c r="H216" s="128">
        <f t="shared" si="22"/>
        <v>104334.10400000001</v>
      </c>
      <c r="I216" s="122">
        <f t="shared" si="23"/>
        <v>0.12246707969664079</v>
      </c>
      <c r="J216" s="128">
        <f t="shared" si="24"/>
        <v>91.321771046197568</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0.18937614678899084</v>
      </c>
      <c r="F217" s="128">
        <f t="shared" si="20"/>
        <v>20.642000000000003</v>
      </c>
      <c r="G217" s="122">
        <f t="shared" si="21"/>
        <v>0.18888569744277756</v>
      </c>
      <c r="H217" s="128">
        <f t="shared" si="22"/>
        <v>65044.300999999992</v>
      </c>
      <c r="I217" s="122">
        <f t="shared" si="23"/>
        <v>0.2135376687726929</v>
      </c>
      <c r="J217" s="128">
        <f t="shared" si="24"/>
        <v>100.25965404096404</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0.32258715596330273</v>
      </c>
      <c r="F218" s="128">
        <f t="shared" si="20"/>
        <v>35.161999999999999</v>
      </c>
      <c r="G218" s="122">
        <f t="shared" si="21"/>
        <v>0.31733822940079798</v>
      </c>
      <c r="H218" s="128">
        <f t="shared" si="22"/>
        <v>109277.958</v>
      </c>
      <c r="I218" s="122">
        <f t="shared" si="23"/>
        <v>-4.9142494820367616E-2</v>
      </c>
      <c r="J218" s="128">
        <f t="shared" si="24"/>
        <v>101.65404797663864</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0.89582568807339447</v>
      </c>
      <c r="F219" s="128">
        <f t="shared" si="20"/>
        <v>97.644999999999996</v>
      </c>
      <c r="G219" s="122">
        <f t="shared" si="21"/>
        <v>0.90004425626818607</v>
      </c>
      <c r="H219" s="128">
        <f t="shared" si="22"/>
        <v>309937.44</v>
      </c>
      <c r="I219" s="122">
        <f t="shared" si="23"/>
        <v>6.5232770192281936E-2</v>
      </c>
      <c r="J219" s="128">
        <f t="shared" si="24"/>
        <v>99.531293248591695</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7.6788990825688061E-2</v>
      </c>
      <c r="F220" s="128">
        <f t="shared" si="20"/>
        <v>8.3699999999999992</v>
      </c>
      <c r="G220" s="122">
        <f t="shared" si="21"/>
        <v>7.416665214689365E-2</v>
      </c>
      <c r="H220" s="128">
        <f t="shared" si="22"/>
        <v>25539.880000000005</v>
      </c>
      <c r="I220" s="122">
        <f t="shared" si="23"/>
        <v>-0.12790295251667189</v>
      </c>
      <c r="J220" s="128">
        <f t="shared" si="24"/>
        <v>103.53573823664124</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2.7504587155963305E-2</v>
      </c>
      <c r="F221" s="128">
        <f t="shared" si="20"/>
        <v>2.9980000000000002</v>
      </c>
      <c r="G221" s="122">
        <f t="shared" si="21"/>
        <v>2.5704426788400448E-2</v>
      </c>
      <c r="H221" s="128">
        <f t="shared" si="22"/>
        <v>8851.5250000000015</v>
      </c>
      <c r="I221" s="122">
        <f t="shared" si="23"/>
        <v>0.23335831342340937</v>
      </c>
      <c r="J221" s="128">
        <f t="shared" si="24"/>
        <v>107.0033087389259</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0.77667889908256882</v>
      </c>
      <c r="F222" s="128">
        <f t="shared" si="20"/>
        <v>84.658000000000001</v>
      </c>
      <c r="G222" s="122">
        <f t="shared" si="21"/>
        <v>0.78385046376155032</v>
      </c>
      <c r="H222" s="128">
        <f t="shared" si="22"/>
        <v>269925.17799999996</v>
      </c>
      <c r="I222" s="122">
        <f t="shared" si="23"/>
        <v>-7.5926737393895105E-2</v>
      </c>
      <c r="J222" s="128">
        <f t="shared" si="24"/>
        <v>99.085085100981303</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0.1271743119266055</v>
      </c>
      <c r="F223" s="128">
        <f t="shared" si="20"/>
        <v>13.862</v>
      </c>
      <c r="G223" s="122">
        <f t="shared" si="21"/>
        <v>0.1229460358115682</v>
      </c>
      <c r="H223" s="128">
        <f t="shared" si="22"/>
        <v>42337.451000000001</v>
      </c>
      <c r="I223" s="122">
        <f t="shared" si="23"/>
        <v>8.6002079180317631E-2</v>
      </c>
      <c r="J223" s="128">
        <f t="shared" si="24"/>
        <v>103.43913171915338</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9.6449541284403667E-2</v>
      </c>
      <c r="F224" s="128">
        <f t="shared" si="20"/>
        <v>10.513</v>
      </c>
      <c r="G224" s="122">
        <f t="shared" si="21"/>
        <v>9.3375937251348892E-2</v>
      </c>
      <c r="H224" s="128">
        <f t="shared" si="22"/>
        <v>32154.751</v>
      </c>
      <c r="I224" s="122">
        <f t="shared" si="23"/>
        <v>6.5566853255644583E-2</v>
      </c>
      <c r="J224" s="128">
        <f t="shared" si="24"/>
        <v>103.29164463943346</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0.71279816513761463</v>
      </c>
      <c r="F225" s="128">
        <f t="shared" si="20"/>
        <v>77.694999999999993</v>
      </c>
      <c r="G225" s="122">
        <f t="shared" si="21"/>
        <v>0.72502948385110844</v>
      </c>
      <c r="H225" s="128">
        <f t="shared" si="22"/>
        <v>249669.70300000001</v>
      </c>
      <c r="I225" s="122">
        <f t="shared" si="23"/>
        <v>6.9175449218035591E-3</v>
      </c>
      <c r="J225" s="128">
        <f t="shared" si="24"/>
        <v>98.312990163030989</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0.13135779816513762</v>
      </c>
      <c r="F226" s="128">
        <f t="shared" si="20"/>
        <v>14.318000000000001</v>
      </c>
      <c r="G226" s="122">
        <f t="shared" si="21"/>
        <v>0.12684393857555221</v>
      </c>
      <c r="H226" s="128">
        <f t="shared" si="22"/>
        <v>43679.725000000006</v>
      </c>
      <c r="I226" s="122">
        <f t="shared" si="23"/>
        <v>3.8336130777433552E-3</v>
      </c>
      <c r="J226" s="128">
        <f t="shared" si="24"/>
        <v>103.55859305558918</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0.11157798165137615</v>
      </c>
      <c r="F227" s="128">
        <f t="shared" si="20"/>
        <v>12.162000000000001</v>
      </c>
      <c r="G227" s="122">
        <f t="shared" si="21"/>
        <v>0.10787175846067174</v>
      </c>
      <c r="H227" s="128">
        <f t="shared" si="22"/>
        <v>37146.502999999997</v>
      </c>
      <c r="I227" s="122">
        <f t="shared" si="23"/>
        <v>6.442970195818408E-2</v>
      </c>
      <c r="J227" s="128">
        <f t="shared" si="24"/>
        <v>103.43576784470019</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4.4596330275229357E-2</v>
      </c>
      <c r="F228" s="128">
        <f t="shared" si="20"/>
        <v>4.8609999999999998</v>
      </c>
      <c r="G228" s="122">
        <f t="shared" si="21"/>
        <v>4.0459208149658213E-2</v>
      </c>
      <c r="H228" s="128">
        <f t="shared" si="22"/>
        <v>13932.452000000003</v>
      </c>
      <c r="I228" s="122">
        <f t="shared" si="23"/>
        <v>-8.8933407346896448E-2</v>
      </c>
      <c r="J228" s="128">
        <f t="shared" si="24"/>
        <v>110.22541546109348</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0.20302752293577983</v>
      </c>
      <c r="F229" s="128">
        <f t="shared" si="20"/>
        <v>22.130000000000003</v>
      </c>
      <c r="G229" s="122">
        <f t="shared" si="21"/>
        <v>0.18364006353852674</v>
      </c>
      <c r="H229" s="128">
        <f t="shared" si="22"/>
        <v>63237.924999999996</v>
      </c>
      <c r="I229" s="122">
        <f t="shared" si="23"/>
        <v>-2.2446071730007105E-2</v>
      </c>
      <c r="J229" s="128">
        <f t="shared" si="24"/>
        <v>110.55731468595668</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0.37222935779816513</v>
      </c>
      <c r="F230" s="128">
        <f t="shared" si="20"/>
        <v>40.573</v>
      </c>
      <c r="G230" s="122">
        <f t="shared" si="21"/>
        <v>0.38787418326276724</v>
      </c>
      <c r="H230" s="128">
        <f t="shared" si="22"/>
        <v>133567.57800000001</v>
      </c>
      <c r="I230" s="122">
        <f t="shared" si="23"/>
        <v>0.14975239698725587</v>
      </c>
      <c r="J230" s="128">
        <f t="shared" si="24"/>
        <v>95.966520552360805</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0.3442018348623852</v>
      </c>
      <c r="F231" s="128">
        <f t="shared" si="20"/>
        <v>37.517999999999986</v>
      </c>
      <c r="G231" s="122">
        <f t="shared" si="21"/>
        <v>0.3470210449590253</v>
      </c>
      <c r="H231" s="128">
        <f t="shared" si="22"/>
        <v>119499.47300000003</v>
      </c>
      <c r="I231" s="122">
        <f t="shared" si="23"/>
        <v>1.6827330717888521E-2</v>
      </c>
      <c r="J231" s="128">
        <f t="shared" si="24"/>
        <v>99.187596793452983</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8.0559633027522948E-2</v>
      </c>
      <c r="F232" s="128">
        <f t="shared" si="20"/>
        <v>8.7810000000000006</v>
      </c>
      <c r="G232" s="122">
        <f t="shared" si="21"/>
        <v>8.1627077053531491E-2</v>
      </c>
      <c r="H232" s="128">
        <f t="shared" si="22"/>
        <v>28108.936999999998</v>
      </c>
      <c r="I232" s="122">
        <f t="shared" si="23"/>
        <v>-0.20437815905789117</v>
      </c>
      <c r="J232" s="128">
        <f t="shared" si="24"/>
        <v>98.692291743696131</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0.10878899082568808</v>
      </c>
      <c r="F233" s="128">
        <f t="shared" si="20"/>
        <v>11.858000000000001</v>
      </c>
      <c r="G233" s="122">
        <f t="shared" si="21"/>
        <v>0.13349452894952346</v>
      </c>
      <c r="H233" s="128">
        <f t="shared" si="22"/>
        <v>45969.909</v>
      </c>
      <c r="I233" s="122">
        <f t="shared" si="23"/>
        <v>-0.16599109442783158</v>
      </c>
      <c r="J233" s="128">
        <f t="shared" si="24"/>
        <v>81.493220495068414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0.27329357798165133</v>
      </c>
      <c r="F234" s="128">
        <f t="shared" si="20"/>
        <v>29.788999999999994</v>
      </c>
      <c r="G234" s="122">
        <f t="shared" si="21"/>
        <v>0.29174248020954935</v>
      </c>
      <c r="H234" s="128">
        <f t="shared" si="22"/>
        <v>100463.857</v>
      </c>
      <c r="I234" s="122">
        <f t="shared" si="23"/>
        <v>-4.1401068611494743E-2</v>
      </c>
      <c r="J234" s="128">
        <f t="shared" si="24"/>
        <v>93.676305824696229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0.13453211009174312</v>
      </c>
      <c r="F235" s="128">
        <f t="shared" si="20"/>
        <v>14.664</v>
      </c>
      <c r="G235" s="122">
        <f t="shared" si="21"/>
        <v>0.1326178831332509</v>
      </c>
      <c r="H235" s="128">
        <f t="shared" si="22"/>
        <v>45668.02900000001</v>
      </c>
      <c r="I235" s="122">
        <f t="shared" si="23"/>
        <v>0.13860915941297194</v>
      </c>
      <c r="J235" s="128">
        <f t="shared" si="24"/>
        <v>101.44341540768589</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0.10138532110091743</v>
      </c>
      <c r="F236" s="128">
        <f t="shared" si="20"/>
        <v>11.051</v>
      </c>
      <c r="G236" s="122">
        <f t="shared" si="21"/>
        <v>0.10271696606438648</v>
      </c>
      <c r="H236" s="128">
        <f t="shared" si="22"/>
        <v>35371.409</v>
      </c>
      <c r="I236" s="122">
        <f t="shared" si="23"/>
        <v>0.2123580013578823</v>
      </c>
      <c r="J236" s="128">
        <f t="shared" si="24"/>
        <v>98.703578372209392</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7.3192660550458699E-2</v>
      </c>
      <c r="F237" s="128">
        <f t="shared" si="20"/>
        <v>7.9779999999999989</v>
      </c>
      <c r="G237" s="122">
        <f t="shared" si="21"/>
        <v>6.6082640740159945E-2</v>
      </c>
      <c r="H237" s="128">
        <f t="shared" si="22"/>
        <v>22756.085999999999</v>
      </c>
      <c r="I237" s="122">
        <f t="shared" si="23"/>
        <v>0.19363394024501079</v>
      </c>
      <c r="J237" s="128">
        <f t="shared" si="24"/>
        <v>110.75928523839671</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0.19601834862385323</v>
      </c>
      <c r="F238" s="128">
        <f t="shared" si="20"/>
        <v>21.366000000000003</v>
      </c>
      <c r="G238" s="122">
        <f t="shared" si="21"/>
        <v>0.17460777446726952</v>
      </c>
      <c r="H238" s="128">
        <f t="shared" si="22"/>
        <v>60127.583999999995</v>
      </c>
      <c r="I238" s="122">
        <f t="shared" si="23"/>
        <v>6.9941048254990121E-4</v>
      </c>
      <c r="J238" s="128">
        <f t="shared" si="24"/>
        <v>112.26209670325828</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0.11320183486238534</v>
      </c>
      <c r="F239" s="128">
        <f t="shared" si="20"/>
        <v>12.339000000000002</v>
      </c>
      <c r="G239" s="122">
        <f t="shared" si="21"/>
        <v>9.8905998989423802E-2</v>
      </c>
      <c r="H239" s="128">
        <f t="shared" si="22"/>
        <v>34059.072</v>
      </c>
      <c r="I239" s="122">
        <f t="shared" si="23"/>
        <v>0.11730220157264906</v>
      </c>
      <c r="J239" s="128">
        <f t="shared" si="24"/>
        <v>114.45396236732842</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3.9311926605504595E-2</v>
      </c>
      <c r="F240" s="128">
        <f t="shared" si="20"/>
        <v>4.285000000000001</v>
      </c>
      <c r="G240" s="122">
        <f t="shared" si="21"/>
        <v>5.8213884968550178E-2</v>
      </c>
      <c r="H240" s="128">
        <f t="shared" si="22"/>
        <v>20046.417000000001</v>
      </c>
      <c r="I240" s="122">
        <f t="shared" si="23"/>
        <v>-0.16144439847108294</v>
      </c>
      <c r="J240" s="128">
        <f t="shared" si="24"/>
        <v>67.530154750439195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0.20381651376146789</v>
      </c>
      <c r="F241" s="128">
        <f t="shared" si="20"/>
        <v>22.216000000000001</v>
      </c>
      <c r="G241" s="122">
        <f t="shared" si="21"/>
        <v>0.25331704505195174</v>
      </c>
      <c r="H241" s="128">
        <f t="shared" si="22"/>
        <v>87231.750999999989</v>
      </c>
      <c r="I241" s="122">
        <f t="shared" si="23"/>
        <v>-0.1369977795566166</v>
      </c>
      <c r="J241" s="128">
        <f t="shared" si="24"/>
        <v>80.459060194574747</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0.26528440366972478</v>
      </c>
      <c r="F242" s="128">
        <f t="shared" si="20"/>
        <v>28.916</v>
      </c>
      <c r="G242" s="122">
        <f t="shared" si="21"/>
        <v>0.27332509771807256</v>
      </c>
      <c r="H242" s="128">
        <f t="shared" si="22"/>
        <v>94121.684000000023</v>
      </c>
      <c r="I242" s="122">
        <f t="shared" si="23"/>
        <v>-3.4528657414289982E-2</v>
      </c>
      <c r="J242" s="128">
        <f t="shared" si="24"/>
        <v>97.0581940277429</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0.23233027522935779</v>
      </c>
      <c r="F243" s="128">
        <f t="shared" si="20"/>
        <v>25.323999999999998</v>
      </c>
      <c r="G243" s="122">
        <f t="shared" si="21"/>
        <v>0.2046240424209689</v>
      </c>
      <c r="H243" s="128">
        <f t="shared" si="22"/>
        <v>70463.926000000007</v>
      </c>
      <c r="I243" s="122">
        <f t="shared" si="23"/>
        <v>0.38273828143790006</v>
      </c>
      <c r="J243" s="128">
        <f t="shared" si="24"/>
        <v>113.54006717909981</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0.14796330275229355</v>
      </c>
      <c r="F244" s="128">
        <f t="shared" si="20"/>
        <v>16.127999999999997</v>
      </c>
      <c r="G244" s="122">
        <f t="shared" si="21"/>
        <v>0.122620119178297</v>
      </c>
      <c r="H244" s="128">
        <f t="shared" si="22"/>
        <v>42225.218999999997</v>
      </c>
      <c r="I244" s="122">
        <f t="shared" si="23"/>
        <v>7.7696412729710432E-3</v>
      </c>
      <c r="J244" s="128">
        <f t="shared" si="24"/>
        <v>120.66804676412526</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0.11083486238532113</v>
      </c>
      <c r="F245" s="128">
        <f t="shared" si="20"/>
        <v>12.081000000000003</v>
      </c>
      <c r="G245" s="122">
        <f t="shared" si="21"/>
        <v>8.7677292236567769E-2</v>
      </c>
      <c r="H245" s="128">
        <f t="shared" si="22"/>
        <v>30192.377000000004</v>
      </c>
      <c r="I245" s="122">
        <f t="shared" si="23"/>
        <v>2.5096178021328266E-2</v>
      </c>
      <c r="J245" s="128">
        <f t="shared" si="24"/>
        <v>126.41227797759815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5.4256880733944954E-2</v>
      </c>
      <c r="F246" s="128">
        <f t="shared" si="20"/>
        <v>5.9139999999999997</v>
      </c>
      <c r="G246" s="122">
        <f t="shared" si="21"/>
        <v>6.5192233083012446E-2</v>
      </c>
      <c r="H246" s="128">
        <f t="shared" si="22"/>
        <v>22449.467000000001</v>
      </c>
      <c r="I246" s="122">
        <f t="shared" si="23"/>
        <v>-0.20851305505329576</v>
      </c>
      <c r="J246" s="128">
        <f t="shared" si="24"/>
        <v>83.225988999114392</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0.19846788990825687</v>
      </c>
      <c r="F247" s="128">
        <f t="shared" si="20"/>
        <v>21.632999999999999</v>
      </c>
      <c r="G247" s="122">
        <f t="shared" si="21"/>
        <v>0.21612501234180714</v>
      </c>
      <c r="H247" s="128">
        <f t="shared" si="22"/>
        <v>74424.377000000022</v>
      </c>
      <c r="I247" s="122">
        <f t="shared" si="23"/>
        <v>-0.14312565346168638</v>
      </c>
      <c r="J247" s="128">
        <f t="shared" si="24"/>
        <v>91.830134678893586</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0.15568807339449539</v>
      </c>
      <c r="F248" s="128">
        <f t="shared" si="20"/>
        <v>16.97</v>
      </c>
      <c r="G248" s="122">
        <f t="shared" si="21"/>
        <v>0.14994920112208807</v>
      </c>
      <c r="H248" s="128">
        <f t="shared" si="22"/>
        <v>51636.207000000002</v>
      </c>
      <c r="I248" s="122">
        <f t="shared" si="23"/>
        <v>0.16346628170178421</v>
      </c>
      <c r="J248" s="128">
        <f t="shared" si="24"/>
        <v>103.82721096842306</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5.5100917431192664E-2</v>
      </c>
      <c r="F249" s="128">
        <f t="shared" si="20"/>
        <v>6.0060000000000002</v>
      </c>
      <c r="G249" s="122">
        <f t="shared" si="21"/>
        <v>5.5160829717909851E-2</v>
      </c>
      <c r="H249" s="128">
        <f t="shared" si="22"/>
        <v>18995.073</v>
      </c>
      <c r="I249" s="122">
        <f t="shared" si="23"/>
        <v>-6.2929487266496165E-2</v>
      </c>
      <c r="J249" s="128">
        <f t="shared" si="24"/>
        <v>99.891386175618507</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0.15213761467889908</v>
      </c>
      <c r="F250" s="128">
        <f t="shared" si="20"/>
        <v>16.582999999999998</v>
      </c>
      <c r="G250" s="122">
        <f t="shared" si="21"/>
        <v>0.14900477410137125</v>
      </c>
      <c r="H250" s="128">
        <f t="shared" si="22"/>
        <v>51310.985999999997</v>
      </c>
      <c r="I250" s="122">
        <f t="shared" si="23"/>
        <v>0.18604787164655157</v>
      </c>
      <c r="J250" s="128">
        <f t="shared" si="24"/>
        <v>102.10251020238887</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6.7155963302752295E-2</v>
      </c>
      <c r="F251" s="128">
        <f t="shared" si="20"/>
        <v>7.32</v>
      </c>
      <c r="G251" s="122">
        <f t="shared" si="21"/>
        <v>7.5218162493683904E-2</v>
      </c>
      <c r="H251" s="128">
        <f t="shared" si="22"/>
        <v>25901.976000000002</v>
      </c>
      <c r="I251" s="122">
        <f t="shared" si="23"/>
        <v>-0.23171083362471559</v>
      </c>
      <c r="J251" s="128">
        <f t="shared" si="24"/>
        <v>89.281579177624025</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9.2284403669724763E-2</v>
      </c>
      <c r="F252" s="128">
        <f t="shared" si="20"/>
        <v>10.058999999999999</v>
      </c>
      <c r="G252" s="122">
        <f t="shared" si="21"/>
        <v>8.3948245721022913E-2</v>
      </c>
      <c r="H252" s="128">
        <f t="shared" si="22"/>
        <v>28908.250000000007</v>
      </c>
      <c r="I252" s="122">
        <f t="shared" si="23"/>
        <v>9.7968995711807186E-3</v>
      </c>
      <c r="J252" s="128">
        <f t="shared" si="24"/>
        <v>109.93011572440072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0.15311009174311926</v>
      </c>
      <c r="F253" s="128">
        <f t="shared" si="20"/>
        <v>16.689</v>
      </c>
      <c r="G253" s="122">
        <f t="shared" si="21"/>
        <v>0.13087668647163708</v>
      </c>
      <c r="H253" s="128">
        <f t="shared" si="22"/>
        <v>45068.434000000001</v>
      </c>
      <c r="I253" s="122">
        <f t="shared" si="23"/>
        <v>0.31595193209708783</v>
      </c>
      <c r="J253" s="128">
        <f t="shared" si="24"/>
        <v>116.98805636884802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4.1568807339449544E-2</v>
      </c>
      <c r="F254" s="128">
        <f t="shared" si="20"/>
        <v>4.5310000000000006</v>
      </c>
      <c r="G254" s="122">
        <f t="shared" si="21"/>
        <v>4.8195828178813904E-2</v>
      </c>
      <c r="H254" s="128">
        <f t="shared" si="22"/>
        <v>16596.618999999999</v>
      </c>
      <c r="I254" s="122">
        <f t="shared" si="23"/>
        <v>-0.44178942047184683</v>
      </c>
      <c r="J254" s="128">
        <f t="shared" si="24"/>
        <v>86.249803998020127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2.9926605504587155E-2</v>
      </c>
      <c r="F255" s="128">
        <f t="shared" si="20"/>
        <v>3.262</v>
      </c>
      <c r="G255" s="122">
        <f t="shared" si="21"/>
        <v>2.5939565800707408E-2</v>
      </c>
      <c r="H255" s="128">
        <f t="shared" si="22"/>
        <v>8932.4970000000012</v>
      </c>
      <c r="I255" s="122">
        <f t="shared" si="23"/>
        <v>-0.14807260432157435</v>
      </c>
      <c r="J255" s="128">
        <f t="shared" si="24"/>
        <v>115.37049515212401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0.18348623853211013</v>
      </c>
      <c r="F256" s="128">
        <f t="shared" si="20"/>
        <v>20.000000000000004</v>
      </c>
      <c r="G256" s="122">
        <f t="shared" si="21"/>
        <v>0.23229407477102318</v>
      </c>
      <c r="H256" s="128">
        <f t="shared" si="22"/>
        <v>79992.323000000004</v>
      </c>
      <c r="I256" s="122">
        <f t="shared" si="23"/>
        <v>-0.21143021538926124</v>
      </c>
      <c r="J256" s="128">
        <f t="shared" si="24"/>
        <v>78.98877262064309</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9.4532110091743116E-2</v>
      </c>
      <c r="F257" s="128">
        <f t="shared" si="20"/>
        <v>10.304</v>
      </c>
      <c r="G257" s="122">
        <f t="shared" si="21"/>
        <v>9.996658709831048E-2</v>
      </c>
      <c r="H257" s="128">
        <f t="shared" si="22"/>
        <v>34424.294000000002</v>
      </c>
      <c r="I257" s="122">
        <f t="shared" si="23"/>
        <v>7.828614321031406E-2</v>
      </c>
      <c r="J257" s="128">
        <f t="shared" si="24"/>
        <v>94.563706570053327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8.4550458715596327E-2</v>
      </c>
      <c r="F258" s="128">
        <f t="shared" si="20"/>
        <v>9.2159999999999993</v>
      </c>
      <c r="G258" s="122">
        <f t="shared" si="21"/>
        <v>8.8307145470702009E-2</v>
      </c>
      <c r="H258" s="128">
        <f t="shared" si="22"/>
        <v>30409.272000000004</v>
      </c>
      <c r="I258" s="122">
        <f t="shared" si="23"/>
        <v>-0.15034363640153037</v>
      </c>
      <c r="J258" s="128">
        <f t="shared" si="24"/>
        <v>95.745885867919881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0.38558715596330273</v>
      </c>
      <c r="F259" s="128">
        <f t="shared" si="20"/>
        <v>42.028999999999996</v>
      </c>
      <c r="G259" s="122">
        <f t="shared" si="21"/>
        <v>0.36958190023173554</v>
      </c>
      <c r="H259" s="128">
        <f t="shared" si="22"/>
        <v>127268.48399999998</v>
      </c>
      <c r="I259" s="122">
        <f t="shared" si="23"/>
        <v>0.20334704420579425</v>
      </c>
      <c r="J259" s="128">
        <f t="shared" si="24"/>
        <v>104.33063841100756</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0.25160550458715603</v>
      </c>
      <c r="F260" s="128">
        <f t="shared" si="20"/>
        <v>27.425000000000004</v>
      </c>
      <c r="G260" s="122">
        <f t="shared" si="21"/>
        <v>0.20991243124887471</v>
      </c>
      <c r="H260" s="128">
        <f t="shared" si="22"/>
        <v>72285.024999999994</v>
      </c>
      <c r="I260" s="122">
        <f t="shared" si="23"/>
        <v>0.15235720455958252</v>
      </c>
      <c r="J260" s="128">
        <f t="shared" si="24"/>
        <v>119.86212683557054</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0.90351376146788986</v>
      </c>
      <c r="F261" s="128">
        <f t="shared" si="20"/>
        <v>98.48299999999999</v>
      </c>
      <c r="G261" s="122">
        <f t="shared" si="21"/>
        <v>0.91283120763856218</v>
      </c>
      <c r="H261" s="128">
        <f t="shared" si="22"/>
        <v>314340.72899999999</v>
      </c>
      <c r="I261" s="122">
        <f t="shared" si="23"/>
        <v>7.1316000029303453E-2</v>
      </c>
      <c r="J261" s="128">
        <f t="shared" si="24"/>
        <v>98.979280496470324</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0.86356880733944941</v>
      </c>
      <c r="F262" s="128">
        <f t="shared" si="20"/>
        <v>94.128999999999991</v>
      </c>
      <c r="G262" s="122">
        <f t="shared" si="21"/>
        <v>0.87550123418070724</v>
      </c>
      <c r="H262" s="128">
        <f t="shared" si="22"/>
        <v>301485.85399999999</v>
      </c>
      <c r="I262" s="122">
        <f t="shared" si="23"/>
        <v>3.8349097955975568E-2</v>
      </c>
      <c r="J262" s="128">
        <f t="shared" si="24"/>
        <v>98.637074812073323</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0.93098165137614697</v>
      </c>
      <c r="F263" s="128">
        <f t="shared" si="20"/>
        <v>101.47700000000002</v>
      </c>
      <c r="G263" s="122">
        <f t="shared" si="21"/>
        <v>0.93762756201395048</v>
      </c>
      <c r="H263" s="128">
        <f t="shared" si="22"/>
        <v>322879.55199999997</v>
      </c>
      <c r="I263" s="122">
        <f t="shared" si="23"/>
        <v>0.10035314136921196</v>
      </c>
      <c r="J263" s="128">
        <f t="shared" si="24"/>
        <v>99.291199309080824</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0.91686238532110109</v>
      </c>
      <c r="F264" s="128">
        <f t="shared" si="20"/>
        <v>99.938000000000017</v>
      </c>
      <c r="G264" s="122">
        <f t="shared" si="21"/>
        <v>0.9249960070624178</v>
      </c>
      <c r="H264" s="128">
        <f t="shared" si="22"/>
        <v>318529.77500000008</v>
      </c>
      <c r="I264" s="122">
        <f t="shared" si="23"/>
        <v>0.15698739137884052</v>
      </c>
      <c r="J264" s="128">
        <f t="shared" si="24"/>
        <v>99.120685745752851</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0.89295412844036692</v>
      </c>
      <c r="F265" s="128">
        <f t="shared" ref="F265:F328" si="26">SUMPRODUCT($K$2:$AI$2,$K265:$AI265)</f>
        <v>97.331999999999994</v>
      </c>
      <c r="G265" s="122">
        <f t="shared" ref="G265:G328" si="27">SUMPRODUCT($K$3:$AI$3,$K265:$AI265)/$J$3</f>
        <v>0.90354200279941232</v>
      </c>
      <c r="H265" s="128">
        <f t="shared" ref="H265:H328" si="28">SUMPRODUCT($K$3:$AI$3,$K265:$AI265)</f>
        <v>311141.91700000002</v>
      </c>
      <c r="I265" s="122">
        <f t="shared" ref="I265:I328" si="29">CORREL($K$4:$AI$4,$K265:$AI265)</f>
        <v>7.7665146959663466E-3</v>
      </c>
      <c r="J265" s="128">
        <f t="shared" si="24"/>
        <v>98.828181276991955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0.84968807339449559</v>
      </c>
      <c r="F266" s="128">
        <f t="shared" si="26"/>
        <v>92.616000000000014</v>
      </c>
      <c r="G266" s="122">
        <f t="shared" si="27"/>
        <v>0.86316153537887885</v>
      </c>
      <c r="H266" s="128">
        <f t="shared" si="28"/>
        <v>297236.57999999996</v>
      </c>
      <c r="I266" s="122">
        <f t="shared" si="29"/>
        <v>-6.3681581923253947E-2</v>
      </c>
      <c r="J266" s="128">
        <f t="shared" ref="J266:J329" si="30">$E266/$G266*100</f>
        <v>98.439056719728697</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0.85814678899082564</v>
      </c>
      <c r="F267" s="128">
        <f t="shared" si="26"/>
        <v>93.537999999999997</v>
      </c>
      <c r="G267" s="122">
        <f t="shared" si="27"/>
        <v>0.8701977970600363</v>
      </c>
      <c r="H267" s="128">
        <f t="shared" si="28"/>
        <v>299659.57299999997</v>
      </c>
      <c r="I267" s="122">
        <f t="shared" si="29"/>
        <v>-8.1293257003593147E-2</v>
      </c>
      <c r="J267" s="128">
        <f t="shared" si="30"/>
        <v>98.615141510364083</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0.77455963302752295</v>
      </c>
      <c r="F268" s="128">
        <f t="shared" si="26"/>
        <v>84.427000000000007</v>
      </c>
      <c r="G268" s="122">
        <f t="shared" si="27"/>
        <v>0.79146784741460918</v>
      </c>
      <c r="H268" s="128">
        <f t="shared" si="28"/>
        <v>272548.28499999997</v>
      </c>
      <c r="I268" s="122">
        <f t="shared" si="29"/>
        <v>-8.553188065839934E-2</v>
      </c>
      <c r="J268" s="128">
        <f t="shared" si="30"/>
        <v>97.863689037739405</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0.63221100917431194</v>
      </c>
      <c r="F269" s="128">
        <f t="shared" si="26"/>
        <v>68.911000000000001</v>
      </c>
      <c r="G269" s="122">
        <f t="shared" si="27"/>
        <v>0.66628576946085183</v>
      </c>
      <c r="H269" s="128">
        <f t="shared" si="28"/>
        <v>229440.83500000002</v>
      </c>
      <c r="I269" s="122">
        <f t="shared" si="29"/>
        <v>-6.4600310185566959E-2</v>
      </c>
      <c r="J269" s="128">
        <f t="shared" si="30"/>
        <v>94.885864016859813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0.54633027522935795</v>
      </c>
      <c r="F270" s="128">
        <f t="shared" si="26"/>
        <v>59.550000000000011</v>
      </c>
      <c r="G270" s="122">
        <f t="shared" si="27"/>
        <v>0.5808994592836525</v>
      </c>
      <c r="H270" s="128">
        <f t="shared" si="28"/>
        <v>200037.37599999999</v>
      </c>
      <c r="I270" s="122">
        <f t="shared" si="29"/>
        <v>-6.8284605276931726E-2</v>
      </c>
      <c r="J270" s="128">
        <f t="shared" si="30"/>
        <v>94.049024577002669</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0.39158715596330268</v>
      </c>
      <c r="F271" s="128">
        <f t="shared" si="26"/>
        <v>42.682999999999993</v>
      </c>
      <c r="G271" s="122">
        <f t="shared" si="27"/>
        <v>0.44194884683962615</v>
      </c>
      <c r="H271" s="128">
        <f t="shared" si="28"/>
        <v>152188.62099999998</v>
      </c>
      <c r="I271" s="122">
        <f t="shared" si="29"/>
        <v>-5.2359278384664761E-2</v>
      </c>
      <c r="J271" s="128">
        <f t="shared" si="30"/>
        <v>88.604633491758236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0.31945871559633032</v>
      </c>
      <c r="F272" s="128">
        <f t="shared" si="26"/>
        <v>34.821000000000005</v>
      </c>
      <c r="G272" s="122">
        <f t="shared" si="27"/>
        <v>0.37146843401343954</v>
      </c>
      <c r="H272" s="128">
        <f t="shared" si="28"/>
        <v>127918.12700000001</v>
      </c>
      <c r="I272" s="122">
        <f t="shared" si="29"/>
        <v>-0.1298409809358331</v>
      </c>
      <c r="J272" s="128">
        <f t="shared" si="30"/>
        <v>85.998886135442802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0.14412844036697248</v>
      </c>
      <c r="F273" s="128">
        <f t="shared" si="26"/>
        <v>15.709999999999999</v>
      </c>
      <c r="G273" s="122">
        <f t="shared" si="27"/>
        <v>0.18240576957700996</v>
      </c>
      <c r="H273" s="128">
        <f t="shared" si="28"/>
        <v>62812.885999999999</v>
      </c>
      <c r="I273" s="122">
        <f t="shared" si="29"/>
        <v>-0.15871560993465436</v>
      </c>
      <c r="J273" s="128">
        <f t="shared" si="30"/>
        <v>79.015285920614943</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5.4183486238532114E-2</v>
      </c>
      <c r="F274" s="128">
        <f t="shared" si="26"/>
        <v>5.9060000000000006</v>
      </c>
      <c r="G274" s="122">
        <f t="shared" si="27"/>
        <v>6.6422028818845513E-2</v>
      </c>
      <c r="H274" s="128">
        <f t="shared" si="28"/>
        <v>22872.957000000002</v>
      </c>
      <c r="I274" s="122">
        <f t="shared" si="29"/>
        <v>-0.35029898898589196</v>
      </c>
      <c r="J274" s="128">
        <f t="shared" si="30"/>
        <v>81.574572776613181</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0.67592660550458727</v>
      </c>
      <c r="F275" s="128">
        <f t="shared" si="26"/>
        <v>73.676000000000016</v>
      </c>
      <c r="G275" s="122">
        <f t="shared" si="27"/>
        <v>0.6675979881402494</v>
      </c>
      <c r="H275" s="128">
        <f t="shared" si="28"/>
        <v>229892.70799999998</v>
      </c>
      <c r="I275" s="122">
        <f t="shared" si="29"/>
        <v>0.43524209203868225</v>
      </c>
      <c r="J275" s="128">
        <f t="shared" si="30"/>
        <v>101.24754979977384</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6.3247706422018338E-2</v>
      </c>
      <c r="F276" s="128">
        <f t="shared" si="26"/>
        <v>6.8939999999999992</v>
      </c>
      <c r="G276" s="122">
        <f t="shared" si="27"/>
        <v>5.867328768316693E-2</v>
      </c>
      <c r="H276" s="128">
        <f t="shared" si="28"/>
        <v>20204.615999999998</v>
      </c>
      <c r="I276" s="122">
        <f t="shared" si="29"/>
        <v>-0.29486176391166602</v>
      </c>
      <c r="J276" s="128">
        <f t="shared" si="30"/>
        <v>107.79642477775076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3.2293577981651382E-2</v>
      </c>
      <c r="F277" s="128">
        <f t="shared" si="26"/>
        <v>3.5200000000000005</v>
      </c>
      <c r="G277" s="122">
        <f t="shared" si="27"/>
        <v>3.3909559237770004E-2</v>
      </c>
      <c r="H277" s="128">
        <f t="shared" si="28"/>
        <v>11677.028000000002</v>
      </c>
      <c r="I277" s="122">
        <f t="shared" si="29"/>
        <v>-0.39671897179533683</v>
      </c>
      <c r="J277" s="128">
        <f t="shared" si="30"/>
        <v>95.234437449370716</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0.12986238532110092</v>
      </c>
      <c r="F278" s="128">
        <f t="shared" si="26"/>
        <v>14.154999999999999</v>
      </c>
      <c r="G278" s="122">
        <f t="shared" si="27"/>
        <v>0.11966634432770548</v>
      </c>
      <c r="H278" s="128">
        <f t="shared" si="28"/>
        <v>41208.063000000002</v>
      </c>
      <c r="I278" s="122">
        <f t="shared" si="29"/>
        <v>-0.23030343406263176</v>
      </c>
      <c r="J278" s="128">
        <f t="shared" si="30"/>
        <v>108.52039146902797</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9.5871559633027535E-3</v>
      </c>
      <c r="F279" s="128">
        <f t="shared" si="26"/>
        <v>1.0450000000000002</v>
      </c>
      <c r="G279" s="122">
        <f t="shared" si="27"/>
        <v>9.8862956574262834E-3</v>
      </c>
      <c r="H279" s="128">
        <f t="shared" si="28"/>
        <v>3404.4250000000002</v>
      </c>
      <c r="I279" s="122">
        <f t="shared" si="29"/>
        <v>-0.28378704524604492</v>
      </c>
      <c r="J279" s="128">
        <f t="shared" si="30"/>
        <v>96.974198380372883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3.4605504587155965E-2</v>
      </c>
      <c r="F280" s="128">
        <f t="shared" si="26"/>
        <v>3.7720000000000002</v>
      </c>
      <c r="G280" s="122">
        <f t="shared" si="27"/>
        <v>4.3710199850155951E-2</v>
      </c>
      <c r="H280" s="128">
        <f t="shared" si="28"/>
        <v>15051.957000000002</v>
      </c>
      <c r="I280" s="122">
        <f t="shared" si="29"/>
        <v>-6.0702232425201121E-3</v>
      </c>
      <c r="J280" s="128">
        <f t="shared" si="30"/>
        <v>79.170318840426219</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0.18824770642201832</v>
      </c>
      <c r="F281" s="128">
        <f t="shared" si="26"/>
        <v>20.518999999999998</v>
      </c>
      <c r="G281" s="122">
        <f t="shared" si="27"/>
        <v>0.1774202196551263</v>
      </c>
      <c r="H281" s="128">
        <f t="shared" si="28"/>
        <v>61096.071999999986</v>
      </c>
      <c r="I281" s="122">
        <f t="shared" si="29"/>
        <v>-0.39372447687696077</v>
      </c>
      <c r="J281" s="128">
        <f t="shared" si="30"/>
        <v>106.10273552131699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0.42476146788990826</v>
      </c>
      <c r="F282" s="128">
        <f t="shared" si="26"/>
        <v>46.298999999999999</v>
      </c>
      <c r="G282" s="122">
        <f t="shared" si="27"/>
        <v>0.39638975717131592</v>
      </c>
      <c r="H282" s="128">
        <f t="shared" si="28"/>
        <v>136499.984</v>
      </c>
      <c r="I282" s="122">
        <f t="shared" si="29"/>
        <v>0.24728923761452079</v>
      </c>
      <c r="J282" s="128">
        <f t="shared" si="30"/>
        <v>107.15752872149275</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0.30807339449541282</v>
      </c>
      <c r="F283" s="128">
        <f t="shared" si="26"/>
        <v>33.58</v>
      </c>
      <c r="G283" s="122">
        <f t="shared" si="27"/>
        <v>0.3290089964513675</v>
      </c>
      <c r="H283" s="128">
        <f t="shared" si="28"/>
        <v>113296.88</v>
      </c>
      <c r="I283" s="122">
        <f t="shared" si="29"/>
        <v>0.33973749283961163</v>
      </c>
      <c r="J283" s="128">
        <f t="shared" si="30"/>
        <v>93.636769151675992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7.9073394495412841E-2</v>
      </c>
      <c r="F284" s="128">
        <f t="shared" si="26"/>
        <v>8.6189999999999998</v>
      </c>
      <c r="G284" s="122">
        <f t="shared" si="27"/>
        <v>9.7128694556246717E-2</v>
      </c>
      <c r="H284" s="128">
        <f t="shared" si="28"/>
        <v>33447.043000000005</v>
      </c>
      <c r="I284" s="122">
        <f t="shared" si="29"/>
        <v>0.18190543285269808</v>
      </c>
      <c r="J284" s="128">
        <f t="shared" si="30"/>
        <v>81.410951579938981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0.12859633027522938</v>
      </c>
      <c r="F285" s="128">
        <f t="shared" si="26"/>
        <v>14.017000000000003</v>
      </c>
      <c r="G285" s="122">
        <f t="shared" si="27"/>
        <v>0.13656230725001309</v>
      </c>
      <c r="H285" s="128">
        <f t="shared" si="28"/>
        <v>47026.323000000004</v>
      </c>
      <c r="I285" s="122">
        <f t="shared" si="29"/>
        <v>0.28753658501794438</v>
      </c>
      <c r="J285" s="128">
        <f t="shared" si="30"/>
        <v>94.166782082701701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1.502752293577982E-2</v>
      </c>
      <c r="F286" s="128">
        <f t="shared" si="26"/>
        <v>1.6380000000000003</v>
      </c>
      <c r="G286" s="122">
        <f t="shared" si="27"/>
        <v>1.6041706596042492E-2</v>
      </c>
      <c r="H286" s="128">
        <f t="shared" si="28"/>
        <v>5524.0900000000011</v>
      </c>
      <c r="I286" s="122">
        <f t="shared" si="29"/>
        <v>-4.998925199532777E-2</v>
      </c>
      <c r="J286" s="128">
        <f t="shared" si="30"/>
        <v>93.677831880350723</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0.98497247706422031</v>
      </c>
      <c r="F287" s="128">
        <f t="shared" si="26"/>
        <v>107.36200000000001</v>
      </c>
      <c r="G287" s="122">
        <f t="shared" si="27"/>
        <v>0.98395829340395746</v>
      </c>
      <c r="H287" s="128">
        <f t="shared" si="28"/>
        <v>338833.91</v>
      </c>
      <c r="I287" s="122">
        <f t="shared" si="29"/>
        <v>4.9989251995335687E-2</v>
      </c>
      <c r="J287" s="128">
        <f t="shared" si="30"/>
        <v>100.10307181382194</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0.17360550458715596</v>
      </c>
      <c r="F288" s="128">
        <f t="shared" si="26"/>
        <v>18.922999999999998</v>
      </c>
      <c r="G288" s="122">
        <f t="shared" si="27"/>
        <v>0.17915508569570043</v>
      </c>
      <c r="H288" s="128">
        <f t="shared" si="28"/>
        <v>61693.487000000008</v>
      </c>
      <c r="I288" s="122">
        <f t="shared" si="29"/>
        <v>-0.54056387903661129</v>
      </c>
      <c r="J288" s="128">
        <f t="shared" si="30"/>
        <v>96.902359156038358</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0.51829357798165132</v>
      </c>
      <c r="F289" s="128">
        <f t="shared" si="26"/>
        <v>56.493999999999993</v>
      </c>
      <c r="G289" s="122">
        <f t="shared" si="27"/>
        <v>0.50068766516241814</v>
      </c>
      <c r="H289" s="128">
        <f t="shared" si="28"/>
        <v>172415.80299999999</v>
      </c>
      <c r="I289" s="122">
        <f t="shared" si="29"/>
        <v>0.38299127879093464</v>
      </c>
      <c r="J289" s="128">
        <f t="shared" si="30"/>
        <v>103.51634642597436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6.8761467889908265E-2</v>
      </c>
      <c r="F290" s="128">
        <f t="shared" si="26"/>
        <v>7.495000000000001</v>
      </c>
      <c r="G290" s="122">
        <f t="shared" si="27"/>
        <v>7.1030747071361783E-2</v>
      </c>
      <c r="H290" s="128">
        <f t="shared" si="28"/>
        <v>24460.006000000001</v>
      </c>
      <c r="I290" s="122">
        <f t="shared" si="29"/>
        <v>0.26970916299232484</v>
      </c>
      <c r="J290" s="128">
        <f t="shared" si="30"/>
        <v>96.805215663614433</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7.3605504587155979E-2</v>
      </c>
      <c r="F291" s="128">
        <f t="shared" si="26"/>
        <v>8.0230000000000015</v>
      </c>
      <c r="G291" s="122">
        <f t="shared" si="27"/>
        <v>7.8300071437283306E-2</v>
      </c>
      <c r="H291" s="128">
        <f t="shared" si="28"/>
        <v>26963.256000000005</v>
      </c>
      <c r="I291" s="122">
        <f t="shared" si="29"/>
        <v>-0.36708435273438522</v>
      </c>
      <c r="J291" s="128">
        <f t="shared" si="30"/>
        <v>94.004390080425949</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0.16572477064220184</v>
      </c>
      <c r="F292" s="128">
        <f t="shared" si="26"/>
        <v>18.064</v>
      </c>
      <c r="G292" s="122">
        <f t="shared" si="27"/>
        <v>0.17075013793784377</v>
      </c>
      <c r="H292" s="128">
        <f t="shared" si="28"/>
        <v>58799.176000000007</v>
      </c>
      <c r="I292" s="122">
        <f t="shared" si="29"/>
        <v>0.25695034130248173</v>
      </c>
      <c r="J292" s="128">
        <f t="shared" si="30"/>
        <v>97.056888295181793</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0.35530275229357805</v>
      </c>
      <c r="F293" s="128">
        <f t="shared" si="26"/>
        <v>38.728000000000009</v>
      </c>
      <c r="G293" s="122">
        <f t="shared" si="27"/>
        <v>0.37653485616712834</v>
      </c>
      <c r="H293" s="128">
        <f t="shared" si="28"/>
        <v>129662.78999999998</v>
      </c>
      <c r="I293" s="122">
        <f t="shared" si="29"/>
        <v>-9.984859380335985E-2</v>
      </c>
      <c r="J293" s="128">
        <f t="shared" si="30"/>
        <v>94.361185020245188</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0.64469724770642212</v>
      </c>
      <c r="F294" s="128">
        <f t="shared" si="26"/>
        <v>70.272000000000006</v>
      </c>
      <c r="G294" s="122">
        <f t="shared" si="27"/>
        <v>0.62346514383287166</v>
      </c>
      <c r="H294" s="128">
        <f t="shared" si="28"/>
        <v>214695.21000000002</v>
      </c>
      <c r="I294" s="122">
        <f t="shared" si="29"/>
        <v>9.9848593803359906E-2</v>
      </c>
      <c r="J294" s="128">
        <f t="shared" si="30"/>
        <v>103.40549974342142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0.19246788990825686</v>
      </c>
      <c r="F295" s="128">
        <f t="shared" si="26"/>
        <v>20.978999999999999</v>
      </c>
      <c r="G295" s="122">
        <f t="shared" si="27"/>
        <v>0.16121802891177203</v>
      </c>
      <c r="H295" s="128">
        <f t="shared" si="28"/>
        <v>55516.717999999993</v>
      </c>
      <c r="I295" s="122">
        <f t="shared" si="29"/>
        <v>2.4214336936772982E-2</v>
      </c>
      <c r="J295" s="128">
        <f t="shared" si="30"/>
        <v>119.3836019503666</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0.33477981651376149</v>
      </c>
      <c r="F296" s="128">
        <f t="shared" si="26"/>
        <v>36.491</v>
      </c>
      <c r="G296" s="122">
        <f t="shared" si="27"/>
        <v>0.31110931065925584</v>
      </c>
      <c r="H296" s="128">
        <f t="shared" si="28"/>
        <v>107132.98000000003</v>
      </c>
      <c r="I296" s="122">
        <f t="shared" si="29"/>
        <v>0.10439148818154931</v>
      </c>
      <c r="J296" s="128">
        <f t="shared" si="30"/>
        <v>107.60842091300535</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0.2057064220183486</v>
      </c>
      <c r="F297" s="128">
        <f t="shared" si="26"/>
        <v>22.421999999999997</v>
      </c>
      <c r="G297" s="122">
        <f t="shared" si="27"/>
        <v>0.21309835113457506</v>
      </c>
      <c r="H297" s="128">
        <f t="shared" si="28"/>
        <v>73382.122000000003</v>
      </c>
      <c r="I297" s="122">
        <f t="shared" si="29"/>
        <v>-4.3775697075104252E-2</v>
      </c>
      <c r="J297" s="128">
        <f t="shared" si="30"/>
        <v>96.531212429908322</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0.13753211009174313</v>
      </c>
      <c r="F298" s="128">
        <f t="shared" si="26"/>
        <v>14.991</v>
      </c>
      <c r="G298" s="122">
        <f t="shared" si="27"/>
        <v>0.14212792500827628</v>
      </c>
      <c r="H298" s="128">
        <f t="shared" si="28"/>
        <v>48942.888000000006</v>
      </c>
      <c r="I298" s="122">
        <f t="shared" si="29"/>
        <v>0.15875663067588328</v>
      </c>
      <c r="J298" s="128">
        <f t="shared" si="30"/>
        <v>96.766423687487489</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6.4972477064220172E-2</v>
      </c>
      <c r="F299" s="128">
        <f t="shared" si="26"/>
        <v>7.081999999999999</v>
      </c>
      <c r="G299" s="122">
        <f t="shared" si="27"/>
        <v>7.5628836850022363E-2</v>
      </c>
      <c r="H299" s="128">
        <f t="shared" si="28"/>
        <v>26043.395</v>
      </c>
      <c r="I299" s="122">
        <f t="shared" si="29"/>
        <v>3.6318536732655171E-2</v>
      </c>
      <c r="J299" s="128">
        <f t="shared" si="30"/>
        <v>85.909660614066368</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6.4559633027522947E-2</v>
      </c>
      <c r="F300" s="128">
        <f t="shared" si="26"/>
        <v>7.0370000000000008</v>
      </c>
      <c r="G300" s="122">
        <f t="shared" si="27"/>
        <v>9.6759790682952054E-2</v>
      </c>
      <c r="H300" s="128">
        <f t="shared" si="28"/>
        <v>33320.008000000002</v>
      </c>
      <c r="I300" s="122">
        <f t="shared" si="29"/>
        <v>-0.18192349589699489</v>
      </c>
      <c r="J300" s="128">
        <f t="shared" si="30"/>
        <v>66.721550937478</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382.69518603853214</v>
      </c>
      <c r="F301" s="128">
        <f t="shared" si="26"/>
        <v>41713.775278200003</v>
      </c>
      <c r="G301" s="122">
        <f t="shared" si="27"/>
        <v>432.19456157694361</v>
      </c>
      <c r="H301" s="128">
        <f t="shared" si="28"/>
        <v>148829654.83551314</v>
      </c>
      <c r="I301" s="122">
        <f t="shared" si="29"/>
        <v>-1.6760461394982402E-2</v>
      </c>
      <c r="J301" s="128">
        <f t="shared" si="30"/>
        <v>88.546969365416444</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2.5247706422018356E-2</v>
      </c>
      <c r="F302" s="128">
        <f t="shared" si="26"/>
        <v>2.7520000000000007</v>
      </c>
      <c r="G302" s="122">
        <f t="shared" si="27"/>
        <v>1.9111642534803897E-2</v>
      </c>
      <c r="H302" s="128">
        <f t="shared" si="28"/>
        <v>6581.2470000000003</v>
      </c>
      <c r="I302" s="122">
        <f t="shared" si="29"/>
        <v>4.6799321275001526E-2</v>
      </c>
      <c r="J302" s="128">
        <f t="shared" si="30"/>
        <v>132.10641825285384</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7.9082568807339465E-3</v>
      </c>
      <c r="F303" s="128">
        <f t="shared" si="26"/>
        <v>0.86200000000000021</v>
      </c>
      <c r="G303" s="122">
        <f t="shared" si="27"/>
        <v>7.0991032588178593E-3</v>
      </c>
      <c r="H303" s="128">
        <f t="shared" si="28"/>
        <v>2444.6330000000003</v>
      </c>
      <c r="I303" s="122">
        <f t="shared" si="29"/>
        <v>-0.22290078600516622</v>
      </c>
      <c r="J303" s="128">
        <f t="shared" si="30"/>
        <v>111.39796946763707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0.15562385321100919</v>
      </c>
      <c r="F304" s="128">
        <f t="shared" si="26"/>
        <v>16.963000000000001</v>
      </c>
      <c r="G304" s="122">
        <f t="shared" si="27"/>
        <v>0.14189717387137804</v>
      </c>
      <c r="H304" s="128">
        <f t="shared" si="28"/>
        <v>48863.426999999996</v>
      </c>
      <c r="I304" s="122">
        <f t="shared" si="29"/>
        <v>0.18864888814725606</v>
      </c>
      <c r="J304" s="128">
        <f t="shared" si="30"/>
        <v>109.67368057102647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2.6633027522935782E-2</v>
      </c>
      <c r="F305" s="128">
        <f t="shared" si="26"/>
        <v>2.903</v>
      </c>
      <c r="G305" s="122">
        <f t="shared" si="27"/>
        <v>2.2176058055860471E-2</v>
      </c>
      <c r="H305" s="128">
        <f t="shared" si="28"/>
        <v>7636.5029999999997</v>
      </c>
      <c r="I305" s="122">
        <f t="shared" si="29"/>
        <v>-4.9970822805058657E-2</v>
      </c>
      <c r="J305" s="128">
        <f t="shared" si="30"/>
        <v>120.09811417271912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9.8889908256880751E-2</v>
      </c>
      <c r="F306" s="128">
        <f t="shared" si="26"/>
        <v>10.779000000000002</v>
      </c>
      <c r="G306" s="122">
        <f t="shared" si="27"/>
        <v>0.11512889783306908</v>
      </c>
      <c r="H306" s="128">
        <f t="shared" si="28"/>
        <v>39645.557000000001</v>
      </c>
      <c r="I306" s="122">
        <f t="shared" si="29"/>
        <v>-0.1262509531539584</v>
      </c>
      <c r="J306" s="128">
        <f t="shared" si="30"/>
        <v>85.894949155394485</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0.52479816513761479</v>
      </c>
      <c r="F307" s="128">
        <f t="shared" si="26"/>
        <v>57.20300000000001</v>
      </c>
      <c r="G307" s="122">
        <f t="shared" si="27"/>
        <v>0.53354484286701631</v>
      </c>
      <c r="H307" s="128">
        <f t="shared" si="28"/>
        <v>183730.435</v>
      </c>
      <c r="I307" s="122">
        <f t="shared" si="29"/>
        <v>0.20003447402769675</v>
      </c>
      <c r="J307" s="128">
        <f t="shared" si="30"/>
        <v>98.360648060545202</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0.31639449541284398</v>
      </c>
      <c r="F308" s="128">
        <f t="shared" si="26"/>
        <v>34.486999999999995</v>
      </c>
      <c r="G308" s="122">
        <f t="shared" si="27"/>
        <v>0.28679535541500417</v>
      </c>
      <c r="H308" s="128">
        <f t="shared" si="28"/>
        <v>98760.275000000009</v>
      </c>
      <c r="I308" s="122">
        <f t="shared" si="29"/>
        <v>-2.2093263157760324E-2</v>
      </c>
      <c r="J308" s="128">
        <f t="shared" si="30"/>
        <v>110.32064830862016</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5.9807339449541294E-2</v>
      </c>
      <c r="F309" s="128">
        <f t="shared" si="26"/>
        <v>6.519000000000001</v>
      </c>
      <c r="G309" s="122">
        <f t="shared" si="27"/>
        <v>6.4813583538062131E-2</v>
      </c>
      <c r="H309" s="128">
        <f t="shared" si="28"/>
        <v>22319.076000000001</v>
      </c>
      <c r="I309" s="122">
        <f t="shared" si="29"/>
        <v>-0.44931410211028761</v>
      </c>
      <c r="J309" s="128">
        <f t="shared" si="30"/>
        <v>92.27593381627959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0.1188532110091743</v>
      </c>
      <c r="F310" s="128">
        <f t="shared" si="26"/>
        <v>12.954999999999998</v>
      </c>
      <c r="G310" s="122">
        <f t="shared" si="27"/>
        <v>0.13274090917010783</v>
      </c>
      <c r="H310" s="128">
        <f t="shared" si="28"/>
        <v>45710.393999999993</v>
      </c>
      <c r="I310" s="122">
        <f t="shared" si="29"/>
        <v>-1.6020167739873151E-2</v>
      </c>
      <c r="J310" s="128">
        <f t="shared" si="30"/>
        <v>89.537740665060227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0.58446788990825693</v>
      </c>
      <c r="F311" s="128">
        <f t="shared" si="26"/>
        <v>63.707000000000008</v>
      </c>
      <c r="G311" s="122">
        <f t="shared" si="27"/>
        <v>0.60567291307302284</v>
      </c>
      <c r="H311" s="128">
        <f t="shared" si="28"/>
        <v>208568.31299999999</v>
      </c>
      <c r="I311" s="122">
        <f t="shared" si="29"/>
        <v>-0.20935798325510549</v>
      </c>
      <c r="J311" s="128">
        <f t="shared" si="30"/>
        <v>96.498931567340989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0.48483486238532109</v>
      </c>
      <c r="F312" s="128">
        <f t="shared" si="26"/>
        <v>52.847000000000001</v>
      </c>
      <c r="G312" s="122">
        <f t="shared" si="27"/>
        <v>0.5408995028429715</v>
      </c>
      <c r="H312" s="128">
        <f t="shared" si="28"/>
        <v>186263.071</v>
      </c>
      <c r="I312" s="122">
        <f t="shared" si="29"/>
        <v>-9.8745849233459835E-3</v>
      </c>
      <c r="J312" s="128">
        <f t="shared" si="30"/>
        <v>89.634924757191627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0.18531192660550458</v>
      </c>
      <c r="F313" s="128">
        <f t="shared" si="26"/>
        <v>20.198999999999998</v>
      </c>
      <c r="G313" s="122">
        <f t="shared" si="27"/>
        <v>0.22453121460805328</v>
      </c>
      <c r="H313" s="128">
        <f t="shared" si="28"/>
        <v>77319.12000000001</v>
      </c>
      <c r="I313" s="122">
        <f t="shared" si="29"/>
        <v>-7.3956935144869937E-2</v>
      </c>
      <c r="J313" s="128">
        <f t="shared" si="30"/>
        <v>82.532812610927721</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0.10792660550458714</v>
      </c>
      <c r="F314" s="128">
        <f t="shared" si="26"/>
        <v>11.763999999999999</v>
      </c>
      <c r="G314" s="122">
        <f t="shared" si="27"/>
        <v>0.14412144628555168</v>
      </c>
      <c r="H314" s="128">
        <f t="shared" si="28"/>
        <v>49629.373000000007</v>
      </c>
      <c r="I314" s="122">
        <f t="shared" si="29"/>
        <v>-0.13230329947254363</v>
      </c>
      <c r="J314" s="128">
        <f t="shared" si="30"/>
        <v>74.885874577437477</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0.16733944954128438</v>
      </c>
      <c r="F315" s="128">
        <f t="shared" si="26"/>
        <v>18.239999999999998</v>
      </c>
      <c r="G315" s="122">
        <f t="shared" si="27"/>
        <v>0.2149070908763554</v>
      </c>
      <c r="H315" s="128">
        <f t="shared" si="28"/>
        <v>74004.975999999995</v>
      </c>
      <c r="I315" s="122">
        <f t="shared" si="29"/>
        <v>-0.14386490919869252</v>
      </c>
      <c r="J315" s="128">
        <f t="shared" si="30"/>
        <v>77.865950750578733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7.9055045871559634E-2</v>
      </c>
      <c r="F316" s="128">
        <f t="shared" si="26"/>
        <v>8.6170000000000009</v>
      </c>
      <c r="G316" s="122">
        <f t="shared" si="27"/>
        <v>8.2085782819042968E-2</v>
      </c>
      <c r="H316" s="128">
        <f t="shared" si="28"/>
        <v>28266.896000000001</v>
      </c>
      <c r="I316" s="122">
        <f t="shared" si="29"/>
        <v>-0.23950412593949763</v>
      </c>
      <c r="J316" s="128">
        <f t="shared" si="30"/>
        <v>96.307841816938563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0.33563302752293583</v>
      </c>
      <c r="F317" s="128">
        <f t="shared" si="26"/>
        <v>36.584000000000003</v>
      </c>
      <c r="G317" s="122">
        <f t="shared" si="27"/>
        <v>0.39262246847757276</v>
      </c>
      <c r="H317" s="128">
        <f t="shared" si="28"/>
        <v>135202.68799999999</v>
      </c>
      <c r="I317" s="122">
        <f t="shared" si="29"/>
        <v>1.5852800344653684E-2</v>
      </c>
      <c r="J317" s="128">
        <f t="shared" si="30"/>
        <v>85.484926225537123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0.90356880733944966</v>
      </c>
      <c r="F318" s="128">
        <f t="shared" si="26"/>
        <v>98.489000000000019</v>
      </c>
      <c r="G318" s="122">
        <f t="shared" si="27"/>
        <v>0.90157994296633159</v>
      </c>
      <c r="H318" s="128">
        <f t="shared" si="28"/>
        <v>310466.266</v>
      </c>
      <c r="I318" s="122">
        <f t="shared" si="29"/>
        <v>0.15095531077365912</v>
      </c>
      <c r="J318" s="128">
        <f t="shared" si="30"/>
        <v>100.22059767285576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0.54028440366972474</v>
      </c>
      <c r="F319" s="128">
        <f t="shared" si="26"/>
        <v>58.890999999999998</v>
      </c>
      <c r="G319" s="122">
        <f t="shared" si="27"/>
        <v>0.58386170787378255</v>
      </c>
      <c r="H319" s="128">
        <f t="shared" si="28"/>
        <v>201057.45</v>
      </c>
      <c r="I319" s="122">
        <f t="shared" si="29"/>
        <v>-9.7308041420036094E-4</v>
      </c>
      <c r="J319" s="128">
        <f t="shared" si="30"/>
        <v>92.536365441270178</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0.85500917431192658</v>
      </c>
      <c r="F320" s="128">
        <f t="shared" si="26"/>
        <v>93.195999999999998</v>
      </c>
      <c r="G320" s="122">
        <f t="shared" si="27"/>
        <v>0.85702576388525897</v>
      </c>
      <c r="H320" s="128">
        <f t="shared" si="28"/>
        <v>295123.67800000001</v>
      </c>
      <c r="I320" s="122">
        <f t="shared" si="29"/>
        <v>0.38060734160996257</v>
      </c>
      <c r="J320" s="128">
        <f t="shared" si="30"/>
        <v>99.764699072267049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0.6112385321100916</v>
      </c>
      <c r="F321" s="128">
        <f t="shared" si="26"/>
        <v>66.624999999999986</v>
      </c>
      <c r="G321" s="122">
        <f t="shared" si="27"/>
        <v>0.62338786088895848</v>
      </c>
      <c r="H321" s="128">
        <f t="shared" si="28"/>
        <v>214668.59699999995</v>
      </c>
      <c r="I321" s="122">
        <f t="shared" si="29"/>
        <v>0.16483495081938923</v>
      </c>
      <c r="J321" s="128">
        <f t="shared" si="30"/>
        <v>98.051080307925503</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0.40733944954128432</v>
      </c>
      <c r="F322" s="128">
        <f t="shared" si="26"/>
        <v>44.399999999999991</v>
      </c>
      <c r="G322" s="122">
        <f t="shared" si="27"/>
        <v>0.43567669111796448</v>
      </c>
      <c r="H322" s="128">
        <f t="shared" si="28"/>
        <v>150028.75400000002</v>
      </c>
      <c r="I322" s="122">
        <f t="shared" si="29"/>
        <v>-3.5414610977044847E-2</v>
      </c>
      <c r="J322" s="128">
        <f t="shared" si="30"/>
        <v>93.495809586699338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0.25987155963302755</v>
      </c>
      <c r="F323" s="128">
        <f t="shared" si="26"/>
        <v>28.326000000000001</v>
      </c>
      <c r="G323" s="122">
        <f t="shared" si="27"/>
        <v>0.27804053339838186</v>
      </c>
      <c r="H323" s="128">
        <f t="shared" si="28"/>
        <v>95745.481999999989</v>
      </c>
      <c r="I323" s="122">
        <f t="shared" si="29"/>
        <v>4.0315616658395212E-2</v>
      </c>
      <c r="J323" s="128">
        <f t="shared" si="30"/>
        <v>93.465350701467159</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8.1229357798165133E-2</v>
      </c>
      <c r="F324" s="128">
        <f t="shared" si="26"/>
        <v>8.8539999999999992</v>
      </c>
      <c r="G324" s="122">
        <f t="shared" si="27"/>
        <v>0.10900753866615556</v>
      </c>
      <c r="H324" s="128">
        <f t="shared" si="28"/>
        <v>37537.617999999995</v>
      </c>
      <c r="I324" s="122">
        <f t="shared" si="29"/>
        <v>-0.15811878975117671</v>
      </c>
      <c r="J324" s="128">
        <f t="shared" si="30"/>
        <v>74.517192840154507</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9.880733944954128E-3</v>
      </c>
      <c r="F325" s="128">
        <f t="shared" si="26"/>
        <v>1.077</v>
      </c>
      <c r="G325" s="122">
        <f t="shared" si="27"/>
        <v>1.4649751131090318E-2</v>
      </c>
      <c r="H325" s="128">
        <f t="shared" si="28"/>
        <v>5044.759</v>
      </c>
      <c r="I325" s="122">
        <f t="shared" si="29"/>
        <v>-0.24149473816919109</v>
      </c>
      <c r="J325" s="128">
        <f t="shared" si="30"/>
        <v>67.446428656284937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7.5284403669724761E-2</v>
      </c>
      <c r="F326" s="128">
        <f t="shared" si="26"/>
        <v>8.2059999999999995</v>
      </c>
      <c r="G326" s="122">
        <f t="shared" si="27"/>
        <v>0.10119617955732116</v>
      </c>
      <c r="H326" s="128">
        <f t="shared" si="28"/>
        <v>34847.714</v>
      </c>
      <c r="I326" s="122">
        <f t="shared" si="29"/>
        <v>-8.5226329678085522E-2</v>
      </c>
      <c r="J326" s="128">
        <f t="shared" si="30"/>
        <v>74.394511728657662</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2.1596330275229357E-2</v>
      </c>
      <c r="F327" s="128">
        <f t="shared" si="26"/>
        <v>2.3540000000000001</v>
      </c>
      <c r="G327" s="122">
        <f t="shared" si="27"/>
        <v>2.7446343630756365E-2</v>
      </c>
      <c r="H327" s="128">
        <f t="shared" si="28"/>
        <v>9451.3680000000004</v>
      </c>
      <c r="I327" s="122">
        <f t="shared" si="29"/>
        <v>-0.17012191777579935</v>
      </c>
      <c r="J327" s="128">
        <f t="shared" si="30"/>
        <v>78.685636840269368</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0.16386238532110092</v>
      </c>
      <c r="F328" s="128">
        <f t="shared" si="26"/>
        <v>17.861000000000001</v>
      </c>
      <c r="G328" s="122">
        <f t="shared" si="27"/>
        <v>0.19659233994854194</v>
      </c>
      <c r="H328" s="128">
        <f t="shared" si="28"/>
        <v>67698.145000000004</v>
      </c>
      <c r="I328" s="122">
        <f t="shared" si="29"/>
        <v>8.061108089754708E-2</v>
      </c>
      <c r="J328" s="128">
        <f t="shared" si="30"/>
        <v>83.351358127174194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0.16742201834862383</v>
      </c>
      <c r="F329" s="128">
        <f t="shared" ref="F329:F392" si="32">SUMPRODUCT($K$2:$AI$2,$K329:$AI329)</f>
        <v>18.248999999999999</v>
      </c>
      <c r="G329" s="122">
        <f t="shared" ref="G329:G392" si="33">SUMPRODUCT($K$3:$AI$3,$K329:$AI329)/$J$3</f>
        <v>0.217653447865303</v>
      </c>
      <c r="H329" s="128">
        <f t="shared" ref="H329:H392" si="34">SUMPRODUCT($K$3:$AI$3,$K329:$AI329)</f>
        <v>74950.706000000006</v>
      </c>
      <c r="I329" s="122">
        <f t="shared" ref="I329:I392" si="35">CORREL($K$4:$AI$4,$K329:$AI329)</f>
        <v>-0.15480794473141121</v>
      </c>
      <c r="J329" s="128">
        <f t="shared" si="30"/>
        <v>76.9213720208258</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4.7587155963302756E-2</v>
      </c>
      <c r="F330" s="128">
        <f t="shared" si="32"/>
        <v>5.1870000000000003</v>
      </c>
      <c r="G330" s="122">
        <f t="shared" si="33"/>
        <v>6.8126809889707804E-2</v>
      </c>
      <c r="H330" s="128">
        <f t="shared" si="34"/>
        <v>23460.011999999999</v>
      </c>
      <c r="I330" s="122">
        <f t="shared" si="35"/>
        <v>-0.14105951162802341</v>
      </c>
      <c r="J330" s="128">
        <f t="shared" ref="J330:J393" si="36">$E330/$G330*100</f>
        <v>69.850850260481579</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0.13644036697247708</v>
      </c>
      <c r="F331" s="128">
        <f t="shared" si="32"/>
        <v>14.872000000000002</v>
      </c>
      <c r="G331" s="122">
        <f t="shared" si="33"/>
        <v>0.13085599289111913</v>
      </c>
      <c r="H331" s="128">
        <f t="shared" si="34"/>
        <v>45061.308000000005</v>
      </c>
      <c r="I331" s="122">
        <f t="shared" si="35"/>
        <v>0.23608622507656235</v>
      </c>
      <c r="J331" s="128">
        <f t="shared" si="36"/>
        <v>104.26757228154197</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0.10576146788990826</v>
      </c>
      <c r="F332" s="128">
        <f t="shared" si="32"/>
        <v>11.528</v>
      </c>
      <c r="G332" s="122">
        <f t="shared" si="33"/>
        <v>0.10553826250588051</v>
      </c>
      <c r="H332" s="128">
        <f t="shared" si="34"/>
        <v>36342.945</v>
      </c>
      <c r="I332" s="122">
        <f t="shared" si="35"/>
        <v>0.12538825571186479</v>
      </c>
      <c r="J332" s="128">
        <f t="shared" si="36"/>
        <v>100.21149238079916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0.12042201834862386</v>
      </c>
      <c r="F333" s="128">
        <f t="shared" si="32"/>
        <v>13.126000000000001</v>
      </c>
      <c r="G333" s="122">
        <f t="shared" si="33"/>
        <v>0.12831599091643003</v>
      </c>
      <c r="H333" s="128">
        <f t="shared" si="34"/>
        <v>44186.638000000014</v>
      </c>
      <c r="I333" s="122">
        <f t="shared" si="35"/>
        <v>-2.326527691007492E-2</v>
      </c>
      <c r="J333" s="128">
        <f t="shared" si="36"/>
        <v>93.848021192504845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0.17755963302752292</v>
      </c>
      <c r="F334" s="128">
        <f t="shared" si="32"/>
        <v>19.353999999999999</v>
      </c>
      <c r="G334" s="122">
        <f t="shared" si="33"/>
        <v>0.21902618495867671</v>
      </c>
      <c r="H334" s="128">
        <f t="shared" si="34"/>
        <v>75423.418999999994</v>
      </c>
      <c r="I334" s="122">
        <f t="shared" si="35"/>
        <v>-5.6293533367647232E-2</v>
      </c>
      <c r="J334" s="128">
        <f t="shared" si="36"/>
        <v>81.067765053307568</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0.12179816513761468</v>
      </c>
      <c r="F335" s="128">
        <f t="shared" si="32"/>
        <v>13.276</v>
      </c>
      <c r="G335" s="122">
        <f t="shared" si="33"/>
        <v>0.12466769176264235</v>
      </c>
      <c r="H335" s="128">
        <f t="shared" si="34"/>
        <v>42930.316999999995</v>
      </c>
      <c r="I335" s="122">
        <f t="shared" si="35"/>
        <v>0.22885263449927623</v>
      </c>
      <c r="J335" s="128">
        <f t="shared" si="36"/>
        <v>97.698259601620734</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6.7018348623853211E-2</v>
      </c>
      <c r="F336" s="128">
        <f t="shared" si="32"/>
        <v>7.3049999999999997</v>
      </c>
      <c r="G336" s="122">
        <f t="shared" si="33"/>
        <v>6.7067595351349471E-2</v>
      </c>
      <c r="H336" s="128">
        <f t="shared" si="34"/>
        <v>23095.262999999999</v>
      </c>
      <c r="I336" s="122">
        <f t="shared" si="35"/>
        <v>0.24665909101289621</v>
      </c>
      <c r="J336" s="128">
        <f t="shared" si="36"/>
        <v>99.926571502618714</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2.4376146788990825E-2</v>
      </c>
      <c r="F337" s="128">
        <f t="shared" si="32"/>
        <v>2.657</v>
      </c>
      <c r="G337" s="122">
        <f t="shared" si="33"/>
        <v>2.5353646495797976E-2</v>
      </c>
      <c r="H337" s="128">
        <f t="shared" si="34"/>
        <v>8730.7309999999998</v>
      </c>
      <c r="I337" s="122">
        <f t="shared" si="35"/>
        <v>-6.5800426121310707E-2</v>
      </c>
      <c r="J337" s="128">
        <f t="shared" si="36"/>
        <v>96.144539969944134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1.1036697247706423E-2</v>
      </c>
      <c r="F338" s="128">
        <f t="shared" si="32"/>
        <v>1.2030000000000001</v>
      </c>
      <c r="G338" s="122">
        <f t="shared" si="33"/>
        <v>1.2053708640426531E-2</v>
      </c>
      <c r="H338" s="128">
        <f t="shared" si="34"/>
        <v>4150.7909999999993</v>
      </c>
      <c r="I338" s="122">
        <f t="shared" si="35"/>
        <v>0.15511747877088808</v>
      </c>
      <c r="J338" s="128">
        <f t="shared" si="36"/>
        <v>91.562668195668948</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3.5284403669724775E-2</v>
      </c>
      <c r="F339" s="128">
        <f t="shared" si="32"/>
        <v>3.8460000000000001</v>
      </c>
      <c r="G339" s="122">
        <f t="shared" si="33"/>
        <v>4.3618182240575211E-2</v>
      </c>
      <c r="H339" s="128">
        <f t="shared" si="34"/>
        <v>15020.269999999999</v>
      </c>
      <c r="I339" s="122">
        <f t="shared" si="35"/>
        <v>-0.26901272750595756</v>
      </c>
      <c r="J339" s="128">
        <f t="shared" si="36"/>
        <v>80.893796708708194</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3.6155963302752295E-2</v>
      </c>
      <c r="F340" s="128">
        <f t="shared" si="32"/>
        <v>3.9410000000000003</v>
      </c>
      <c r="G340" s="122">
        <f t="shared" si="33"/>
        <v>4.4057106267314836E-2</v>
      </c>
      <c r="H340" s="128">
        <f t="shared" si="34"/>
        <v>15171.417000000001</v>
      </c>
      <c r="I340" s="122">
        <f t="shared" si="35"/>
        <v>-0.14518841638403232</v>
      </c>
      <c r="J340" s="128">
        <f t="shared" si="36"/>
        <v>82.066132721875434</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0.34644036697247699</v>
      </c>
      <c r="F341" s="128">
        <f t="shared" si="32"/>
        <v>37.761999999999993</v>
      </c>
      <c r="G341" s="122">
        <f t="shared" si="33"/>
        <v>0.34246932262354873</v>
      </c>
      <c r="H341" s="128">
        <f t="shared" si="34"/>
        <v>117932.05099999999</v>
      </c>
      <c r="I341" s="122">
        <f t="shared" si="35"/>
        <v>0.46664370888331447</v>
      </c>
      <c r="J341" s="128">
        <f t="shared" si="36"/>
        <v>101.15953286516508</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0.24633944954128439</v>
      </c>
      <c r="F342" s="128">
        <f t="shared" si="32"/>
        <v>26.850999999999999</v>
      </c>
      <c r="G342" s="122">
        <f t="shared" si="33"/>
        <v>0.23989538793929568</v>
      </c>
      <c r="H342" s="128">
        <f t="shared" si="34"/>
        <v>82609.895999999979</v>
      </c>
      <c r="I342" s="122">
        <f t="shared" si="35"/>
        <v>0.53066512269616029</v>
      </c>
      <c r="J342" s="128">
        <f t="shared" si="36"/>
        <v>102.68619653647504</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0.34268807339449536</v>
      </c>
      <c r="F343" s="128">
        <f t="shared" si="32"/>
        <v>37.352999999999994</v>
      </c>
      <c r="G343" s="122">
        <f t="shared" si="33"/>
        <v>0.34096067464673391</v>
      </c>
      <c r="H343" s="128">
        <f t="shared" si="34"/>
        <v>117412.53599999999</v>
      </c>
      <c r="I343" s="122">
        <f t="shared" si="35"/>
        <v>3.8398377848147321E-2</v>
      </c>
      <c r="J343" s="128">
        <f t="shared" si="36"/>
        <v>100.50662697378552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5.5357798165137605E-2</v>
      </c>
      <c r="F344" s="128">
        <f t="shared" si="32"/>
        <v>6.0339999999999989</v>
      </c>
      <c r="G344" s="122">
        <f t="shared" si="33"/>
        <v>6.2321586836954566E-2</v>
      </c>
      <c r="H344" s="128">
        <f t="shared" si="34"/>
        <v>21460.937000000002</v>
      </c>
      <c r="I344" s="122">
        <f t="shared" si="35"/>
        <v>-0.23720503255657982</v>
      </c>
      <c r="J344" s="128">
        <f t="shared" si="36"/>
        <v>88.826040822683822</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0.16450458715596331</v>
      </c>
      <c r="F345" s="128">
        <f t="shared" si="32"/>
        <v>17.931000000000001</v>
      </c>
      <c r="G345" s="122">
        <f t="shared" si="33"/>
        <v>0.18779066552831647</v>
      </c>
      <c r="H345" s="128">
        <f t="shared" si="34"/>
        <v>64667.218000000001</v>
      </c>
      <c r="I345" s="122">
        <f t="shared" si="35"/>
        <v>-0.23697343604675403</v>
      </c>
      <c r="J345" s="128">
        <f t="shared" si="36"/>
        <v>87.599980911275949</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5.0256880733944957E-2</v>
      </c>
      <c r="F346" s="128">
        <f t="shared" si="32"/>
        <v>5.4780000000000006</v>
      </c>
      <c r="G346" s="122">
        <f t="shared" si="33"/>
        <v>5.5315659865604966E-2</v>
      </c>
      <c r="H346" s="128">
        <f t="shared" si="34"/>
        <v>19048.389999999996</v>
      </c>
      <c r="I346" s="122">
        <f t="shared" si="35"/>
        <v>-0.37695734021003879</v>
      </c>
      <c r="J346" s="128">
        <f t="shared" si="36"/>
        <v>90.854707068575465</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4.3357798165137622E-2</v>
      </c>
      <c r="F347" s="128">
        <f t="shared" si="32"/>
        <v>4.7260000000000009</v>
      </c>
      <c r="G347" s="122">
        <f t="shared" si="33"/>
        <v>4.6689715354369582E-2</v>
      </c>
      <c r="H347" s="128">
        <f t="shared" si="34"/>
        <v>16077.977000000001</v>
      </c>
      <c r="I347" s="122">
        <f t="shared" si="35"/>
        <v>-0.37098730398198654</v>
      </c>
      <c r="J347" s="128">
        <f t="shared" si="36"/>
        <v>92.863702072409112</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0.39652293577981645</v>
      </c>
      <c r="F348" s="128">
        <f t="shared" si="32"/>
        <v>43.220999999999997</v>
      </c>
      <c r="G348" s="122">
        <f t="shared" si="33"/>
        <v>0.38615227176368772</v>
      </c>
      <c r="H348" s="128">
        <f t="shared" si="34"/>
        <v>132974.62399999998</v>
      </c>
      <c r="I348" s="122">
        <f t="shared" si="35"/>
        <v>-2.5957555183597027E-2</v>
      </c>
      <c r="J348" s="128">
        <f t="shared" si="36"/>
        <v>102.68564107334197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0.38085321100917435</v>
      </c>
      <c r="F349" s="128">
        <f t="shared" si="32"/>
        <v>41.513000000000005</v>
      </c>
      <c r="G349" s="122">
        <f t="shared" si="33"/>
        <v>0.38837008287886443</v>
      </c>
      <c r="H349" s="128">
        <f t="shared" si="34"/>
        <v>133738.345</v>
      </c>
      <c r="I349" s="122">
        <f t="shared" si="35"/>
        <v>0.25497575056119121</v>
      </c>
      <c r="J349" s="128">
        <f t="shared" si="36"/>
        <v>98.064508003816911</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0.11440366972477066</v>
      </c>
      <c r="F350" s="128">
        <f t="shared" si="32"/>
        <v>12.470000000000002</v>
      </c>
      <c r="G350" s="122">
        <f t="shared" si="33"/>
        <v>0.11839623299008591</v>
      </c>
      <c r="H350" s="128">
        <f t="shared" si="34"/>
        <v>40770.69</v>
      </c>
      <c r="I350" s="122">
        <f t="shared" si="35"/>
        <v>-0.53225928324920835</v>
      </c>
      <c r="J350" s="128">
        <f t="shared" si="36"/>
        <v>96.627795357602665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5.1825688073394501E-2</v>
      </c>
      <c r="F351" s="128">
        <f t="shared" si="32"/>
        <v>5.6490000000000009</v>
      </c>
      <c r="G351" s="122">
        <f t="shared" si="33"/>
        <v>5.0652353074416748E-2</v>
      </c>
      <c r="H351" s="128">
        <f t="shared" si="34"/>
        <v>17442.543000000001</v>
      </c>
      <c r="I351" s="122">
        <f t="shared" si="35"/>
        <v>-0.24122893053574618</v>
      </c>
      <c r="J351" s="128">
        <f t="shared" si="36"/>
        <v>102.31644716930313</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5.6275229357798162E-2</v>
      </c>
      <c r="F352" s="128">
        <f t="shared" si="32"/>
        <v>6.1339999999999995</v>
      </c>
      <c r="G352" s="122">
        <f t="shared" si="33"/>
        <v>5.6458246940683819E-2</v>
      </c>
      <c r="H352" s="128">
        <f t="shared" si="34"/>
        <v>19441.848999999998</v>
      </c>
      <c r="I352" s="122">
        <f t="shared" si="35"/>
        <v>0.12377773136732524</v>
      </c>
      <c r="J352" s="128">
        <f t="shared" si="36"/>
        <v>99.675835519515971</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0.14940366972477065</v>
      </c>
      <c r="F353" s="128">
        <f t="shared" si="32"/>
        <v>16.285</v>
      </c>
      <c r="G353" s="122">
        <f t="shared" si="33"/>
        <v>0.14201135155855243</v>
      </c>
      <c r="H353" s="128">
        <f t="shared" si="34"/>
        <v>48902.744999999995</v>
      </c>
      <c r="I353" s="122">
        <f t="shared" si="35"/>
        <v>-0.14132109645428176</v>
      </c>
      <c r="J353" s="128">
        <f t="shared" si="36"/>
        <v>105.20544173764186</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0.37688073394495414</v>
      </c>
      <c r="F354" s="128">
        <f t="shared" si="32"/>
        <v>41.08</v>
      </c>
      <c r="G354" s="122">
        <f t="shared" si="33"/>
        <v>0.38671856614337402</v>
      </c>
      <c r="H354" s="128">
        <f t="shared" si="34"/>
        <v>133169.63199999998</v>
      </c>
      <c r="I354" s="122">
        <f t="shared" si="35"/>
        <v>-6.3579648563785299E-2</v>
      </c>
      <c r="J354" s="128">
        <f t="shared" si="36"/>
        <v>97.456074504896534</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0.20360550458715601</v>
      </c>
      <c r="F355" s="128">
        <f t="shared" si="32"/>
        <v>22.193000000000005</v>
      </c>
      <c r="G355" s="122">
        <f t="shared" si="33"/>
        <v>0.2103772846862858</v>
      </c>
      <c r="H355" s="128">
        <f t="shared" si="34"/>
        <v>72445.10100000001</v>
      </c>
      <c r="I355" s="122">
        <f t="shared" si="35"/>
        <v>4.527482879193398E-2</v>
      </c>
      <c r="J355" s="128">
        <f t="shared" si="36"/>
        <v>96.781125819154923</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8.9633027522935796E-2</v>
      </c>
      <c r="F356" s="128">
        <f t="shared" si="32"/>
        <v>9.7700000000000014</v>
      </c>
      <c r="G356" s="122">
        <f t="shared" si="33"/>
        <v>8.2695087670389522E-2</v>
      </c>
      <c r="H356" s="128">
        <f t="shared" si="34"/>
        <v>28476.714999999993</v>
      </c>
      <c r="I356" s="122">
        <f t="shared" si="35"/>
        <v>-7.5532183011769324E-2</v>
      </c>
      <c r="J356" s="128">
        <f t="shared" si="36"/>
        <v>108.38978474779528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0.18022018348623856</v>
      </c>
      <c r="F357" s="128">
        <f t="shared" si="32"/>
        <v>19.644000000000002</v>
      </c>
      <c r="G357" s="122">
        <f t="shared" si="33"/>
        <v>0.17795913264683846</v>
      </c>
      <c r="H357" s="128">
        <f t="shared" si="34"/>
        <v>61281.650999999998</v>
      </c>
      <c r="I357" s="122">
        <f t="shared" si="35"/>
        <v>0.3192194799721399</v>
      </c>
      <c r="J357" s="128">
        <f t="shared" si="36"/>
        <v>101.27054498736356</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0.64566972477064211</v>
      </c>
      <c r="F358" s="128">
        <f t="shared" si="32"/>
        <v>70.377999999999986</v>
      </c>
      <c r="G358" s="122">
        <f t="shared" si="33"/>
        <v>0.60999255426039178</v>
      </c>
      <c r="H358" s="128">
        <f t="shared" si="34"/>
        <v>210055.81599999999</v>
      </c>
      <c r="I358" s="122">
        <f t="shared" si="35"/>
        <v>0.51544921892346651</v>
      </c>
      <c r="J358" s="128">
        <f t="shared" si="36"/>
        <v>105.84878786815824</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9.2633027522935799E-2</v>
      </c>
      <c r="F359" s="128">
        <f t="shared" si="32"/>
        <v>10.097000000000001</v>
      </c>
      <c r="G359" s="122">
        <f t="shared" si="33"/>
        <v>0.1031503377299206</v>
      </c>
      <c r="H359" s="128">
        <f t="shared" si="34"/>
        <v>35520.644</v>
      </c>
      <c r="I359" s="122">
        <f t="shared" si="35"/>
        <v>-0.27825825114398689</v>
      </c>
      <c r="J359" s="128">
        <f t="shared" si="36"/>
        <v>89.803901336200781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0.17110091743119268</v>
      </c>
      <c r="F360" s="128">
        <f t="shared" si="32"/>
        <v>18.650000000000002</v>
      </c>
      <c r="G360" s="122">
        <f t="shared" si="33"/>
        <v>0.18858232711306258</v>
      </c>
      <c r="H360" s="128">
        <f t="shared" si="34"/>
        <v>64939.833000000006</v>
      </c>
      <c r="I360" s="122">
        <f t="shared" si="35"/>
        <v>-0.39821067967652907</v>
      </c>
      <c r="J360" s="128">
        <f t="shared" si="36"/>
        <v>90.730091228862022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5.2825688073394488E-2</v>
      </c>
      <c r="F361" s="128">
        <f t="shared" si="32"/>
        <v>5.7579999999999991</v>
      </c>
      <c r="G361" s="122">
        <f t="shared" si="33"/>
        <v>5.9180428507541571E-2</v>
      </c>
      <c r="H361" s="128">
        <f t="shared" si="34"/>
        <v>20379.254000000001</v>
      </c>
      <c r="I361" s="122">
        <f t="shared" si="35"/>
        <v>-0.50443689447836426</v>
      </c>
      <c r="J361" s="128">
        <f t="shared" si="36"/>
        <v>89.262091210885245</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8.9082568807339474E-3</v>
      </c>
      <c r="F362" s="128">
        <f t="shared" si="32"/>
        <v>0.9710000000000002</v>
      </c>
      <c r="G362" s="122">
        <f t="shared" si="33"/>
        <v>9.3952456455200697E-3</v>
      </c>
      <c r="H362" s="128">
        <f t="shared" si="34"/>
        <v>3235.3280000000004</v>
      </c>
      <c r="I362" s="122">
        <f t="shared" si="35"/>
        <v>-0.28061131731817868</v>
      </c>
      <c r="J362" s="128">
        <f t="shared" si="36"/>
        <v>94.816646810950246</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2.8853211009174318E-2</v>
      </c>
      <c r="F363" s="128">
        <f t="shared" si="32"/>
        <v>3.1450000000000005</v>
      </c>
      <c r="G363" s="122">
        <f t="shared" si="33"/>
        <v>2.9811170351785061E-2</v>
      </c>
      <c r="H363" s="128">
        <f t="shared" si="34"/>
        <v>10265.715</v>
      </c>
      <c r="I363" s="122">
        <f t="shared" si="35"/>
        <v>-0.18751404216919401</v>
      </c>
      <c r="J363" s="128">
        <f t="shared" si="36"/>
        <v>96.786575866340044</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0.58352293577981651</v>
      </c>
      <c r="F364" s="128">
        <f t="shared" si="32"/>
        <v>63.603999999999999</v>
      </c>
      <c r="G364" s="122">
        <f t="shared" si="33"/>
        <v>0.57184467618002199</v>
      </c>
      <c r="H364" s="128">
        <f t="shared" si="34"/>
        <v>196919.28900000002</v>
      </c>
      <c r="I364" s="122">
        <f t="shared" si="35"/>
        <v>5.4061238241039991E-2</v>
      </c>
      <c r="J364" s="128">
        <f t="shared" si="36"/>
        <v>102.04220832793381</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0.55831192660550455</v>
      </c>
      <c r="F365" s="128">
        <f t="shared" si="32"/>
        <v>60.856000000000002</v>
      </c>
      <c r="G365" s="122">
        <f t="shared" si="33"/>
        <v>0.59358007945219815</v>
      </c>
      <c r="H365" s="128">
        <f t="shared" si="34"/>
        <v>204404.04900000006</v>
      </c>
      <c r="I365" s="122">
        <f t="shared" si="35"/>
        <v>-9.2410151034969551E-2</v>
      </c>
      <c r="J365" s="128">
        <f t="shared" si="36"/>
        <v>94.05840019441996</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0.36416513761467895</v>
      </c>
      <c r="F366" s="128">
        <f t="shared" si="32"/>
        <v>39.694000000000003</v>
      </c>
      <c r="G366" s="122">
        <f t="shared" si="33"/>
        <v>0.3782711248177768</v>
      </c>
      <c r="H366" s="128">
        <f t="shared" si="34"/>
        <v>130260.68799999998</v>
      </c>
      <c r="I366" s="122">
        <f t="shared" si="35"/>
        <v>-0.15392800973658682</v>
      </c>
      <c r="J366" s="128">
        <f t="shared" si="36"/>
        <v>96.270932070246417</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0.36568807339449538</v>
      </c>
      <c r="F367" s="128">
        <f t="shared" si="32"/>
        <v>39.86</v>
      </c>
      <c r="G367" s="122">
        <f t="shared" si="33"/>
        <v>0.40765253602355689</v>
      </c>
      <c r="H367" s="128">
        <f t="shared" si="34"/>
        <v>140378.41200000001</v>
      </c>
      <c r="I367" s="122">
        <f t="shared" si="35"/>
        <v>-8.0076631218165731E-2</v>
      </c>
      <c r="J367" s="128">
        <f t="shared" si="36"/>
        <v>89.705825692045622</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6.4266055045871559E-2</v>
      </c>
      <c r="F368" s="128">
        <f t="shared" si="32"/>
        <v>7.0049999999999999</v>
      </c>
      <c r="G368" s="122">
        <f t="shared" si="33"/>
        <v>6.9939742941938318E-2</v>
      </c>
      <c r="H368" s="128">
        <f t="shared" si="34"/>
        <v>24084.309999999998</v>
      </c>
      <c r="I368" s="122">
        <f t="shared" si="35"/>
        <v>-0.29205184240986581</v>
      </c>
      <c r="J368" s="128">
        <f t="shared" si="36"/>
        <v>91.88774842827651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0.26826605504587153</v>
      </c>
      <c r="F369" s="128">
        <f t="shared" si="32"/>
        <v>29.241</v>
      </c>
      <c r="G369" s="122">
        <f t="shared" si="33"/>
        <v>0.25257830223197952</v>
      </c>
      <c r="H369" s="128">
        <f t="shared" si="34"/>
        <v>86977.359000000011</v>
      </c>
      <c r="I369" s="122">
        <f t="shared" si="35"/>
        <v>0.31711587061634211</v>
      </c>
      <c r="J369" s="128">
        <f t="shared" si="36"/>
        <v>106.21104531753629</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0.18010091743119266</v>
      </c>
      <c r="F370" s="128">
        <f t="shared" si="32"/>
        <v>19.631</v>
      </c>
      <c r="G370" s="122">
        <f t="shared" si="33"/>
        <v>0.17966376561601591</v>
      </c>
      <c r="H370" s="128">
        <f t="shared" si="34"/>
        <v>61868.655000000006</v>
      </c>
      <c r="I370" s="122">
        <f t="shared" si="35"/>
        <v>0.17567848795367996</v>
      </c>
      <c r="J370" s="128">
        <f t="shared" si="36"/>
        <v>100.24331662741115</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0.31057798165137612</v>
      </c>
      <c r="F371" s="128">
        <f t="shared" si="32"/>
        <v>33.852999999999994</v>
      </c>
      <c r="G371" s="122">
        <f t="shared" si="33"/>
        <v>0.35218290848477457</v>
      </c>
      <c r="H371" s="128">
        <f t="shared" si="34"/>
        <v>121277.00199999999</v>
      </c>
      <c r="I371" s="122">
        <f t="shared" si="35"/>
        <v>-0.12853968992353451</v>
      </c>
      <c r="J371" s="128">
        <f t="shared" si="36"/>
        <v>88.186557089780777</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0.17693577981651373</v>
      </c>
      <c r="F372" s="128">
        <f t="shared" si="32"/>
        <v>19.285999999999998</v>
      </c>
      <c r="G372" s="122">
        <f t="shared" si="33"/>
        <v>0.19410742018480767</v>
      </c>
      <c r="H372" s="128">
        <f t="shared" si="34"/>
        <v>66842.442999999999</v>
      </c>
      <c r="I372" s="122">
        <f t="shared" si="35"/>
        <v>-0.20374970496689937</v>
      </c>
      <c r="J372" s="128">
        <f t="shared" si="36"/>
        <v>91.1535373805159</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0.18253211009174314</v>
      </c>
      <c r="F373" s="128">
        <f t="shared" si="32"/>
        <v>19.896000000000001</v>
      </c>
      <c r="G373" s="122">
        <f t="shared" si="33"/>
        <v>0.21604000487864372</v>
      </c>
      <c r="H373" s="128">
        <f t="shared" si="34"/>
        <v>74395.103999999992</v>
      </c>
      <c r="I373" s="122">
        <f t="shared" si="35"/>
        <v>-0.11379998066506514</v>
      </c>
      <c r="J373" s="128">
        <f t="shared" si="36"/>
        <v>84.489958327059384</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7.7559633027522931E-2</v>
      </c>
      <c r="F374" s="128">
        <f t="shared" si="32"/>
        <v>8.4539999999999988</v>
      </c>
      <c r="G374" s="122">
        <f t="shared" si="33"/>
        <v>8.0815944453156319E-2</v>
      </c>
      <c r="H374" s="128">
        <f t="shared" si="34"/>
        <v>27829.617000000002</v>
      </c>
      <c r="I374" s="122">
        <f t="shared" si="35"/>
        <v>-0.31362303627594207</v>
      </c>
      <c r="J374" s="128">
        <f t="shared" si="36"/>
        <v>95.970706711816192</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0.10244954128440366</v>
      </c>
      <c r="F375" s="128">
        <f t="shared" si="32"/>
        <v>11.166999999999998</v>
      </c>
      <c r="G375" s="122">
        <f t="shared" si="33"/>
        <v>0.10752268859733183</v>
      </c>
      <c r="H375" s="128">
        <f t="shared" si="34"/>
        <v>37026.297999999995</v>
      </c>
      <c r="I375" s="122">
        <f t="shared" si="35"/>
        <v>0.15764098505759783</v>
      </c>
      <c r="J375" s="128">
        <f t="shared" si="36"/>
        <v>95.281789007409486</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3.4385321100917431E-2</v>
      </c>
      <c r="F376" s="128">
        <f t="shared" si="32"/>
        <v>3.7480000000000002</v>
      </c>
      <c r="G376" s="122">
        <f t="shared" si="33"/>
        <v>3.3104516230202295E-2</v>
      </c>
      <c r="H376" s="128">
        <f t="shared" si="34"/>
        <v>11399.805000000002</v>
      </c>
      <c r="I376" s="122">
        <f t="shared" si="35"/>
        <v>-0.21186691040741781</v>
      </c>
      <c r="J376" s="128">
        <f t="shared" si="36"/>
        <v>103.86897322953965</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0.35300917431192669</v>
      </c>
      <c r="F377" s="128">
        <f t="shared" si="32"/>
        <v>38.478000000000009</v>
      </c>
      <c r="G377" s="122">
        <f t="shared" si="33"/>
        <v>0.37604644875391308</v>
      </c>
      <c r="H377" s="128">
        <f t="shared" si="34"/>
        <v>129494.603</v>
      </c>
      <c r="I377" s="122">
        <f t="shared" si="35"/>
        <v>-7.5824493149685965E-2</v>
      </c>
      <c r="J377" s="128">
        <f t="shared" si="36"/>
        <v>93.873822098752996</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0.23988073394495407</v>
      </c>
      <c r="F378" s="128">
        <f t="shared" si="32"/>
        <v>26.146999999999995</v>
      </c>
      <c r="G378" s="122">
        <f t="shared" si="33"/>
        <v>0.24726788981234649</v>
      </c>
      <c r="H378" s="128">
        <f t="shared" si="34"/>
        <v>85148.676000000007</v>
      </c>
      <c r="I378" s="122">
        <f t="shared" si="35"/>
        <v>-5.7107777854296701E-2</v>
      </c>
      <c r="J378" s="128">
        <f t="shared" si="36"/>
        <v>97.012488814055644</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0.14488990825688075</v>
      </c>
      <c r="F379" s="128">
        <f t="shared" si="32"/>
        <v>15.793000000000001</v>
      </c>
      <c r="G379" s="122">
        <f t="shared" si="33"/>
        <v>0.16240357709128289</v>
      </c>
      <c r="H379" s="128">
        <f t="shared" si="34"/>
        <v>55924.97099999999</v>
      </c>
      <c r="I379" s="122">
        <f t="shared" si="35"/>
        <v>-6.7538563958267989E-2</v>
      </c>
      <c r="J379" s="128">
        <f t="shared" si="36"/>
        <v>89.215958694950331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1.153211009174312E-2</v>
      </c>
      <c r="F380" s="128">
        <f t="shared" si="32"/>
        <v>1.2570000000000001</v>
      </c>
      <c r="G380" s="122">
        <f t="shared" si="33"/>
        <v>1.2078888830809799E-2</v>
      </c>
      <c r="H380" s="128">
        <f t="shared" si="34"/>
        <v>4159.4620000000004</v>
      </c>
      <c r="I380" s="122">
        <f t="shared" si="35"/>
        <v>-0.3297606566827947</v>
      </c>
      <c r="J380" s="128">
        <f t="shared" si="36"/>
        <v>95.473269547178859</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4.3734678899082571</v>
      </c>
      <c r="F381" s="128">
        <f t="shared" si="32"/>
        <v>476.70800000000003</v>
      </c>
      <c r="G381" s="122">
        <f t="shared" si="33"/>
        <v>4.9938132205437356</v>
      </c>
      <c r="H381" s="128">
        <f t="shared" si="34"/>
        <v>1719659.5329999998</v>
      </c>
      <c r="I381" s="122">
        <f t="shared" si="35"/>
        <v>-0.10040865993273537</v>
      </c>
      <c r="J381" s="128">
        <f t="shared" si="36"/>
        <v>87.577722609178124</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0.57593577981651378</v>
      </c>
      <c r="F382" s="128">
        <f t="shared" si="32"/>
        <v>62.777000000000008</v>
      </c>
      <c r="G382" s="122">
        <f t="shared" si="33"/>
        <v>0.61511820547221219</v>
      </c>
      <c r="H382" s="128">
        <f t="shared" si="34"/>
        <v>211820.87500000003</v>
      </c>
      <c r="I382" s="122">
        <f t="shared" si="35"/>
        <v>4.0142407725596137E-2</v>
      </c>
      <c r="J382" s="128">
        <f t="shared" si="36"/>
        <v>93.630098197854679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8.049541284403669E-2</v>
      </c>
      <c r="F383" s="128">
        <f t="shared" si="32"/>
        <v>8.7739999999999991</v>
      </c>
      <c r="G383" s="122">
        <f t="shared" si="33"/>
        <v>9.0093080456966304E-2</v>
      </c>
      <c r="H383" s="128">
        <f t="shared" si="34"/>
        <v>31024.273000000001</v>
      </c>
      <c r="I383" s="122">
        <f t="shared" si="35"/>
        <v>0.11067294808063331</v>
      </c>
      <c r="J383" s="128">
        <f t="shared" si="36"/>
        <v>89.346942557354311</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4.454128440366973E-2</v>
      </c>
      <c r="F384" s="128">
        <f t="shared" si="32"/>
        <v>4.8550000000000004</v>
      </c>
      <c r="G384" s="122">
        <f t="shared" si="33"/>
        <v>3.6556412222164138E-2</v>
      </c>
      <c r="H384" s="128">
        <f t="shared" si="34"/>
        <v>12588.492999999999</v>
      </c>
      <c r="I384" s="122">
        <f t="shared" si="35"/>
        <v>0.10671452978021204</v>
      </c>
      <c r="J384" s="128">
        <f t="shared" si="36"/>
        <v>121.84260351639313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0.22444036697247705</v>
      </c>
      <c r="F385" s="128">
        <f t="shared" si="32"/>
        <v>24.463999999999999</v>
      </c>
      <c r="G385" s="122">
        <f t="shared" si="33"/>
        <v>0.24841512611874852</v>
      </c>
      <c r="H385" s="128">
        <f t="shared" si="34"/>
        <v>85543.736000000004</v>
      </c>
      <c r="I385" s="122">
        <f t="shared" si="35"/>
        <v>-5.6837049231388541E-2</v>
      </c>
      <c r="J385" s="128">
        <f t="shared" si="36"/>
        <v>90.348913320676388</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0.64138532110091728</v>
      </c>
      <c r="F386" s="128">
        <f t="shared" si="32"/>
        <v>69.910999999999987</v>
      </c>
      <c r="G386" s="122">
        <f t="shared" si="33"/>
        <v>0.70343399601577417</v>
      </c>
      <c r="H386" s="128">
        <f t="shared" si="34"/>
        <v>242233.12399999995</v>
      </c>
      <c r="I386" s="122">
        <f t="shared" si="35"/>
        <v>-0.43331536270647508</v>
      </c>
      <c r="J386" s="128">
        <f t="shared" si="36"/>
        <v>91.179175975813166</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0.3471100917431193</v>
      </c>
      <c r="F387" s="128">
        <f t="shared" si="32"/>
        <v>37.835000000000001</v>
      </c>
      <c r="G387" s="122">
        <f t="shared" si="33"/>
        <v>0.41035322832633475</v>
      </c>
      <c r="H387" s="128">
        <f t="shared" si="34"/>
        <v>141308.41699999999</v>
      </c>
      <c r="I387" s="122">
        <f t="shared" si="35"/>
        <v>9.5193057967100075E-3</v>
      </c>
      <c r="J387" s="128">
        <f t="shared" si="36"/>
        <v>84.588122569143991</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2.3669724770642203E-3</v>
      </c>
      <c r="F388" s="128">
        <f t="shared" si="32"/>
        <v>0.25800000000000001</v>
      </c>
      <c r="G388" s="122">
        <f t="shared" si="33"/>
        <v>2.4702489850678654E-3</v>
      </c>
      <c r="H388" s="128">
        <f t="shared" si="34"/>
        <v>850.65</v>
      </c>
      <c r="I388" s="122">
        <f t="shared" si="35"/>
        <v>0.10888788857528658</v>
      </c>
      <c r="J388" s="128">
        <f t="shared" si="36"/>
        <v>95.819186299521647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1.4027522935779817E-2</v>
      </c>
      <c r="F389" s="128">
        <f t="shared" si="32"/>
        <v>1.5290000000000001</v>
      </c>
      <c r="G389" s="122">
        <f t="shared" si="33"/>
        <v>1.5963044273691912E-2</v>
      </c>
      <c r="H389" s="128">
        <f t="shared" si="34"/>
        <v>5497.0019999999995</v>
      </c>
      <c r="I389" s="122">
        <f t="shared" si="35"/>
        <v>-6.7972455351034786E-2</v>
      </c>
      <c r="J389" s="128">
        <f t="shared" si="36"/>
        <v>87.874986094588763</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1.9449541284403673E-3</v>
      </c>
      <c r="F390" s="128">
        <f t="shared" si="32"/>
        <v>0.21200000000000005</v>
      </c>
      <c r="G390" s="122">
        <f t="shared" si="33"/>
        <v>1.8761434321258692E-3</v>
      </c>
      <c r="H390" s="128">
        <f t="shared" si="34"/>
        <v>646.06500000000005</v>
      </c>
      <c r="I390" s="122">
        <f t="shared" si="35"/>
        <v>-0.13680728215038918</v>
      </c>
      <c r="J390" s="128">
        <f t="shared" si="36"/>
        <v>103.66766714826959</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1.4137614678899084E-2</v>
      </c>
      <c r="F391" s="128">
        <f t="shared" si="32"/>
        <v>1.5410000000000001</v>
      </c>
      <c r="G391" s="122">
        <f t="shared" si="33"/>
        <v>1.8039572189407539E-2</v>
      </c>
      <c r="H391" s="128">
        <f t="shared" si="34"/>
        <v>6212.0710000000008</v>
      </c>
      <c r="I391" s="122">
        <f t="shared" si="35"/>
        <v>1.8478572113703823E-2</v>
      </c>
      <c r="J391" s="128">
        <f t="shared" si="36"/>
        <v>78.370010832077256</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1.7431192660550458E-4</v>
      </c>
      <c r="F392" s="128">
        <f t="shared" si="32"/>
        <v>1.9E-2</v>
      </c>
      <c r="G392" s="122">
        <f t="shared" si="33"/>
        <v>2.4162935084998753E-4</v>
      </c>
      <c r="H392" s="128">
        <f t="shared" si="34"/>
        <v>83.207000000000008</v>
      </c>
      <c r="I392" s="122">
        <f t="shared" si="35"/>
        <v>-4.9943971866474784E-2</v>
      </c>
      <c r="J392" s="128">
        <f t="shared" si="36"/>
        <v>72.140212268220637</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3.8348623853211011E-3</v>
      </c>
      <c r="F393" s="128">
        <f t="shared" ref="F393:F456" si="38">SUMPRODUCT($K$2:$AI$2,$K393:$AI393)</f>
        <v>0.41800000000000004</v>
      </c>
      <c r="G393" s="122">
        <f t="shared" ref="G393:G456" si="39">SUMPRODUCT($K$3:$AI$3,$K393:$AI393)/$J$3</f>
        <v>4.5444972964182612E-3</v>
      </c>
      <c r="H393" s="128">
        <f t="shared" ref="H393:H456" si="40">SUMPRODUCT($K$3:$AI$3,$K393:$AI393)</f>
        <v>1564.9339999999997</v>
      </c>
      <c r="I393" s="122">
        <f t="shared" ref="I393:I456" si="41">CORREL($K$4:$AI$4,$K393:$AI393)</f>
        <v>0.12810566668639886</v>
      </c>
      <c r="J393" s="128">
        <f t="shared" si="36"/>
        <v>84.384743464223035</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1.6972477064220184E-3</v>
      </c>
      <c r="F394" s="128">
        <f t="shared" si="38"/>
        <v>0.185</v>
      </c>
      <c r="G394" s="122">
        <f t="shared" si="39"/>
        <v>2.4377101737145645E-3</v>
      </c>
      <c r="H394" s="128">
        <f t="shared" si="40"/>
        <v>839.44500000000005</v>
      </c>
      <c r="I394" s="122">
        <f t="shared" si="41"/>
        <v>-1.0970248266049133E-2</v>
      </c>
      <c r="J394" s="128">
        <f t="shared" ref="J394:J457" si="42">$E394/$G394*100</f>
        <v>69.624671740027438</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1.9266055045871557E-4</v>
      </c>
      <c r="F395" s="128">
        <f t="shared" si="38"/>
        <v>2.0999999999999998E-2</v>
      </c>
      <c r="G395" s="122">
        <f t="shared" si="39"/>
        <v>1.9086241643870625E-4</v>
      </c>
      <c r="H395" s="128">
        <f t="shared" si="40"/>
        <v>65.725000000000009</v>
      </c>
      <c r="I395" s="122">
        <f t="shared" si="41"/>
        <v>0.17389146236712832</v>
      </c>
      <c r="J395" s="128">
        <f t="shared" si="42"/>
        <v>100.9421100568465</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7.6146788990825694E-4</v>
      </c>
      <c r="F396" s="128">
        <f t="shared" si="38"/>
        <v>8.3000000000000004E-2</v>
      </c>
      <c r="G396" s="122">
        <f t="shared" si="39"/>
        <v>1.4002085039406665E-3</v>
      </c>
      <c r="H396" s="128">
        <f t="shared" si="40"/>
        <v>482.17300000000006</v>
      </c>
      <c r="I396" s="122">
        <f t="shared" si="41"/>
        <v>-0.10597016305158904</v>
      </c>
      <c r="J396" s="128">
        <f t="shared" si="42"/>
        <v>54.382464309081492</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8.5871559633027544E-3</v>
      </c>
      <c r="F397" s="128">
        <f t="shared" si="38"/>
        <v>0.93600000000000017</v>
      </c>
      <c r="G397" s="122">
        <f t="shared" si="39"/>
        <v>1.0700968178465437E-2</v>
      </c>
      <c r="H397" s="128">
        <f t="shared" si="40"/>
        <v>3684.9640000000009</v>
      </c>
      <c r="I397" s="122">
        <f t="shared" si="41"/>
        <v>7.5256373790059714E-2</v>
      </c>
      <c r="J397" s="128">
        <f t="shared" si="42"/>
        <v>80.246533024773356</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9.3944954128440377E-3</v>
      </c>
      <c r="F398" s="128">
        <f t="shared" si="38"/>
        <v>1.024</v>
      </c>
      <c r="G398" s="122">
        <f t="shared" si="39"/>
        <v>1.4666248497203493E-2</v>
      </c>
      <c r="H398" s="128">
        <f t="shared" si="40"/>
        <v>5050.4400000000005</v>
      </c>
      <c r="I398" s="122">
        <f t="shared" si="41"/>
        <v>-6.2756850913446405E-2</v>
      </c>
      <c r="J398" s="128">
        <f t="shared" si="42"/>
        <v>64.05520412827687</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5.5137614678899081E-3</v>
      </c>
      <c r="F400" s="128">
        <f t="shared" si="38"/>
        <v>0.60099999999999998</v>
      </c>
      <c r="G400" s="122">
        <f t="shared" si="39"/>
        <v>7.5407453870681091E-3</v>
      </c>
      <c r="H400" s="128">
        <f t="shared" si="40"/>
        <v>2596.7159999999999</v>
      </c>
      <c r="I400" s="122">
        <f t="shared" si="41"/>
        <v>-0.18851889497161289</v>
      </c>
      <c r="J400" s="128">
        <f t="shared" si="42"/>
        <v>73.119581485215676</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5.3211009174311931E-4</v>
      </c>
      <c r="F401" s="128">
        <f t="shared" si="38"/>
        <v>5.8000000000000003E-2</v>
      </c>
      <c r="G401" s="122">
        <f t="shared" si="39"/>
        <v>7.7262325835322548E-4</v>
      </c>
      <c r="H401" s="128">
        <f t="shared" si="40"/>
        <v>266.05900000000003</v>
      </c>
      <c r="I401" s="122">
        <f t="shared" si="41"/>
        <v>-5.1772613318345678E-2</v>
      </c>
      <c r="J401" s="128">
        <f t="shared" si="42"/>
        <v>68.87057644074325</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0.72040366972477066</v>
      </c>
      <c r="F402" s="128">
        <f t="shared" si="38"/>
        <v>78.524000000000001</v>
      </c>
      <c r="G402" s="122">
        <f t="shared" si="39"/>
        <v>0.83973842919287489</v>
      </c>
      <c r="H402" s="128">
        <f t="shared" si="40"/>
        <v>289170.64600000001</v>
      </c>
      <c r="I402" s="122">
        <f t="shared" si="41"/>
        <v>6.0413886982158355E-2</v>
      </c>
      <c r="J402" s="128">
        <f t="shared" si="42"/>
        <v>85.789055815534809</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0.16278899082568807</v>
      </c>
      <c r="F403" s="128">
        <f t="shared" si="38"/>
        <v>17.744</v>
      </c>
      <c r="G403" s="122">
        <f t="shared" si="39"/>
        <v>0.16838110048263727</v>
      </c>
      <c r="H403" s="128">
        <f t="shared" si="40"/>
        <v>57983.379000000001</v>
      </c>
      <c r="I403" s="122">
        <f t="shared" si="41"/>
        <v>2.174260051103092E-2</v>
      </c>
      <c r="J403" s="128">
        <f t="shared" si="42"/>
        <v>96.678897072818543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0.67312844036697261</v>
      </c>
      <c r="F404" s="128">
        <f t="shared" si="38"/>
        <v>73.371000000000009</v>
      </c>
      <c r="G404" s="122">
        <f t="shared" si="39"/>
        <v>0.78907572932819892</v>
      </c>
      <c r="H404" s="128">
        <f t="shared" si="40"/>
        <v>271724.53999999992</v>
      </c>
      <c r="I404" s="122">
        <f t="shared" si="41"/>
        <v>6.2781201295688607E-2</v>
      </c>
      <c r="J404" s="128">
        <f t="shared" si="42"/>
        <v>85.305936470769268</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4.2504587155963301E-2</v>
      </c>
      <c r="F405" s="128">
        <f t="shared" si="38"/>
        <v>4.633</v>
      </c>
      <c r="G405" s="122">
        <f t="shared" si="39"/>
        <v>7.9692732563204582E-2</v>
      </c>
      <c r="H405" s="128">
        <f t="shared" si="40"/>
        <v>27442.83</v>
      </c>
      <c r="I405" s="122">
        <f t="shared" si="41"/>
        <v>-0.28374032572461666</v>
      </c>
      <c r="J405" s="128">
        <f t="shared" si="42"/>
        <v>53.335587560952014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0.41032110091743118</v>
      </c>
      <c r="F406" s="128">
        <f t="shared" si="38"/>
        <v>44.725000000000001</v>
      </c>
      <c r="G406" s="122">
        <f t="shared" si="39"/>
        <v>0.48322752484333165</v>
      </c>
      <c r="H406" s="128">
        <f t="shared" si="40"/>
        <v>166403.264</v>
      </c>
      <c r="I406" s="122">
        <f t="shared" si="41"/>
        <v>-0.14257035455039876</v>
      </c>
      <c r="J406" s="128">
        <f t="shared" si="42"/>
        <v>84.912609448408887</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0.38754128440366969</v>
      </c>
      <c r="F407" s="128">
        <f t="shared" si="38"/>
        <v>42.241999999999997</v>
      </c>
      <c r="G407" s="122">
        <f t="shared" si="39"/>
        <v>0.44883736983023481</v>
      </c>
      <c r="H407" s="128">
        <f t="shared" si="40"/>
        <v>154560.739</v>
      </c>
      <c r="I407" s="122">
        <f t="shared" si="41"/>
        <v>-2.3005544178691772E-2</v>
      </c>
      <c r="J407" s="128">
        <f t="shared" si="42"/>
        <v>86.34336408981514</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0.16006422018348621</v>
      </c>
      <c r="F408" s="128">
        <f t="shared" si="38"/>
        <v>17.446999999999996</v>
      </c>
      <c r="G408" s="122">
        <f t="shared" si="39"/>
        <v>0.19316017632812363</v>
      </c>
      <c r="H408" s="128">
        <f t="shared" si="40"/>
        <v>66516.251999999993</v>
      </c>
      <c r="I408" s="122">
        <f t="shared" si="41"/>
        <v>-8.492680224912269E-2</v>
      </c>
      <c r="J408" s="128">
        <f t="shared" si="42"/>
        <v>82.866056154133489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0.86934862385321099</v>
      </c>
      <c r="F409" s="128">
        <f t="shared" si="38"/>
        <v>94.759</v>
      </c>
      <c r="G409" s="122">
        <f t="shared" si="39"/>
        <v>0.90266720389826871</v>
      </c>
      <c r="H409" s="128">
        <f t="shared" si="40"/>
        <v>310840.67300000001</v>
      </c>
      <c r="I409" s="122">
        <f t="shared" si="41"/>
        <v>-0.20813839772417206</v>
      </c>
      <c r="J409" s="128">
        <f t="shared" si="42"/>
        <v>96.308874422249119</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0.11442201834862384</v>
      </c>
      <c r="F410" s="128">
        <f t="shared" si="38"/>
        <v>12.471999999999998</v>
      </c>
      <c r="G410" s="122">
        <f t="shared" si="39"/>
        <v>8.3697785444217951E-2</v>
      </c>
      <c r="H410" s="128">
        <f t="shared" si="40"/>
        <v>28822.002000000004</v>
      </c>
      <c r="I410" s="122">
        <f t="shared" si="41"/>
        <v>0.22724107001333688</v>
      </c>
      <c r="J410" s="128">
        <f t="shared" si="42"/>
        <v>136.70853743780671</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2.5238532110091742E-2</v>
      </c>
      <c r="F411" s="128">
        <f t="shared" si="38"/>
        <v>2.7509999999999999</v>
      </c>
      <c r="G411" s="122">
        <f t="shared" si="39"/>
        <v>2.3674614790421596E-2</v>
      </c>
      <c r="H411" s="128">
        <f t="shared" si="40"/>
        <v>8152.5429999999997</v>
      </c>
      <c r="I411" s="122">
        <f t="shared" si="41"/>
        <v>0.30033450111298321</v>
      </c>
      <c r="J411" s="128">
        <f t="shared" si="42"/>
        <v>106.60588285602384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0.42992660550458717</v>
      </c>
      <c r="F412" s="128">
        <f t="shared" si="38"/>
        <v>46.862000000000002</v>
      </c>
      <c r="G412" s="122">
        <f t="shared" si="39"/>
        <v>0.42025650340633869</v>
      </c>
      <c r="H412" s="128">
        <f t="shared" si="40"/>
        <v>144718.68899999998</v>
      </c>
      <c r="I412" s="122">
        <f t="shared" si="41"/>
        <v>0.19031093546672895</v>
      </c>
      <c r="J412" s="128">
        <f t="shared" si="42"/>
        <v>102.30099998926099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0.4136146788990826</v>
      </c>
      <c r="F413" s="128">
        <f t="shared" si="38"/>
        <v>45.084000000000003</v>
      </c>
      <c r="G413" s="122">
        <f t="shared" si="39"/>
        <v>0.45870280638173072</v>
      </c>
      <c r="H413" s="128">
        <f t="shared" si="40"/>
        <v>157957.98100000003</v>
      </c>
      <c r="I413" s="122">
        <f t="shared" si="41"/>
        <v>-0.25090843932197282</v>
      </c>
      <c r="J413" s="128">
        <f t="shared" si="42"/>
        <v>90.170514142194719</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0.14289908256880732</v>
      </c>
      <c r="F414" s="128">
        <f t="shared" si="38"/>
        <v>15.575999999999997</v>
      </c>
      <c r="G414" s="122">
        <f t="shared" si="39"/>
        <v>0.10781694341354058</v>
      </c>
      <c r="H414" s="128">
        <f t="shared" si="40"/>
        <v>37127.627000000008</v>
      </c>
      <c r="I414" s="122">
        <f t="shared" si="41"/>
        <v>0.20989672662254774</v>
      </c>
      <c r="J414" s="128">
        <f t="shared" si="42"/>
        <v>132.53861410326425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9.4807339449541297E-2</v>
      </c>
      <c r="F415" s="128">
        <f t="shared" si="38"/>
        <v>10.334000000000001</v>
      </c>
      <c r="G415" s="122">
        <f t="shared" si="39"/>
        <v>9.1061058549532767E-2</v>
      </c>
      <c r="H415" s="128">
        <f t="shared" si="40"/>
        <v>31357.604000000003</v>
      </c>
      <c r="I415" s="122">
        <f t="shared" si="41"/>
        <v>0.31357828610534627</v>
      </c>
      <c r="J415" s="128">
        <f t="shared" si="42"/>
        <v>104.11403179326182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0.25547706422018351</v>
      </c>
      <c r="F416" s="128">
        <f t="shared" si="38"/>
        <v>27.847000000000001</v>
      </c>
      <c r="G416" s="122">
        <f t="shared" si="39"/>
        <v>0.2462969264544457</v>
      </c>
      <c r="H416" s="128">
        <f t="shared" si="40"/>
        <v>84814.31700000001</v>
      </c>
      <c r="I416" s="122">
        <f t="shared" si="41"/>
        <v>0.15561050779077612</v>
      </c>
      <c r="J416" s="128">
        <f t="shared" si="42"/>
        <v>103.72726444373058</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0.24675229357798162</v>
      </c>
      <c r="F417" s="128">
        <f t="shared" si="38"/>
        <v>26.895999999999997</v>
      </c>
      <c r="G417" s="122">
        <f t="shared" si="39"/>
        <v>0.26292756375632337</v>
      </c>
      <c r="H417" s="128">
        <f t="shared" si="40"/>
        <v>90541.21</v>
      </c>
      <c r="I417" s="122">
        <f t="shared" si="41"/>
        <v>-0.18623950881528584</v>
      </c>
      <c r="J417" s="128">
        <f t="shared" si="42"/>
        <v>93.848012757866385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0.25983486238532111</v>
      </c>
      <c r="F418" s="128">
        <f t="shared" si="38"/>
        <v>28.321999999999999</v>
      </c>
      <c r="G418" s="122">
        <f t="shared" si="39"/>
        <v>0.29149968056499342</v>
      </c>
      <c r="H418" s="128">
        <f t="shared" si="40"/>
        <v>100380.247</v>
      </c>
      <c r="I418" s="122">
        <f t="shared" si="41"/>
        <v>-0.2750969131142007</v>
      </c>
      <c r="J418" s="128">
        <f t="shared" si="42"/>
        <v>89.137271739612672</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7.3660550458715598E-2</v>
      </c>
      <c r="F419" s="128">
        <f t="shared" si="38"/>
        <v>8.0289999999999999</v>
      </c>
      <c r="G419" s="122">
        <f t="shared" si="39"/>
        <v>7.9214608053246913E-2</v>
      </c>
      <c r="H419" s="128">
        <f t="shared" si="40"/>
        <v>27278.184000000001</v>
      </c>
      <c r="I419" s="122">
        <f t="shared" si="41"/>
        <v>4.6213732525044016E-2</v>
      </c>
      <c r="J419" s="128">
        <f t="shared" si="42"/>
        <v>92.988594236560559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0.22542201834862391</v>
      </c>
      <c r="F420" s="128">
        <f t="shared" si="38"/>
        <v>24.571000000000005</v>
      </c>
      <c r="G420" s="122">
        <f t="shared" si="39"/>
        <v>0.22905700462890363</v>
      </c>
      <c r="H420" s="128">
        <f t="shared" si="40"/>
        <v>78877.611999999994</v>
      </c>
      <c r="I420" s="122">
        <f t="shared" si="41"/>
        <v>7.7631232357839768E-3</v>
      </c>
      <c r="J420" s="128">
        <f t="shared" si="42"/>
        <v>98.413064780023305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0.87619266055045864</v>
      </c>
      <c r="F421" s="128">
        <f t="shared" si="38"/>
        <v>95.504999999999995</v>
      </c>
      <c r="G421" s="122">
        <f t="shared" si="39"/>
        <v>0.8908630117494003</v>
      </c>
      <c r="H421" s="128">
        <f t="shared" si="40"/>
        <v>306775.80499999999</v>
      </c>
      <c r="I421" s="122">
        <f t="shared" si="41"/>
        <v>-0.24074219214202508</v>
      </c>
      <c r="J421" s="128">
        <f t="shared" si="42"/>
        <v>98.353242753884984</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0.71129357798165138</v>
      </c>
      <c r="F422" s="128">
        <f t="shared" si="38"/>
        <v>77.531000000000006</v>
      </c>
      <c r="G422" s="122">
        <f t="shared" si="39"/>
        <v>0.74547488660057259</v>
      </c>
      <c r="H422" s="128">
        <f t="shared" si="40"/>
        <v>256710.24099999998</v>
      </c>
      <c r="I422" s="122">
        <f t="shared" si="41"/>
        <v>-0.26262721541614797</v>
      </c>
      <c r="J422" s="128">
        <f t="shared" si="42"/>
        <v>95.414827617494822</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0.29132110091743119</v>
      </c>
      <c r="F423" s="128">
        <f t="shared" si="38"/>
        <v>31.753999999999998</v>
      </c>
      <c r="G423" s="122">
        <f t="shared" si="39"/>
        <v>0.31970545478833079</v>
      </c>
      <c r="H423" s="128">
        <f t="shared" si="40"/>
        <v>110093.13100000001</v>
      </c>
      <c r="I423" s="122">
        <f t="shared" si="41"/>
        <v>-0.20512729838531873</v>
      </c>
      <c r="J423" s="128">
        <f t="shared" si="42"/>
        <v>91.121717366476531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0.44811009174311928</v>
      </c>
      <c r="F424" s="128">
        <f t="shared" si="38"/>
        <v>48.844000000000001</v>
      </c>
      <c r="G424" s="122">
        <f t="shared" si="39"/>
        <v>0.47833836588666451</v>
      </c>
      <c r="H424" s="128">
        <f t="shared" si="40"/>
        <v>164719.64300000001</v>
      </c>
      <c r="I424" s="122">
        <f t="shared" si="41"/>
        <v>3.1574649026622124E-2</v>
      </c>
      <c r="J424" s="128">
        <f t="shared" si="42"/>
        <v>93.680566665917951</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3.6165137614678898E-2</v>
      </c>
      <c r="F425" s="128">
        <f t="shared" si="38"/>
        <v>3.9420000000000002</v>
      </c>
      <c r="G425" s="122">
        <f t="shared" si="39"/>
        <v>3.6444310862532595E-2</v>
      </c>
      <c r="H425" s="128">
        <f t="shared" si="40"/>
        <v>12549.89</v>
      </c>
      <c r="I425" s="122">
        <f t="shared" si="41"/>
        <v>0.10032814803385837</v>
      </c>
      <c r="J425" s="128">
        <f t="shared" si="42"/>
        <v>99.233973036541329</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4.9788990825688065E-2</v>
      </c>
      <c r="F426" s="128">
        <f t="shared" si="38"/>
        <v>5.4269999999999987</v>
      </c>
      <c r="G426" s="122">
        <f t="shared" si="39"/>
        <v>5.1186570371531952E-2</v>
      </c>
      <c r="H426" s="128">
        <f t="shared" si="40"/>
        <v>17626.505000000001</v>
      </c>
      <c r="I426" s="122">
        <f t="shared" si="41"/>
        <v>-0.19927452513653338</v>
      </c>
      <c r="J426" s="128">
        <f t="shared" si="42"/>
        <v>97.269636282134712</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0.14529357798165138</v>
      </c>
      <c r="F427" s="128">
        <f t="shared" si="38"/>
        <v>15.837</v>
      </c>
      <c r="G427" s="122">
        <f t="shared" si="39"/>
        <v>0.15659387323657359</v>
      </c>
      <c r="H427" s="128">
        <f t="shared" si="40"/>
        <v>53924.35300000001</v>
      </c>
      <c r="I427" s="122">
        <f t="shared" si="41"/>
        <v>-0.35395428006093715</v>
      </c>
      <c r="J427" s="128">
        <f t="shared" si="42"/>
        <v>92.783692604722575</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0.49821100917431188</v>
      </c>
      <c r="F428" s="128">
        <f t="shared" si="38"/>
        <v>54.304999999999993</v>
      </c>
      <c r="G428" s="122">
        <f t="shared" si="39"/>
        <v>0.50313625935799378</v>
      </c>
      <c r="H428" s="128">
        <f t="shared" si="40"/>
        <v>173258.99600000001</v>
      </c>
      <c r="I428" s="122">
        <f t="shared" si="41"/>
        <v>-9.2206237419077672E-2</v>
      </c>
      <c r="J428" s="128">
        <f t="shared" si="42"/>
        <v>99.021090193347121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0.2241192660550459</v>
      </c>
      <c r="F429" s="128">
        <f t="shared" si="38"/>
        <v>24.429000000000002</v>
      </c>
      <c r="G429" s="122">
        <f t="shared" si="39"/>
        <v>0.23801458656398283</v>
      </c>
      <c r="H429" s="128">
        <f t="shared" si="40"/>
        <v>81962.226999999999</v>
      </c>
      <c r="I429" s="122">
        <f t="shared" si="41"/>
        <v>-0.44863965954370755</v>
      </c>
      <c r="J429" s="128">
        <f t="shared" si="42"/>
        <v>94.161987838841284</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0.12125688073394493</v>
      </c>
      <c r="F430" s="128">
        <f t="shared" si="38"/>
        <v>13.216999999999997</v>
      </c>
      <c r="G430" s="122">
        <f t="shared" si="39"/>
        <v>0.12384198711805738</v>
      </c>
      <c r="H430" s="128">
        <f t="shared" si="40"/>
        <v>42645.979000000007</v>
      </c>
      <c r="I430" s="122">
        <f t="shared" si="41"/>
        <v>-0.34246039697203723</v>
      </c>
      <c r="J430" s="128">
        <f t="shared" si="42"/>
        <v>97.912576788962454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0.25178899082568806</v>
      </c>
      <c r="F431" s="128">
        <f t="shared" si="38"/>
        <v>27.445</v>
      </c>
      <c r="G431" s="122">
        <f t="shared" si="39"/>
        <v>0.27017154531040372</v>
      </c>
      <c r="H431" s="128">
        <f t="shared" si="40"/>
        <v>93035.733000000007</v>
      </c>
      <c r="I431" s="122">
        <f t="shared" si="41"/>
        <v>-0.42552653720061745</v>
      </c>
      <c r="J431" s="128">
        <f t="shared" si="42"/>
        <v>93.195969448375592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0.12660550458715597</v>
      </c>
      <c r="F432" s="128">
        <f t="shared" si="38"/>
        <v>13.8</v>
      </c>
      <c r="G432" s="122">
        <f t="shared" si="39"/>
        <v>0.13325262372298599</v>
      </c>
      <c r="H432" s="128">
        <f t="shared" si="40"/>
        <v>45886.607000000011</v>
      </c>
      <c r="I432" s="122">
        <f t="shared" si="41"/>
        <v>-0.36616381739648673</v>
      </c>
      <c r="J432" s="128">
        <f t="shared" si="42"/>
        <v>95.011641084344816</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0.16388990825688071</v>
      </c>
      <c r="F433" s="128">
        <f t="shared" si="38"/>
        <v>17.863999999999997</v>
      </c>
      <c r="G433" s="122">
        <f t="shared" si="39"/>
        <v>0.17208546338403638</v>
      </c>
      <c r="H433" s="128">
        <f t="shared" si="40"/>
        <v>59259.006000000001</v>
      </c>
      <c r="I433" s="122">
        <f t="shared" si="41"/>
        <v>-0.35714775312909081</v>
      </c>
      <c r="J433" s="128">
        <f t="shared" si="42"/>
        <v>95.237508755247973</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0.17966055045871562</v>
      </c>
      <c r="F434" s="128">
        <f t="shared" si="38"/>
        <v>19.583000000000002</v>
      </c>
      <c r="G434" s="122">
        <f t="shared" si="39"/>
        <v>0.19332662519819493</v>
      </c>
      <c r="H434" s="128">
        <f t="shared" si="40"/>
        <v>66573.570000000007</v>
      </c>
      <c r="I434" s="122">
        <f t="shared" si="41"/>
        <v>-0.44959139634401268</v>
      </c>
      <c r="J434" s="128">
        <f t="shared" si="42"/>
        <v>92.931095380437583</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0.44672477064220173</v>
      </c>
      <c r="F435" s="128">
        <f t="shared" si="38"/>
        <v>48.692999999999991</v>
      </c>
      <c r="G435" s="122">
        <f t="shared" si="39"/>
        <v>0.46452148055221598</v>
      </c>
      <c r="H435" s="128">
        <f t="shared" si="40"/>
        <v>159961.68799999999</v>
      </c>
      <c r="I435" s="122">
        <f t="shared" si="41"/>
        <v>-0.43233109271475673</v>
      </c>
      <c r="J435" s="128">
        <f t="shared" si="42"/>
        <v>96.168807976574556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0.21318348623853212</v>
      </c>
      <c r="F436" s="128">
        <f t="shared" si="38"/>
        <v>23.237000000000002</v>
      </c>
      <c r="G436" s="122">
        <f t="shared" si="39"/>
        <v>0.23235926274400481</v>
      </c>
      <c r="H436" s="128">
        <f t="shared" si="40"/>
        <v>80014.771000000008</v>
      </c>
      <c r="I436" s="122">
        <f t="shared" si="41"/>
        <v>-0.46271318806240913</v>
      </c>
      <c r="J436" s="128">
        <f t="shared" si="42"/>
        <v>91.747358689720471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0.20172477064220182</v>
      </c>
      <c r="F437" s="128">
        <f t="shared" si="38"/>
        <v>21.988</v>
      </c>
      <c r="G437" s="122">
        <f t="shared" si="39"/>
        <v>0.22004102997461947</v>
      </c>
      <c r="H437" s="128">
        <f t="shared" si="40"/>
        <v>75772.88900000001</v>
      </c>
      <c r="I437" s="122">
        <f t="shared" si="41"/>
        <v>-0.41017989342271255</v>
      </c>
      <c r="J437" s="128">
        <f t="shared" si="42"/>
        <v>91.675980004942559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0.66724770642201825</v>
      </c>
      <c r="F438" s="128">
        <f t="shared" si="38"/>
        <v>72.72999999999999</v>
      </c>
      <c r="G438" s="122">
        <f t="shared" si="39"/>
        <v>0.69329815482724377</v>
      </c>
      <c r="H438" s="128">
        <f t="shared" si="40"/>
        <v>238742.766</v>
      </c>
      <c r="I438" s="122">
        <f t="shared" si="41"/>
        <v>-0.22634783854401622</v>
      </c>
      <c r="J438" s="128">
        <f t="shared" si="42"/>
        <v>96.242533140490366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0.29799082568807339</v>
      </c>
      <c r="F439" s="128">
        <f t="shared" si="38"/>
        <v>32.481000000000002</v>
      </c>
      <c r="G439" s="122">
        <f t="shared" si="39"/>
        <v>0.32257697802867946</v>
      </c>
      <c r="H439" s="128">
        <f t="shared" si="40"/>
        <v>111081.963</v>
      </c>
      <c r="I439" s="122">
        <f t="shared" si="41"/>
        <v>-0.40445815037602123</v>
      </c>
      <c r="J439" s="128">
        <f t="shared" si="42"/>
        <v>92.378206129012668</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0.19893577981651378</v>
      </c>
      <c r="F440" s="128">
        <f t="shared" si="38"/>
        <v>21.684000000000001</v>
      </c>
      <c r="G440" s="122">
        <f t="shared" si="39"/>
        <v>0.2230050790166048</v>
      </c>
      <c r="H440" s="128">
        <f t="shared" si="40"/>
        <v>76793.582999999999</v>
      </c>
      <c r="I440" s="122">
        <f t="shared" si="41"/>
        <v>-0.44967695437146915</v>
      </c>
      <c r="J440" s="128">
        <f t="shared" si="42"/>
        <v>89.206838110490366</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5.1541284403669736E-2</v>
      </c>
      <c r="F441" s="128">
        <f t="shared" si="38"/>
        <v>5.6180000000000012</v>
      </c>
      <c r="G441" s="122">
        <f t="shared" si="39"/>
        <v>5.8141628770059066E-2</v>
      </c>
      <c r="H441" s="128">
        <f t="shared" si="40"/>
        <v>20021.535</v>
      </c>
      <c r="I441" s="122">
        <f t="shared" si="41"/>
        <v>-0.32688706541930074</v>
      </c>
      <c r="J441" s="128">
        <f t="shared" si="42"/>
        <v>88.647816536938379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5.1174311926605515E-2</v>
      </c>
      <c r="F442" s="128">
        <f t="shared" si="38"/>
        <v>5.5780000000000012</v>
      </c>
      <c r="G442" s="122">
        <f t="shared" si="39"/>
        <v>5.5400388549126205E-2</v>
      </c>
      <c r="H442" s="128">
        <f t="shared" si="40"/>
        <v>19077.567000000003</v>
      </c>
      <c r="I442" s="122">
        <f t="shared" si="41"/>
        <v>-0.30065195150552881</v>
      </c>
      <c r="J442" s="128">
        <f t="shared" si="42"/>
        <v>92.371756348291271</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0.76081651376146775</v>
      </c>
      <c r="F443" s="128">
        <f t="shared" si="38"/>
        <v>82.928999999999988</v>
      </c>
      <c r="G443" s="122">
        <f t="shared" si="39"/>
        <v>0.79969338885694541</v>
      </c>
      <c r="H443" s="128">
        <f t="shared" si="40"/>
        <v>275380.81599999999</v>
      </c>
      <c r="I443" s="122">
        <f t="shared" si="41"/>
        <v>-0.27458368068596412</v>
      </c>
      <c r="J443" s="128">
        <f t="shared" si="42"/>
        <v>95.1385273859714</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0.6112844036697247</v>
      </c>
      <c r="F444" s="128">
        <f t="shared" si="38"/>
        <v>66.63</v>
      </c>
      <c r="G444" s="122">
        <f t="shared" si="39"/>
        <v>0.6228359933557519</v>
      </c>
      <c r="H444" s="128">
        <f t="shared" si="40"/>
        <v>214478.557</v>
      </c>
      <c r="I444" s="122">
        <f t="shared" si="41"/>
        <v>-0.14871504901297994</v>
      </c>
      <c r="J444" s="128">
        <f t="shared" si="42"/>
        <v>98.145324000337723</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0.44914678899082577</v>
      </c>
      <c r="F445" s="128">
        <f t="shared" si="38"/>
        <v>48.957000000000008</v>
      </c>
      <c r="G445" s="122">
        <f t="shared" si="39"/>
        <v>0.45385110263156364</v>
      </c>
      <c r="H445" s="128">
        <f t="shared" si="40"/>
        <v>156287.258</v>
      </c>
      <c r="I445" s="122">
        <f t="shared" si="41"/>
        <v>-0.25099274705306657</v>
      </c>
      <c r="J445" s="128">
        <f t="shared" si="42"/>
        <v>98.963467618903906</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4.9633027522935781E-2</v>
      </c>
      <c r="F446" s="128">
        <f t="shared" si="38"/>
        <v>5.41</v>
      </c>
      <c r="G446" s="122">
        <f t="shared" si="39"/>
        <v>5.3759218603894779E-2</v>
      </c>
      <c r="H446" s="128">
        <f t="shared" si="40"/>
        <v>18512.416999999998</v>
      </c>
      <c r="I446" s="122">
        <f t="shared" si="41"/>
        <v>-0.30534306319928778</v>
      </c>
      <c r="J446" s="128">
        <f t="shared" si="42"/>
        <v>92.324681816227027</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0.34438532110091746</v>
      </c>
      <c r="F447" s="128">
        <f t="shared" si="38"/>
        <v>37.538000000000004</v>
      </c>
      <c r="G447" s="122">
        <f t="shared" si="39"/>
        <v>0.36903170247242689</v>
      </c>
      <c r="H447" s="128">
        <f t="shared" si="40"/>
        <v>127079.01899999999</v>
      </c>
      <c r="I447" s="122">
        <f t="shared" si="41"/>
        <v>-0.37138351419632809</v>
      </c>
      <c r="J447" s="128">
        <f t="shared" si="42"/>
        <v>93.321337650292818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0.12622935779816513</v>
      </c>
      <c r="F448" s="128">
        <f t="shared" si="38"/>
        <v>13.759</v>
      </c>
      <c r="G448" s="122">
        <f t="shared" si="39"/>
        <v>0.15134248950220408</v>
      </c>
      <c r="H448" s="128">
        <f t="shared" si="40"/>
        <v>52115.996999999996</v>
      </c>
      <c r="I448" s="122">
        <f t="shared" si="41"/>
        <v>-0.43097119267387674</v>
      </c>
      <c r="J448" s="128">
        <f t="shared" si="42"/>
        <v>83.40642354527067</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0.15061467889908256</v>
      </c>
      <c r="F449" s="128">
        <f t="shared" si="38"/>
        <v>16.416999999999998</v>
      </c>
      <c r="G449" s="122">
        <f t="shared" si="39"/>
        <v>0.15580200837500507</v>
      </c>
      <c r="H449" s="128">
        <f t="shared" si="40"/>
        <v>53651.667999999998</v>
      </c>
      <c r="I449" s="122">
        <f t="shared" si="41"/>
        <v>-0.30319689551239021</v>
      </c>
      <c r="J449" s="128">
        <f t="shared" si="42"/>
        <v>96.670563152538463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0.10194495412844039</v>
      </c>
      <c r="F450" s="128">
        <f t="shared" si="38"/>
        <v>11.112000000000002</v>
      </c>
      <c r="G450" s="122">
        <f t="shared" si="39"/>
        <v>0.10880955865697908</v>
      </c>
      <c r="H450" s="128">
        <f t="shared" si="40"/>
        <v>37469.442000000003</v>
      </c>
      <c r="I450" s="122">
        <f t="shared" si="41"/>
        <v>-0.3509250114325243</v>
      </c>
      <c r="J450" s="128">
        <f t="shared" si="42"/>
        <v>93.691175101463941</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9.5266055045871531E-2</v>
      </c>
      <c r="F451" s="128">
        <f t="shared" si="38"/>
        <v>10.383999999999997</v>
      </c>
      <c r="G451" s="122">
        <f t="shared" si="39"/>
        <v>0.10666840613547529</v>
      </c>
      <c r="H451" s="128">
        <f t="shared" si="40"/>
        <v>36732.118999999999</v>
      </c>
      <c r="I451" s="122">
        <f t="shared" si="41"/>
        <v>-0.39480544754019647</v>
      </c>
      <c r="J451" s="128">
        <f t="shared" si="42"/>
        <v>89.310470173218775</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0.18748623853211013</v>
      </c>
      <c r="F452" s="128">
        <f t="shared" si="38"/>
        <v>20.436000000000003</v>
      </c>
      <c r="G452" s="122">
        <f t="shared" si="39"/>
        <v>0.19736794266432026</v>
      </c>
      <c r="H452" s="128">
        <f t="shared" si="40"/>
        <v>67965.23</v>
      </c>
      <c r="I452" s="122">
        <f t="shared" si="41"/>
        <v>-0.33577295596682966</v>
      </c>
      <c r="J452" s="128">
        <f t="shared" si="42"/>
        <v>94.993257770834276</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0.13502752293577985</v>
      </c>
      <c r="F453" s="128">
        <f t="shared" si="38"/>
        <v>14.718000000000004</v>
      </c>
      <c r="G453" s="122">
        <f t="shared" si="39"/>
        <v>0.14492190394879748</v>
      </c>
      <c r="H453" s="128">
        <f t="shared" si="40"/>
        <v>49905.017</v>
      </c>
      <c r="I453" s="122">
        <f t="shared" si="41"/>
        <v>-0.37231817070341994</v>
      </c>
      <c r="J453" s="128">
        <f t="shared" si="42"/>
        <v>93.172611769913388</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6.2256880733944961E-2</v>
      </c>
      <c r="F454" s="128">
        <f t="shared" si="38"/>
        <v>6.7860000000000005</v>
      </c>
      <c r="G454" s="122">
        <f t="shared" si="39"/>
        <v>6.8419177135423032E-2</v>
      </c>
      <c r="H454" s="128">
        <f t="shared" si="40"/>
        <v>23560.691000000003</v>
      </c>
      <c r="I454" s="122">
        <f t="shared" si="41"/>
        <v>-0.30464735039398821</v>
      </c>
      <c r="J454" s="128">
        <f t="shared" si="42"/>
        <v>90.993319914852307</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5.6293577981651369E-2</v>
      </c>
      <c r="F455" s="128">
        <f t="shared" si="38"/>
        <v>6.1359999999999992</v>
      </c>
      <c r="G455" s="122">
        <f t="shared" si="39"/>
        <v>6.3243955418488901E-2</v>
      </c>
      <c r="H455" s="128">
        <f t="shared" si="40"/>
        <v>21778.562000000002</v>
      </c>
      <c r="I455" s="122">
        <f t="shared" si="41"/>
        <v>-0.30536337408301423</v>
      </c>
      <c r="J455" s="128">
        <f t="shared" si="42"/>
        <v>89.010210713661905</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0.28530275229357804</v>
      </c>
      <c r="F456" s="128">
        <f t="shared" si="38"/>
        <v>31.098000000000006</v>
      </c>
      <c r="G456" s="122">
        <f t="shared" si="39"/>
        <v>0.29981515167354905</v>
      </c>
      <c r="H456" s="128">
        <f t="shared" si="40"/>
        <v>103243.74600000001</v>
      </c>
      <c r="I456" s="122">
        <f t="shared" si="41"/>
        <v>-0.34440749422153133</v>
      </c>
      <c r="J456" s="128">
        <f t="shared" si="42"/>
        <v>95.159551043713535</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4.8321100917431185E-2</v>
      </c>
      <c r="F457" s="128">
        <f t="shared" ref="F457:F520" si="44">SUMPRODUCT($K$2:$AI$2,$K457:$AI457)</f>
        <v>5.2669999999999995</v>
      </c>
      <c r="G457" s="122">
        <f t="shared" ref="G457:G520" si="45">SUMPRODUCT($K$3:$AI$3,$K457:$AI457)/$J$3</f>
        <v>5.4315537899511546E-2</v>
      </c>
      <c r="H457" s="128">
        <f t="shared" ref="H457:H520" si="46">SUMPRODUCT($K$3:$AI$3,$K457:$AI457)</f>
        <v>18703.989999999998</v>
      </c>
      <c r="I457" s="122">
        <f t="shared" ref="I457:I520" si="47">CORREL($K$4:$AI$4,$K457:$AI457)</f>
        <v>-0.31668398226031858</v>
      </c>
      <c r="J457" s="128">
        <f t="shared" si="42"/>
        <v>88.963679245576856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0.50998165137614682</v>
      </c>
      <c r="F458" s="128">
        <f t="shared" si="44"/>
        <v>55.588000000000001</v>
      </c>
      <c r="G458" s="122">
        <f t="shared" si="45"/>
        <v>0.55152783730884725</v>
      </c>
      <c r="H458" s="128">
        <f t="shared" si="46"/>
        <v>189923.02300000002</v>
      </c>
      <c r="I458" s="122">
        <f t="shared" si="47"/>
        <v>-0.30538781551225364</v>
      </c>
      <c r="J458" s="128">
        <f t="shared" ref="J458:J521" si="48">$E458/$G458*100</f>
        <v>92.467073623078946</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0.54944954128440371</v>
      </c>
      <c r="F459" s="128">
        <f t="shared" si="44"/>
        <v>59.89</v>
      </c>
      <c r="G459" s="122">
        <f t="shared" si="45"/>
        <v>0.57111973585628906</v>
      </c>
      <c r="H459" s="128">
        <f t="shared" si="46"/>
        <v>196669.65</v>
      </c>
      <c r="I459" s="122">
        <f t="shared" si="47"/>
        <v>-0.18065742475792143</v>
      </c>
      <c r="J459" s="128">
        <f t="shared" si="48"/>
        <v>96.205665255220978</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0.40202752293577987</v>
      </c>
      <c r="F460" s="128">
        <f t="shared" si="44"/>
        <v>43.821000000000005</v>
      </c>
      <c r="G460" s="122">
        <f t="shared" si="45"/>
        <v>0.422644219097567</v>
      </c>
      <c r="H460" s="128">
        <f t="shared" si="46"/>
        <v>145540.91799999998</v>
      </c>
      <c r="I460" s="122">
        <f t="shared" si="47"/>
        <v>-0.25994284979438359</v>
      </c>
      <c r="J460" s="128">
        <f t="shared" si="48"/>
        <v>95.121973700289089</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0.24447706422018348</v>
      </c>
      <c r="F461" s="128">
        <f t="shared" si="44"/>
        <v>26.648</v>
      </c>
      <c r="G461" s="122">
        <f t="shared" si="45"/>
        <v>0.25144161018474959</v>
      </c>
      <c r="H461" s="128">
        <f t="shared" si="46"/>
        <v>86585.93</v>
      </c>
      <c r="I461" s="122">
        <f t="shared" si="47"/>
        <v>-0.21511706086242149</v>
      </c>
      <c r="J461" s="128">
        <f t="shared" si="48"/>
        <v>97.230153768324641</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0.11110091743119264</v>
      </c>
      <c r="F462" s="128">
        <f t="shared" si="44"/>
        <v>12.109999999999998</v>
      </c>
      <c r="G462" s="122">
        <f t="shared" si="45"/>
        <v>0.11578725338165516</v>
      </c>
      <c r="H462" s="128">
        <f t="shared" si="46"/>
        <v>39872.267000000007</v>
      </c>
      <c r="I462" s="122">
        <f t="shared" si="47"/>
        <v>-0.25850107050473964</v>
      </c>
      <c r="J462" s="128">
        <f t="shared" si="48"/>
        <v>95.95263225131049</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9.5889908256880735E-2</v>
      </c>
      <c r="F463" s="128">
        <f t="shared" si="44"/>
        <v>10.452</v>
      </c>
      <c r="G463" s="122">
        <f t="shared" si="45"/>
        <v>9.969056621306896E-2</v>
      </c>
      <c r="H463" s="128">
        <f t="shared" si="46"/>
        <v>34329.243999999999</v>
      </c>
      <c r="I463" s="122">
        <f t="shared" si="47"/>
        <v>-0.28177802313885203</v>
      </c>
      <c r="J463" s="128">
        <f t="shared" si="48"/>
        <v>96.187545019992086</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0.10536697247706421</v>
      </c>
      <c r="F464" s="128">
        <f t="shared" si="44"/>
        <v>11.484999999999999</v>
      </c>
      <c r="G464" s="122">
        <f t="shared" si="45"/>
        <v>0.11134390953600617</v>
      </c>
      <c r="H464" s="128">
        <f t="shared" si="46"/>
        <v>38342.166000000012</v>
      </c>
      <c r="I464" s="122">
        <f t="shared" si="47"/>
        <v>-0.32047934954866941</v>
      </c>
      <c r="J464" s="128">
        <f t="shared" si="48"/>
        <v>94.632003596919546</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4.540366972477064E-2</v>
      </c>
      <c r="F465" s="128">
        <f t="shared" si="44"/>
        <v>4.9489999999999998</v>
      </c>
      <c r="G465" s="122">
        <f t="shared" si="45"/>
        <v>4.9041271002851688E-2</v>
      </c>
      <c r="H465" s="128">
        <f t="shared" si="46"/>
        <v>16887.754000000001</v>
      </c>
      <c r="I465" s="122">
        <f t="shared" si="47"/>
        <v>-0.32386462990094284</v>
      </c>
      <c r="J465" s="128">
        <f t="shared" si="48"/>
        <v>92.582571365514724</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5.3486238532110091E-2</v>
      </c>
      <c r="F466" s="128">
        <f t="shared" si="44"/>
        <v>5.83</v>
      </c>
      <c r="G466" s="122">
        <f t="shared" si="45"/>
        <v>5.9740052503499265E-2</v>
      </c>
      <c r="H466" s="128">
        <f t="shared" si="46"/>
        <v>20571.965</v>
      </c>
      <c r="I466" s="122">
        <f t="shared" si="47"/>
        <v>-0.34002803038862695</v>
      </c>
      <c r="J466" s="128">
        <f t="shared" si="48"/>
        <v>89.531622907390556</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9.6027522935779805E-2</v>
      </c>
      <c r="F467" s="128">
        <f t="shared" si="44"/>
        <v>10.466999999999999</v>
      </c>
      <c r="G467" s="122">
        <f t="shared" si="45"/>
        <v>0.10251265253021566</v>
      </c>
      <c r="H467" s="128">
        <f t="shared" si="46"/>
        <v>35301.052000000003</v>
      </c>
      <c r="I467" s="122">
        <f t="shared" si="47"/>
        <v>-0.31829377309533036</v>
      </c>
      <c r="J467" s="128">
        <f t="shared" si="48"/>
        <v>93.673825196822065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0.18844036697247707</v>
      </c>
      <c r="F468" s="128">
        <f t="shared" si="44"/>
        <v>20.54</v>
      </c>
      <c r="G468" s="122">
        <f t="shared" si="45"/>
        <v>0.19622728962300859</v>
      </c>
      <c r="H468" s="128">
        <f t="shared" si="46"/>
        <v>67572.436999999991</v>
      </c>
      <c r="I468" s="122">
        <f t="shared" si="47"/>
        <v>-0.18117421181283347</v>
      </c>
      <c r="J468" s="128">
        <f t="shared" si="48"/>
        <v>96.031682104211029</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0.44726605504587158</v>
      </c>
      <c r="F469" s="128">
        <f t="shared" si="44"/>
        <v>48.752000000000002</v>
      </c>
      <c r="G469" s="122">
        <f t="shared" si="45"/>
        <v>0.46933739015791709</v>
      </c>
      <c r="H469" s="128">
        <f t="shared" si="46"/>
        <v>161620.08500000002</v>
      </c>
      <c r="I469" s="122">
        <f t="shared" si="47"/>
        <v>-0.33724189054991527</v>
      </c>
      <c r="J469" s="128">
        <f t="shared" si="48"/>
        <v>95.297341406228213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0.22558715596330273</v>
      </c>
      <c r="F470" s="128">
        <f t="shared" si="44"/>
        <v>24.588999999999999</v>
      </c>
      <c r="G470" s="122">
        <f t="shared" si="45"/>
        <v>0.23612239297475301</v>
      </c>
      <c r="H470" s="128">
        <f t="shared" si="46"/>
        <v>81310.634999999995</v>
      </c>
      <c r="I470" s="122">
        <f t="shared" si="47"/>
        <v>-0.41940722110364181</v>
      </c>
      <c r="J470" s="128">
        <f t="shared" si="48"/>
        <v>95.538230458058777</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0.268045871559633</v>
      </c>
      <c r="F471" s="128">
        <f t="shared" si="44"/>
        <v>29.216999999999999</v>
      </c>
      <c r="G471" s="122">
        <f t="shared" si="45"/>
        <v>0.28491074695520358</v>
      </c>
      <c r="H471" s="128">
        <f t="shared" si="46"/>
        <v>98111.294999999998</v>
      </c>
      <c r="I471" s="122">
        <f t="shared" si="47"/>
        <v>-0.2976588924988352</v>
      </c>
      <c r="J471" s="128">
        <f t="shared" si="48"/>
        <v>94.080646105560135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0.17957798165137612</v>
      </c>
      <c r="F472" s="128">
        <f t="shared" si="44"/>
        <v>19.573999999999998</v>
      </c>
      <c r="G472" s="122">
        <f t="shared" si="45"/>
        <v>0.18249210124347337</v>
      </c>
      <c r="H472" s="128">
        <f t="shared" si="46"/>
        <v>62842.615000000005</v>
      </c>
      <c r="I472" s="122">
        <f t="shared" si="47"/>
        <v>-0.19736751724372797</v>
      </c>
      <c r="J472" s="128">
        <f t="shared" si="48"/>
        <v>98.40315302841006</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0.14785321100917431</v>
      </c>
      <c r="F473" s="128">
        <f t="shared" si="44"/>
        <v>16.116</v>
      </c>
      <c r="G473" s="122">
        <f t="shared" si="45"/>
        <v>0.1587430319609244</v>
      </c>
      <c r="H473" s="128">
        <f t="shared" si="46"/>
        <v>54664.433000000005</v>
      </c>
      <c r="I473" s="122">
        <f t="shared" si="47"/>
        <v>-0.34773035042445849</v>
      </c>
      <c r="J473" s="128">
        <f t="shared" si="48"/>
        <v>93.139969158185991</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7.7256880733944946E-2</v>
      </c>
      <c r="F474" s="128">
        <f t="shared" si="44"/>
        <v>8.4209999999999994</v>
      </c>
      <c r="G474" s="122">
        <f t="shared" si="45"/>
        <v>7.8200332212406853E-2</v>
      </c>
      <c r="H474" s="128">
        <f t="shared" si="46"/>
        <v>26928.91</v>
      </c>
      <c r="I474" s="122">
        <f t="shared" si="47"/>
        <v>-0.28207108900925243</v>
      </c>
      <c r="J474" s="128">
        <f t="shared" si="48"/>
        <v>98.793545434181382</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5.4266055045871557E-2</v>
      </c>
      <c r="F475" s="128">
        <f t="shared" si="44"/>
        <v>5.915</v>
      </c>
      <c r="G475" s="122">
        <f t="shared" si="45"/>
        <v>5.6228939069224465E-2</v>
      </c>
      <c r="H475" s="128">
        <f t="shared" si="46"/>
        <v>19362.884999999998</v>
      </c>
      <c r="I475" s="122">
        <f t="shared" si="47"/>
        <v>-0.28830300409590492</v>
      </c>
      <c r="J475" s="128">
        <f t="shared" si="48"/>
        <v>96.509121360201434</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5.723853211009175E-2</v>
      </c>
      <c r="F476" s="128">
        <f t="shared" si="44"/>
        <v>6.2390000000000008</v>
      </c>
      <c r="G476" s="122">
        <f t="shared" si="45"/>
        <v>6.1540765714750346E-2</v>
      </c>
      <c r="H476" s="128">
        <f t="shared" si="46"/>
        <v>21192.055</v>
      </c>
      <c r="I476" s="122">
        <f t="shared" si="47"/>
        <v>-0.44422104821287728</v>
      </c>
      <c r="J476" s="128">
        <f t="shared" si="48"/>
        <v>93.009132150548751</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0.13374311926605503</v>
      </c>
      <c r="F477" s="128">
        <f t="shared" si="44"/>
        <v>14.577999999999999</v>
      </c>
      <c r="G477" s="122">
        <f t="shared" si="45"/>
        <v>0.13677954919008709</v>
      </c>
      <c r="H477" s="128">
        <f t="shared" si="46"/>
        <v>47101.132000000005</v>
      </c>
      <c r="I477" s="122">
        <f t="shared" si="47"/>
        <v>-0.34619843240132053</v>
      </c>
      <c r="J477" s="128">
        <f t="shared" si="48"/>
        <v>97.780055613568209</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0.57169724770642205</v>
      </c>
      <c r="F478" s="128">
        <f t="shared" si="44"/>
        <v>62.315000000000005</v>
      </c>
      <c r="G478" s="122">
        <f t="shared" si="45"/>
        <v>0.5957161907085069</v>
      </c>
      <c r="H478" s="128">
        <f t="shared" si="46"/>
        <v>205139.63600000003</v>
      </c>
      <c r="I478" s="122">
        <f t="shared" si="47"/>
        <v>-0.3101259373583809</v>
      </c>
      <c r="J478" s="128">
        <f t="shared" si="48"/>
        <v>95.968056034616382</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0.19955963302752297</v>
      </c>
      <c r="F479" s="128">
        <f t="shared" si="44"/>
        <v>21.752000000000002</v>
      </c>
      <c r="G479" s="122">
        <f t="shared" si="45"/>
        <v>0.20474180068417175</v>
      </c>
      <c r="H479" s="128">
        <f t="shared" si="46"/>
        <v>70504.477000000014</v>
      </c>
      <c r="I479" s="122">
        <f t="shared" si="47"/>
        <v>-0.40181639168153582</v>
      </c>
      <c r="J479" s="128">
        <f t="shared" si="48"/>
        <v>97.468925427376391</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0.2626880733944954</v>
      </c>
      <c r="F480" s="128">
        <f t="shared" si="44"/>
        <v>28.632999999999999</v>
      </c>
      <c r="G480" s="122">
        <f t="shared" si="45"/>
        <v>0.28183175938993726</v>
      </c>
      <c r="H480" s="128">
        <f t="shared" si="46"/>
        <v>97051.021000000008</v>
      </c>
      <c r="I480" s="122">
        <f t="shared" si="47"/>
        <v>-0.37469359236463085</v>
      </c>
      <c r="J480" s="128">
        <f t="shared" si="48"/>
        <v>93.207406419744558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0.50711009174311938</v>
      </c>
      <c r="F481" s="128">
        <f t="shared" si="44"/>
        <v>55.275000000000013</v>
      </c>
      <c r="G481" s="122">
        <f t="shared" si="45"/>
        <v>0.53567599416885914</v>
      </c>
      <c r="H481" s="128">
        <f t="shared" si="46"/>
        <v>184464.31399999998</v>
      </c>
      <c r="I481" s="122">
        <f t="shared" si="47"/>
        <v>-0.30972130561129879</v>
      </c>
      <c r="J481" s="128">
        <f t="shared" si="48"/>
        <v>94.667317046741687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0.79584403669724757</v>
      </c>
      <c r="F482" s="128">
        <f t="shared" si="44"/>
        <v>86.746999999999986</v>
      </c>
      <c r="G482" s="122">
        <f t="shared" si="45"/>
        <v>0.82697181421660015</v>
      </c>
      <c r="H482" s="128">
        <f t="shared" si="46"/>
        <v>284774.36</v>
      </c>
      <c r="I482" s="122">
        <f t="shared" si="47"/>
        <v>-0.20523971682172237</v>
      </c>
      <c r="J482" s="128">
        <f t="shared" si="48"/>
        <v>96.23593247263932</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0.49233944954128434</v>
      </c>
      <c r="F483" s="128">
        <f t="shared" si="44"/>
        <v>53.664999999999992</v>
      </c>
      <c r="G483" s="122">
        <f t="shared" si="45"/>
        <v>0.50597006313197312</v>
      </c>
      <c r="H483" s="128">
        <f t="shared" si="46"/>
        <v>174234.83900000001</v>
      </c>
      <c r="I483" s="122">
        <f t="shared" si="47"/>
        <v>-6.9410386998842763E-2</v>
      </c>
      <c r="J483" s="128">
        <f t="shared" si="48"/>
        <v>97.306043463062849</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0.71517431192660552</v>
      </c>
      <c r="F484" s="128">
        <f t="shared" si="44"/>
        <v>77.954000000000008</v>
      </c>
      <c r="G484" s="122">
        <f t="shared" si="45"/>
        <v>0.73347747112017148</v>
      </c>
      <c r="H484" s="128">
        <f t="shared" si="46"/>
        <v>252578.83500000002</v>
      </c>
      <c r="I484" s="122">
        <f t="shared" si="47"/>
        <v>-7.5464951102027292E-2</v>
      </c>
      <c r="J484" s="128">
        <f t="shared" si="48"/>
        <v>97.504605129096433</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0.71354128440366971</v>
      </c>
      <c r="F485" s="128">
        <f t="shared" si="44"/>
        <v>77.775999999999996</v>
      </c>
      <c r="G485" s="122">
        <f t="shared" si="45"/>
        <v>0.73961776407111191</v>
      </c>
      <c r="H485" s="128">
        <f t="shared" si="46"/>
        <v>254693.29399999997</v>
      </c>
      <c r="I485" s="122">
        <f t="shared" si="47"/>
        <v>-0.13268495492345583</v>
      </c>
      <c r="J485" s="128">
        <f t="shared" si="48"/>
        <v>96.474330264337055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0.58408256880733944</v>
      </c>
      <c r="F486" s="128">
        <f t="shared" si="44"/>
        <v>63.664999999999999</v>
      </c>
      <c r="G486" s="122">
        <f t="shared" si="45"/>
        <v>0.59665411577486216</v>
      </c>
      <c r="H486" s="128">
        <f t="shared" si="46"/>
        <v>205462.61799999999</v>
      </c>
      <c r="I486" s="122">
        <f t="shared" si="47"/>
        <v>-0.12378788151492616</v>
      </c>
      <c r="J486" s="128">
        <f t="shared" si="48"/>
        <v>97.892992500152914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0.32927522935779824</v>
      </c>
      <c r="F487" s="128">
        <f t="shared" si="44"/>
        <v>35.891000000000005</v>
      </c>
      <c r="G487" s="122">
        <f t="shared" si="45"/>
        <v>0.33917393816899849</v>
      </c>
      <c r="H487" s="128">
        <f t="shared" si="46"/>
        <v>116797.25899999999</v>
      </c>
      <c r="I487" s="122">
        <f t="shared" si="47"/>
        <v>-0.19537492706022519</v>
      </c>
      <c r="J487" s="128">
        <f t="shared" si="48"/>
        <v>97.081524345697787</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0.7676788990825687</v>
      </c>
      <c r="F488" s="128">
        <f t="shared" si="44"/>
        <v>83.676999999999992</v>
      </c>
      <c r="G488" s="122">
        <f t="shared" si="45"/>
        <v>0.79985514493637433</v>
      </c>
      <c r="H488" s="128">
        <f t="shared" si="46"/>
        <v>275436.51799999998</v>
      </c>
      <c r="I488" s="122">
        <f t="shared" si="47"/>
        <v>-0.21002908662749109</v>
      </c>
      <c r="J488" s="128">
        <f t="shared" si="48"/>
        <v>95.977240871987505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0.66759633027522924</v>
      </c>
      <c r="F489" s="128">
        <f t="shared" si="44"/>
        <v>72.767999999999986</v>
      </c>
      <c r="G489" s="122">
        <f t="shared" si="45"/>
        <v>0.6805132449369552</v>
      </c>
      <c r="H489" s="128">
        <f t="shared" si="46"/>
        <v>234340.18000000002</v>
      </c>
      <c r="I489" s="122">
        <f t="shared" si="47"/>
        <v>-2.6754413469728216E-2</v>
      </c>
      <c r="J489" s="128">
        <f t="shared" si="48"/>
        <v>98.101886369173812</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0.64775229357798159</v>
      </c>
      <c r="F490" s="128">
        <f t="shared" si="44"/>
        <v>70.60499999999999</v>
      </c>
      <c r="G490" s="122">
        <f t="shared" si="45"/>
        <v>0.66156907056028902</v>
      </c>
      <c r="H490" s="128">
        <f t="shared" si="46"/>
        <v>227816.60200000001</v>
      </c>
      <c r="I490" s="122">
        <f t="shared" si="47"/>
        <v>-0.13484691450607747</v>
      </c>
      <c r="J490" s="128">
        <f t="shared" si="48"/>
        <v>97.91151406600585</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0.77579816513761479</v>
      </c>
      <c r="F491" s="128">
        <f t="shared" si="44"/>
        <v>84.562000000000012</v>
      </c>
      <c r="G491" s="122">
        <f t="shared" si="45"/>
        <v>0.79862892687261511</v>
      </c>
      <c r="H491" s="128">
        <f t="shared" si="46"/>
        <v>275014.26</v>
      </c>
      <c r="I491" s="122">
        <f t="shared" si="47"/>
        <v>-9.5836898633175557E-2</v>
      </c>
      <c r="J491" s="128">
        <f t="shared" si="48"/>
        <v>97.141255348162218</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0.72568807339449537</v>
      </c>
      <c r="F492" s="128">
        <f t="shared" si="44"/>
        <v>79.099999999999994</v>
      </c>
      <c r="G492" s="122">
        <f t="shared" si="45"/>
        <v>0.74615377310821884</v>
      </c>
      <c r="H492" s="128">
        <f t="shared" si="46"/>
        <v>256944.02100000001</v>
      </c>
      <c r="I492" s="122">
        <f t="shared" si="47"/>
        <v>-6.5048463950796151E-2</v>
      </c>
      <c r="J492" s="128">
        <f t="shared" si="48"/>
        <v>97.257173996658835</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0.47831192660550459</v>
      </c>
      <c r="F493" s="128">
        <f t="shared" si="44"/>
        <v>52.136000000000003</v>
      </c>
      <c r="G493" s="122">
        <f t="shared" si="45"/>
        <v>0.49661126502070524</v>
      </c>
      <c r="H493" s="128">
        <f t="shared" si="46"/>
        <v>171012.06200000001</v>
      </c>
      <c r="I493" s="122">
        <f t="shared" si="47"/>
        <v>-0.19863573777002028</v>
      </c>
      <c r="J493" s="128">
        <f t="shared" si="48"/>
        <v>96.315158413807296</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0.26408256880733949</v>
      </c>
      <c r="F494" s="128">
        <f t="shared" si="44"/>
        <v>28.785000000000004</v>
      </c>
      <c r="G494" s="122">
        <f t="shared" si="45"/>
        <v>0.27756814419876991</v>
      </c>
      <c r="H494" s="128">
        <f t="shared" si="46"/>
        <v>95582.811000000002</v>
      </c>
      <c r="I494" s="122">
        <f t="shared" si="47"/>
        <v>-0.25028887299922797</v>
      </c>
      <c r="J494" s="128">
        <f t="shared" si="48"/>
        <v>95.141526261827352</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0.73583486238532103</v>
      </c>
      <c r="F495" s="128">
        <f t="shared" si="44"/>
        <v>80.205999999999989</v>
      </c>
      <c r="G495" s="122">
        <f t="shared" si="45"/>
        <v>0.74913076507588039</v>
      </c>
      <c r="H495" s="128">
        <f t="shared" si="46"/>
        <v>257969.17200000002</v>
      </c>
      <c r="I495" s="122">
        <f t="shared" si="47"/>
        <v>8.2861088937172797E-2</v>
      </c>
      <c r="J495" s="128">
        <f t="shared" si="48"/>
        <v>98.225155966033157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0.58515596330275232</v>
      </c>
      <c r="F496" s="128">
        <f t="shared" si="44"/>
        <v>63.782000000000004</v>
      </c>
      <c r="G496" s="122">
        <f t="shared" si="45"/>
        <v>0.60990540948663885</v>
      </c>
      <c r="H496" s="128">
        <f t="shared" si="46"/>
        <v>210025.80699999997</v>
      </c>
      <c r="I496" s="122">
        <f t="shared" si="47"/>
        <v>-0.18107711200872406</v>
      </c>
      <c r="J496" s="128">
        <f t="shared" si="48"/>
        <v>95.94208449393517</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0.50178899082568806</v>
      </c>
      <c r="F497" s="128">
        <f t="shared" si="44"/>
        <v>54.695</v>
      </c>
      <c r="G497" s="122">
        <f t="shared" si="45"/>
        <v>0.51358995870576551</v>
      </c>
      <c r="H497" s="128">
        <f t="shared" si="46"/>
        <v>176858.81100000002</v>
      </c>
      <c r="I497" s="122">
        <f t="shared" si="47"/>
        <v>-0.27337199071803892</v>
      </c>
      <c r="J497" s="128">
        <f t="shared" si="48"/>
        <v>97.702258838974259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9.2899082568807329E-2</v>
      </c>
      <c r="F498" s="128">
        <f t="shared" si="44"/>
        <v>10.125999999999999</v>
      </c>
      <c r="G498" s="122">
        <f t="shared" si="45"/>
        <v>9.5218116030410221E-2</v>
      </c>
      <c r="H498" s="128">
        <f t="shared" si="46"/>
        <v>32789.120000000003</v>
      </c>
      <c r="I498" s="122">
        <f t="shared" si="47"/>
        <v>-0.14868441750596548</v>
      </c>
      <c r="J498" s="128">
        <f t="shared" si="48"/>
        <v>97.564503942860782</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0.44080733944954137</v>
      </c>
      <c r="F499" s="128">
        <f t="shared" si="44"/>
        <v>48.048000000000009</v>
      </c>
      <c r="G499" s="122">
        <f t="shared" si="45"/>
        <v>0.45539625622172275</v>
      </c>
      <c r="H499" s="128">
        <f t="shared" si="46"/>
        <v>156819.34400000001</v>
      </c>
      <c r="I499" s="122">
        <f t="shared" si="47"/>
        <v>-0.11022334838324886</v>
      </c>
      <c r="J499" s="128">
        <f t="shared" si="48"/>
        <v>96.796434627455881</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0.37496330275229361</v>
      </c>
      <c r="F500" s="128">
        <f t="shared" si="44"/>
        <v>40.871000000000002</v>
      </c>
      <c r="G500" s="122">
        <f t="shared" si="45"/>
        <v>0.40473697431161759</v>
      </c>
      <c r="H500" s="128">
        <f t="shared" si="46"/>
        <v>139374.41500000001</v>
      </c>
      <c r="I500" s="122">
        <f t="shared" si="47"/>
        <v>-0.18738191356349782</v>
      </c>
      <c r="J500" s="128">
        <f t="shared" si="48"/>
        <v>92.643698636635946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0.41608256880733951</v>
      </c>
      <c r="F501" s="128">
        <f t="shared" si="44"/>
        <v>45.353000000000009</v>
      </c>
      <c r="G501" s="122">
        <f t="shared" si="45"/>
        <v>0.4273794568443306</v>
      </c>
      <c r="H501" s="128">
        <f t="shared" si="46"/>
        <v>147171.535</v>
      </c>
      <c r="I501" s="122">
        <f t="shared" si="47"/>
        <v>-5.5624810692781523E-2</v>
      </c>
      <c r="J501" s="128">
        <f t="shared" si="48"/>
        <v>97.356707755584551</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0.21415596330275227</v>
      </c>
      <c r="F502" s="128">
        <f t="shared" si="44"/>
        <v>23.342999999999996</v>
      </c>
      <c r="G502" s="122">
        <f t="shared" si="45"/>
        <v>0.21935729676673696</v>
      </c>
      <c r="H502" s="128">
        <f t="shared" si="46"/>
        <v>75537.440000000002</v>
      </c>
      <c r="I502" s="122">
        <f t="shared" si="47"/>
        <v>-9.5464929625328807E-2</v>
      </c>
      <c r="J502" s="128">
        <f t="shared" si="48"/>
        <v>97.628830432973572</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0.44488990825688074</v>
      </c>
      <c r="F503" s="128">
        <f t="shared" si="44"/>
        <v>48.493000000000002</v>
      </c>
      <c r="G503" s="122">
        <f t="shared" si="45"/>
        <v>0.48275098879654316</v>
      </c>
      <c r="H503" s="128">
        <f t="shared" si="46"/>
        <v>166239.16500000001</v>
      </c>
      <c r="I503" s="122">
        <f t="shared" si="47"/>
        <v>-0.14381483383162622</v>
      </c>
      <c r="J503" s="128">
        <f t="shared" si="48"/>
        <v>92.157223616662733</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0.36775229357798161</v>
      </c>
      <c r="F504" s="128">
        <f t="shared" si="44"/>
        <v>40.084999999999994</v>
      </c>
      <c r="G504" s="122">
        <f t="shared" si="45"/>
        <v>0.37503829735333583</v>
      </c>
      <c r="H504" s="128">
        <f t="shared" si="46"/>
        <v>129147.43800000001</v>
      </c>
      <c r="I504" s="122">
        <f t="shared" si="47"/>
        <v>-0.24608848890393437</v>
      </c>
      <c r="J504" s="128">
        <f t="shared" si="48"/>
        <v>98.057264064291061</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0.19607339449541289</v>
      </c>
      <c r="F505" s="128">
        <f t="shared" si="44"/>
        <v>21.372000000000003</v>
      </c>
      <c r="G505" s="122">
        <f t="shared" si="45"/>
        <v>0.20160040713443569</v>
      </c>
      <c r="H505" s="128">
        <f t="shared" si="46"/>
        <v>69422.713000000003</v>
      </c>
      <c r="I505" s="122">
        <f t="shared" si="47"/>
        <v>-0.16511058205985218</v>
      </c>
      <c r="J505" s="128">
        <f t="shared" si="48"/>
        <v>97.258431806966968</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0.40109174311926604</v>
      </c>
      <c r="F506" s="128">
        <f t="shared" si="44"/>
        <v>43.719000000000001</v>
      </c>
      <c r="G506" s="122">
        <f t="shared" si="45"/>
        <v>0.42866219167261976</v>
      </c>
      <c r="H506" s="128">
        <f t="shared" si="46"/>
        <v>147613.255</v>
      </c>
      <c r="I506" s="122">
        <f t="shared" si="47"/>
        <v>-0.23855199711761971</v>
      </c>
      <c r="J506" s="128">
        <f t="shared" si="48"/>
        <v>93.568257455649373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0.45011009174311933</v>
      </c>
      <c r="F507" s="128">
        <f t="shared" si="44"/>
        <v>49.062000000000005</v>
      </c>
      <c r="G507" s="122">
        <f t="shared" si="45"/>
        <v>0.47631650491639516</v>
      </c>
      <c r="H507" s="128">
        <f t="shared" si="46"/>
        <v>164023.399</v>
      </c>
      <c r="I507" s="122">
        <f t="shared" si="47"/>
        <v>-0.14093696172105241</v>
      </c>
      <c r="J507" s="128">
        <f t="shared" si="48"/>
        <v>94.498109365772308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0.2693944954128441</v>
      </c>
      <c r="F508" s="128">
        <f t="shared" si="44"/>
        <v>29.364000000000004</v>
      </c>
      <c r="G508" s="122">
        <f t="shared" si="45"/>
        <v>0.27956408156627693</v>
      </c>
      <c r="H508" s="128">
        <f t="shared" si="46"/>
        <v>96270.127999999997</v>
      </c>
      <c r="I508" s="122">
        <f t="shared" si="47"/>
        <v>-8.6202000191268224E-2</v>
      </c>
      <c r="J508" s="128">
        <f t="shared" si="48"/>
        <v>96.362341651167398</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0.12974311926605503</v>
      </c>
      <c r="F509" s="128">
        <f t="shared" si="44"/>
        <v>14.141999999999999</v>
      </c>
      <c r="G509" s="122">
        <f t="shared" si="45"/>
        <v>0.14038405380447094</v>
      </c>
      <c r="H509" s="128">
        <f t="shared" si="46"/>
        <v>48342.372000000003</v>
      </c>
      <c r="I509" s="122">
        <f t="shared" si="47"/>
        <v>-0.19528370195554998</v>
      </c>
      <c r="J509" s="128">
        <f t="shared" si="48"/>
        <v>92.420125897463549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0.26453211009174316</v>
      </c>
      <c r="F510" s="128">
        <f t="shared" si="44"/>
        <v>28.834000000000003</v>
      </c>
      <c r="G510" s="122">
        <f t="shared" si="45"/>
        <v>0.26963464185527852</v>
      </c>
      <c r="H510" s="128">
        <f t="shared" si="46"/>
        <v>92850.846000000005</v>
      </c>
      <c r="I510" s="122">
        <f t="shared" si="47"/>
        <v>-0.10236805298105096</v>
      </c>
      <c r="J510" s="128">
        <f t="shared" si="48"/>
        <v>98.10761268343478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0.24753211009174314</v>
      </c>
      <c r="F511" s="128">
        <f t="shared" si="44"/>
        <v>26.981000000000002</v>
      </c>
      <c r="G511" s="122">
        <f t="shared" si="45"/>
        <v>0.2662613849540304</v>
      </c>
      <c r="H511" s="128">
        <f t="shared" si="46"/>
        <v>91689.237999999998</v>
      </c>
      <c r="I511" s="122">
        <f t="shared" si="47"/>
        <v>-0.20718870974924267</v>
      </c>
      <c r="J511" s="128">
        <f t="shared" si="48"/>
        <v>92.965831351954833</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0.22763302752293577</v>
      </c>
      <c r="F512" s="128">
        <f t="shared" si="44"/>
        <v>24.811999999999998</v>
      </c>
      <c r="G512" s="122">
        <f t="shared" si="45"/>
        <v>0.2386099843767242</v>
      </c>
      <c r="H512" s="128">
        <f t="shared" si="46"/>
        <v>82167.256999999998</v>
      </c>
      <c r="I512" s="122">
        <f t="shared" si="47"/>
        <v>-0.34443311878998628</v>
      </c>
      <c r="J512" s="128">
        <f t="shared" si="48"/>
        <v>95.399623832815934</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4.4082568807339455E-2</v>
      </c>
      <c r="F513" s="128">
        <f t="shared" si="44"/>
        <v>4.8050000000000006</v>
      </c>
      <c r="G513" s="122">
        <f t="shared" si="45"/>
        <v>4.9572729543091783E-2</v>
      </c>
      <c r="H513" s="128">
        <f t="shared" si="46"/>
        <v>17070.766</v>
      </c>
      <c r="I513" s="122">
        <f t="shared" si="47"/>
        <v>-0.30820278828453196</v>
      </c>
      <c r="J513" s="128">
        <f t="shared" si="48"/>
        <v>88.92503845086857</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0.50157798165137624</v>
      </c>
      <c r="F514" s="128">
        <f t="shared" si="44"/>
        <v>54.672000000000004</v>
      </c>
      <c r="G514" s="122">
        <f t="shared" si="45"/>
        <v>0.50838545931849999</v>
      </c>
      <c r="H514" s="128">
        <f t="shared" si="46"/>
        <v>175066.60000000003</v>
      </c>
      <c r="I514" s="122">
        <f t="shared" si="47"/>
        <v>0.14255559799678483</v>
      </c>
      <c r="J514" s="128">
        <f t="shared" si="48"/>
        <v>98.660961374416715</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5.5504587155963299E-2</v>
      </c>
      <c r="F515" s="128">
        <f t="shared" si="44"/>
        <v>6.05</v>
      </c>
      <c r="G515" s="122">
        <f t="shared" si="45"/>
        <v>5.6428649835345769E-2</v>
      </c>
      <c r="H515" s="128">
        <f t="shared" si="46"/>
        <v>19431.656999999999</v>
      </c>
      <c r="I515" s="122">
        <f t="shared" si="47"/>
        <v>-0.25809331578426664</v>
      </c>
      <c r="J515" s="128">
        <f t="shared" si="48"/>
        <v>98.362422843575359</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0.14632110091743117</v>
      </c>
      <c r="F516" s="128">
        <f t="shared" si="44"/>
        <v>15.948999999999998</v>
      </c>
      <c r="G516" s="122">
        <f t="shared" si="45"/>
        <v>0.13877142102114659</v>
      </c>
      <c r="H516" s="128">
        <f t="shared" si="46"/>
        <v>47787.048999999999</v>
      </c>
      <c r="I516" s="122">
        <f t="shared" si="47"/>
        <v>-3.2065241264572761E-2</v>
      </c>
      <c r="J516" s="128">
        <f t="shared" si="48"/>
        <v>105.44037082039691</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7.0981651376146787E-2</v>
      </c>
      <c r="F517" s="128">
        <f t="shared" si="44"/>
        <v>7.7370000000000001</v>
      </c>
      <c r="G517" s="122">
        <f t="shared" si="45"/>
        <v>7.6546858211512442E-2</v>
      </c>
      <c r="H517" s="128">
        <f t="shared" si="46"/>
        <v>26359.523000000001</v>
      </c>
      <c r="I517" s="122">
        <f t="shared" si="47"/>
        <v>-0.27854447858612758</v>
      </c>
      <c r="J517" s="128">
        <f t="shared" si="48"/>
        <v>92.729673084703208</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3.1155963302752304E-2</v>
      </c>
      <c r="F518" s="128">
        <f t="shared" si="44"/>
        <v>3.3960000000000012</v>
      </c>
      <c r="G518" s="122">
        <f t="shared" si="45"/>
        <v>3.1458209189273952E-2</v>
      </c>
      <c r="H518" s="128">
        <f t="shared" si="46"/>
        <v>10832.886</v>
      </c>
      <c r="I518" s="122">
        <f t="shared" si="47"/>
        <v>-0.20530946471401479</v>
      </c>
      <c r="J518" s="128">
        <f t="shared" si="48"/>
        <v>99.039214582422247</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3.4504587155963301E-2</v>
      </c>
      <c r="F519" s="128">
        <f t="shared" si="44"/>
        <v>3.7610000000000001</v>
      </c>
      <c r="G519" s="122">
        <f t="shared" si="45"/>
        <v>3.4724818357639436E-2</v>
      </c>
      <c r="H519" s="128">
        <f t="shared" si="46"/>
        <v>11957.769000000002</v>
      </c>
      <c r="I519" s="122">
        <f t="shared" si="47"/>
        <v>0.11920070088510293</v>
      </c>
      <c r="J519" s="128">
        <f t="shared" si="48"/>
        <v>99.365781558861102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0.10199082568807337</v>
      </c>
      <c r="F520" s="128">
        <f t="shared" si="44"/>
        <v>11.116999999999997</v>
      </c>
      <c r="G520" s="122">
        <f t="shared" si="45"/>
        <v>0.10613897455554974</v>
      </c>
      <c r="H520" s="128">
        <f t="shared" si="46"/>
        <v>36549.805</v>
      </c>
      <c r="I520" s="122">
        <f t="shared" si="47"/>
        <v>-0.12338788989419315</v>
      </c>
      <c r="J520" s="128">
        <f t="shared" si="48"/>
        <v>96.0917760089105</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0.25902752293577985</v>
      </c>
      <c r="F521" s="128">
        <f t="shared" ref="F521:F584" si="50">SUMPRODUCT($K$2:$AI$2,$K521:$AI521)</f>
        <v>28.234000000000002</v>
      </c>
      <c r="G521" s="122">
        <f t="shared" ref="G521:G584" si="51">SUMPRODUCT($K$3:$AI$3,$K521:$AI521)/$J$3</f>
        <v>0.28287198496913096</v>
      </c>
      <c r="H521" s="128">
        <f t="shared" ref="H521:H584" si="52">SUMPRODUCT($K$3:$AI$3,$K521:$AI521)</f>
        <v>97409.231</v>
      </c>
      <c r="I521" s="122">
        <f t="shared" ref="I521:I584" si="53">CORREL($K$4:$AI$4,$K521:$AI521)</f>
        <v>-0.1105169463382409</v>
      </c>
      <c r="J521" s="128">
        <f t="shared" si="48"/>
        <v>91.570581994553763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0.14833027522935779</v>
      </c>
      <c r="F522" s="128">
        <f t="shared" si="50"/>
        <v>16.167999999999999</v>
      </c>
      <c r="G522" s="122">
        <f t="shared" si="51"/>
        <v>0.15536455955720502</v>
      </c>
      <c r="H522" s="128">
        <f t="shared" si="52"/>
        <v>53501.029000000002</v>
      </c>
      <c r="I522" s="122">
        <f t="shared" si="53"/>
        <v>-0.13174068079308793</v>
      </c>
      <c r="J522" s="128">
        <f t="shared" ref="J522:J585" si="54">$E522/$G522*100</f>
        <v>95.472400946589616</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2.5568807339449544E-2</v>
      </c>
      <c r="F523" s="128">
        <f t="shared" si="50"/>
        <v>2.7870000000000004</v>
      </c>
      <c r="G523" s="122">
        <f t="shared" si="51"/>
        <v>2.5581993158282954E-2</v>
      </c>
      <c r="H523" s="128">
        <f t="shared" si="52"/>
        <v>8809.3640000000014</v>
      </c>
      <c r="I523" s="122">
        <f t="shared" si="53"/>
        <v>-0.19763650171912342</v>
      </c>
      <c r="J523" s="128">
        <f t="shared" si="54"/>
        <v>99.948456639981785</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1.9981651376146783E-2</v>
      </c>
      <c r="F524" s="128">
        <f t="shared" si="50"/>
        <v>2.1779999999999995</v>
      </c>
      <c r="G524" s="122">
        <f t="shared" si="51"/>
        <v>2.0188292416612946E-2</v>
      </c>
      <c r="H524" s="128">
        <f t="shared" si="52"/>
        <v>6952.0000000000009</v>
      </c>
      <c r="I524" s="122">
        <f t="shared" si="53"/>
        <v>-0.24525582689890341</v>
      </c>
      <c r="J524" s="128">
        <f t="shared" si="54"/>
        <v>98.976431308791049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v>
      </c>
      <c r="F525" s="128">
        <f t="shared" si="50"/>
        <v>11.663</v>
      </c>
      <c r="G525" s="122">
        <f t="shared" si="51"/>
        <v>0.10805869763443858</v>
      </c>
      <c r="H525" s="128">
        <f t="shared" si="52"/>
        <v>37210.877</v>
      </c>
      <c r="I525" s="122">
        <f t="shared" si="53"/>
        <v>-0.15926589066823757</v>
      </c>
      <c r="J525" s="128">
        <f t="shared" si="54"/>
        <v>99.02025689961566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3.331192660550459E-2</v>
      </c>
      <c r="F526" s="128">
        <f t="shared" si="50"/>
        <v>3.6310000000000002</v>
      </c>
      <c r="G526" s="122">
        <f t="shared" si="51"/>
        <v>3.601201075624786E-2</v>
      </c>
      <c r="H526" s="128">
        <f t="shared" si="52"/>
        <v>12401.023999999999</v>
      </c>
      <c r="I526" s="122">
        <f t="shared" si="53"/>
        <v>-0.35893089914945125</v>
      </c>
      <c r="J526" s="128">
        <f t="shared" si="54"/>
        <v>92.502267732232028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1.7100917431192665E-2</v>
      </c>
      <c r="F527" s="128">
        <f t="shared" si="50"/>
        <v>1.8640000000000003</v>
      </c>
      <c r="G527" s="122">
        <f t="shared" si="51"/>
        <v>1.7938395507001437E-2</v>
      </c>
      <c r="H527" s="128">
        <f t="shared" si="52"/>
        <v>6177.2300000000005</v>
      </c>
      <c r="I527" s="122">
        <f t="shared" si="53"/>
        <v>-0.43742806118868938</v>
      </c>
      <c r="J527" s="128">
        <f t="shared" si="54"/>
        <v>95.331365754078163</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6.6238532110091744E-2</v>
      </c>
      <c r="F528" s="128">
        <f t="shared" si="50"/>
        <v>7.2200000000000006</v>
      </c>
      <c r="G528" s="122">
        <f t="shared" si="51"/>
        <v>6.6112775077099978E-2</v>
      </c>
      <c r="H528" s="128">
        <f t="shared" si="52"/>
        <v>22766.462999999996</v>
      </c>
      <c r="I528" s="122">
        <f t="shared" si="53"/>
        <v>7.6038321724798852E-2</v>
      </c>
      <c r="J528" s="128">
        <f t="shared" si="54"/>
        <v>100.19021593458315</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2.6944954128440373E-2</v>
      </c>
      <c r="F529" s="128">
        <f t="shared" si="50"/>
        <v>2.9370000000000007</v>
      </c>
      <c r="G529" s="122">
        <f t="shared" si="51"/>
        <v>2.6926500908937792E-2</v>
      </c>
      <c r="H529" s="128">
        <f t="shared" si="52"/>
        <v>9272.3559999999998</v>
      </c>
      <c r="I529" s="122">
        <f t="shared" si="53"/>
        <v>-0.24809812566150355</v>
      </c>
      <c r="J529" s="128">
        <f t="shared" si="54"/>
        <v>100.06853181393672</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6.3201834862385314E-2</v>
      </c>
      <c r="F530" s="128">
        <f t="shared" si="50"/>
        <v>6.8889999999999993</v>
      </c>
      <c r="G530" s="122">
        <f t="shared" si="51"/>
        <v>6.134173447400669E-2</v>
      </c>
      <c r="H530" s="128">
        <f t="shared" si="52"/>
        <v>21123.516999999996</v>
      </c>
      <c r="I530" s="122">
        <f t="shared" si="53"/>
        <v>0.14224828801389261</v>
      </c>
      <c r="J530" s="128">
        <f t="shared" si="54"/>
        <v>103.03235701489145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2.0752293577981657E-2</v>
      </c>
      <c r="F531" s="128">
        <f t="shared" si="50"/>
        <v>2.2620000000000005</v>
      </c>
      <c r="G531" s="122">
        <f t="shared" si="51"/>
        <v>2.1934187676778235E-2</v>
      </c>
      <c r="H531" s="128">
        <f t="shared" si="52"/>
        <v>7553.2129999999997</v>
      </c>
      <c r="I531" s="122">
        <f t="shared" si="53"/>
        <v>-0.18584478290453341</v>
      </c>
      <c r="J531" s="128">
        <f t="shared" si="54"/>
        <v>94.611634968146774</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7.4935779816513753E-2</v>
      </c>
      <c r="F532" s="128">
        <f t="shared" si="50"/>
        <v>8.1679999999999993</v>
      </c>
      <c r="G532" s="122">
        <f t="shared" si="51"/>
        <v>7.2996976983255815E-2</v>
      </c>
      <c r="H532" s="128">
        <f t="shared" si="52"/>
        <v>25137.093000000004</v>
      </c>
      <c r="I532" s="122">
        <f t="shared" si="53"/>
        <v>0.20390498007504163</v>
      </c>
      <c r="J532" s="128">
        <f t="shared" si="54"/>
        <v>102.6560042804275</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0.29629357798165135</v>
      </c>
      <c r="F533" s="128">
        <f t="shared" si="50"/>
        <v>32.295999999999999</v>
      </c>
      <c r="G533" s="122">
        <f t="shared" si="51"/>
        <v>0.29695589473745343</v>
      </c>
      <c r="H533" s="128">
        <f t="shared" si="52"/>
        <v>102259.13799999999</v>
      </c>
      <c r="I533" s="122">
        <f t="shared" si="53"/>
        <v>0.12208903711872139</v>
      </c>
      <c r="J533" s="128">
        <f t="shared" si="54"/>
        <v>99.776964603990209</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6.5211009174311912E-2</v>
      </c>
      <c r="F534" s="128">
        <f t="shared" si="50"/>
        <v>7.1079999999999988</v>
      </c>
      <c r="G534" s="122">
        <f t="shared" si="51"/>
        <v>6.8051870437161308E-2</v>
      </c>
      <c r="H534" s="128">
        <f t="shared" si="52"/>
        <v>23434.205999999995</v>
      </c>
      <c r="I534" s="122">
        <f t="shared" si="53"/>
        <v>-9.6731918942739373E-2</v>
      </c>
      <c r="J534" s="128">
        <f t="shared" si="54"/>
        <v>95.825447199908155</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4.0862385321100925E-2</v>
      </c>
      <c r="F535" s="128">
        <f t="shared" si="50"/>
        <v>4.4540000000000006</v>
      </c>
      <c r="G535" s="122">
        <f t="shared" si="51"/>
        <v>4.0816847583038579E-2</v>
      </c>
      <c r="H535" s="128">
        <f t="shared" si="52"/>
        <v>14055.607999999998</v>
      </c>
      <c r="I535" s="122">
        <f t="shared" si="53"/>
        <v>-0.15726856183713842</v>
      </c>
      <c r="J535" s="128">
        <f t="shared" si="54"/>
        <v>100.1115660340248</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2.5834862385321108E-2</v>
      </c>
      <c r="F536" s="128">
        <f t="shared" si="50"/>
        <v>2.8160000000000007</v>
      </c>
      <c r="G536" s="122">
        <f t="shared" si="51"/>
        <v>2.6926466061482534E-2</v>
      </c>
      <c r="H536" s="128">
        <f t="shared" si="52"/>
        <v>9272.3440000000028</v>
      </c>
      <c r="I536" s="122">
        <f t="shared" si="53"/>
        <v>-0.1848170105602118</v>
      </c>
      <c r="J536" s="128">
        <f t="shared" si="54"/>
        <v>95.945982388966627</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3.426605504587156E-2</v>
      </c>
      <c r="F537" s="128">
        <f t="shared" si="50"/>
        <v>3.7350000000000003</v>
      </c>
      <c r="G537" s="122">
        <f t="shared" si="51"/>
        <v>3.0547935578671033E-2</v>
      </c>
      <c r="H537" s="128">
        <f t="shared" si="52"/>
        <v>10519.425999999999</v>
      </c>
      <c r="I537" s="122">
        <f t="shared" si="53"/>
        <v>8.8138433951911704E-2</v>
      </c>
      <c r="J537" s="128">
        <f t="shared" si="54"/>
        <v>112.17142630677985</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0.23677981651376148</v>
      </c>
      <c r="F538" s="128">
        <f t="shared" si="50"/>
        <v>25.809000000000001</v>
      </c>
      <c r="G538" s="122">
        <f t="shared" si="51"/>
        <v>0.24129156285028955</v>
      </c>
      <c r="H538" s="128">
        <f t="shared" si="52"/>
        <v>83090.680000000008</v>
      </c>
      <c r="I538" s="122">
        <f t="shared" si="53"/>
        <v>-0.25081684268501392</v>
      </c>
      <c r="J538" s="128">
        <f t="shared" si="54"/>
        <v>98.130168215070412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0.39799082568807331</v>
      </c>
      <c r="F539" s="128">
        <f t="shared" si="50"/>
        <v>43.380999999999993</v>
      </c>
      <c r="G539" s="122">
        <f t="shared" si="51"/>
        <v>0.41061925089586992</v>
      </c>
      <c r="H539" s="128">
        <f t="shared" si="52"/>
        <v>141400.02399999998</v>
      </c>
      <c r="I539" s="122">
        <f t="shared" si="53"/>
        <v>-0.14138106643768156</v>
      </c>
      <c r="J539" s="128">
        <f t="shared" si="54"/>
        <v>96.924541365207673</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7.323853211009175E-2</v>
      </c>
      <c r="F540" s="128">
        <f t="shared" si="50"/>
        <v>7.9830000000000005</v>
      </c>
      <c r="G540" s="122">
        <f t="shared" si="51"/>
        <v>7.2074901701136618E-2</v>
      </c>
      <c r="H540" s="128">
        <f t="shared" si="52"/>
        <v>24819.569000000003</v>
      </c>
      <c r="I540" s="122">
        <f t="shared" si="53"/>
        <v>0.23372808455998934</v>
      </c>
      <c r="J540" s="128">
        <f t="shared" si="54"/>
        <v>101.6144738064024</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6.8229357798165136E-2</v>
      </c>
      <c r="F541" s="128">
        <f t="shared" si="50"/>
        <v>7.4370000000000003</v>
      </c>
      <c r="G541" s="122">
        <f t="shared" si="51"/>
        <v>6.6731186730089043E-2</v>
      </c>
      <c r="H541" s="128">
        <f t="shared" si="52"/>
        <v>22979.418000000001</v>
      </c>
      <c r="I541" s="122">
        <f t="shared" si="53"/>
        <v>-0.24998696054617628</v>
      </c>
      <c r="J541" s="128">
        <f t="shared" si="54"/>
        <v>102.24508380786905</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1.1073394495412845E-2</v>
      </c>
      <c r="F542" s="128">
        <f t="shared" si="50"/>
        <v>1.2070000000000001</v>
      </c>
      <c r="G542" s="122">
        <f t="shared" si="51"/>
        <v>1.1030781918817043E-2</v>
      </c>
      <c r="H542" s="128">
        <f t="shared" si="52"/>
        <v>3798.5379999999996</v>
      </c>
      <c r="I542" s="122">
        <f t="shared" si="53"/>
        <v>-0.16352770078583873</v>
      </c>
      <c r="J542" s="128">
        <f t="shared" si="54"/>
        <v>100.3863060380435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3.593577981651376E-2</v>
      </c>
      <c r="F543" s="128">
        <f t="shared" si="50"/>
        <v>3.9170000000000003</v>
      </c>
      <c r="G543" s="122">
        <f t="shared" si="51"/>
        <v>3.7934556479013122E-2</v>
      </c>
      <c r="H543" s="128">
        <f t="shared" si="52"/>
        <v>13063.068000000001</v>
      </c>
      <c r="I543" s="122">
        <f t="shared" si="53"/>
        <v>-0.45141675528231273</v>
      </c>
      <c r="J543" s="128">
        <f t="shared" si="54"/>
        <v>94.730987131469007</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4.5532110091743128E-2</v>
      </c>
      <c r="F544" s="128">
        <f t="shared" si="50"/>
        <v>4.963000000000001</v>
      </c>
      <c r="G544" s="122">
        <f t="shared" si="51"/>
        <v>4.4703715319522129E-2</v>
      </c>
      <c r="H544" s="128">
        <f t="shared" si="52"/>
        <v>15394.082000000002</v>
      </c>
      <c r="I544" s="122">
        <f t="shared" si="53"/>
        <v>0.19832411097143435</v>
      </c>
      <c r="J544" s="128">
        <f t="shared" si="54"/>
        <v>101.85307813075491</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2.4486238532110096E-2</v>
      </c>
      <c r="F545" s="128">
        <f t="shared" si="50"/>
        <v>2.6690000000000005</v>
      </c>
      <c r="G545" s="122">
        <f t="shared" si="51"/>
        <v>2.541373222053793E-2</v>
      </c>
      <c r="H545" s="128">
        <f t="shared" si="52"/>
        <v>8751.4220000000005</v>
      </c>
      <c r="I545" s="122">
        <f t="shared" si="53"/>
        <v>-0.28957573873320036</v>
      </c>
      <c r="J545" s="128">
        <f t="shared" si="54"/>
        <v>96.350423147693803</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1.2981651376146789E-2</v>
      </c>
      <c r="F546" s="128">
        <f t="shared" si="50"/>
        <v>1.415</v>
      </c>
      <c r="G546" s="122">
        <f t="shared" si="51"/>
        <v>1.2761358818438949E-2</v>
      </c>
      <c r="H546" s="128">
        <f t="shared" si="52"/>
        <v>4394.4759999999997</v>
      </c>
      <c r="I546" s="122">
        <f t="shared" si="53"/>
        <v>-0.26765549415857609</v>
      </c>
      <c r="J546" s="128">
        <f t="shared" si="54"/>
        <v>101.7262468741929</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7.4880733944954134E-2</v>
      </c>
      <c r="F547" s="128">
        <f t="shared" si="50"/>
        <v>8.1620000000000008</v>
      </c>
      <c r="G547" s="122">
        <f t="shared" si="51"/>
        <v>7.8953798082228382E-2</v>
      </c>
      <c r="H547" s="128">
        <f t="shared" si="52"/>
        <v>27188.371999999999</v>
      </c>
      <c r="I547" s="122">
        <f t="shared" si="53"/>
        <v>-0.37940597265103276</v>
      </c>
      <c r="J547" s="128">
        <f t="shared" si="54"/>
        <v>94.84120557058921</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5.4192660550458717E-2</v>
      </c>
      <c r="F548" s="128">
        <f t="shared" si="50"/>
        <v>5.907</v>
      </c>
      <c r="G548" s="122">
        <f t="shared" si="51"/>
        <v>5.2991209729409523E-2</v>
      </c>
      <c r="H548" s="128">
        <f t="shared" si="52"/>
        <v>18247.947000000004</v>
      </c>
      <c r="I548" s="122">
        <f t="shared" si="53"/>
        <v>-0.12157822760033973</v>
      </c>
      <c r="J548" s="128">
        <f t="shared" si="54"/>
        <v>102.26726437683568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1.824770642201835E-2</v>
      </c>
      <c r="F549" s="128">
        <f t="shared" si="50"/>
        <v>1.9890000000000001</v>
      </c>
      <c r="G549" s="122">
        <f t="shared" si="51"/>
        <v>2.0835049570505113E-2</v>
      </c>
      <c r="H549" s="128">
        <f t="shared" si="52"/>
        <v>7174.7159999999994</v>
      </c>
      <c r="I549" s="122">
        <f t="shared" si="53"/>
        <v>-0.41481243300211013</v>
      </c>
      <c r="J549" s="128">
        <f t="shared" si="54"/>
        <v>87.581775892918898</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7.163302752293578E-2</v>
      </c>
      <c r="F550" s="128">
        <f t="shared" si="50"/>
        <v>7.8080000000000007</v>
      </c>
      <c r="G550" s="122">
        <f t="shared" si="51"/>
        <v>8.4623783969008992E-2</v>
      </c>
      <c r="H550" s="128">
        <f t="shared" si="52"/>
        <v>29140.877</v>
      </c>
      <c r="I550" s="122">
        <f t="shared" si="53"/>
        <v>-0.22264701920701094</v>
      </c>
      <c r="J550" s="128">
        <f t="shared" si="54"/>
        <v>84.648811673523483</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0.11608256880733946</v>
      </c>
      <c r="F551" s="128">
        <f t="shared" si="50"/>
        <v>12.653</v>
      </c>
      <c r="G551" s="122">
        <f t="shared" si="51"/>
        <v>0.11093982134871268</v>
      </c>
      <c r="H551" s="128">
        <f t="shared" si="52"/>
        <v>38203.014999999999</v>
      </c>
      <c r="I551" s="122">
        <f t="shared" si="53"/>
        <v>-0.16269182122691966</v>
      </c>
      <c r="J551" s="128">
        <f t="shared" si="54"/>
        <v>104.63561901948786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2.7807339449541283E-2</v>
      </c>
      <c r="F552" s="128">
        <f t="shared" si="50"/>
        <v>3.0309999999999997</v>
      </c>
      <c r="G552" s="122">
        <f t="shared" si="51"/>
        <v>2.9683794190929209E-2</v>
      </c>
      <c r="H552" s="128">
        <f t="shared" si="52"/>
        <v>10221.852000000001</v>
      </c>
      <c r="I552" s="122">
        <f t="shared" si="53"/>
        <v>-0.40434196286292368</v>
      </c>
      <c r="J552" s="128">
        <f t="shared" si="54"/>
        <v>93.678521251972114</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0.11002752293577982</v>
      </c>
      <c r="F553" s="128">
        <f t="shared" si="50"/>
        <v>11.993</v>
      </c>
      <c r="G553" s="122">
        <f t="shared" si="51"/>
        <v>0.12003350873219151</v>
      </c>
      <c r="H553" s="128">
        <f t="shared" si="52"/>
        <v>41334.499000000003</v>
      </c>
      <c r="I553" s="122">
        <f t="shared" si="53"/>
        <v>-6.5804056982802931E-3</v>
      </c>
      <c r="J553" s="128">
        <f t="shared" si="54"/>
        <v>91.664006241177049</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7.9192660550458718E-2</v>
      </c>
      <c r="F554" s="128">
        <f t="shared" si="50"/>
        <v>8.6319999999999997</v>
      </c>
      <c r="G554" s="122">
        <f t="shared" si="51"/>
        <v>8.4059865024189939E-2</v>
      </c>
      <c r="H554" s="128">
        <f t="shared" si="52"/>
        <v>28946.686999999998</v>
      </c>
      <c r="I554" s="122">
        <f t="shared" si="53"/>
        <v>-0.30068711825243416</v>
      </c>
      <c r="J554" s="128">
        <f t="shared" si="54"/>
        <v>94.209835487684174</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0.15970642201834861</v>
      </c>
      <c r="F555" s="128">
        <f t="shared" si="50"/>
        <v>17.407999999999998</v>
      </c>
      <c r="G555" s="122">
        <f t="shared" si="51"/>
        <v>0.16799840572892166</v>
      </c>
      <c r="H555" s="128">
        <f t="shared" si="52"/>
        <v>57851.595000000001</v>
      </c>
      <c r="I555" s="122">
        <f t="shared" si="53"/>
        <v>7.7596102517206986E-2</v>
      </c>
      <c r="J555" s="128">
        <f t="shared" si="54"/>
        <v>95.064248571529419</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7.2513761467889903E-2</v>
      </c>
      <c r="F556" s="128">
        <f t="shared" si="50"/>
        <v>7.9039999999999999</v>
      </c>
      <c r="G556" s="122">
        <f t="shared" si="51"/>
        <v>7.6649370713037013E-2</v>
      </c>
      <c r="H556" s="128">
        <f t="shared" si="52"/>
        <v>26394.824000000001</v>
      </c>
      <c r="I556" s="122">
        <f t="shared" si="53"/>
        <v>-0.12871370520392039</v>
      </c>
      <c r="J556" s="128">
        <f t="shared" si="54"/>
        <v>94.604509852233264</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3.3422018348623864E-2</v>
      </c>
      <c r="F557" s="128">
        <f t="shared" si="50"/>
        <v>3.6430000000000011</v>
      </c>
      <c r="G557" s="122">
        <f t="shared" si="51"/>
        <v>3.3212955703076447E-2</v>
      </c>
      <c r="H557" s="128">
        <f t="shared" si="52"/>
        <v>11437.146999999999</v>
      </c>
      <c r="I557" s="122">
        <f t="shared" si="53"/>
        <v>-0.230115543954032</v>
      </c>
      <c r="J557" s="128">
        <f t="shared" si="54"/>
        <v>100.62946112780939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1.9495412844036698E-2</v>
      </c>
      <c r="F558" s="128">
        <f t="shared" si="50"/>
        <v>2.125</v>
      </c>
      <c r="G558" s="122">
        <f t="shared" si="51"/>
        <v>1.9632513256552773E-2</v>
      </c>
      <c r="H558" s="128">
        <f t="shared" si="52"/>
        <v>6760.6130000000003</v>
      </c>
      <c r="I558" s="122">
        <f t="shared" si="53"/>
        <v>-2.0632992298829023E-2</v>
      </c>
      <c r="J558" s="128">
        <f t="shared" si="54"/>
        <v>99.30166652264802</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0.10688073394495412</v>
      </c>
      <c r="F559" s="128">
        <f t="shared" si="50"/>
        <v>11.649999999999999</v>
      </c>
      <c r="G559" s="122">
        <f t="shared" si="51"/>
        <v>0.10660584333745694</v>
      </c>
      <c r="H559" s="128">
        <f t="shared" si="52"/>
        <v>36710.574999999997</v>
      </c>
      <c r="I559" s="122">
        <f t="shared" si="53"/>
        <v>9.7257727160289756E-2</v>
      </c>
      <c r="J559" s="128">
        <f t="shared" si="54"/>
        <v>100.2578569794031</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4.8871559633027514E-2</v>
      </c>
      <c r="F560" s="128">
        <f t="shared" si="50"/>
        <v>5.3269999999999991</v>
      </c>
      <c r="G560" s="122">
        <f t="shared" si="51"/>
        <v>5.4902302255211144E-2</v>
      </c>
      <c r="H560" s="128">
        <f t="shared" si="52"/>
        <v>18906.046999999999</v>
      </c>
      <c r="I560" s="122">
        <f t="shared" si="53"/>
        <v>-0.48409653818544968</v>
      </c>
      <c r="J560" s="128">
        <f t="shared" si="54"/>
        <v>89.015501400742792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1.5073394495412847E-2</v>
      </c>
      <c r="F561" s="128">
        <f t="shared" si="50"/>
        <v>1.6430000000000002</v>
      </c>
      <c r="G561" s="122">
        <f t="shared" si="51"/>
        <v>1.5025627399392495E-2</v>
      </c>
      <c r="H561" s="128">
        <f t="shared" si="52"/>
        <v>5174.1950000000006</v>
      </c>
      <c r="I561" s="122">
        <f t="shared" si="53"/>
        <v>-0.16165391527619946</v>
      </c>
      <c r="J561" s="128">
        <f t="shared" si="54"/>
        <v>100.31790416966071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6.5201834862385316E-2</v>
      </c>
      <c r="F562" s="128">
        <f t="shared" si="50"/>
        <v>7.1070000000000002</v>
      </c>
      <c r="G562" s="122">
        <f t="shared" si="51"/>
        <v>6.4170566677701699E-2</v>
      </c>
      <c r="H562" s="128">
        <f t="shared" si="52"/>
        <v>22097.648000000001</v>
      </c>
      <c r="I562" s="122">
        <f t="shared" si="53"/>
        <v>-0.17597197294910516</v>
      </c>
      <c r="J562" s="128">
        <f t="shared" si="54"/>
        <v>101.60707351995688</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4.3449541284403675E-2</v>
      </c>
      <c r="F563" s="128">
        <f t="shared" si="50"/>
        <v>4.7360000000000007</v>
      </c>
      <c r="G563" s="122">
        <f t="shared" si="51"/>
        <v>4.518618704952404E-2</v>
      </c>
      <c r="H563" s="128">
        <f t="shared" si="52"/>
        <v>15560.225</v>
      </c>
      <c r="I563" s="122">
        <f t="shared" si="53"/>
        <v>-0.12756665766509281</v>
      </c>
      <c r="J563" s="128">
        <f t="shared" si="54"/>
        <v>96.156688850030648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5.8311926605504591E-2</v>
      </c>
      <c r="F564" s="128">
        <f t="shared" si="50"/>
        <v>6.3560000000000008</v>
      </c>
      <c r="G564" s="122">
        <f t="shared" si="51"/>
        <v>5.7736227995283981E-2</v>
      </c>
      <c r="H564" s="128">
        <f t="shared" si="52"/>
        <v>19881.932000000001</v>
      </c>
      <c r="I564" s="122">
        <f t="shared" si="53"/>
        <v>-0.16903327028878704</v>
      </c>
      <c r="J564" s="128">
        <f t="shared" si="54"/>
        <v>100.99711849944136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3.347706422018349E-2</v>
      </c>
      <c r="F565" s="128">
        <f t="shared" si="50"/>
        <v>3.6490000000000005</v>
      </c>
      <c r="G565" s="122">
        <f t="shared" si="51"/>
        <v>3.5902671057446038E-2</v>
      </c>
      <c r="H565" s="128">
        <f t="shared" si="52"/>
        <v>12363.372000000003</v>
      </c>
      <c r="I565" s="122">
        <f t="shared" si="53"/>
        <v>-0.13589726884639</v>
      </c>
      <c r="J565" s="128">
        <f t="shared" si="54"/>
        <v>93.243937663073979</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1.7999999999999999E-2</v>
      </c>
      <c r="F566" s="128">
        <f t="shared" si="50"/>
        <v>1.962</v>
      </c>
      <c r="G566" s="122">
        <f t="shared" si="51"/>
        <v>1.857578159938204E-2</v>
      </c>
      <c r="H566" s="128">
        <f t="shared" si="52"/>
        <v>6396.719000000001</v>
      </c>
      <c r="I566" s="122">
        <f t="shared" si="53"/>
        <v>-0.27617117134629987</v>
      </c>
      <c r="J566" s="128">
        <f t="shared" si="54"/>
        <v>96.900364077271476</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7.3899082568807339E-2</v>
      </c>
      <c r="F567" s="128">
        <f t="shared" si="50"/>
        <v>8.0549999999999997</v>
      </c>
      <c r="G567" s="122">
        <f t="shared" si="51"/>
        <v>8.1762944377653482E-2</v>
      </c>
      <c r="H567" s="128">
        <f t="shared" si="52"/>
        <v>28155.723999999998</v>
      </c>
      <c r="I567" s="122">
        <f t="shared" si="53"/>
        <v>-4.8770005369913876E-2</v>
      </c>
      <c r="J567" s="128">
        <f t="shared" si="54"/>
        <v>90.382120080553989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6.4394495412844033E-2</v>
      </c>
      <c r="F568" s="128">
        <f t="shared" si="50"/>
        <v>7.0190000000000001</v>
      </c>
      <c r="G568" s="122">
        <f t="shared" si="51"/>
        <v>6.9273093698999297E-2</v>
      </c>
      <c r="H568" s="128">
        <f t="shared" si="52"/>
        <v>23854.743999999999</v>
      </c>
      <c r="I568" s="122">
        <f t="shared" si="53"/>
        <v>-0.33987998242070377</v>
      </c>
      <c r="J568" s="128">
        <f t="shared" si="54"/>
        <v>92.957441301303191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1.9724770642201839E-2</v>
      </c>
      <c r="F569" s="128">
        <f t="shared" si="50"/>
        <v>2.1500000000000004</v>
      </c>
      <c r="G569" s="122">
        <f t="shared" si="51"/>
        <v>1.9916386435047249E-2</v>
      </c>
      <c r="H569" s="128">
        <f t="shared" si="52"/>
        <v>6858.3670000000011</v>
      </c>
      <c r="I569" s="122">
        <f t="shared" si="53"/>
        <v>-0.23184952417156579</v>
      </c>
      <c r="J569" s="128">
        <f t="shared" si="54"/>
        <v>99.03789880021499</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8.8899082568807325E-2</v>
      </c>
      <c r="F570" s="128">
        <f t="shared" si="50"/>
        <v>9.6899999999999977</v>
      </c>
      <c r="G570" s="122">
        <f t="shared" si="51"/>
        <v>8.7337512124010502E-2</v>
      </c>
      <c r="H570" s="128">
        <f t="shared" si="52"/>
        <v>30075.371000000006</v>
      </c>
      <c r="I570" s="122">
        <f t="shared" si="53"/>
        <v>0.21786850240266412</v>
      </c>
      <c r="J570" s="128">
        <f t="shared" si="54"/>
        <v>101.78797220898571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9.2972477064220196E-2</v>
      </c>
      <c r="F571" s="128">
        <f t="shared" si="50"/>
        <v>10.134000000000002</v>
      </c>
      <c r="G571" s="122">
        <f t="shared" si="51"/>
        <v>9.2911955000319457E-2</v>
      </c>
      <c r="H571" s="128">
        <f t="shared" si="52"/>
        <v>31994.975000000006</v>
      </c>
      <c r="I571" s="122">
        <f t="shared" si="53"/>
        <v>5.2439946261215328E-2</v>
      </c>
      <c r="J571" s="128">
        <f t="shared" si="54"/>
        <v>100.06513915663547</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2.7623853211009176E-2</v>
      </c>
      <c r="F572" s="128">
        <f t="shared" si="50"/>
        <v>3.0110000000000001</v>
      </c>
      <c r="G572" s="122">
        <f t="shared" si="51"/>
        <v>2.8532698528856596E-2</v>
      </c>
      <c r="H572" s="128">
        <f t="shared" si="52"/>
        <v>9825.4629999999997</v>
      </c>
      <c r="I572" s="122">
        <f t="shared" si="53"/>
        <v>-0.2931464172877018</v>
      </c>
      <c r="J572" s="128">
        <f t="shared" si="54"/>
        <v>96.814723581338598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0.16621100917431195</v>
      </c>
      <c r="F573" s="128">
        <f t="shared" si="50"/>
        <v>18.117000000000001</v>
      </c>
      <c r="G573" s="122">
        <f t="shared" si="51"/>
        <v>0.17573269388252924</v>
      </c>
      <c r="H573" s="128">
        <f t="shared" si="52"/>
        <v>60514.959000000003</v>
      </c>
      <c r="I573" s="122">
        <f t="shared" si="53"/>
        <v>-0.22462724310426219</v>
      </c>
      <c r="J573" s="128">
        <f t="shared" si="54"/>
        <v>94.581722673310765</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0.14689908256880735</v>
      </c>
      <c r="F574" s="128">
        <f t="shared" si="50"/>
        <v>16.012</v>
      </c>
      <c r="G574" s="122">
        <f t="shared" si="51"/>
        <v>0.14809213086381035</v>
      </c>
      <c r="H574" s="128">
        <f t="shared" si="52"/>
        <v>50996.71</v>
      </c>
      <c r="I574" s="122">
        <f t="shared" si="53"/>
        <v>-0.12223874673029499</v>
      </c>
      <c r="J574" s="128">
        <f t="shared" si="54"/>
        <v>99.194387785465693</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3.4449541284403674E-2</v>
      </c>
      <c r="F575" s="128">
        <f t="shared" si="50"/>
        <v>3.7550000000000003</v>
      </c>
      <c r="G575" s="122">
        <f t="shared" si="51"/>
        <v>3.464457338002893E-2</v>
      </c>
      <c r="H575" s="128">
        <f t="shared" si="52"/>
        <v>11930.136000000002</v>
      </c>
      <c r="I575" s="122">
        <f t="shared" si="53"/>
        <v>-8.648835851870959E-2</v>
      </c>
      <c r="J575" s="128">
        <f t="shared" si="54"/>
        <v>99.437048643994316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3.2990825688073398E-2</v>
      </c>
      <c r="F576" s="128">
        <f t="shared" si="50"/>
        <v>3.5960000000000001</v>
      </c>
      <c r="G576" s="122">
        <f t="shared" si="51"/>
        <v>3.3296336951660781E-2</v>
      </c>
      <c r="H576" s="128">
        <f t="shared" si="52"/>
        <v>11465.860000000002</v>
      </c>
      <c r="I576" s="122">
        <f t="shared" si="53"/>
        <v>-0.27193049143610681</v>
      </c>
      <c r="J576" s="128">
        <f t="shared" si="54"/>
        <v>99.08244782592476</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2.9431192660550463E-2</v>
      </c>
      <c r="F577" s="128">
        <f t="shared" si="50"/>
        <v>3.2080000000000006</v>
      </c>
      <c r="G577" s="122">
        <f t="shared" si="51"/>
        <v>3.0939469970205424E-2</v>
      </c>
      <c r="H577" s="128">
        <f t="shared" si="52"/>
        <v>10654.253999999999</v>
      </c>
      <c r="I577" s="122">
        <f t="shared" si="53"/>
        <v>-0.35271368418107268</v>
      </c>
      <c r="J577" s="128">
        <f t="shared" si="54"/>
        <v>95.125070626266634</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0.10403669724770642</v>
      </c>
      <c r="F578" s="128">
        <f t="shared" si="50"/>
        <v>11.34</v>
      </c>
      <c r="G578" s="122">
        <f t="shared" si="51"/>
        <v>0.10829616852229364</v>
      </c>
      <c r="H578" s="128">
        <f t="shared" si="52"/>
        <v>37292.651999999995</v>
      </c>
      <c r="I578" s="122">
        <f t="shared" si="53"/>
        <v>6.9457670299123794E-2</v>
      </c>
      <c r="J578" s="128">
        <f t="shared" si="54"/>
        <v>96.066831049788831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3.4724770642201835E-2</v>
      </c>
      <c r="F579" s="128">
        <f t="shared" si="50"/>
        <v>3.7850000000000001</v>
      </c>
      <c r="G579" s="122">
        <f t="shared" si="51"/>
        <v>3.4865689195546494E-2</v>
      </c>
      <c r="H579" s="128">
        <f t="shared" si="52"/>
        <v>12006.279</v>
      </c>
      <c r="I579" s="122">
        <f t="shared" si="53"/>
        <v>-0.17535671565237426</v>
      </c>
      <c r="J579" s="128">
        <f t="shared" si="54"/>
        <v>99.595824558194423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2.8486238532110096E-2</v>
      </c>
      <c r="F580" s="128">
        <f t="shared" si="50"/>
        <v>3.1050000000000004</v>
      </c>
      <c r="G580" s="122">
        <f t="shared" si="51"/>
        <v>2.8176014496541387E-2</v>
      </c>
      <c r="H580" s="128">
        <f t="shared" si="52"/>
        <v>9702.6359999999986</v>
      </c>
      <c r="I580" s="122">
        <f t="shared" si="53"/>
        <v>0.28047859977121742</v>
      </c>
      <c r="J580" s="128">
        <f t="shared" si="54"/>
        <v>101.10102170627002</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2.8211009174311928E-2</v>
      </c>
      <c r="F581" s="128">
        <f t="shared" si="50"/>
        <v>3.0750000000000002</v>
      </c>
      <c r="G581" s="122">
        <f t="shared" si="51"/>
        <v>2.9380197352754982E-2</v>
      </c>
      <c r="H581" s="128">
        <f t="shared" si="52"/>
        <v>10117.306</v>
      </c>
      <c r="I581" s="122">
        <f t="shared" si="53"/>
        <v>-0.23656290435153132</v>
      </c>
      <c r="J581" s="128">
        <f t="shared" si="54"/>
        <v>96.020489023932925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3.7211009174311922E-2</v>
      </c>
      <c r="F582" s="128">
        <f t="shared" si="50"/>
        <v>4.0559999999999992</v>
      </c>
      <c r="G582" s="122">
        <f t="shared" si="51"/>
        <v>3.5764907450966721E-2</v>
      </c>
      <c r="H582" s="128">
        <f t="shared" si="52"/>
        <v>12315.931999999997</v>
      </c>
      <c r="I582" s="122">
        <f t="shared" si="53"/>
        <v>-0.1565896825424376</v>
      </c>
      <c r="J582" s="128">
        <f t="shared" si="54"/>
        <v>104.04335374089193</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1.3247706422018351E-2</v>
      </c>
      <c r="F583" s="128">
        <f t="shared" si="50"/>
        <v>1.4440000000000002</v>
      </c>
      <c r="G583" s="122">
        <f t="shared" si="51"/>
        <v>1.3802888273250513E-2</v>
      </c>
      <c r="H583" s="128">
        <f t="shared" si="52"/>
        <v>4753.1350000000002</v>
      </c>
      <c r="I583" s="122">
        <f t="shared" si="53"/>
        <v>-0.29105332282942464</v>
      </c>
      <c r="J583" s="128">
        <f t="shared" si="54"/>
        <v>95.977784937170824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1.0201834862385323E-2</v>
      </c>
      <c r="F584" s="128">
        <f t="shared" si="50"/>
        <v>1.1120000000000001</v>
      </c>
      <c r="G584" s="122">
        <f t="shared" si="51"/>
        <v>1.1048522177501319E-2</v>
      </c>
      <c r="H584" s="128">
        <f t="shared" si="52"/>
        <v>3804.6469999999995</v>
      </c>
      <c r="I584" s="122">
        <f t="shared" si="53"/>
        <v>-0.49378764547708898</v>
      </c>
      <c r="J584" s="128">
        <f t="shared" si="54"/>
        <v>92.336646462635969</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2.2880733944954136E-2</v>
      </c>
      <c r="F585" s="128">
        <f t="shared" ref="F585:F648" si="56">SUMPRODUCT($K$2:$AI$2,$K585:$AI585)</f>
        <v>2.4940000000000007</v>
      </c>
      <c r="G585" s="122">
        <f t="shared" ref="G585:G648" si="57">SUMPRODUCT($K$3:$AI$3,$K585:$AI585)/$J$3</f>
        <v>2.3674510248055808E-2</v>
      </c>
      <c r="H585" s="128">
        <f t="shared" ref="H585:H648" si="58">SUMPRODUCT($K$3:$AI$3,$K585:$AI585)</f>
        <v>8152.5070000000014</v>
      </c>
      <c r="I585" s="122">
        <f t="shared" ref="I585:I648" si="59">CORREL($K$4:$AI$4,$K585:$AI585)</f>
        <v>-0.40308464496355917</v>
      </c>
      <c r="J585" s="128">
        <f t="shared" si="54"/>
        <v>96.647126826343282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0.16807339449541284</v>
      </c>
      <c r="F586" s="128">
        <f t="shared" si="56"/>
        <v>18.32</v>
      </c>
      <c r="G586" s="122">
        <f t="shared" si="57"/>
        <v>0.18305186462925213</v>
      </c>
      <c r="H586" s="128">
        <f t="shared" si="58"/>
        <v>63035.374000000003</v>
      </c>
      <c r="I586" s="122">
        <f t="shared" si="59"/>
        <v>-0.41959375457335163</v>
      </c>
      <c r="J586" s="128">
        <f t="shared" ref="J586:J649" si="60">$E586/$G586*100</f>
        <v>91.817362710739786</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2.5798165137614681E-2</v>
      </c>
      <c r="F587" s="128">
        <f t="shared" si="56"/>
        <v>2.8120000000000003</v>
      </c>
      <c r="G587" s="122">
        <f t="shared" si="57"/>
        <v>2.5837305943233503E-2</v>
      </c>
      <c r="H587" s="128">
        <f t="shared" si="58"/>
        <v>8897.2830000000031</v>
      </c>
      <c r="I587" s="122">
        <f t="shared" si="59"/>
        <v>-0.22249830811148924</v>
      </c>
      <c r="J587" s="128">
        <f t="shared" si="60"/>
        <v>99.848510499876355</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7.0376146788990818E-2</v>
      </c>
      <c r="F588" s="128">
        <f t="shared" si="56"/>
        <v>7.6709999999999994</v>
      </c>
      <c r="G588" s="122">
        <f t="shared" si="57"/>
        <v>6.956192102405058E-2</v>
      </c>
      <c r="H588" s="128">
        <f t="shared" si="58"/>
        <v>23954.204000000009</v>
      </c>
      <c r="I588" s="122">
        <f t="shared" si="59"/>
        <v>-0.10320292045963524</v>
      </c>
      <c r="J588" s="128">
        <f t="shared" si="60"/>
        <v>101.170505001808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4.3100917431192667E-2</v>
      </c>
      <c r="F589" s="128">
        <f t="shared" si="56"/>
        <v>4.6980000000000004</v>
      </c>
      <c r="G589" s="122">
        <f t="shared" si="57"/>
        <v>4.4644062284018377E-2</v>
      </c>
      <c r="H589" s="128">
        <f t="shared" si="58"/>
        <v>15373.54</v>
      </c>
      <c r="I589" s="122">
        <f t="shared" si="59"/>
        <v>-0.2179485353415522</v>
      </c>
      <c r="J589" s="128">
        <f t="shared" si="60"/>
        <v>96.543448839828983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0.40282568807339453</v>
      </c>
      <c r="F590" s="128">
        <f t="shared" si="56"/>
        <v>43.908000000000001</v>
      </c>
      <c r="G590" s="122">
        <f t="shared" si="57"/>
        <v>0.387629722556177</v>
      </c>
      <c r="H590" s="128">
        <f t="shared" si="58"/>
        <v>133483.39600000001</v>
      </c>
      <c r="I590" s="122">
        <f t="shared" si="59"/>
        <v>0.43927221291035479</v>
      </c>
      <c r="J590" s="128">
        <f t="shared" si="60"/>
        <v>103.92022712216431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0.43321100917431193</v>
      </c>
      <c r="F591" s="128">
        <f t="shared" si="56"/>
        <v>47.22</v>
      </c>
      <c r="G591" s="122">
        <f t="shared" si="57"/>
        <v>0.41128535129138866</v>
      </c>
      <c r="H591" s="128">
        <f t="shared" si="58"/>
        <v>141629.40100000001</v>
      </c>
      <c r="I591" s="122">
        <f t="shared" si="59"/>
        <v>6.4000556061177757E-2</v>
      </c>
      <c r="J591" s="128">
        <f t="shared" si="60"/>
        <v>105.3310087057755</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0.24168807339449541</v>
      </c>
      <c r="F592" s="128">
        <f t="shared" si="56"/>
        <v>26.344000000000001</v>
      </c>
      <c r="G592" s="122">
        <f t="shared" si="57"/>
        <v>0.24542808356419776</v>
      </c>
      <c r="H592" s="128">
        <f t="shared" si="58"/>
        <v>84515.124000000011</v>
      </c>
      <c r="I592" s="122">
        <f t="shared" si="59"/>
        <v>0.28732840675928162</v>
      </c>
      <c r="J592" s="128">
        <f t="shared" si="60"/>
        <v>98.476127867932419</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0.29992660550458716</v>
      </c>
      <c r="F593" s="128">
        <f t="shared" si="56"/>
        <v>32.692</v>
      </c>
      <c r="G593" s="122">
        <f t="shared" si="57"/>
        <v>0.30422734770210069</v>
      </c>
      <c r="H593" s="128">
        <f t="shared" si="58"/>
        <v>104763.12099999998</v>
      </c>
      <c r="I593" s="122">
        <f t="shared" si="59"/>
        <v>-0.21548662149908743</v>
      </c>
      <c r="J593" s="128">
        <f t="shared" si="60"/>
        <v>98.586339384017236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0.1987981651376147</v>
      </c>
      <c r="F594" s="128">
        <f t="shared" si="56"/>
        <v>21.669</v>
      </c>
      <c r="G594" s="122">
        <f t="shared" si="57"/>
        <v>0.23621263917202445</v>
      </c>
      <c r="H594" s="128">
        <f t="shared" si="58"/>
        <v>81341.712</v>
      </c>
      <c r="I594" s="122">
        <f t="shared" si="59"/>
        <v>-0.133518469697539</v>
      </c>
      <c r="J594" s="128">
        <f t="shared" si="60"/>
        <v>84.160680746993279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0.34831192660550453</v>
      </c>
      <c r="F595" s="128">
        <f t="shared" si="56"/>
        <v>37.965999999999994</v>
      </c>
      <c r="G595" s="122">
        <f t="shared" si="57"/>
        <v>0.33809391679589262</v>
      </c>
      <c r="H595" s="128">
        <f t="shared" si="58"/>
        <v>116425.345</v>
      </c>
      <c r="I595" s="122">
        <f t="shared" si="59"/>
        <v>0.40179128695990962</v>
      </c>
      <c r="J595" s="128">
        <f t="shared" si="60"/>
        <v>103.02224006466834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0.39033027522935781</v>
      </c>
      <c r="F596" s="128">
        <f t="shared" si="56"/>
        <v>42.545999999999999</v>
      </c>
      <c r="G596" s="122">
        <f t="shared" si="57"/>
        <v>0.44136792233663796</v>
      </c>
      <c r="H596" s="128">
        <f t="shared" si="58"/>
        <v>151988.57499999998</v>
      </c>
      <c r="I596" s="122">
        <f t="shared" si="59"/>
        <v>-0.27722758123159591</v>
      </c>
      <c r="J596" s="128">
        <f t="shared" si="60"/>
        <v>88.436484727507462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0.59487155963302762</v>
      </c>
      <c r="F597" s="128">
        <f t="shared" si="56"/>
        <v>64.841000000000008</v>
      </c>
      <c r="G597" s="122">
        <f t="shared" si="57"/>
        <v>0.61338915024480345</v>
      </c>
      <c r="H597" s="128">
        <f t="shared" si="58"/>
        <v>211225.46100000001</v>
      </c>
      <c r="I597" s="122">
        <f t="shared" si="59"/>
        <v>-0.14366009935135388</v>
      </c>
      <c r="J597" s="128">
        <f t="shared" si="60"/>
        <v>96.981102354942948</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0.11553211009174312</v>
      </c>
      <c r="F598" s="128">
        <f t="shared" si="56"/>
        <v>12.593</v>
      </c>
      <c r="G598" s="122">
        <f t="shared" si="57"/>
        <v>0.16665503342451751</v>
      </c>
      <c r="H598" s="128">
        <f t="shared" si="58"/>
        <v>57388.994000000006</v>
      </c>
      <c r="I598" s="122">
        <f t="shared" si="59"/>
        <v>-0.23843834275633521</v>
      </c>
      <c r="J598" s="128">
        <f t="shared" si="60"/>
        <v>69.324104839636107</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0.11691743119266054</v>
      </c>
      <c r="F599" s="128">
        <f t="shared" si="56"/>
        <v>12.744</v>
      </c>
      <c r="G599" s="122">
        <f t="shared" si="57"/>
        <v>9.3816984068905054E-2</v>
      </c>
      <c r="H599" s="128">
        <f t="shared" si="58"/>
        <v>32306.629000000004</v>
      </c>
      <c r="I599" s="122">
        <f t="shared" si="59"/>
        <v>0.24925322965815166</v>
      </c>
      <c r="J599" s="128">
        <f t="shared" si="60"/>
        <v>124.62288396180917</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4.2477064220183477E-2</v>
      </c>
      <c r="F600" s="128">
        <f t="shared" si="56"/>
        <v>4.629999999999999</v>
      </c>
      <c r="G600" s="122">
        <f t="shared" si="57"/>
        <v>3.6433200332212402E-2</v>
      </c>
      <c r="H600" s="128">
        <f t="shared" si="58"/>
        <v>12546.063999999998</v>
      </c>
      <c r="I600" s="122">
        <f t="shared" si="59"/>
        <v>2.5193689082049178E-2</v>
      </c>
      <c r="J600" s="128">
        <f t="shared" si="60"/>
        <v>116.58889099189949</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1.2174311926605504E-2</v>
      </c>
      <c r="F601" s="128">
        <f t="shared" si="56"/>
        <v>1.327</v>
      </c>
      <c r="G601" s="122">
        <f t="shared" si="57"/>
        <v>8.233184650857539E-3</v>
      </c>
      <c r="H601" s="128">
        <f t="shared" si="58"/>
        <v>2835.1630000000005</v>
      </c>
      <c r="I601" s="122">
        <f t="shared" si="59"/>
        <v>0.37646723473749333</v>
      </c>
      <c r="J601" s="128">
        <f t="shared" si="60"/>
        <v>147.86880706407419</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2.2990825688073396E-2</v>
      </c>
      <c r="F602" s="128">
        <f t="shared" si="56"/>
        <v>2.5060000000000002</v>
      </c>
      <c r="G602" s="122">
        <f t="shared" si="57"/>
        <v>1.7824119085370457E-2</v>
      </c>
      <c r="H602" s="128">
        <f t="shared" si="58"/>
        <v>6137.8779999999997</v>
      </c>
      <c r="I602" s="122">
        <f t="shared" si="59"/>
        <v>0.12233724680078169</v>
      </c>
      <c r="J602" s="128">
        <f t="shared" si="60"/>
        <v>128.98716384218747</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7.3834862385321096E-2</v>
      </c>
      <c r="F603" s="128">
        <f t="shared" si="56"/>
        <v>8.048</v>
      </c>
      <c r="G603" s="122">
        <f t="shared" si="57"/>
        <v>7.941962144047765E-2</v>
      </c>
      <c r="H603" s="128">
        <f t="shared" si="58"/>
        <v>27348.782000000003</v>
      </c>
      <c r="I603" s="122">
        <f t="shared" si="59"/>
        <v>0.1497174104172668</v>
      </c>
      <c r="J603" s="128">
        <f t="shared" si="60"/>
        <v>92.968036168061886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1.7899082568807342E-2</v>
      </c>
      <c r="F604" s="128">
        <f t="shared" si="56"/>
        <v>1.9510000000000003</v>
      </c>
      <c r="G604" s="122">
        <f t="shared" si="57"/>
        <v>1.7664953333449491E-2</v>
      </c>
      <c r="H604" s="128">
        <f t="shared" si="58"/>
        <v>6083.0680000000002</v>
      </c>
      <c r="I604" s="122">
        <f t="shared" si="59"/>
        <v>0.26352679694275949</v>
      </c>
      <c r="J604" s="128">
        <f t="shared" si="60"/>
        <v>101.32538836043521</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1.7577981651376147E-2</v>
      </c>
      <c r="F605" s="128">
        <f t="shared" si="56"/>
        <v>1.9159999999999999</v>
      </c>
      <c r="G605" s="122">
        <f t="shared" si="57"/>
        <v>2.6396654063503677E-2</v>
      </c>
      <c r="H605" s="128">
        <f t="shared" si="58"/>
        <v>9089.8989999999994</v>
      </c>
      <c r="I605" s="122">
        <f t="shared" si="59"/>
        <v>-0.2139893047042476</v>
      </c>
      <c r="J605" s="128">
        <f t="shared" si="60"/>
        <v>66.591703664744657</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1.4568807339449543E-2</v>
      </c>
      <c r="F606" s="128">
        <f t="shared" si="56"/>
        <v>1.5880000000000001</v>
      </c>
      <c r="G606" s="122">
        <f t="shared" si="57"/>
        <v>1.9460886635420116E-2</v>
      </c>
      <c r="H606" s="128">
        <f t="shared" si="58"/>
        <v>6701.5119999999997</v>
      </c>
      <c r="I606" s="122">
        <f t="shared" si="59"/>
        <v>-0.38918096863838736</v>
      </c>
      <c r="J606" s="128">
        <f t="shared" si="60"/>
        <v>74.861991708709397</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2.0275229357798168E-2</v>
      </c>
      <c r="F607" s="128">
        <f t="shared" si="56"/>
        <v>2.2100000000000004</v>
      </c>
      <c r="G607" s="122">
        <f t="shared" si="57"/>
        <v>3.0477613413947117E-2</v>
      </c>
      <c r="H607" s="128">
        <f t="shared" si="58"/>
        <v>10495.210000000001</v>
      </c>
      <c r="I607" s="122">
        <f t="shared" si="59"/>
        <v>-0.26677293040874439</v>
      </c>
      <c r="J607" s="128">
        <f t="shared" si="60"/>
        <v>66.524990268824169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2.1073394495412841E-2</v>
      </c>
      <c r="F608" s="128">
        <f t="shared" si="56"/>
        <v>2.2969999999999997</v>
      </c>
      <c r="G608" s="122">
        <f t="shared" si="57"/>
        <v>2.5510041875025407E-2</v>
      </c>
      <c r="H608" s="128">
        <f t="shared" si="58"/>
        <v>8784.5869999999995</v>
      </c>
      <c r="I608" s="122">
        <f t="shared" si="59"/>
        <v>-0.40409061506365912</v>
      </c>
      <c r="J608" s="128">
        <f t="shared" si="60"/>
        <v>82.608231686377238</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2.3100917431192663E-2</v>
      </c>
      <c r="F609" s="128">
        <f t="shared" si="56"/>
        <v>2.5180000000000002</v>
      </c>
      <c r="G609" s="122">
        <f t="shared" si="57"/>
        <v>2.279926994581221E-2</v>
      </c>
      <c r="H609" s="128">
        <f t="shared" si="58"/>
        <v>7851.1110000000008</v>
      </c>
      <c r="I609" s="122">
        <f t="shared" si="59"/>
        <v>-0.38217151339933414</v>
      </c>
      <c r="J609" s="128">
        <f t="shared" si="60"/>
        <v>101.3230576509572</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1.0807339449541289E-2</v>
      </c>
      <c r="F610" s="128">
        <f t="shared" si="56"/>
        <v>1.1780000000000004</v>
      </c>
      <c r="G610" s="122">
        <f t="shared" si="57"/>
        <v>1.1911542638765473E-2</v>
      </c>
      <c r="H610" s="128">
        <f t="shared" si="58"/>
        <v>4101.8350000000009</v>
      </c>
      <c r="I610" s="122">
        <f t="shared" si="59"/>
        <v>-0.4030274363800897</v>
      </c>
      <c r="J610" s="128">
        <f t="shared" si="60"/>
        <v>90.729973247708358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7.4165137614678897E-2</v>
      </c>
      <c r="F611" s="128">
        <f t="shared" si="56"/>
        <v>8.0839999999999996</v>
      </c>
      <c r="G611" s="122">
        <f t="shared" si="57"/>
        <v>7.957349328315301E-2</v>
      </c>
      <c r="H611" s="128">
        <f t="shared" si="58"/>
        <v>27401.769000000004</v>
      </c>
      <c r="I611" s="122">
        <f t="shared" si="59"/>
        <v>-0.44882206305328481</v>
      </c>
      <c r="J611" s="128">
        <f t="shared" si="60"/>
        <v>93.203320043737293</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2.3522935779816515E-2</v>
      </c>
      <c r="F612" s="128">
        <f t="shared" si="56"/>
        <v>2.5640000000000001</v>
      </c>
      <c r="G612" s="122">
        <f t="shared" si="57"/>
        <v>2.3498257627236774E-2</v>
      </c>
      <c r="H612" s="128">
        <f t="shared" si="58"/>
        <v>8091.813000000001</v>
      </c>
      <c r="I612" s="122">
        <f t="shared" si="59"/>
        <v>-0.38943706537447781</v>
      </c>
      <c r="J612" s="128">
        <f t="shared" si="60"/>
        <v>100.10502120187472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3.7853211009174312E-2</v>
      </c>
      <c r="F613" s="128">
        <f t="shared" si="56"/>
        <v>4.1260000000000003</v>
      </c>
      <c r="G613" s="122">
        <f t="shared" si="57"/>
        <v>4.1766362332224027E-2</v>
      </c>
      <c r="H613" s="128">
        <f t="shared" si="58"/>
        <v>14382.581000000002</v>
      </c>
      <c r="I613" s="122">
        <f t="shared" si="59"/>
        <v>-0.36649114205517502</v>
      </c>
      <c r="J613" s="128">
        <f t="shared" si="60"/>
        <v>90.630854341771112</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2.5082568807339448E-2</v>
      </c>
      <c r="F614" s="128">
        <f t="shared" si="56"/>
        <v>2.734</v>
      </c>
      <c r="G614" s="122">
        <f t="shared" si="57"/>
        <v>2.7651075334390374E-2</v>
      </c>
      <c r="H614" s="128">
        <f t="shared" si="58"/>
        <v>9521.8690000000006</v>
      </c>
      <c r="I614" s="122">
        <f t="shared" si="59"/>
        <v>-0.42493204638437754</v>
      </c>
      <c r="J614" s="128">
        <f t="shared" si="60"/>
        <v>90.711006729433024</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2.6266055045871563E-2</v>
      </c>
      <c r="F615" s="128">
        <f t="shared" si="56"/>
        <v>2.8630000000000004</v>
      </c>
      <c r="G615" s="122">
        <f t="shared" si="57"/>
        <v>2.9886298561380892E-2</v>
      </c>
      <c r="H615" s="128">
        <f t="shared" si="58"/>
        <v>10291.586000000001</v>
      </c>
      <c r="I615" s="122">
        <f t="shared" si="59"/>
        <v>-0.43961400254153199</v>
      </c>
      <c r="J615" s="128">
        <f t="shared" si="60"/>
        <v>87.886611290876246</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2.4091743119266058E-2</v>
      </c>
      <c r="F616" s="128">
        <f t="shared" si="56"/>
        <v>2.6260000000000003</v>
      </c>
      <c r="G616" s="122">
        <f t="shared" si="57"/>
        <v>2.6913104966343169E-2</v>
      </c>
      <c r="H616" s="128">
        <f t="shared" si="58"/>
        <v>9267.7430000000004</v>
      </c>
      <c r="I616" s="122">
        <f t="shared" si="59"/>
        <v>-0.39930105233638141</v>
      </c>
      <c r="J616" s="128">
        <f t="shared" si="60"/>
        <v>89.516773145999196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2.0220183486238535E-2</v>
      </c>
      <c r="F617" s="128">
        <f t="shared" si="56"/>
        <v>2.2040000000000002</v>
      </c>
      <c r="G617" s="122">
        <f t="shared" si="57"/>
        <v>2.1564035103003278E-2</v>
      </c>
      <c r="H617" s="128">
        <f t="shared" si="58"/>
        <v>7425.7480000000032</v>
      </c>
      <c r="I617" s="122">
        <f t="shared" si="59"/>
        <v>-0.46588149504599091</v>
      </c>
      <c r="J617" s="128">
        <f t="shared" si="60"/>
        <v>93.768088345499024</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2.1229357798165139E-2</v>
      </c>
      <c r="F618" s="128">
        <f t="shared" si="56"/>
        <v>2.3140000000000001</v>
      </c>
      <c r="G618" s="122">
        <f t="shared" si="57"/>
        <v>2.2848436801235928E-2</v>
      </c>
      <c r="H618" s="128">
        <f t="shared" si="58"/>
        <v>7868.0420000000013</v>
      </c>
      <c r="I618" s="122">
        <f t="shared" si="59"/>
        <v>-0.44403569205391585</v>
      </c>
      <c r="J618" s="128">
        <f t="shared" si="60"/>
        <v>92.913830310775538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4.5816513761467899E-2</v>
      </c>
      <c r="F619" s="128">
        <f t="shared" si="56"/>
        <v>4.9940000000000007</v>
      </c>
      <c r="G619" s="122">
        <f t="shared" si="57"/>
        <v>5.4830769141416782E-2</v>
      </c>
      <c r="H619" s="128">
        <f t="shared" si="58"/>
        <v>18881.414000000001</v>
      </c>
      <c r="I619" s="122">
        <f t="shared" si="59"/>
        <v>-0.21423561213881945</v>
      </c>
      <c r="J619" s="128">
        <f t="shared" si="60"/>
        <v>83.559859689912855</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0.15188073394495416</v>
      </c>
      <c r="F620" s="128">
        <f t="shared" si="56"/>
        <v>16.555000000000003</v>
      </c>
      <c r="G620" s="122">
        <f t="shared" si="57"/>
        <v>0.14454765970298353</v>
      </c>
      <c r="H620" s="128">
        <f t="shared" si="58"/>
        <v>49776.143000000004</v>
      </c>
      <c r="I620" s="122">
        <f t="shared" si="59"/>
        <v>-0.11211233774379412</v>
      </c>
      <c r="J620" s="128">
        <f t="shared" si="60"/>
        <v>105.07311862194008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0.10203669724770642</v>
      </c>
      <c r="F621" s="128">
        <f t="shared" si="56"/>
        <v>11.122</v>
      </c>
      <c r="G621" s="122">
        <f t="shared" si="57"/>
        <v>9.439453708059635E-2</v>
      </c>
      <c r="H621" s="128">
        <f t="shared" si="58"/>
        <v>32505.513999999996</v>
      </c>
      <c r="I621" s="122">
        <f t="shared" si="59"/>
        <v>-0.12437482514532125</v>
      </c>
      <c r="J621" s="128">
        <f t="shared" si="60"/>
        <v>108.09597716506094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3.1477064220183495E-2</v>
      </c>
      <c r="F622" s="128">
        <f t="shared" si="56"/>
        <v>3.4310000000000009</v>
      </c>
      <c r="G622" s="122">
        <f t="shared" si="57"/>
        <v>3.6928748569802362E-2</v>
      </c>
      <c r="H622" s="128">
        <f t="shared" si="58"/>
        <v>12716.710000000001</v>
      </c>
      <c r="I622" s="122">
        <f t="shared" si="59"/>
        <v>-0.4112280322256176</v>
      </c>
      <c r="J622" s="128">
        <f t="shared" si="60"/>
        <v>85.237289210290598</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0.13912844036697247</v>
      </c>
      <c r="F623" s="128">
        <f t="shared" si="56"/>
        <v>15.165000000000001</v>
      </c>
      <c r="G623" s="122">
        <f t="shared" si="57"/>
        <v>0.13815567810243989</v>
      </c>
      <c r="H623" s="128">
        <f t="shared" si="58"/>
        <v>47575.012999999999</v>
      </c>
      <c r="I623" s="122">
        <f t="shared" si="59"/>
        <v>0.3821406772604386</v>
      </c>
      <c r="J623" s="128">
        <f t="shared" si="60"/>
        <v>100.70410588829458</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0.12232110091743119</v>
      </c>
      <c r="F624" s="128">
        <f t="shared" si="56"/>
        <v>13.333</v>
      </c>
      <c r="G624" s="122">
        <f t="shared" si="57"/>
        <v>0.12578277838760824</v>
      </c>
      <c r="H624" s="128">
        <f t="shared" si="58"/>
        <v>43314.305999999997</v>
      </c>
      <c r="I624" s="122">
        <f t="shared" si="59"/>
        <v>0.19781742462471233</v>
      </c>
      <c r="J624" s="128">
        <f t="shared" si="60"/>
        <v>97.247892346987555</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4.2669724770642202E-2</v>
      </c>
      <c r="F625" s="128">
        <f t="shared" si="56"/>
        <v>4.6509999999999998</v>
      </c>
      <c r="G625" s="122">
        <f t="shared" si="57"/>
        <v>4.2300579629339238E-2</v>
      </c>
      <c r="H625" s="128">
        <f t="shared" si="58"/>
        <v>14566.543000000001</v>
      </c>
      <c r="I625" s="122">
        <f t="shared" si="59"/>
        <v>4.7205997644746173E-2</v>
      </c>
      <c r="J625" s="128">
        <f t="shared" si="60"/>
        <v>100.87267159111674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6.5064220183486232E-2</v>
      </c>
      <c r="F626" s="128">
        <f t="shared" si="56"/>
        <v>7.0919999999999996</v>
      </c>
      <c r="G626" s="122">
        <f t="shared" si="57"/>
        <v>6.463494096260286E-2</v>
      </c>
      <c r="H626" s="128">
        <f t="shared" si="58"/>
        <v>22257.558999999997</v>
      </c>
      <c r="I626" s="122">
        <f t="shared" si="59"/>
        <v>0.37400167433414017</v>
      </c>
      <c r="J626" s="128">
        <f t="shared" si="60"/>
        <v>100.66415968590697</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0.23580733944954127</v>
      </c>
      <c r="F627" s="128">
        <f t="shared" si="56"/>
        <v>25.702999999999999</v>
      </c>
      <c r="G627" s="122">
        <f t="shared" si="57"/>
        <v>0.24879962132431946</v>
      </c>
      <c r="H627" s="128">
        <f t="shared" si="58"/>
        <v>85676.14</v>
      </c>
      <c r="I627" s="122">
        <f t="shared" si="59"/>
        <v>0.16948871807134139</v>
      </c>
      <c r="J627" s="128">
        <f t="shared" si="60"/>
        <v>94.778013806603724</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3.0788990825688072E-2</v>
      </c>
      <c r="F628" s="128">
        <f t="shared" si="56"/>
        <v>3.3559999999999999</v>
      </c>
      <c r="G628" s="122">
        <f t="shared" si="57"/>
        <v>3.8512791920036711E-2</v>
      </c>
      <c r="H628" s="128">
        <f t="shared" si="58"/>
        <v>13262.188000000002</v>
      </c>
      <c r="I628" s="122">
        <f t="shared" si="59"/>
        <v>-0.33192125432809749</v>
      </c>
      <c r="J628" s="128">
        <f t="shared" si="60"/>
        <v>79.944842455500492</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0.29378899082568805</v>
      </c>
      <c r="F629" s="128">
        <f t="shared" si="56"/>
        <v>32.022999999999996</v>
      </c>
      <c r="G629" s="122">
        <f t="shared" si="57"/>
        <v>0.29666453806794085</v>
      </c>
      <c r="H629" s="128">
        <f t="shared" si="58"/>
        <v>102158.80699999997</v>
      </c>
      <c r="I629" s="122">
        <f t="shared" si="59"/>
        <v>0.39294731871646399</v>
      </c>
      <c r="J629" s="128">
        <f t="shared" si="60"/>
        <v>99.030707457999483</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2.9495412844036697E-2</v>
      </c>
      <c r="F630" s="128">
        <f t="shared" si="56"/>
        <v>3.2149999999999999</v>
      </c>
      <c r="G630" s="122">
        <f t="shared" si="57"/>
        <v>3.0581069700718447E-2</v>
      </c>
      <c r="H630" s="128">
        <f t="shared" si="58"/>
        <v>10530.836000000003</v>
      </c>
      <c r="I630" s="122">
        <f t="shared" si="59"/>
        <v>2.3007807502163028E-2</v>
      </c>
      <c r="J630" s="128">
        <f t="shared" si="60"/>
        <v>96.449905554951059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9.3963302752293587E-2</v>
      </c>
      <c r="F631" s="128">
        <f t="shared" si="56"/>
        <v>10.242000000000001</v>
      </c>
      <c r="G631" s="122">
        <f t="shared" si="57"/>
        <v>9.4037609116094309E-2</v>
      </c>
      <c r="H631" s="128">
        <f t="shared" si="58"/>
        <v>32382.603000000003</v>
      </c>
      <c r="I631" s="122">
        <f t="shared" si="59"/>
        <v>0.17081427745794342</v>
      </c>
      <c r="J631" s="128">
        <f t="shared" si="60"/>
        <v>99.920982291554239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0.23855963302752295</v>
      </c>
      <c r="F632" s="128">
        <f t="shared" si="56"/>
        <v>26.003</v>
      </c>
      <c r="G632" s="122">
        <f t="shared" si="57"/>
        <v>0.25842952392568203</v>
      </c>
      <c r="H632" s="128">
        <f t="shared" si="58"/>
        <v>88992.274000000019</v>
      </c>
      <c r="I632" s="122">
        <f t="shared" si="59"/>
        <v>-3.6426742566250385E-2</v>
      </c>
      <c r="J632" s="128">
        <f t="shared" si="60"/>
        <v>92.311292225313551</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3.1220183486238538E-2</v>
      </c>
      <c r="F633" s="128">
        <f t="shared" si="56"/>
        <v>3.4030000000000005</v>
      </c>
      <c r="G633" s="122">
        <f t="shared" si="57"/>
        <v>2.8205222471962318E-2</v>
      </c>
      <c r="H633" s="128">
        <f t="shared" si="58"/>
        <v>9712.6939999999995</v>
      </c>
      <c r="I633" s="122">
        <f t="shared" si="59"/>
        <v>0.2809111513171787</v>
      </c>
      <c r="J633" s="128">
        <f t="shared" si="60"/>
        <v>110.68937150654732</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0.15961467889908257</v>
      </c>
      <c r="F634" s="128">
        <f t="shared" si="56"/>
        <v>17.398</v>
      </c>
      <c r="G634" s="122">
        <f t="shared" si="57"/>
        <v>0.17748885171826995</v>
      </c>
      <c r="H634" s="128">
        <f t="shared" si="58"/>
        <v>61119.706000000006</v>
      </c>
      <c r="I634" s="122">
        <f t="shared" si="59"/>
        <v>-0.25841221228987432</v>
      </c>
      <c r="J634" s="128">
        <f t="shared" si="60"/>
        <v>89.92941097643741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0.27800917431192657</v>
      </c>
      <c r="F635" s="128">
        <f t="shared" si="56"/>
        <v>30.302999999999997</v>
      </c>
      <c r="G635" s="122">
        <f t="shared" si="57"/>
        <v>0.29673344600677209</v>
      </c>
      <c r="H635" s="128">
        <f t="shared" si="58"/>
        <v>102182.53600000002</v>
      </c>
      <c r="I635" s="122">
        <f t="shared" si="59"/>
        <v>-0.34728964531960704</v>
      </c>
      <c r="J635" s="128">
        <f t="shared" si="60"/>
        <v>93.689868147044606</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0.34564220183486244</v>
      </c>
      <c r="F636" s="128">
        <f t="shared" si="56"/>
        <v>37.675000000000004</v>
      </c>
      <c r="G636" s="122">
        <f t="shared" si="57"/>
        <v>0.3638983993402215</v>
      </c>
      <c r="H636" s="128">
        <f t="shared" si="58"/>
        <v>125311.325</v>
      </c>
      <c r="I636" s="122">
        <f t="shared" si="59"/>
        <v>-0.29603941916261672</v>
      </c>
      <c r="J636" s="128">
        <f t="shared" si="60"/>
        <v>94.983160811243167</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0.24171559633027517</v>
      </c>
      <c r="F637" s="128">
        <f t="shared" si="56"/>
        <v>26.346999999999994</v>
      </c>
      <c r="G637" s="122">
        <f t="shared" si="57"/>
        <v>0.24315133959425944</v>
      </c>
      <c r="H637" s="128">
        <f t="shared" si="58"/>
        <v>83731.108999999997</v>
      </c>
      <c r="I637" s="122">
        <f t="shared" si="59"/>
        <v>0.39625062157025692</v>
      </c>
      <c r="J637" s="128">
        <f t="shared" si="60"/>
        <v>99.409526895315452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0.1929449541284404</v>
      </c>
      <c r="F638" s="128">
        <f t="shared" si="56"/>
        <v>21.031000000000002</v>
      </c>
      <c r="G638" s="122">
        <f t="shared" si="57"/>
        <v>0.20322513488869143</v>
      </c>
      <c r="H638" s="128">
        <f t="shared" si="58"/>
        <v>69982.201000000001</v>
      </c>
      <c r="I638" s="122">
        <f t="shared" si="59"/>
        <v>-0.21635775429464799</v>
      </c>
      <c r="J638" s="128">
        <f t="shared" si="60"/>
        <v>94.941481640112286</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0.41204587155963301</v>
      </c>
      <c r="F639" s="128">
        <f t="shared" si="56"/>
        <v>44.912999999999997</v>
      </c>
      <c r="G639" s="122">
        <f t="shared" si="57"/>
        <v>0.44714553168504878</v>
      </c>
      <c r="H639" s="128">
        <f t="shared" si="58"/>
        <v>153978.14100000003</v>
      </c>
      <c r="I639" s="122">
        <f t="shared" si="59"/>
        <v>-0.24935521686923454</v>
      </c>
      <c r="J639" s="128">
        <f t="shared" si="60"/>
        <v>92.150282707031835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0.31448623853211011</v>
      </c>
      <c r="F640" s="128">
        <f t="shared" si="56"/>
        <v>34.279000000000003</v>
      </c>
      <c r="G640" s="122">
        <f t="shared" si="57"/>
        <v>0.34093259630965445</v>
      </c>
      <c r="H640" s="128">
        <f t="shared" si="58"/>
        <v>117402.86699999998</v>
      </c>
      <c r="I640" s="122">
        <f t="shared" si="59"/>
        <v>-0.16033773689867006</v>
      </c>
      <c r="J640" s="128">
        <f t="shared" si="60"/>
        <v>92.242936561711389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0.35501834862385317</v>
      </c>
      <c r="F641" s="128">
        <f t="shared" si="56"/>
        <v>38.696999999999996</v>
      </c>
      <c r="G641" s="122">
        <f t="shared" si="57"/>
        <v>0.37776583962039506</v>
      </c>
      <c r="H641" s="128">
        <f t="shared" si="58"/>
        <v>130086.689</v>
      </c>
      <c r="I641" s="122">
        <f t="shared" si="59"/>
        <v>-0.15976518009073964</v>
      </c>
      <c r="J641" s="128">
        <f t="shared" si="60"/>
        <v>93.978415036309244</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7.565137614678899E-2</v>
      </c>
      <c r="F642" s="128">
        <f t="shared" si="56"/>
        <v>8.2460000000000004</v>
      </c>
      <c r="G642" s="122">
        <f t="shared" si="57"/>
        <v>6.8019883377183052E-2</v>
      </c>
      <c r="H642" s="128">
        <f t="shared" si="58"/>
        <v>23423.191000000003</v>
      </c>
      <c r="I642" s="122">
        <f t="shared" si="59"/>
        <v>-7.3507410165502871E-2</v>
      </c>
      <c r="J642" s="128">
        <f t="shared" si="60"/>
        <v>111.21950287284068</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0.35049541284403668</v>
      </c>
      <c r="F643" s="128">
        <f t="shared" si="56"/>
        <v>38.204000000000001</v>
      </c>
      <c r="G643" s="122">
        <f t="shared" si="57"/>
        <v>0.344440849348643</v>
      </c>
      <c r="H643" s="128">
        <f t="shared" si="58"/>
        <v>118610.962</v>
      </c>
      <c r="I643" s="122">
        <f t="shared" si="59"/>
        <v>0.44731133935317258</v>
      </c>
      <c r="J643" s="128">
        <f t="shared" si="60"/>
        <v>101.75779484542649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2.5853211009174312E-2</v>
      </c>
      <c r="F644" s="128">
        <f t="shared" si="56"/>
        <v>2.8180000000000001</v>
      </c>
      <c r="G644" s="122">
        <f t="shared" si="57"/>
        <v>3.0921291214375739E-2</v>
      </c>
      <c r="H644" s="128">
        <f t="shared" si="58"/>
        <v>10647.994000000001</v>
      </c>
      <c r="I644" s="122">
        <f t="shared" si="59"/>
        <v>6.5622687796896617E-2</v>
      </c>
      <c r="J644" s="128">
        <f t="shared" si="60"/>
        <v>83.609739418497483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0.34714678899082568</v>
      </c>
      <c r="F645" s="128">
        <f t="shared" si="56"/>
        <v>37.838999999999999</v>
      </c>
      <c r="G645" s="122">
        <f t="shared" si="57"/>
        <v>0.37632926489293123</v>
      </c>
      <c r="H645" s="128">
        <f t="shared" si="58"/>
        <v>129591.993</v>
      </c>
      <c r="I645" s="122">
        <f t="shared" si="59"/>
        <v>-0.29650265604049564</v>
      </c>
      <c r="J645" s="128">
        <f t="shared" si="60"/>
        <v>92.24549387345462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0.17693577981651373</v>
      </c>
      <c r="F646" s="128">
        <f t="shared" si="56"/>
        <v>19.285999999999998</v>
      </c>
      <c r="G646" s="122">
        <f t="shared" si="57"/>
        <v>0.19701554196504795</v>
      </c>
      <c r="H646" s="128">
        <f t="shared" si="58"/>
        <v>67843.877999999982</v>
      </c>
      <c r="I646" s="122">
        <f t="shared" si="59"/>
        <v>-4.4661350690537026E-2</v>
      </c>
      <c r="J646" s="128">
        <f t="shared" si="60"/>
        <v>89.808031413026029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4.4449541284403669E-2</v>
      </c>
      <c r="F647" s="128">
        <f t="shared" si="56"/>
        <v>4.8449999999999998</v>
      </c>
      <c r="G647" s="122">
        <f t="shared" si="57"/>
        <v>5.1711184290767175E-2</v>
      </c>
      <c r="H647" s="128">
        <f t="shared" si="58"/>
        <v>17807.160000000003</v>
      </c>
      <c r="I647" s="122">
        <f t="shared" si="59"/>
        <v>-0.38612118113007593</v>
      </c>
      <c r="J647" s="128">
        <f t="shared" si="60"/>
        <v>85.957306710416916</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0.49994495412844037</v>
      </c>
      <c r="F648" s="128">
        <f t="shared" si="56"/>
        <v>54.494</v>
      </c>
      <c r="G648" s="122">
        <f t="shared" si="57"/>
        <v>0.47670287607664114</v>
      </c>
      <c r="H648" s="128">
        <f t="shared" si="58"/>
        <v>164156.44899999999</v>
      </c>
      <c r="I648" s="122">
        <f t="shared" si="59"/>
        <v>0.45069343653700267</v>
      </c>
      <c r="J648" s="128">
        <f t="shared" si="60"/>
        <v>104.87559006211293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0.33715596330275227</v>
      </c>
      <c r="F649" s="128">
        <f t="shared" ref="F649:F712" si="62">SUMPRODUCT($K$2:$AI$2,$K649:$AI649)</f>
        <v>36.75</v>
      </c>
      <c r="G649" s="122">
        <f t="shared" ref="G649:G712" si="63">SUMPRODUCT($K$3:$AI$3,$K649:$AI649)/$J$3</f>
        <v>0.362868195308371</v>
      </c>
      <c r="H649" s="128">
        <f t="shared" ref="H649:H712" si="64">SUMPRODUCT($K$3:$AI$3,$K649:$AI649)</f>
        <v>124956.56600000002</v>
      </c>
      <c r="I649" s="122">
        <f t="shared" ref="I649:I712" si="65">CORREL($K$4:$AI$4,$K649:$AI649)</f>
        <v>-0.31016389656396448</v>
      </c>
      <c r="J649" s="128">
        <f t="shared" si="60"/>
        <v>92.914167640465678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0.41502752293577977</v>
      </c>
      <c r="F650" s="128">
        <f t="shared" si="62"/>
        <v>45.237999999999992</v>
      </c>
      <c r="G650" s="122">
        <f t="shared" si="63"/>
        <v>0.42127719117894752</v>
      </c>
      <c r="H650" s="128">
        <f t="shared" si="64"/>
        <v>145070.171</v>
      </c>
      <c r="I650" s="122">
        <f t="shared" si="65"/>
        <v>-0.27071145088312831</v>
      </c>
      <c r="J650" s="128">
        <f t="shared" ref="J650:J713" si="66">$E650/$G650*100</f>
        <v>98.51649498856608</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0.52377064220183489</v>
      </c>
      <c r="F651" s="128">
        <f t="shared" si="62"/>
        <v>57.091000000000001</v>
      </c>
      <c r="G651" s="122">
        <f t="shared" si="63"/>
        <v>0.51115419418163666</v>
      </c>
      <c r="H651" s="128">
        <f t="shared" si="64"/>
        <v>176020.03600000005</v>
      </c>
      <c r="I651" s="122">
        <f t="shared" si="65"/>
        <v>0.25135059075257193</v>
      </c>
      <c r="J651" s="128">
        <f t="shared" si="66"/>
        <v>102.46822742800678</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0.15641284403669725</v>
      </c>
      <c r="F652" s="128">
        <f t="shared" si="62"/>
        <v>17.048999999999999</v>
      </c>
      <c r="G652" s="122">
        <f t="shared" si="63"/>
        <v>0.17487472339832386</v>
      </c>
      <c r="H652" s="128">
        <f t="shared" si="64"/>
        <v>60219.51</v>
      </c>
      <c r="I652" s="122">
        <f t="shared" si="65"/>
        <v>-0.40943905006348985</v>
      </c>
      <c r="J652" s="128">
        <f t="shared" si="66"/>
        <v>89.442797104773831</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0.57577064220183483</v>
      </c>
      <c r="F653" s="128">
        <f t="shared" si="62"/>
        <v>62.759</v>
      </c>
      <c r="G653" s="122">
        <f t="shared" si="63"/>
        <v>0.58007843581389129</v>
      </c>
      <c r="H653" s="128">
        <f t="shared" si="64"/>
        <v>199754.65</v>
      </c>
      <c r="I653" s="122">
        <f t="shared" si="65"/>
        <v>0.36495604501811085</v>
      </c>
      <c r="J653" s="128">
        <f t="shared" si="66"/>
        <v>99.257377391384622</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3.6981651376146792E-2</v>
      </c>
      <c r="F654" s="128">
        <f t="shared" si="62"/>
        <v>4.0310000000000006</v>
      </c>
      <c r="G654" s="122">
        <f t="shared" si="63"/>
        <v>4.3213400008131071E-2</v>
      </c>
      <c r="H654" s="128">
        <f t="shared" si="64"/>
        <v>14880.88</v>
      </c>
      <c r="I654" s="122">
        <f t="shared" si="65"/>
        <v>-0.42976046260502465</v>
      </c>
      <c r="J654" s="128">
        <f t="shared" si="66"/>
        <v>85.579129087709589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8.3642201834862387E-2</v>
      </c>
      <c r="F655" s="128">
        <f t="shared" si="62"/>
        <v>9.1170000000000009</v>
      </c>
      <c r="G655" s="122">
        <f t="shared" si="63"/>
        <v>0.10324389733939679</v>
      </c>
      <c r="H655" s="128">
        <f t="shared" si="64"/>
        <v>35552.862000000001</v>
      </c>
      <c r="I655" s="122">
        <f t="shared" si="65"/>
        <v>-0.42020170365288739</v>
      </c>
      <c r="J655" s="128">
        <f t="shared" si="66"/>
        <v>81.014184848042731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8.7889908256880752E-3</v>
      </c>
      <c r="F656" s="128">
        <f t="shared" si="62"/>
        <v>0.95800000000000018</v>
      </c>
      <c r="G656" s="122">
        <f t="shared" si="63"/>
        <v>1.116989005627864E-2</v>
      </c>
      <c r="H656" s="128">
        <f t="shared" si="64"/>
        <v>3846.4409999999998</v>
      </c>
      <c r="I656" s="122">
        <f t="shared" si="65"/>
        <v>-0.26181719135957449</v>
      </c>
      <c r="J656" s="128">
        <f t="shared" si="66"/>
        <v>78.684667274300963</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1.5477064220183488E-2</v>
      </c>
      <c r="F657" s="128">
        <f t="shared" si="62"/>
        <v>1.6870000000000003</v>
      </c>
      <c r="G657" s="122">
        <f t="shared" si="63"/>
        <v>1.8625680251366312E-2</v>
      </c>
      <c r="H657" s="128">
        <f t="shared" si="64"/>
        <v>6413.902000000001</v>
      </c>
      <c r="I657" s="122">
        <f t="shared" si="65"/>
        <v>-0.34287188632029852</v>
      </c>
      <c r="J657" s="128">
        <f t="shared" si="66"/>
        <v>83.095296447216455</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0.3347064220183486</v>
      </c>
      <c r="F658" s="128">
        <f t="shared" si="62"/>
        <v>36.482999999999997</v>
      </c>
      <c r="G658" s="122">
        <f t="shared" si="63"/>
        <v>0.3605021024631343</v>
      </c>
      <c r="H658" s="128">
        <f t="shared" si="64"/>
        <v>124141.783</v>
      </c>
      <c r="I658" s="122">
        <f t="shared" si="65"/>
        <v>-0.13346875070377262</v>
      </c>
      <c r="J658" s="128">
        <f t="shared" si="66"/>
        <v>92.844513175225202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0.20334862385321098</v>
      </c>
      <c r="F659" s="128">
        <f t="shared" si="62"/>
        <v>22.164999999999996</v>
      </c>
      <c r="G659" s="122">
        <f t="shared" si="63"/>
        <v>0.22225113689822798</v>
      </c>
      <c r="H659" s="128">
        <f t="shared" si="64"/>
        <v>76533.956999999995</v>
      </c>
      <c r="I659" s="122">
        <f t="shared" si="65"/>
        <v>-0.36590471788401679</v>
      </c>
      <c r="J659" s="128">
        <f t="shared" si="66"/>
        <v>91.494975769832507</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6.353211009174313E-2</v>
      </c>
      <c r="F660" s="128">
        <f t="shared" si="62"/>
        <v>6.9250000000000007</v>
      </c>
      <c r="G660" s="122">
        <f t="shared" si="63"/>
        <v>7.474026449218546E-2</v>
      </c>
      <c r="H660" s="128">
        <f t="shared" si="64"/>
        <v>25737.407999999999</v>
      </c>
      <c r="I660" s="122">
        <f t="shared" si="65"/>
        <v>-0.20080943862133013</v>
      </c>
      <c r="J660" s="128">
        <f t="shared" si="66"/>
        <v>85.003860400287707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0.20957798165137612</v>
      </c>
      <c r="F661" s="128">
        <f t="shared" si="62"/>
        <v>22.843999999999998</v>
      </c>
      <c r="G661" s="122">
        <f t="shared" si="63"/>
        <v>0.22761341975502242</v>
      </c>
      <c r="H661" s="128">
        <f t="shared" si="64"/>
        <v>78380.502000000008</v>
      </c>
      <c r="I661" s="122">
        <f t="shared" si="65"/>
        <v>-9.7427457641331289E-2</v>
      </c>
      <c r="J661" s="128">
        <f t="shared" si="66"/>
        <v>92.076285254596314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2.8146788990825684E-2</v>
      </c>
      <c r="F662" s="128">
        <f t="shared" si="62"/>
        <v>3.0679999999999996</v>
      </c>
      <c r="G662" s="122">
        <f t="shared" si="63"/>
        <v>3.0729604074829105E-2</v>
      </c>
      <c r="H662" s="128">
        <f t="shared" si="64"/>
        <v>10581.985000000001</v>
      </c>
      <c r="I662" s="122">
        <f t="shared" si="65"/>
        <v>0.19802682762709567</v>
      </c>
      <c r="J662" s="128">
        <f t="shared" si="66"/>
        <v>91.595026484187514</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0.20304587155963305</v>
      </c>
      <c r="F663" s="128">
        <f t="shared" si="62"/>
        <v>22.132000000000001</v>
      </c>
      <c r="G663" s="122">
        <f t="shared" si="63"/>
        <v>0.20155373767997256</v>
      </c>
      <c r="H663" s="128">
        <f t="shared" si="64"/>
        <v>69406.641999999993</v>
      </c>
      <c r="I663" s="122">
        <f t="shared" si="65"/>
        <v>0.42395836326260927</v>
      </c>
      <c r="J663" s="128">
        <f t="shared" si="66"/>
        <v>100.74031565816443</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0.13020183486238535</v>
      </c>
      <c r="F664" s="128">
        <f t="shared" si="62"/>
        <v>14.192000000000004</v>
      </c>
      <c r="G664" s="122">
        <f t="shared" si="63"/>
        <v>0.14710246023034168</v>
      </c>
      <c r="H664" s="128">
        <f t="shared" si="64"/>
        <v>50655.909</v>
      </c>
      <c r="I664" s="122">
        <f t="shared" si="65"/>
        <v>5.6446367538478738E-2</v>
      </c>
      <c r="J664" s="128">
        <f t="shared" si="66"/>
        <v>88.510983880560303</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0.14491743119266057</v>
      </c>
      <c r="F665" s="128">
        <f t="shared" si="62"/>
        <v>15.796000000000001</v>
      </c>
      <c r="G665" s="122">
        <f t="shared" si="63"/>
        <v>0.14447637632928526</v>
      </c>
      <c r="H665" s="128">
        <f t="shared" si="64"/>
        <v>49751.596000000012</v>
      </c>
      <c r="I665" s="122">
        <f t="shared" si="65"/>
        <v>-0.29974846421093221</v>
      </c>
      <c r="J665" s="128">
        <f t="shared" si="66"/>
        <v>100.30527818774335</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0.45258715596330268</v>
      </c>
      <c r="F666" s="128">
        <f t="shared" si="62"/>
        <v>49.331999999999994</v>
      </c>
      <c r="G666" s="122">
        <f t="shared" si="63"/>
        <v>0.46453834672056404</v>
      </c>
      <c r="H666" s="128">
        <f t="shared" si="64"/>
        <v>159967.49599999998</v>
      </c>
      <c r="I666" s="122">
        <f t="shared" si="65"/>
        <v>-6.9970890316473522E-2</v>
      </c>
      <c r="J666" s="128">
        <f t="shared" si="66"/>
        <v>97.427297263695991</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0.32409174311926608</v>
      </c>
      <c r="F667" s="128">
        <f t="shared" si="62"/>
        <v>35.326000000000001</v>
      </c>
      <c r="G667" s="122">
        <f t="shared" si="63"/>
        <v>0.3262824531446924</v>
      </c>
      <c r="H667" s="128">
        <f t="shared" si="64"/>
        <v>112357.97299999998</v>
      </c>
      <c r="I667" s="122">
        <f t="shared" si="65"/>
        <v>-0.12366553782631901</v>
      </c>
      <c r="J667" s="128">
        <f t="shared" si="66"/>
        <v>99.328584787716181</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0.51565137614678902</v>
      </c>
      <c r="F668" s="128">
        <f t="shared" si="62"/>
        <v>56.206000000000003</v>
      </c>
      <c r="G668" s="122">
        <f t="shared" si="63"/>
        <v>0.5211222797205235</v>
      </c>
      <c r="H668" s="128">
        <f t="shared" si="64"/>
        <v>179452.62600000002</v>
      </c>
      <c r="I668" s="122">
        <f t="shared" si="65"/>
        <v>-0.14838501508454263</v>
      </c>
      <c r="J668" s="128">
        <f t="shared" si="66"/>
        <v>98.950168936037713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0.11587155963302753</v>
      </c>
      <c r="F669" s="128">
        <f t="shared" si="62"/>
        <v>12.63</v>
      </c>
      <c r="G669" s="122">
        <f t="shared" si="63"/>
        <v>0.11974645862735873</v>
      </c>
      <c r="H669" s="128">
        <f t="shared" si="64"/>
        <v>41235.650999999998</v>
      </c>
      <c r="I669" s="122">
        <f t="shared" si="65"/>
        <v>-0.29685562557629142</v>
      </c>
      <c r="J669" s="128">
        <f t="shared" si="66"/>
        <v>96.764080509145103</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8.9990825688073414E-2</v>
      </c>
      <c r="F670" s="128">
        <f t="shared" si="62"/>
        <v>9.8090000000000028</v>
      </c>
      <c r="G670" s="122">
        <f t="shared" si="63"/>
        <v>9.0213469703041602E-2</v>
      </c>
      <c r="H670" s="128">
        <f t="shared" si="64"/>
        <v>31065.73</v>
      </c>
      <c r="I670" s="122">
        <f t="shared" si="65"/>
        <v>-0.28111969995631508</v>
      </c>
      <c r="J670" s="128">
        <f t="shared" si="66"/>
        <v>99.753203135073875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0.23857798165137617</v>
      </c>
      <c r="F671" s="128">
        <f t="shared" si="62"/>
        <v>26.005000000000003</v>
      </c>
      <c r="G671" s="122">
        <f t="shared" si="63"/>
        <v>0.23795315340430598</v>
      </c>
      <c r="H671" s="128">
        <f t="shared" si="64"/>
        <v>81941.072</v>
      </c>
      <c r="I671" s="122">
        <f t="shared" si="65"/>
        <v>1.5347984497939147E-2</v>
      </c>
      <c r="J671" s="128">
        <f t="shared" si="66"/>
        <v>100.26258456260445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0.17933944954128439</v>
      </c>
      <c r="F672" s="128">
        <f t="shared" si="62"/>
        <v>19.547999999999998</v>
      </c>
      <c r="G672" s="122">
        <f t="shared" si="63"/>
        <v>0.1668264800004646</v>
      </c>
      <c r="H672" s="128">
        <f t="shared" si="64"/>
        <v>57448.032999999989</v>
      </c>
      <c r="I672" s="122">
        <f t="shared" si="65"/>
        <v>-8.4344134162888912E-2</v>
      </c>
      <c r="J672" s="128">
        <f t="shared" si="66"/>
        <v>107.50058955915449</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0.42504587155963297</v>
      </c>
      <c r="F673" s="128">
        <f t="shared" si="62"/>
        <v>46.329999999999991</v>
      </c>
      <c r="G673" s="122">
        <f t="shared" si="63"/>
        <v>0.42451987756927384</v>
      </c>
      <c r="H673" s="128">
        <f t="shared" si="64"/>
        <v>146186.81599999999</v>
      </c>
      <c r="I673" s="122">
        <f t="shared" si="65"/>
        <v>7.897713907040245E-2</v>
      </c>
      <c r="J673" s="128">
        <f t="shared" si="66"/>
        <v>100.12390326534788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0.3076238532110091</v>
      </c>
      <c r="F674" s="128">
        <f t="shared" si="62"/>
        <v>33.530999999999992</v>
      </c>
      <c r="G674" s="122">
        <f t="shared" si="63"/>
        <v>0.29969067946729855</v>
      </c>
      <c r="H674" s="128">
        <f t="shared" si="64"/>
        <v>103200.88299999999</v>
      </c>
      <c r="I674" s="122">
        <f t="shared" si="65"/>
        <v>8.060931387016057E-2</v>
      </c>
      <c r="J674" s="128">
        <f t="shared" si="66"/>
        <v>102.647120610428</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0.49754128440366974</v>
      </c>
      <c r="F675" s="128">
        <f t="shared" si="62"/>
        <v>54.231999999999999</v>
      </c>
      <c r="G675" s="122">
        <f t="shared" si="63"/>
        <v>0.49694785949506043</v>
      </c>
      <c r="H675" s="128">
        <f t="shared" si="64"/>
        <v>171127.97100000002</v>
      </c>
      <c r="I675" s="122">
        <f t="shared" si="65"/>
        <v>-6.8723183893134879E-2</v>
      </c>
      <c r="J675" s="128">
        <f t="shared" si="66"/>
        <v>100.11941391783282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8.7247706422018345E-2</v>
      </c>
      <c r="F676" s="128">
        <f t="shared" si="62"/>
        <v>9.51</v>
      </c>
      <c r="G676" s="122">
        <f t="shared" si="63"/>
        <v>8.8270308806532749E-2</v>
      </c>
      <c r="H676" s="128">
        <f t="shared" si="64"/>
        <v>30396.587000000003</v>
      </c>
      <c r="I676" s="122">
        <f t="shared" si="65"/>
        <v>-0.14794507173484076</v>
      </c>
      <c r="J676" s="128">
        <f t="shared" si="66"/>
        <v>98.841510357966797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0.10826605504587156</v>
      </c>
      <c r="F677" s="128">
        <f t="shared" si="62"/>
        <v>11.801</v>
      </c>
      <c r="G677" s="122">
        <f t="shared" si="63"/>
        <v>0.10484807090295564</v>
      </c>
      <c r="H677" s="128">
        <f t="shared" si="64"/>
        <v>36105.271999999997</v>
      </c>
      <c r="I677" s="122">
        <f t="shared" si="65"/>
        <v>-0.2610185281543117</v>
      </c>
      <c r="J677" s="128">
        <f t="shared" si="66"/>
        <v>103.25993994308156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0.31444036697247707</v>
      </c>
      <c r="F678" s="128">
        <f t="shared" si="62"/>
        <v>34.274000000000001</v>
      </c>
      <c r="G678" s="122">
        <f t="shared" si="63"/>
        <v>0.30810866017342414</v>
      </c>
      <c r="H678" s="128">
        <f t="shared" si="64"/>
        <v>106099.68199999999</v>
      </c>
      <c r="I678" s="122">
        <f t="shared" si="65"/>
        <v>0.1964307328173909</v>
      </c>
      <c r="J678" s="128">
        <f t="shared" si="66"/>
        <v>102.05502396313332</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0.14375229357798167</v>
      </c>
      <c r="F679" s="128">
        <f t="shared" si="62"/>
        <v>15.669000000000002</v>
      </c>
      <c r="G679" s="122">
        <f t="shared" si="63"/>
        <v>0.13878995986734738</v>
      </c>
      <c r="H679" s="128">
        <f t="shared" si="64"/>
        <v>47793.433000000005</v>
      </c>
      <c r="I679" s="122">
        <f t="shared" si="65"/>
        <v>-0.12400606664464482</v>
      </c>
      <c r="J679" s="128">
        <f t="shared" si="66"/>
        <v>103.57542700882483</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0.22756880733944951</v>
      </c>
      <c r="F680" s="128">
        <f t="shared" si="62"/>
        <v>24.804999999999996</v>
      </c>
      <c r="G680" s="122">
        <f t="shared" si="63"/>
        <v>0.23123159618768843</v>
      </c>
      <c r="H680" s="128">
        <f t="shared" si="64"/>
        <v>79626.450000000012</v>
      </c>
      <c r="I680" s="122">
        <f t="shared" si="65"/>
        <v>-0.24380587950046453</v>
      </c>
      <c r="J680" s="128">
        <f t="shared" si="66"/>
        <v>98.415965244963374</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0.24860550458715597</v>
      </c>
      <c r="F681" s="128">
        <f t="shared" si="62"/>
        <v>27.097999999999999</v>
      </c>
      <c r="G681" s="122">
        <f t="shared" si="63"/>
        <v>0.2437573745927204</v>
      </c>
      <c r="H681" s="128">
        <f t="shared" si="64"/>
        <v>83939.802000000011</v>
      </c>
      <c r="I681" s="122">
        <f t="shared" si="65"/>
        <v>0.22078943060984779</v>
      </c>
      <c r="J681" s="128">
        <f t="shared" si="66"/>
        <v>101.98891623383129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0.49427522935779805</v>
      </c>
      <c r="F682" s="128">
        <f t="shared" si="62"/>
        <v>53.875999999999991</v>
      </c>
      <c r="G682" s="122">
        <f t="shared" si="63"/>
        <v>0.4896248729519862</v>
      </c>
      <c r="H682" s="128">
        <f t="shared" si="64"/>
        <v>168606.24200000006</v>
      </c>
      <c r="I682" s="122">
        <f t="shared" si="65"/>
        <v>6.4219050427117286E-2</v>
      </c>
      <c r="J682" s="128">
        <f t="shared" si="66"/>
        <v>100.9497794460021</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0.15171559633027523</v>
      </c>
      <c r="F683" s="128">
        <f t="shared" si="62"/>
        <v>16.536999999999999</v>
      </c>
      <c r="G683" s="122">
        <f t="shared" si="63"/>
        <v>0.15259199437794388</v>
      </c>
      <c r="H683" s="128">
        <f t="shared" si="64"/>
        <v>52546.273999999998</v>
      </c>
      <c r="I683" s="122">
        <f t="shared" si="65"/>
        <v>-0.14832345525628129</v>
      </c>
      <c r="J683" s="128">
        <f t="shared" si="66"/>
        <v>99.425659222004811</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0.10345871559633028</v>
      </c>
      <c r="F684" s="128">
        <f t="shared" si="62"/>
        <v>11.277000000000001</v>
      </c>
      <c r="G684" s="122">
        <f t="shared" si="63"/>
        <v>0.10023453789370364</v>
      </c>
      <c r="H684" s="128">
        <f t="shared" si="64"/>
        <v>34516.564999999995</v>
      </c>
      <c r="I684" s="122">
        <f t="shared" si="65"/>
        <v>-0.12903262746769351</v>
      </c>
      <c r="J684" s="128">
        <f t="shared" si="66"/>
        <v>103.21663347821865</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0.30978899082568806</v>
      </c>
      <c r="F685" s="128">
        <f t="shared" si="62"/>
        <v>33.766999999999996</v>
      </c>
      <c r="G685" s="122">
        <f t="shared" si="63"/>
        <v>0.3094652309515098</v>
      </c>
      <c r="H685" s="128">
        <f t="shared" si="64"/>
        <v>106566.82800000001</v>
      </c>
      <c r="I685" s="122">
        <f t="shared" si="65"/>
        <v>0.25879156228674305</v>
      </c>
      <c r="J685" s="128">
        <f t="shared" si="66"/>
        <v>100.10461914354087</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0.14312844036697248</v>
      </c>
      <c r="F686" s="128">
        <f t="shared" si="62"/>
        <v>15.600999999999999</v>
      </c>
      <c r="G686" s="122">
        <f t="shared" si="63"/>
        <v>0.12876834282926489</v>
      </c>
      <c r="H686" s="128">
        <f t="shared" si="64"/>
        <v>44342.409</v>
      </c>
      <c r="I686" s="122">
        <f t="shared" si="65"/>
        <v>-9.9157497153636115E-2</v>
      </c>
      <c r="J686" s="128">
        <f t="shared" si="66"/>
        <v>111.15188502250726</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0.21560550458715597</v>
      </c>
      <c r="F687" s="128">
        <f t="shared" si="62"/>
        <v>23.501000000000001</v>
      </c>
      <c r="G687" s="122">
        <f t="shared" si="63"/>
        <v>0.21698081647587686</v>
      </c>
      <c r="H687" s="128">
        <f t="shared" si="64"/>
        <v>74719.08</v>
      </c>
      <c r="I687" s="122">
        <f t="shared" si="65"/>
        <v>-0.26106818789147018</v>
      </c>
      <c r="J687" s="128">
        <f t="shared" si="66"/>
        <v>99.366159685884583</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0.18422018348623856</v>
      </c>
      <c r="F688" s="128">
        <f t="shared" si="62"/>
        <v>20.080000000000002</v>
      </c>
      <c r="G688" s="122">
        <f t="shared" si="63"/>
        <v>0.1764788475946544</v>
      </c>
      <c r="H688" s="128">
        <f t="shared" si="64"/>
        <v>60771.903000000006</v>
      </c>
      <c r="I688" s="122">
        <f t="shared" si="65"/>
        <v>4.5038506567352837E-2</v>
      </c>
      <c r="J688" s="128">
        <f t="shared" si="66"/>
        <v>104.38655170129219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0.67760550458715596</v>
      </c>
      <c r="F689" s="128">
        <f t="shared" si="62"/>
        <v>73.858999999999995</v>
      </c>
      <c r="G689" s="122">
        <f t="shared" si="63"/>
        <v>0.67503632556815862</v>
      </c>
      <c r="H689" s="128">
        <f t="shared" si="64"/>
        <v>232454.15899999999</v>
      </c>
      <c r="I689" s="122">
        <f t="shared" si="65"/>
        <v>0.26402871863278982</v>
      </c>
      <c r="J689" s="128">
        <f t="shared" si="66"/>
        <v>100.38059863176029</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8.7018348623853228E-2</v>
      </c>
      <c r="F690" s="128">
        <f t="shared" si="62"/>
        <v>9.4850000000000012</v>
      </c>
      <c r="G690" s="122">
        <f t="shared" si="63"/>
        <v>8.4239198740845303E-2</v>
      </c>
      <c r="H690" s="128">
        <f t="shared" si="64"/>
        <v>29008.442000000006</v>
      </c>
      <c r="I690" s="122">
        <f t="shared" si="65"/>
        <v>-0.20236520690841148</v>
      </c>
      <c r="J690" s="128">
        <f t="shared" si="66"/>
        <v>103.299117186</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7.4871559633027537E-2</v>
      </c>
      <c r="F691" s="128">
        <f t="shared" si="62"/>
        <v>8.1610000000000014</v>
      </c>
      <c r="G691" s="122">
        <f t="shared" si="63"/>
        <v>6.3149452023765984E-2</v>
      </c>
      <c r="H691" s="128">
        <f t="shared" si="64"/>
        <v>21746.019000000008</v>
      </c>
      <c r="I691" s="122">
        <f t="shared" si="65"/>
        <v>-6.679803224628468E-2</v>
      </c>
      <c r="J691" s="128">
        <f t="shared" si="66"/>
        <v>118.56248507880956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0.38361467889908263</v>
      </c>
      <c r="F692" s="128">
        <f t="shared" si="62"/>
        <v>41.814000000000007</v>
      </c>
      <c r="G692" s="122">
        <f t="shared" si="63"/>
        <v>0.38446753088355723</v>
      </c>
      <c r="H692" s="128">
        <f t="shared" si="64"/>
        <v>132394.47</v>
      </c>
      <c r="I692" s="122">
        <f t="shared" si="65"/>
        <v>0.18473250177862277</v>
      </c>
      <c r="J692" s="128">
        <f t="shared" si="66"/>
        <v>99.778173209447715</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0.12657798165137615</v>
      </c>
      <c r="F693" s="128">
        <f t="shared" si="62"/>
        <v>13.797000000000001</v>
      </c>
      <c r="G693" s="122">
        <f t="shared" si="63"/>
        <v>0.12276038308969156</v>
      </c>
      <c r="H693" s="128">
        <f t="shared" si="64"/>
        <v>42273.520000000004</v>
      </c>
      <c r="I693" s="122">
        <f t="shared" si="65"/>
        <v>-0.11613992071445814</v>
      </c>
      <c r="J693" s="128">
        <f t="shared" si="66"/>
        <v>103.10979687876616</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0.39900917431192656</v>
      </c>
      <c r="F694" s="128">
        <f t="shared" si="62"/>
        <v>43.491999999999997</v>
      </c>
      <c r="G694" s="122">
        <f t="shared" si="63"/>
        <v>0.39870904407622304</v>
      </c>
      <c r="H694" s="128">
        <f t="shared" si="64"/>
        <v>137298.649</v>
      </c>
      <c r="I694" s="122">
        <f t="shared" si="65"/>
        <v>0.10736894678739141</v>
      </c>
      <c r="J694" s="128">
        <f t="shared" si="66"/>
        <v>100.07527550231494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0.31261467889908262</v>
      </c>
      <c r="F695" s="128">
        <f t="shared" si="62"/>
        <v>34.075000000000003</v>
      </c>
      <c r="G695" s="122">
        <f t="shared" si="63"/>
        <v>0.31337709592923646</v>
      </c>
      <c r="H695" s="128">
        <f t="shared" si="64"/>
        <v>107913.91</v>
      </c>
      <c r="I695" s="122">
        <f t="shared" si="65"/>
        <v>-0.11897775081281221</v>
      </c>
      <c r="J695" s="128">
        <f t="shared" si="66"/>
        <v>99.756709395786217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0.34173394495412845</v>
      </c>
      <c r="F696" s="128">
        <f t="shared" si="62"/>
        <v>37.249000000000002</v>
      </c>
      <c r="G696" s="122">
        <f t="shared" si="63"/>
        <v>0.33114991084859363</v>
      </c>
      <c r="H696" s="128">
        <f t="shared" si="64"/>
        <v>114034.12100000001</v>
      </c>
      <c r="I696" s="122">
        <f t="shared" si="65"/>
        <v>0.23719246236126032</v>
      </c>
      <c r="J696" s="128">
        <f t="shared" si="66"/>
        <v>103.19614584174657</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0.12333944954128441</v>
      </c>
      <c r="F697" s="128">
        <f t="shared" si="62"/>
        <v>13.444000000000001</v>
      </c>
      <c r="G697" s="122">
        <f t="shared" si="63"/>
        <v>0.12527643034284089</v>
      </c>
      <c r="H697" s="128">
        <f t="shared" si="64"/>
        <v>43139.941000000006</v>
      </c>
      <c r="I697" s="122">
        <f t="shared" si="65"/>
        <v>-0.29318795529733899</v>
      </c>
      <c r="J697" s="128">
        <f t="shared" si="66"/>
        <v>98.453834614974596</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8.7981651376146788E-2</v>
      </c>
      <c r="F698" s="128">
        <f t="shared" si="62"/>
        <v>9.59</v>
      </c>
      <c r="G698" s="122">
        <f t="shared" si="63"/>
        <v>8.9382799296081422E-2</v>
      </c>
      <c r="H698" s="128">
        <f t="shared" si="64"/>
        <v>30779.682000000004</v>
      </c>
      <c r="I698" s="122">
        <f t="shared" si="65"/>
        <v>-0.23977459825032377</v>
      </c>
      <c r="J698" s="128">
        <f t="shared" si="66"/>
        <v>98.432418842362139</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0.22165137614678898</v>
      </c>
      <c r="F699" s="128">
        <f t="shared" si="62"/>
        <v>24.16</v>
      </c>
      <c r="G699" s="122">
        <f t="shared" si="63"/>
        <v>0.22186827661909983</v>
      </c>
      <c r="H699" s="128">
        <f t="shared" si="64"/>
        <v>76402.11599999998</v>
      </c>
      <c r="I699" s="122">
        <f t="shared" si="65"/>
        <v>6.8005742255266455E-2</v>
      </c>
      <c r="J699" s="128">
        <f t="shared" si="66"/>
        <v>99.90223907824226</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0.17042201834862383</v>
      </c>
      <c r="F700" s="128">
        <f t="shared" si="62"/>
        <v>18.575999999999997</v>
      </c>
      <c r="G700" s="122">
        <f t="shared" si="63"/>
        <v>0.16510659255774518</v>
      </c>
      <c r="H700" s="128">
        <f t="shared" si="64"/>
        <v>56855.776000000013</v>
      </c>
      <c r="I700" s="122">
        <f t="shared" si="65"/>
        <v>0.10027458549334474</v>
      </c>
      <c r="J700" s="128">
        <f t="shared" si="66"/>
        <v>103.21939040018624</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0.37420183486238534</v>
      </c>
      <c r="F701" s="128">
        <f t="shared" si="62"/>
        <v>40.788000000000004</v>
      </c>
      <c r="G701" s="122">
        <f t="shared" si="63"/>
        <v>0.38221396337532448</v>
      </c>
      <c r="H701" s="128">
        <f t="shared" si="64"/>
        <v>131618.43599999999</v>
      </c>
      <c r="I701" s="122">
        <f t="shared" si="65"/>
        <v>-0.13835756083222248</v>
      </c>
      <c r="J701" s="128">
        <f t="shared" si="66"/>
        <v>97.903758292296757</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0.27710091743119264</v>
      </c>
      <c r="F702" s="128">
        <f t="shared" si="62"/>
        <v>30.204000000000001</v>
      </c>
      <c r="G702" s="122">
        <f t="shared" si="63"/>
        <v>0.27676442829845682</v>
      </c>
      <c r="H702" s="128">
        <f t="shared" si="64"/>
        <v>95306.044999999998</v>
      </c>
      <c r="I702" s="122">
        <f t="shared" si="65"/>
        <v>7.7056272292586117E-2</v>
      </c>
      <c r="J702" s="128">
        <f t="shared" si="66"/>
        <v>100.12157961729567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0.41113761467889909</v>
      </c>
      <c r="F703" s="128">
        <f t="shared" si="62"/>
        <v>44.814</v>
      </c>
      <c r="G703" s="122">
        <f t="shared" si="63"/>
        <v>0.4029699411658797</v>
      </c>
      <c r="H703" s="128">
        <f t="shared" si="64"/>
        <v>138765.92300000001</v>
      </c>
      <c r="I703" s="122">
        <f t="shared" si="65"/>
        <v>8.4963363745921755E-2</v>
      </c>
      <c r="J703" s="128">
        <f t="shared" si="66"/>
        <v>102.02686917276968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0.11520183486238535</v>
      </c>
      <c r="F704" s="128">
        <f t="shared" si="62"/>
        <v>12.557000000000002</v>
      </c>
      <c r="G704" s="122">
        <f t="shared" si="63"/>
        <v>0.11949797594364003</v>
      </c>
      <c r="H704" s="128">
        <f t="shared" si="64"/>
        <v>41150.083999999995</v>
      </c>
      <c r="I704" s="122">
        <f t="shared" si="65"/>
        <v>-0.58936584516855772</v>
      </c>
      <c r="J704" s="128">
        <f t="shared" si="66"/>
        <v>96.404841967130125</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0.10736697247706421</v>
      </c>
      <c r="F705" s="128">
        <f t="shared" si="62"/>
        <v>11.702999999999999</v>
      </c>
      <c r="G705" s="122">
        <f t="shared" si="63"/>
        <v>0.1051040312697832</v>
      </c>
      <c r="H705" s="128">
        <f t="shared" si="64"/>
        <v>36193.414000000004</v>
      </c>
      <c r="I705" s="122">
        <f t="shared" si="65"/>
        <v>-0.18235294762128271</v>
      </c>
      <c r="J705" s="128">
        <f t="shared" si="66"/>
        <v>102.15304891728887</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0.26562385321100912</v>
      </c>
      <c r="F706" s="128">
        <f t="shared" si="62"/>
        <v>28.952999999999996</v>
      </c>
      <c r="G706" s="122">
        <f t="shared" si="63"/>
        <v>0.26789842837976757</v>
      </c>
      <c r="H706" s="128">
        <f t="shared" si="64"/>
        <v>92252.967000000004</v>
      </c>
      <c r="I706" s="122">
        <f t="shared" si="65"/>
        <v>0.16812951700454709</v>
      </c>
      <c r="J706" s="128">
        <f t="shared" si="66"/>
        <v>99.150956135683614</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0.14111926605504588</v>
      </c>
      <c r="F707" s="128">
        <f t="shared" si="62"/>
        <v>15.382000000000001</v>
      </c>
      <c r="G707" s="122">
        <f t="shared" si="63"/>
        <v>0.13624762892106471</v>
      </c>
      <c r="H707" s="128">
        <f t="shared" si="64"/>
        <v>46917.961000000003</v>
      </c>
      <c r="I707" s="122">
        <f t="shared" si="65"/>
        <v>-0.21072121596702603</v>
      </c>
      <c r="J707" s="128">
        <f t="shared" si="66"/>
        <v>103.57557571647986</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0.2638990825688074</v>
      </c>
      <c r="F708" s="128">
        <f t="shared" si="62"/>
        <v>28.765000000000004</v>
      </c>
      <c r="G708" s="122">
        <f t="shared" si="63"/>
        <v>0.25901523704981438</v>
      </c>
      <c r="H708" s="128">
        <f t="shared" si="64"/>
        <v>89193.968999999983</v>
      </c>
      <c r="I708" s="122">
        <f t="shared" si="65"/>
        <v>-0.10543358715886675</v>
      </c>
      <c r="J708" s="128">
        <f t="shared" si="66"/>
        <v>101.88554371342013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35.751999999999988</v>
      </c>
      <c r="G709" s="122">
        <f t="shared" si="63"/>
        <v>0.32799999999999996</v>
      </c>
      <c r="H709" s="128">
        <f t="shared" si="64"/>
        <v>112949.42399999998</v>
      </c>
      <c r="I709" s="122">
        <f t="shared" si="65"/>
        <v>0.15874714168196685</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0.27257798165137626</v>
      </c>
      <c r="F710" s="128">
        <f t="shared" si="62"/>
        <v>29.711000000000009</v>
      </c>
      <c r="G710" s="122">
        <f t="shared" si="63"/>
        <v>0.26271369621150081</v>
      </c>
      <c r="H710" s="128">
        <f t="shared" si="64"/>
        <v>90467.562999999995</v>
      </c>
      <c r="I710" s="122">
        <f t="shared" si="65"/>
        <v>-5.1378135933838299E-4</v>
      </c>
      <c r="J710" s="128">
        <f t="shared" si="66"/>
        <v>103.75476634150588</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0.18288990825688076</v>
      </c>
      <c r="F711" s="128">
        <f t="shared" si="62"/>
        <v>19.935000000000002</v>
      </c>
      <c r="G711" s="122">
        <f t="shared" si="63"/>
        <v>0.17909578403870388</v>
      </c>
      <c r="H711" s="128">
        <f t="shared" si="64"/>
        <v>61673.065999999992</v>
      </c>
      <c r="I711" s="122">
        <f t="shared" si="65"/>
        <v>-4.9092961815563163E-2</v>
      </c>
      <c r="J711" s="128">
        <f t="shared" si="66"/>
        <v>102.11848885139415</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0.14277981651376145</v>
      </c>
      <c r="F712" s="128">
        <f t="shared" si="62"/>
        <v>15.562999999999999</v>
      </c>
      <c r="G712" s="122">
        <f t="shared" si="63"/>
        <v>0.13890601350919685</v>
      </c>
      <c r="H712" s="128">
        <f t="shared" si="64"/>
        <v>47833.397000000012</v>
      </c>
      <c r="I712" s="122">
        <f t="shared" si="65"/>
        <v>8.8834282400541531E-2</v>
      </c>
      <c r="J712" s="128">
        <f t="shared" si="66"/>
        <v>102.78879431257172</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0.2575229357798165</v>
      </c>
      <c r="F713" s="128">
        <f t="shared" ref="F713:F776" si="68">SUMPRODUCT($K$2:$AI$2,$K713:$AI713)</f>
        <v>28.07</v>
      </c>
      <c r="G713" s="122">
        <f t="shared" ref="G713:G776" si="69">SUMPRODUCT($K$3:$AI$3,$K713:$AI713)/$J$3</f>
        <v>0.26167490518588216</v>
      </c>
      <c r="H713" s="128">
        <f t="shared" ref="H713:H776" si="70">SUMPRODUCT($K$3:$AI$3,$K713:$AI713)</f>
        <v>90109.847000000009</v>
      </c>
      <c r="I713" s="122">
        <f t="shared" ref="I713:I776" si="71">CORREL($K$4:$AI$4,$K713:$AI713)</f>
        <v>-3.6148363878090325E-2</v>
      </c>
      <c r="J713" s="128">
        <f t="shared" si="66"/>
        <v>98.413310056187356</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0.14499999999999999</v>
      </c>
      <c r="F714" s="128">
        <f t="shared" si="68"/>
        <v>15.805</v>
      </c>
      <c r="G714" s="122">
        <f t="shared" si="69"/>
        <v>0.13033759343473947</v>
      </c>
      <c r="H714" s="128">
        <f t="shared" si="70"/>
        <v>44882.793000000012</v>
      </c>
      <c r="I714" s="122">
        <f t="shared" si="71"/>
        <v>-0.12125465707199488</v>
      </c>
      <c r="J714" s="128">
        <f t="shared" ref="J714:J777" si="72">$E714/$G714*100</f>
        <v>111.24956060555317</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0.32373394495412844</v>
      </c>
      <c r="F715" s="128">
        <f t="shared" si="68"/>
        <v>35.286999999999999</v>
      </c>
      <c r="G715" s="122">
        <f t="shared" si="69"/>
        <v>0.32266527857636534</v>
      </c>
      <c r="H715" s="128">
        <f t="shared" si="70"/>
        <v>111112.37000000001</v>
      </c>
      <c r="I715" s="122">
        <f t="shared" si="71"/>
        <v>-1.5639636802162464E-3</v>
      </c>
      <c r="J715" s="128">
        <f t="shared" si="72"/>
        <v>100.33119968236997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0.21482568807339453</v>
      </c>
      <c r="F716" s="128">
        <f t="shared" si="68"/>
        <v>23.416000000000004</v>
      </c>
      <c r="G716" s="122">
        <f t="shared" si="69"/>
        <v>0.20440495356576585</v>
      </c>
      <c r="H716" s="128">
        <f t="shared" si="70"/>
        <v>70388.481</v>
      </c>
      <c r="I716" s="122">
        <f t="shared" si="71"/>
        <v>5.0203543687439504E-2</v>
      </c>
      <c r="J716" s="128">
        <f t="shared" si="72"/>
        <v>105.09808315593285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0.30761467889908256</v>
      </c>
      <c r="F717" s="128">
        <f t="shared" si="68"/>
        <v>33.53</v>
      </c>
      <c r="G717" s="122">
        <f t="shared" si="69"/>
        <v>0.29489868392777285</v>
      </c>
      <c r="H717" s="128">
        <f t="shared" si="70"/>
        <v>101550.72100000001</v>
      </c>
      <c r="I717" s="122">
        <f t="shared" si="71"/>
        <v>0.15532480265422427</v>
      </c>
      <c r="J717" s="128">
        <f t="shared" si="72"/>
        <v>104.31198769758639</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8.0018348623853194E-2</v>
      </c>
      <c r="F718" s="128">
        <f t="shared" si="68"/>
        <v>8.7219999999999978</v>
      </c>
      <c r="G718" s="122">
        <f t="shared" si="69"/>
        <v>7.6902177385163098E-2</v>
      </c>
      <c r="H718" s="128">
        <f t="shared" si="70"/>
        <v>26481.879999999994</v>
      </c>
      <c r="I718" s="122">
        <f t="shared" si="71"/>
        <v>-0.22316781074360731</v>
      </c>
      <c r="J718" s="128">
        <f t="shared" si="72"/>
        <v>104.0521235479235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8.8550458715596317E-2</v>
      </c>
      <c r="F719" s="128">
        <f t="shared" si="68"/>
        <v>9.6519999999999992</v>
      </c>
      <c r="G719" s="122">
        <f t="shared" si="69"/>
        <v>8.5989235040277848E-2</v>
      </c>
      <c r="H719" s="128">
        <f t="shared" si="70"/>
        <v>29611.080999999998</v>
      </c>
      <c r="I719" s="122">
        <f t="shared" si="71"/>
        <v>-9.4403706071228929E-2</v>
      </c>
      <c r="J719" s="128">
        <f t="shared" si="72"/>
        <v>102.97853989992906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0.32478899082568807</v>
      </c>
      <c r="F720" s="128">
        <f t="shared" si="68"/>
        <v>35.402000000000001</v>
      </c>
      <c r="G720" s="122">
        <f t="shared" si="69"/>
        <v>0.33239118301302711</v>
      </c>
      <c r="H720" s="128">
        <f t="shared" si="70"/>
        <v>114461.56299999999</v>
      </c>
      <c r="I720" s="122">
        <f t="shared" si="71"/>
        <v>-0.16788298079468211</v>
      </c>
      <c r="J720" s="128">
        <f t="shared" si="72"/>
        <v>97.712877905356137</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0.11289908256880733</v>
      </c>
      <c r="F721" s="128">
        <f t="shared" si="68"/>
        <v>12.305999999999999</v>
      </c>
      <c r="G721" s="122">
        <f t="shared" si="69"/>
        <v>0.10871947508116554</v>
      </c>
      <c r="H721" s="128">
        <f t="shared" si="70"/>
        <v>37438.421000000002</v>
      </c>
      <c r="I721" s="122">
        <f t="shared" si="71"/>
        <v>-0.16103722662740941</v>
      </c>
      <c r="J721" s="128">
        <f t="shared" si="72"/>
        <v>103.84439630942062</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0.34913761467889903</v>
      </c>
      <c r="F722" s="128">
        <f t="shared" si="68"/>
        <v>38.055999999999997</v>
      </c>
      <c r="G722" s="122">
        <f t="shared" si="69"/>
        <v>0.34678180556281551</v>
      </c>
      <c r="H722" s="128">
        <f t="shared" si="70"/>
        <v>119417.08900000002</v>
      </c>
      <c r="I722" s="122">
        <f t="shared" si="71"/>
        <v>-8.434626198530619E-2</v>
      </c>
      <c r="J722" s="128">
        <f t="shared" si="72"/>
        <v>100.67933469354313</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0.3917064220183486</v>
      </c>
      <c r="F723" s="128">
        <f t="shared" si="68"/>
        <v>42.695999999999998</v>
      </c>
      <c r="G723" s="122">
        <f t="shared" si="69"/>
        <v>0.40003551246086921</v>
      </c>
      <c r="H723" s="128">
        <f t="shared" si="70"/>
        <v>137755.429</v>
      </c>
      <c r="I723" s="122">
        <f t="shared" si="71"/>
        <v>-0.22790991252964346</v>
      </c>
      <c r="J723" s="128">
        <f t="shared" si="72"/>
        <v>97.917912239520149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0.20358715596330276</v>
      </c>
      <c r="F724" s="128">
        <f t="shared" si="68"/>
        <v>22.191000000000003</v>
      </c>
      <c r="G724" s="122">
        <f t="shared" si="69"/>
        <v>0.19531317117650818</v>
      </c>
      <c r="H724" s="128">
        <f t="shared" si="70"/>
        <v>67257.653000000006</v>
      </c>
      <c r="I724" s="122">
        <f t="shared" si="71"/>
        <v>-7.5500260758820215E-2</v>
      </c>
      <c r="J724" s="128">
        <f t="shared" si="72"/>
        <v>104.23626565323505</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0.11324770642201835</v>
      </c>
      <c r="F725" s="128">
        <f t="shared" si="68"/>
        <v>12.344000000000001</v>
      </c>
      <c r="G725" s="122">
        <f t="shared" si="69"/>
        <v>0.11846041329081942</v>
      </c>
      <c r="H725" s="128">
        <f t="shared" si="70"/>
        <v>40792.790999999997</v>
      </c>
      <c r="I725" s="122">
        <f t="shared" si="71"/>
        <v>-0.38167767640214562</v>
      </c>
      <c r="J725" s="128">
        <f t="shared" si="72"/>
        <v>95.599621237177416</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6.76788990825688E-2</v>
      </c>
      <c r="F726" s="128">
        <f t="shared" si="68"/>
        <v>7.3769999999999998</v>
      </c>
      <c r="G726" s="122">
        <f t="shared" si="69"/>
        <v>6.4378611793540458E-2</v>
      </c>
      <c r="H726" s="128">
        <f t="shared" si="70"/>
        <v>22169.290000000005</v>
      </c>
      <c r="I726" s="122">
        <f t="shared" si="71"/>
        <v>-7.1186358909805084E-2</v>
      </c>
      <c r="J726" s="128">
        <f t="shared" si="72"/>
        <v>105.12637224861609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0.24718348623853212</v>
      </c>
      <c r="F727" s="128">
        <f t="shared" si="68"/>
        <v>26.943000000000001</v>
      </c>
      <c r="G727" s="122">
        <f t="shared" si="69"/>
        <v>0.249816336487028</v>
      </c>
      <c r="H727" s="128">
        <f t="shared" si="70"/>
        <v>86026.253999999986</v>
      </c>
      <c r="I727" s="122">
        <f t="shared" si="71"/>
        <v>-9.297612047282907E-3</v>
      </c>
      <c r="J727" s="128">
        <f t="shared" si="72"/>
        <v>98.946085638145362</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0.1577706422018349</v>
      </c>
      <c r="F728" s="128">
        <f t="shared" si="68"/>
        <v>17.197000000000003</v>
      </c>
      <c r="G728" s="122">
        <f t="shared" si="69"/>
        <v>0.14509936461473236</v>
      </c>
      <c r="H728" s="128">
        <f t="shared" si="70"/>
        <v>49966.127000000008</v>
      </c>
      <c r="I728" s="122">
        <f t="shared" si="71"/>
        <v>-4.2492220875669666E-2</v>
      </c>
      <c r="J728" s="128">
        <f t="shared" si="72"/>
        <v>108.73282775617061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0.18696330275229359</v>
      </c>
      <c r="F729" s="128">
        <f t="shared" si="68"/>
        <v>20.379000000000001</v>
      </c>
      <c r="G729" s="122">
        <f t="shared" si="69"/>
        <v>0.18565456879178069</v>
      </c>
      <c r="H729" s="128">
        <f t="shared" si="70"/>
        <v>63931.636000000013</v>
      </c>
      <c r="I729" s="122">
        <f t="shared" si="71"/>
        <v>-0.3146140329922601</v>
      </c>
      <c r="J729" s="128">
        <f t="shared" si="72"/>
        <v>100.70492957379396</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0.32962385321100918</v>
      </c>
      <c r="F730" s="128">
        <f t="shared" si="68"/>
        <v>35.929000000000002</v>
      </c>
      <c r="G730" s="122">
        <f t="shared" si="69"/>
        <v>0.33010140609481986</v>
      </c>
      <c r="H730" s="128">
        <f t="shared" si="70"/>
        <v>113673.05999999998</v>
      </c>
      <c r="I730" s="122">
        <f t="shared" si="71"/>
        <v>3.3729333022562417E-2</v>
      </c>
      <c r="J730" s="128">
        <f t="shared" si="72"/>
        <v>99.855331460274513</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0.16248623853211011</v>
      </c>
      <c r="F731" s="128">
        <f t="shared" si="68"/>
        <v>17.711000000000002</v>
      </c>
      <c r="G731" s="122">
        <f t="shared" si="69"/>
        <v>0.15976067929306126</v>
      </c>
      <c r="H731" s="128">
        <f t="shared" si="70"/>
        <v>55014.867999999988</v>
      </c>
      <c r="I731" s="122">
        <f t="shared" si="71"/>
        <v>-0.13929869913821147</v>
      </c>
      <c r="J731" s="128">
        <f t="shared" si="72"/>
        <v>101.70602632081274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0.11957798165137615</v>
      </c>
      <c r="F732" s="128">
        <f t="shared" si="68"/>
        <v>13.034000000000001</v>
      </c>
      <c r="G732" s="122">
        <f t="shared" si="69"/>
        <v>0.12491124353144115</v>
      </c>
      <c r="H732" s="128">
        <f t="shared" si="70"/>
        <v>43014.186000000009</v>
      </c>
      <c r="I732" s="122">
        <f t="shared" si="71"/>
        <v>-0.36465544455973364</v>
      </c>
      <c r="J732" s="128">
        <f t="shared" si="72"/>
        <v>95.730358829769742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8.7064220183486238E-2</v>
      </c>
      <c r="F733" s="128">
        <f t="shared" si="68"/>
        <v>9.49</v>
      </c>
      <c r="G733" s="122">
        <f t="shared" si="69"/>
        <v>8.393962678375412E-2</v>
      </c>
      <c r="H733" s="128">
        <f t="shared" si="70"/>
        <v>28905.281999999999</v>
      </c>
      <c r="I733" s="122">
        <f t="shared" si="71"/>
        <v>-0.23419897837241702</v>
      </c>
      <c r="J733" s="128">
        <f t="shared" si="72"/>
        <v>103.72242946443129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0.28255045871559636</v>
      </c>
      <c r="F734" s="128">
        <f t="shared" si="68"/>
        <v>30.798000000000002</v>
      </c>
      <c r="G734" s="122">
        <f t="shared" si="69"/>
        <v>0.28311022830891108</v>
      </c>
      <c r="H734" s="128">
        <f t="shared" si="70"/>
        <v>97491.272000000012</v>
      </c>
      <c r="I734" s="122">
        <f t="shared" si="71"/>
        <v>1.0362146462172548E-2</v>
      </c>
      <c r="J734" s="128">
        <f t="shared" si="72"/>
        <v>99.802278569496281</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0.14029357798165137</v>
      </c>
      <c r="F735" s="128">
        <f t="shared" si="68"/>
        <v>15.292</v>
      </c>
      <c r="G735" s="122">
        <f t="shared" si="69"/>
        <v>0.13266585936728637</v>
      </c>
      <c r="H735" s="128">
        <f t="shared" si="70"/>
        <v>45684.549999999996</v>
      </c>
      <c r="I735" s="122">
        <f t="shared" si="71"/>
        <v>-0.17225416208168243</v>
      </c>
      <c r="J735" s="128">
        <f t="shared" si="72"/>
        <v>105.74957163112147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0.16201834862385325</v>
      </c>
      <c r="F736" s="128">
        <f t="shared" si="68"/>
        <v>17.660000000000004</v>
      </c>
      <c r="G736" s="122">
        <f t="shared" si="69"/>
        <v>0.15792262122558501</v>
      </c>
      <c r="H736" s="128">
        <f t="shared" si="70"/>
        <v>54381.918000000005</v>
      </c>
      <c r="I736" s="122">
        <f t="shared" si="71"/>
        <v>-7.7116085539968321E-2</v>
      </c>
      <c r="J736" s="128">
        <f t="shared" si="72"/>
        <v>102.59350267015751</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0.34423853211009181</v>
      </c>
      <c r="F737" s="128">
        <f t="shared" si="68"/>
        <v>37.522000000000006</v>
      </c>
      <c r="G737" s="122">
        <f t="shared" si="69"/>
        <v>0.34068084377305013</v>
      </c>
      <c r="H737" s="128">
        <f t="shared" si="70"/>
        <v>117316.174</v>
      </c>
      <c r="I737" s="122">
        <f t="shared" si="71"/>
        <v>4.9469697139468624E-2</v>
      </c>
      <c r="J737" s="128">
        <f t="shared" si="72"/>
        <v>101.04428775555449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0.14071559633027519</v>
      </c>
      <c r="F738" s="128">
        <f t="shared" si="68"/>
        <v>15.337999999999997</v>
      </c>
      <c r="G738" s="122">
        <f t="shared" si="69"/>
        <v>0.13522699051568426</v>
      </c>
      <c r="H738" s="128">
        <f t="shared" si="70"/>
        <v>46566.495999999999</v>
      </c>
      <c r="I738" s="122">
        <f t="shared" si="71"/>
        <v>2.7001682675608335E-3</v>
      </c>
      <c r="J738" s="128">
        <f t="shared" si="72"/>
        <v>104.05880940902425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0.15564220183486238</v>
      </c>
      <c r="F739" s="128">
        <f t="shared" si="68"/>
        <v>16.965</v>
      </c>
      <c r="G739" s="122">
        <f t="shared" si="69"/>
        <v>0.15750277908455737</v>
      </c>
      <c r="H739" s="128">
        <f t="shared" si="70"/>
        <v>54237.342000000004</v>
      </c>
      <c r="I739" s="122">
        <f t="shared" si="71"/>
        <v>-0.15758710504437351</v>
      </c>
      <c r="J739" s="128">
        <f t="shared" si="72"/>
        <v>98.818701955286699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0.11070642201834861</v>
      </c>
      <c r="F740" s="128">
        <f t="shared" si="68"/>
        <v>12.066999999999998</v>
      </c>
      <c r="G740" s="122">
        <f t="shared" si="69"/>
        <v>0.10502448614523258</v>
      </c>
      <c r="H740" s="128">
        <f t="shared" si="70"/>
        <v>36166.021999999997</v>
      </c>
      <c r="I740" s="122">
        <f t="shared" si="71"/>
        <v>-0.1419975688051876</v>
      </c>
      <c r="J740" s="128">
        <f t="shared" si="72"/>
        <v>105.41010585403751</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0.24702752293577981</v>
      </c>
      <c r="F741" s="128">
        <f t="shared" si="68"/>
        <v>26.925999999999998</v>
      </c>
      <c r="G741" s="122">
        <f t="shared" si="69"/>
        <v>0.24550224766086448</v>
      </c>
      <c r="H741" s="128">
        <f t="shared" si="70"/>
        <v>84540.662999999971</v>
      </c>
      <c r="I741" s="122">
        <f t="shared" si="71"/>
        <v>0.12891401535312075</v>
      </c>
      <c r="J741" s="128">
        <f t="shared" si="72"/>
        <v>100.62128770284104</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0.13160550458715595</v>
      </c>
      <c r="F742" s="128">
        <f t="shared" si="68"/>
        <v>14.344999999999999</v>
      </c>
      <c r="G742" s="122">
        <f t="shared" si="69"/>
        <v>0.12313273105314818</v>
      </c>
      <c r="H742" s="128">
        <f t="shared" si="70"/>
        <v>42401.741000000002</v>
      </c>
      <c r="I742" s="122">
        <f t="shared" si="71"/>
        <v>-0.15501559944625223</v>
      </c>
      <c r="J742" s="128">
        <f t="shared" si="72"/>
        <v>106.88100837327374</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0.16061467889908254</v>
      </c>
      <c r="F743" s="128">
        <f t="shared" si="68"/>
        <v>17.506999999999998</v>
      </c>
      <c r="G743" s="122">
        <f t="shared" si="69"/>
        <v>0.16365345948112139</v>
      </c>
      <c r="H743" s="128">
        <f t="shared" si="70"/>
        <v>56355.377999999997</v>
      </c>
      <c r="I743" s="122">
        <f t="shared" si="71"/>
        <v>-0.30599053556739703</v>
      </c>
      <c r="J743" s="128">
        <f t="shared" si="72"/>
        <v>98.143161414568567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0.25737614678899084</v>
      </c>
      <c r="F744" s="128">
        <f t="shared" si="68"/>
        <v>28.054000000000002</v>
      </c>
      <c r="G744" s="122">
        <f t="shared" si="69"/>
        <v>0.25539419150999837</v>
      </c>
      <c r="H744" s="128">
        <f t="shared" si="70"/>
        <v>87947.033000000025</v>
      </c>
      <c r="I744" s="122">
        <f t="shared" si="71"/>
        <v>-1.5980949281027303E-2</v>
      </c>
      <c r="J744" s="128">
        <f t="shared" si="72"/>
        <v>100.77603772712069</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0.11393577981651373</v>
      </c>
      <c r="F745" s="128">
        <f t="shared" si="68"/>
        <v>12.418999999999997</v>
      </c>
      <c r="G745" s="122">
        <f t="shared" si="69"/>
        <v>0.11397156738045872</v>
      </c>
      <c r="H745" s="128">
        <f t="shared" si="70"/>
        <v>39247.021000000001</v>
      </c>
      <c r="I745" s="122">
        <f t="shared" si="71"/>
        <v>-0.25305145015200509</v>
      </c>
      <c r="J745" s="128">
        <f t="shared" si="72"/>
        <v>99.968599568499812</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7.5935779816513754E-2</v>
      </c>
      <c r="F746" s="128">
        <f t="shared" si="68"/>
        <v>8.2769999999999992</v>
      </c>
      <c r="G746" s="122">
        <f t="shared" si="69"/>
        <v>7.5809506385796185E-2</v>
      </c>
      <c r="H746" s="128">
        <f t="shared" si="70"/>
        <v>26105.61</v>
      </c>
      <c r="I746" s="122">
        <f t="shared" si="71"/>
        <v>-0.33905838248860531</v>
      </c>
      <c r="J746" s="128">
        <f t="shared" si="72"/>
        <v>100.16656674965665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7.1999999999999995E-2</v>
      </c>
      <c r="F747" s="128">
        <f t="shared" si="68"/>
        <v>7.8479999999999999</v>
      </c>
      <c r="G747" s="122">
        <f t="shared" si="69"/>
        <v>6.6339382270776348E-2</v>
      </c>
      <c r="H747" s="128">
        <f t="shared" si="70"/>
        <v>22844.496999999999</v>
      </c>
      <c r="I747" s="122">
        <f t="shared" si="71"/>
        <v>-0.20725284549402678</v>
      </c>
      <c r="J747" s="128">
        <f t="shared" si="72"/>
        <v>108.53281645903606</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0.31226605504587157</v>
      </c>
      <c r="F748" s="128">
        <f t="shared" si="68"/>
        <v>34.036999999999999</v>
      </c>
      <c r="G748" s="122">
        <f t="shared" si="69"/>
        <v>0.31187081757937957</v>
      </c>
      <c r="H748" s="128">
        <f t="shared" si="70"/>
        <v>107395.211</v>
      </c>
      <c r="I748" s="122">
        <f t="shared" si="71"/>
        <v>0.1104589075530418</v>
      </c>
      <c r="J748" s="128">
        <f t="shared" si="72"/>
        <v>100.12673114771036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0.14767889908256879</v>
      </c>
      <c r="F749" s="128">
        <f t="shared" si="68"/>
        <v>16.096999999999998</v>
      </c>
      <c r="G749" s="122">
        <f t="shared" si="69"/>
        <v>0.14079967069154778</v>
      </c>
      <c r="H749" s="128">
        <f t="shared" si="70"/>
        <v>48485.493000000009</v>
      </c>
      <c r="I749" s="122">
        <f t="shared" si="71"/>
        <v>-8.5492704449245949E-2</v>
      </c>
      <c r="J749" s="128">
        <f t="shared" si="72"/>
        <v>104.88582704578297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0.35836697247706412</v>
      </c>
      <c r="F750" s="128">
        <f t="shared" si="68"/>
        <v>39.061999999999991</v>
      </c>
      <c r="G750" s="122">
        <f t="shared" si="69"/>
        <v>0.3586770279766987</v>
      </c>
      <c r="H750" s="128">
        <f t="shared" si="70"/>
        <v>123513.304</v>
      </c>
      <c r="I750" s="122">
        <f t="shared" si="71"/>
        <v>0.12353811476069769</v>
      </c>
      <c r="J750" s="128">
        <f t="shared" si="72"/>
        <v>99.913555796594054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40.33</v>
      </c>
      <c r="G751" s="122">
        <f t="shared" si="69"/>
        <v>0.36997343171931535</v>
      </c>
      <c r="H751" s="128">
        <f t="shared" si="70"/>
        <v>127403.31099999999</v>
      </c>
      <c r="I751" s="122">
        <f t="shared" si="71"/>
        <v>0.19844668771641344</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0.20504587155963305</v>
      </c>
      <c r="F752" s="128">
        <f t="shared" si="68"/>
        <v>22.35</v>
      </c>
      <c r="G752" s="122">
        <f t="shared" si="69"/>
        <v>0.20203560538741661</v>
      </c>
      <c r="H752" s="128">
        <f t="shared" si="70"/>
        <v>69572.577000000005</v>
      </c>
      <c r="I752" s="122">
        <f t="shared" si="71"/>
        <v>-4.3578535472327045E-3</v>
      </c>
      <c r="J752" s="128">
        <f t="shared" si="72"/>
        <v>101.48996815014068</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0.13077981651376147</v>
      </c>
      <c r="F753" s="128">
        <f t="shared" si="68"/>
        <v>14.254999999999999</v>
      </c>
      <c r="G753" s="122">
        <f t="shared" si="69"/>
        <v>0.13717821279017764</v>
      </c>
      <c r="H753" s="128">
        <f t="shared" si="70"/>
        <v>47238.414999999994</v>
      </c>
      <c r="I753" s="122">
        <f t="shared" si="71"/>
        <v>-1.8114386675172085E-2</v>
      </c>
      <c r="J753" s="128">
        <f t="shared" si="72"/>
        <v>95.335705177758143</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7.9614678899082567E-2</v>
      </c>
      <c r="F754" s="128">
        <f t="shared" si="68"/>
        <v>8.677999999999999</v>
      </c>
      <c r="G754" s="122">
        <f t="shared" si="69"/>
        <v>7.4226403916853992E-2</v>
      </c>
      <c r="H754" s="128">
        <f t="shared" si="70"/>
        <v>25560.456000000006</v>
      </c>
      <c r="I754" s="122">
        <f t="shared" si="71"/>
        <v>2.4841692467661349E-2</v>
      </c>
      <c r="J754" s="128">
        <f t="shared" si="72"/>
        <v>107.25924293498623</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0.29311926605504585</v>
      </c>
      <c r="F755" s="128">
        <f t="shared" si="68"/>
        <v>31.95</v>
      </c>
      <c r="G755" s="122">
        <f t="shared" si="69"/>
        <v>0.2921212168731378</v>
      </c>
      <c r="H755" s="128">
        <f t="shared" si="70"/>
        <v>100594.27799999999</v>
      </c>
      <c r="I755" s="122">
        <f t="shared" si="71"/>
        <v>0.23498339245047672</v>
      </c>
      <c r="J755" s="128">
        <f t="shared" si="72"/>
        <v>100.34165583472203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0.19934862385321103</v>
      </c>
      <c r="F756" s="128">
        <f t="shared" si="68"/>
        <v>21.729000000000003</v>
      </c>
      <c r="G756" s="122">
        <f t="shared" si="69"/>
        <v>0.19378257511078587</v>
      </c>
      <c r="H756" s="128">
        <f t="shared" si="70"/>
        <v>66730.58</v>
      </c>
      <c r="I756" s="122">
        <f t="shared" si="71"/>
        <v>6.2248150704918875E-2</v>
      </c>
      <c r="J756" s="128">
        <f t="shared" si="72"/>
        <v>102.87231642950509</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0.26679816513761473</v>
      </c>
      <c r="F757" s="128">
        <f t="shared" si="68"/>
        <v>29.081000000000003</v>
      </c>
      <c r="G757" s="122">
        <f t="shared" si="69"/>
        <v>0.26261995655683912</v>
      </c>
      <c r="H757" s="128">
        <f t="shared" si="70"/>
        <v>90435.28300000001</v>
      </c>
      <c r="I757" s="122">
        <f t="shared" si="71"/>
        <v>-6.5693475048762148E-2</v>
      </c>
      <c r="J757" s="128">
        <f t="shared" si="72"/>
        <v>101.59097146902137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0.28185321100917438</v>
      </c>
      <c r="F758" s="128">
        <f t="shared" si="68"/>
        <v>30.722000000000005</v>
      </c>
      <c r="G758" s="122">
        <f t="shared" si="69"/>
        <v>0.28706151737436036</v>
      </c>
      <c r="H758" s="128">
        <f t="shared" si="70"/>
        <v>98851.93</v>
      </c>
      <c r="I758" s="122">
        <f t="shared" si="71"/>
        <v>-0.45393757978398341</v>
      </c>
      <c r="J758" s="128">
        <f t="shared" si="72"/>
        <v>98.185648005756974</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0.1935229357798165</v>
      </c>
      <c r="F759" s="128">
        <f t="shared" si="68"/>
        <v>21.093999999999998</v>
      </c>
      <c r="G759" s="122">
        <f t="shared" si="69"/>
        <v>0.19035216838290381</v>
      </c>
      <c r="H759" s="128">
        <f t="shared" si="70"/>
        <v>65549.291999999987</v>
      </c>
      <c r="I759" s="122">
        <f t="shared" si="71"/>
        <v>-7.0478178705233138E-2</v>
      </c>
      <c r="J759" s="128">
        <f t="shared" si="72"/>
        <v>101.66573747168171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0.12347706422018348</v>
      </c>
      <c r="F760" s="128">
        <f t="shared" si="68"/>
        <v>13.459</v>
      </c>
      <c r="G760" s="122">
        <f t="shared" si="69"/>
        <v>0.12405006708135138</v>
      </c>
      <c r="H760" s="128">
        <f t="shared" si="70"/>
        <v>42717.633000000002</v>
      </c>
      <c r="I760" s="122">
        <f t="shared" si="71"/>
        <v>-0.20698675588362148</v>
      </c>
      <c r="J760" s="128">
        <f t="shared" si="72"/>
        <v>99.538087423369035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8.7119266055045871E-2</v>
      </c>
      <c r="F761" s="128">
        <f t="shared" si="68"/>
        <v>9.4960000000000004</v>
      </c>
      <c r="G761" s="122">
        <f t="shared" si="69"/>
        <v>8.3479776860128127E-2</v>
      </c>
      <c r="H761" s="128">
        <f t="shared" si="70"/>
        <v>28746.929000000004</v>
      </c>
      <c r="I761" s="122">
        <f t="shared" si="71"/>
        <v>-0.12808894363399187</v>
      </c>
      <c r="J761" s="128">
        <f t="shared" si="72"/>
        <v>104.3597255908048</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0.33048623853211001</v>
      </c>
      <c r="F762" s="128">
        <f t="shared" si="68"/>
        <v>36.022999999999989</v>
      </c>
      <c r="G762" s="122">
        <f t="shared" si="69"/>
        <v>0.33017960959234283</v>
      </c>
      <c r="H762" s="128">
        <f t="shared" si="70"/>
        <v>113699.98999999999</v>
      </c>
      <c r="I762" s="122">
        <f t="shared" si="71"/>
        <v>-0.10886937678139648</v>
      </c>
      <c r="J762" s="128">
        <f t="shared" si="72"/>
        <v>100.09286731550316</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0.15912844036697246</v>
      </c>
      <c r="F763" s="128">
        <f t="shared" si="68"/>
        <v>17.344999999999999</v>
      </c>
      <c r="G763" s="122">
        <f t="shared" si="69"/>
        <v>0.15290134395019137</v>
      </c>
      <c r="H763" s="128">
        <f t="shared" si="70"/>
        <v>52652.800999999999</v>
      </c>
      <c r="I763" s="122">
        <f t="shared" si="71"/>
        <v>-5.2182952402676529E-2</v>
      </c>
      <c r="J763" s="128">
        <f t="shared" si="72"/>
        <v>104.07262372972315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0.22152293577981655</v>
      </c>
      <c r="F764" s="128">
        <f t="shared" si="68"/>
        <v>24.146000000000004</v>
      </c>
      <c r="G764" s="122">
        <f t="shared" si="69"/>
        <v>0.21602269440524099</v>
      </c>
      <c r="H764" s="128">
        <f t="shared" si="70"/>
        <v>74389.142999999982</v>
      </c>
      <c r="I764" s="122">
        <f t="shared" si="71"/>
        <v>-0.17659289326703395</v>
      </c>
      <c r="J764" s="128">
        <f t="shared" si="72"/>
        <v>102.54614052922493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0.32975229357798169</v>
      </c>
      <c r="F765" s="128">
        <f t="shared" si="68"/>
        <v>35.943000000000005</v>
      </c>
      <c r="G765" s="122">
        <f t="shared" si="69"/>
        <v>0.32671957962353132</v>
      </c>
      <c r="H765" s="128">
        <f t="shared" si="70"/>
        <v>112508.50099999999</v>
      </c>
      <c r="I765" s="122">
        <f t="shared" si="71"/>
        <v>-0.11979512377539676</v>
      </c>
      <c r="J765" s="128">
        <f t="shared" si="72"/>
        <v>100.92823146930614</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0.17117431192660548</v>
      </c>
      <c r="F766" s="128">
        <f t="shared" si="68"/>
        <v>18.657999999999998</v>
      </c>
      <c r="G766" s="122">
        <f t="shared" si="69"/>
        <v>0.16646938941450468</v>
      </c>
      <c r="H766" s="128">
        <f t="shared" si="70"/>
        <v>57325.065999999999</v>
      </c>
      <c r="I766" s="122">
        <f t="shared" si="71"/>
        <v>1.4913813278890069E-2</v>
      </c>
      <c r="J766" s="128">
        <f t="shared" si="72"/>
        <v>102.82629889413823</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0.1935045871559633</v>
      </c>
      <c r="F767" s="128">
        <f t="shared" si="68"/>
        <v>21.091999999999999</v>
      </c>
      <c r="G767" s="122">
        <f t="shared" si="69"/>
        <v>0.19341597407349329</v>
      </c>
      <c r="H767" s="128">
        <f t="shared" si="70"/>
        <v>66604.338000000003</v>
      </c>
      <c r="I767" s="122">
        <f t="shared" si="71"/>
        <v>-8.7032584052362284E-3</v>
      </c>
      <c r="J767" s="128">
        <f t="shared" si="72"/>
        <v>100.04581476938215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9.6871559633027529E-2</v>
      </c>
      <c r="F768" s="128">
        <f t="shared" si="68"/>
        <v>10.559000000000001</v>
      </c>
      <c r="G768" s="122">
        <f t="shared" si="69"/>
        <v>8.8614203822765844E-2</v>
      </c>
      <c r="H768" s="128">
        <f t="shared" si="70"/>
        <v>30515.01</v>
      </c>
      <c r="I768" s="122">
        <f t="shared" si="71"/>
        <v>0.20225116919779321</v>
      </c>
      <c r="J768" s="128">
        <f t="shared" si="72"/>
        <v>109.31832082673442</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0.31202752293577979</v>
      </c>
      <c r="F769" s="128">
        <f t="shared" si="68"/>
        <v>34.010999999999996</v>
      </c>
      <c r="G769" s="122">
        <f t="shared" si="69"/>
        <v>0.31057015954326606</v>
      </c>
      <c r="H769" s="128">
        <f t="shared" si="70"/>
        <v>106947.319</v>
      </c>
      <c r="I769" s="122">
        <f t="shared" si="71"/>
        <v>-6.9047930540020133E-2</v>
      </c>
      <c r="J769" s="128">
        <f t="shared" si="72"/>
        <v>100.46925415972254</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0.15229357798165138</v>
      </c>
      <c r="F770" s="128">
        <f t="shared" si="68"/>
        <v>16.600000000000001</v>
      </c>
      <c r="G770" s="122">
        <f t="shared" si="69"/>
        <v>0.14265029417060157</v>
      </c>
      <c r="H770" s="128">
        <f t="shared" si="70"/>
        <v>49122.770000000011</v>
      </c>
      <c r="I770" s="122">
        <f t="shared" si="71"/>
        <v>-4.8912722487201785E-2</v>
      </c>
      <c r="J770" s="128">
        <f t="shared" si="72"/>
        <v>106.7600868733695</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0.23366055045871559</v>
      </c>
      <c r="F771" s="128">
        <f t="shared" si="68"/>
        <v>25.468999999999998</v>
      </c>
      <c r="G771" s="122">
        <f t="shared" si="69"/>
        <v>0.22431416432898318</v>
      </c>
      <c r="H771" s="128">
        <f t="shared" si="70"/>
        <v>77244.376999999993</v>
      </c>
      <c r="I771" s="122">
        <f t="shared" si="71"/>
        <v>-2.2222389359758093E-2</v>
      </c>
      <c r="J771" s="128">
        <f t="shared" si="72"/>
        <v>104.16665000076625</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0.2349266055045871</v>
      </c>
      <c r="F772" s="128">
        <f t="shared" si="68"/>
        <v>25.606999999999996</v>
      </c>
      <c r="G772" s="122">
        <f t="shared" si="69"/>
        <v>0.23077428432038752</v>
      </c>
      <c r="H772" s="128">
        <f t="shared" si="70"/>
        <v>79468.971000000005</v>
      </c>
      <c r="I772" s="122">
        <f t="shared" si="71"/>
        <v>8.4295041987054564E-2</v>
      </c>
      <c r="J772" s="128">
        <f t="shared" si="72"/>
        <v>101.79929977745476</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0.12991743119266055</v>
      </c>
      <c r="F773" s="128">
        <f t="shared" si="68"/>
        <v>14.161000000000001</v>
      </c>
      <c r="G773" s="122">
        <f t="shared" si="69"/>
        <v>0.13210848012823864</v>
      </c>
      <c r="H773" s="128">
        <f t="shared" si="70"/>
        <v>45492.612000000001</v>
      </c>
      <c r="I773" s="122">
        <f t="shared" si="71"/>
        <v>-0.41207757077741958</v>
      </c>
      <c r="J773" s="128">
        <f t="shared" si="72"/>
        <v>98.341477448343042</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8.2688073394495409E-2</v>
      </c>
      <c r="F774" s="128">
        <f t="shared" si="68"/>
        <v>9.0129999999999999</v>
      </c>
      <c r="G774" s="122">
        <f t="shared" si="69"/>
        <v>8.2399049826053117E-2</v>
      </c>
      <c r="H774" s="128">
        <f t="shared" si="70"/>
        <v>28374.772000000001</v>
      </c>
      <c r="I774" s="122">
        <f t="shared" si="71"/>
        <v>-0.10844376112292113</v>
      </c>
      <c r="J774" s="128">
        <f t="shared" si="72"/>
        <v>100.35076080252435</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7.1357798165137626E-2</v>
      </c>
      <c r="F775" s="128">
        <f t="shared" si="68"/>
        <v>7.7780000000000005</v>
      </c>
      <c r="G775" s="122">
        <f t="shared" si="69"/>
        <v>6.7763051823973894E-2</v>
      </c>
      <c r="H775" s="128">
        <f t="shared" si="70"/>
        <v>23334.749</v>
      </c>
      <c r="I775" s="122">
        <f t="shared" si="71"/>
        <v>-0.16430180800537511</v>
      </c>
      <c r="J775" s="128">
        <f t="shared" si="72"/>
        <v>105.30487669076905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0.41743119266055051</v>
      </c>
      <c r="F776" s="128">
        <f t="shared" si="68"/>
        <v>45.500000000000007</v>
      </c>
      <c r="G776" s="122">
        <f t="shared" si="69"/>
        <v>0.41912293311030968</v>
      </c>
      <c r="H776" s="128">
        <f t="shared" si="70"/>
        <v>144328.33500000002</v>
      </c>
      <c r="I776" s="122">
        <f t="shared" si="71"/>
        <v>0.21654780671941651</v>
      </c>
      <c r="J776" s="128">
        <f t="shared" si="72"/>
        <v>99.596361755438963</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0.20590825688073394</v>
      </c>
      <c r="F777" s="128">
        <f t="shared" ref="F777:F803" si="74">SUMPRODUCT($K$2:$AI$2,$K777:$AI777)</f>
        <v>22.443999999999999</v>
      </c>
      <c r="G777" s="122">
        <f t="shared" ref="G777:G803" si="75">SUMPRODUCT($K$3:$AI$3,$K777:$AI777)/$J$3</f>
        <v>0.19465673223796168</v>
      </c>
      <c r="H777" s="128">
        <f t="shared" ref="H777:H803" si="76">SUMPRODUCT($K$3:$AI$3,$K777:$AI777)</f>
        <v>67031.603000000003</v>
      </c>
      <c r="I777" s="122">
        <f t="shared" ref="I777:I803" si="77">CORREL($K$4:$AI$4,$K777:$AI777)</f>
        <v>-0.18657868862783283</v>
      </c>
      <c r="J777" s="128">
        <f t="shared" si="72"/>
        <v>105.78018777640716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0.40168807339449542</v>
      </c>
      <c r="F778" s="128">
        <f t="shared" si="74"/>
        <v>43.783999999999999</v>
      </c>
      <c r="G778" s="122">
        <f t="shared" si="75"/>
        <v>0.39943902276119625</v>
      </c>
      <c r="H778" s="128">
        <f t="shared" si="76"/>
        <v>137550.02300000002</v>
      </c>
      <c r="I778" s="122">
        <f t="shared" si="77"/>
        <v>5.8169570686646389E-2</v>
      </c>
      <c r="J778" s="128">
        <f t="shared" ref="J778:J803" si="78">$E778/$G778*100</f>
        <v>100.56305230714619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0.46158715596330263</v>
      </c>
      <c r="F779" s="128">
        <f t="shared" si="74"/>
        <v>50.312999999999988</v>
      </c>
      <c r="G779" s="122">
        <f t="shared" si="75"/>
        <v>0.46212393787860301</v>
      </c>
      <c r="H779" s="128">
        <f t="shared" si="76"/>
        <v>159136.07499999998</v>
      </c>
      <c r="I779" s="122">
        <f t="shared" si="77"/>
        <v>-6.7091716122716624E-2</v>
      </c>
      <c r="J779" s="128">
        <f t="shared" si="78"/>
        <v>99.883844598536811</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0.39056880733944949</v>
      </c>
      <c r="F780" s="128">
        <f t="shared" si="74"/>
        <v>42.571999999999996</v>
      </c>
      <c r="G780" s="122">
        <f t="shared" si="75"/>
        <v>0.38344459254612928</v>
      </c>
      <c r="H780" s="128">
        <f t="shared" si="76"/>
        <v>132042.21299999999</v>
      </c>
      <c r="I780" s="122">
        <f t="shared" si="77"/>
        <v>5.9203824840784305E-2</v>
      </c>
      <c r="J780" s="128">
        <f t="shared" si="78"/>
        <v>101.85795156114065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0.16543119266055045</v>
      </c>
      <c r="F781" s="128">
        <f t="shared" si="74"/>
        <v>18.032</v>
      </c>
      <c r="G781" s="122">
        <f t="shared" si="75"/>
        <v>0.16460955459144261</v>
      </c>
      <c r="H781" s="128">
        <f t="shared" si="76"/>
        <v>56684.616999999991</v>
      </c>
      <c r="I781" s="122">
        <f t="shared" si="77"/>
        <v>-0.23192578658291219</v>
      </c>
      <c r="J781" s="128">
        <f t="shared" si="78"/>
        <v>100.49914360751848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0.11735779816513764</v>
      </c>
      <c r="F782" s="128">
        <f t="shared" si="74"/>
        <v>12.792000000000003</v>
      </c>
      <c r="G782" s="122">
        <f t="shared" si="75"/>
        <v>0.11289886687691299</v>
      </c>
      <c r="H782" s="128">
        <f t="shared" si="76"/>
        <v>38877.628000000004</v>
      </c>
      <c r="I782" s="122">
        <f t="shared" si="77"/>
        <v>-0.25128208296535687</v>
      </c>
      <c r="J782" s="128">
        <f t="shared" si="78"/>
        <v>103.94949162163512</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0.38495412844036697</v>
      </c>
      <c r="F783" s="128">
        <f t="shared" si="74"/>
        <v>41.96</v>
      </c>
      <c r="G783" s="122">
        <f t="shared" si="75"/>
        <v>0.38827859669297654</v>
      </c>
      <c r="H783" s="128">
        <f t="shared" si="76"/>
        <v>133706.84100000001</v>
      </c>
      <c r="I783" s="122">
        <f t="shared" si="77"/>
        <v>-4.2233767806781501E-2</v>
      </c>
      <c r="J783" s="128">
        <f t="shared" si="78"/>
        <v>99.143793069995482</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0.26752293577981651</v>
      </c>
      <c r="F784" s="128">
        <f t="shared" si="74"/>
        <v>29.16</v>
      </c>
      <c r="G784" s="122">
        <f t="shared" si="75"/>
        <v>0.25858963055889511</v>
      </c>
      <c r="H784" s="128">
        <f t="shared" si="76"/>
        <v>89047.40800000001</v>
      </c>
      <c r="I784" s="122">
        <f t="shared" si="77"/>
        <v>-4.944749012639163E-2</v>
      </c>
      <c r="J784" s="128">
        <f t="shared" si="78"/>
        <v>103.45462623602255</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0.37802752293577979</v>
      </c>
      <c r="F785" s="128">
        <f t="shared" si="74"/>
        <v>41.204999999999998</v>
      </c>
      <c r="G785" s="122">
        <f t="shared" si="75"/>
        <v>0.37364267419371699</v>
      </c>
      <c r="H785" s="128">
        <f t="shared" si="76"/>
        <v>128666.844</v>
      </c>
      <c r="I785" s="122">
        <f t="shared" si="77"/>
        <v>9.4670101372759538E-2</v>
      </c>
      <c r="J785" s="128">
        <f t="shared" si="78"/>
        <v>101.17354066997963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0.37097247706422021</v>
      </c>
      <c r="F786" s="128">
        <f t="shared" si="74"/>
        <v>40.436</v>
      </c>
      <c r="G786" s="122">
        <f t="shared" si="75"/>
        <v>0.3685558517589253</v>
      </c>
      <c r="H786" s="128">
        <f t="shared" si="76"/>
        <v>126915.156</v>
      </c>
      <c r="I786" s="122">
        <f t="shared" si="77"/>
        <v>0.15792784686618005</v>
      </c>
      <c r="J786" s="128">
        <f t="shared" si="78"/>
        <v>100.65570124412938</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0.40299999999999991</v>
      </c>
      <c r="F787" s="128">
        <f t="shared" si="74"/>
        <v>43.926999999999992</v>
      </c>
      <c r="G787" s="122">
        <f t="shared" si="75"/>
        <v>0.39290110292195912</v>
      </c>
      <c r="H787" s="128">
        <f t="shared" si="76"/>
        <v>135298.63800000001</v>
      </c>
      <c r="I787" s="122">
        <f t="shared" si="77"/>
        <v>0.12199938860898404</v>
      </c>
      <c r="J787" s="128">
        <f t="shared" si="78"/>
        <v>102.57034073025922</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0.12773394495412843</v>
      </c>
      <c r="F788" s="128">
        <f t="shared" si="74"/>
        <v>13.923</v>
      </c>
      <c r="G788" s="122">
        <f t="shared" si="75"/>
        <v>0.12711017894168281</v>
      </c>
      <c r="H788" s="128">
        <f t="shared" si="76"/>
        <v>43771.407000000007</v>
      </c>
      <c r="I788" s="122">
        <f t="shared" si="77"/>
        <v>-0.25631911932331902</v>
      </c>
      <c r="J788" s="128">
        <f t="shared" si="78"/>
        <v>100.49072860854974</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0.12280733944954129</v>
      </c>
      <c r="F789" s="128">
        <f t="shared" si="74"/>
        <v>13.386000000000001</v>
      </c>
      <c r="G789" s="122">
        <f t="shared" si="75"/>
        <v>0.11673594921564188</v>
      </c>
      <c r="H789" s="128">
        <f t="shared" si="76"/>
        <v>40198.958000000006</v>
      </c>
      <c r="I789" s="122">
        <f t="shared" si="77"/>
        <v>-0.15644538545732958</v>
      </c>
      <c r="J789" s="128">
        <f t="shared" si="78"/>
        <v>105.20096017952787</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0.43544036697247707</v>
      </c>
      <c r="F790" s="128">
        <f t="shared" si="74"/>
        <v>47.463000000000001</v>
      </c>
      <c r="G790" s="122">
        <f t="shared" si="75"/>
        <v>0.43871547343171929</v>
      </c>
      <c r="H790" s="128">
        <f t="shared" si="76"/>
        <v>151075.18299999999</v>
      </c>
      <c r="I790" s="122">
        <f t="shared" si="77"/>
        <v>4.1632942527795196E-2</v>
      </c>
      <c r="J790" s="128">
        <f t="shared" si="78"/>
        <v>99.253478243285173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0.21946788990825689</v>
      </c>
      <c r="F791" s="128">
        <f t="shared" si="74"/>
        <v>23.922000000000001</v>
      </c>
      <c r="G791" s="122">
        <f t="shared" si="75"/>
        <v>0.2178966424476852</v>
      </c>
      <c r="H791" s="128">
        <f t="shared" si="76"/>
        <v>75034.451999999976</v>
      </c>
      <c r="I791" s="122">
        <f t="shared" si="77"/>
        <v>-9.0682317385489916E-2</v>
      </c>
      <c r="J791" s="128">
        <f t="shared" si="78"/>
        <v>100.72109760064289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0.22425688073394492</v>
      </c>
      <c r="F792" s="128">
        <f t="shared" si="74"/>
        <v>24.443999999999996</v>
      </c>
      <c r="G792" s="122">
        <f t="shared" si="75"/>
        <v>0.21916697158190021</v>
      </c>
      <c r="H792" s="128">
        <f t="shared" si="76"/>
        <v>75471.899999999994</v>
      </c>
      <c r="I792" s="122">
        <f t="shared" si="77"/>
        <v>-0.10437583848397965</v>
      </c>
      <c r="J792" s="128">
        <f t="shared" si="78"/>
        <v>102.32238877751827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0.38410091743119262</v>
      </c>
      <c r="F793" s="128">
        <f t="shared" si="74"/>
        <v>41.866999999999997</v>
      </c>
      <c r="G793" s="122">
        <f t="shared" si="75"/>
        <v>0.38223842628892019</v>
      </c>
      <c r="H793" s="128">
        <f t="shared" si="76"/>
        <v>131626.85999999999</v>
      </c>
      <c r="I793" s="122">
        <f t="shared" si="77"/>
        <v>-3.3592359569826727E-3</v>
      </c>
      <c r="J793" s="128">
        <f t="shared" si="78"/>
        <v>100.48725900228163</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0.31006422018348628</v>
      </c>
      <c r="F794" s="128">
        <f t="shared" si="74"/>
        <v>33.797000000000004</v>
      </c>
      <c r="G794" s="122">
        <f t="shared" si="75"/>
        <v>0.3048715958392138</v>
      </c>
      <c r="H794" s="128">
        <f t="shared" si="76"/>
        <v>104984.97299999998</v>
      </c>
      <c r="I794" s="122">
        <f t="shared" si="77"/>
        <v>-0.1161088278755935</v>
      </c>
      <c r="J794" s="128">
        <f t="shared" si="78"/>
        <v>101.7032168346083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0.2041376146788991</v>
      </c>
      <c r="F795" s="128">
        <f t="shared" si="74"/>
        <v>22.251000000000001</v>
      </c>
      <c r="G795" s="122">
        <f t="shared" si="75"/>
        <v>0.20333243891531488</v>
      </c>
      <c r="H795" s="128">
        <f t="shared" si="76"/>
        <v>70019.152000000002</v>
      </c>
      <c r="I795" s="122">
        <f t="shared" si="77"/>
        <v>1.3762090623910877E-2</v>
      </c>
      <c r="J795" s="128">
        <f t="shared" si="78"/>
        <v>100.39598982232224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0.12384403669724771</v>
      </c>
      <c r="F796" s="128">
        <f t="shared" si="74"/>
        <v>13.499000000000001</v>
      </c>
      <c r="G796" s="122">
        <f t="shared" si="75"/>
        <v>0.1228028389060222</v>
      </c>
      <c r="H796" s="128">
        <f t="shared" si="76"/>
        <v>42288.139999999992</v>
      </c>
      <c r="I796" s="122">
        <f t="shared" si="77"/>
        <v>-0.22972397190724964</v>
      </c>
      <c r="J796" s="128">
        <f t="shared" si="78"/>
        <v>100.84786133651382</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0.37542201834862393</v>
      </c>
      <c r="F797" s="128">
        <f t="shared" si="74"/>
        <v>40.921000000000006</v>
      </c>
      <c r="G797" s="122">
        <f t="shared" si="75"/>
        <v>0.37634847745660038</v>
      </c>
      <c r="H797" s="128">
        <f t="shared" si="76"/>
        <v>129598.609</v>
      </c>
      <c r="I797" s="122">
        <f t="shared" si="77"/>
        <v>-0.11495655886909006</v>
      </c>
      <c r="J797" s="128">
        <f t="shared" si="78"/>
        <v>99.753829452363533</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0.24181651376146787</v>
      </c>
      <c r="F798" s="128">
        <f t="shared" si="74"/>
        <v>26.357999999999997</v>
      </c>
      <c r="G798" s="122">
        <f t="shared" si="75"/>
        <v>0.23345694596902064</v>
      </c>
      <c r="H798" s="128">
        <f t="shared" si="76"/>
        <v>80392.767000000007</v>
      </c>
      <c r="I798" s="122">
        <f t="shared" si="77"/>
        <v>-0.13446629508773406</v>
      </c>
      <c r="J798" s="128">
        <f t="shared" si="78"/>
        <v>103.58077492950521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0.22557798165137613</v>
      </c>
      <c r="F799" s="128">
        <f t="shared" si="74"/>
        <v>24.587999999999997</v>
      </c>
      <c r="G799" s="122">
        <f t="shared" si="75"/>
        <v>0.22566008049762165</v>
      </c>
      <c r="H799" s="128">
        <f t="shared" si="76"/>
        <v>77707.853999999992</v>
      </c>
      <c r="I799" s="122">
        <f t="shared" si="77"/>
        <v>-0.2352604345345134</v>
      </c>
      <c r="J799" s="128">
        <f t="shared" si="78"/>
        <v>99.963618356394946</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0.26033944954128441</v>
      </c>
      <c r="F800" s="128">
        <f t="shared" si="74"/>
        <v>28.377000000000002</v>
      </c>
      <c r="G800" s="122">
        <f t="shared" si="75"/>
        <v>0.2558706143025572</v>
      </c>
      <c r="H800" s="128">
        <f t="shared" si="76"/>
        <v>88111.092999999993</v>
      </c>
      <c r="I800" s="122">
        <f t="shared" si="77"/>
        <v>0.18355738584113498</v>
      </c>
      <c r="J800" s="128">
        <f t="shared" si="78"/>
        <v>101.7465214795799</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0.38655045871559635</v>
      </c>
      <c r="F801" s="128">
        <f t="shared" si="74"/>
        <v>42.134</v>
      </c>
      <c r="G801" s="122">
        <f t="shared" si="75"/>
        <v>0.38206877726087385</v>
      </c>
      <c r="H801" s="128">
        <f t="shared" si="76"/>
        <v>131568.44</v>
      </c>
      <c r="I801" s="122">
        <f t="shared" si="77"/>
        <v>-3.232018148135675E-2</v>
      </c>
      <c r="J801" s="128">
        <f t="shared" si="78"/>
        <v>101.17300384680806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0.10341284403669725</v>
      </c>
      <c r="F802" s="128">
        <f t="shared" si="74"/>
        <v>11.272</v>
      </c>
      <c r="G802" s="122">
        <f t="shared" si="75"/>
        <v>0.10107587742988401</v>
      </c>
      <c r="H802" s="128">
        <f t="shared" si="76"/>
        <v>34806.286999999997</v>
      </c>
      <c r="I802" s="122">
        <f t="shared" si="77"/>
        <v>-0.2138015408915043</v>
      </c>
      <c r="J802" s="128">
        <f t="shared" si="78"/>
        <v>102.31209133794992</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9.5403669724770615E-2</v>
      </c>
      <c r="F803" s="128">
        <f t="shared" si="74"/>
        <v>10.398999999999997</v>
      </c>
      <c r="G803" s="122">
        <f t="shared" si="75"/>
        <v>8.448585483711718E-2</v>
      </c>
      <c r="H803" s="128">
        <f t="shared" si="76"/>
        <v>29093.379999999997</v>
      </c>
      <c r="I803" s="122">
        <f t="shared" si="77"/>
        <v>-0.11834394175659277</v>
      </c>
      <c r="J803" s="128">
        <f t="shared" si="78"/>
        <v>112.92265422265326</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0.50309174311926619</v>
      </c>
      <c r="F804" s="128">
        <f>SUMPRODUCT($K$2:$AI$2,$K804:$AI804)</f>
        <v>54.83700000000001</v>
      </c>
      <c r="G804" s="122">
        <f>SUMPRODUCT($K$3:$AI$3,$K804:$AI804)/$J$3</f>
        <v>0.51269301134284673</v>
      </c>
      <c r="H804" s="128">
        <f>SUMPRODUCT($K$3:$AI$3,$K804:$AI804)</f>
        <v>176549.94</v>
      </c>
      <c r="I804" s="122">
        <f>CORREL($K$4:$AI$4,$K804:$AI804)</f>
        <v>8.814515768639225E-2</v>
      </c>
      <c r="J804" s="128">
        <f>$E804/$G804*100</f>
        <v>98.127287087757864</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F3022-CED2-4423-A75C-F0EE75162961}">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993A2-6D5C-4E91-9500-98E01820C3C7}">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602.72337670041122</v>
      </c>
    </row>
    <row r="18" spans="13:16" ht="21" customHeight="1">
      <c r="M18" s="139" t="s">
        <v>1707</v>
      </c>
      <c r="N18" s="3"/>
      <c r="O18" s="3"/>
      <c r="P18" s="140">
        <f t="shared" si="0"/>
        <v>0</v>
      </c>
    </row>
    <row r="19" spans="13:16" ht="21" customHeight="1">
      <c r="M19" s="139" t="s">
        <v>1708</v>
      </c>
      <c r="N19" s="3"/>
      <c r="O19" s="3"/>
      <c r="P19" s="140">
        <f t="shared" si="0"/>
        <v>44.984601876182303</v>
      </c>
    </row>
    <row r="20" spans="13:16" ht="21" customHeight="1" thickBot="1">
      <c r="M20" s="141" t="s">
        <v>1709</v>
      </c>
      <c r="N20" s="142"/>
      <c r="O20" s="142"/>
      <c r="P20" s="143">
        <f t="shared" si="0"/>
        <v>264.18878850245926</v>
      </c>
    </row>
    <row r="21" spans="13:16" ht="21" customHeight="1" thickTop="1">
      <c r="M21" s="144" t="s">
        <v>1710</v>
      </c>
      <c r="N21" s="13"/>
      <c r="O21" s="13"/>
      <c r="P21" s="145">
        <f t="shared" si="0"/>
        <v>0</v>
      </c>
    </row>
    <row r="22" spans="13:16" ht="21" customHeight="1">
      <c r="M22" s="144" t="s">
        <v>1711</v>
      </c>
      <c r="N22" s="13"/>
      <c r="O22" s="13"/>
      <c r="P22" s="145">
        <f t="shared" si="0"/>
        <v>45.162582496859585</v>
      </c>
    </row>
    <row r="23" spans="13:16" ht="21" customHeight="1">
      <c r="M23" s="144" t="s">
        <v>1712</v>
      </c>
      <c r="N23" s="13"/>
      <c r="O23" s="13"/>
      <c r="P23" s="145">
        <f t="shared" si="0"/>
        <v>0</v>
      </c>
    </row>
    <row r="24" spans="13:16" ht="21" customHeight="1">
      <c r="M24" s="144" t="s">
        <v>1713</v>
      </c>
      <c r="N24" s="13"/>
      <c r="O24" s="13"/>
      <c r="P24" s="145">
        <f t="shared" si="0"/>
        <v>19.563909917994444</v>
      </c>
    </row>
    <row r="25" spans="13:16" ht="21" customHeight="1">
      <c r="M25" s="144" t="s">
        <v>1714</v>
      </c>
      <c r="N25" s="13"/>
      <c r="O25" s="13"/>
      <c r="P25" s="145">
        <f t="shared" si="0"/>
        <v>450.98482217917325</v>
      </c>
    </row>
    <row r="26" spans="13:16" ht="21" customHeight="1">
      <c r="M26" s="144" t="s">
        <v>1715</v>
      </c>
      <c r="N26" s="13"/>
      <c r="O26" s="13"/>
      <c r="P26" s="145">
        <f t="shared" si="0"/>
        <v>0</v>
      </c>
    </row>
    <row r="27" spans="13:16" ht="21" customHeight="1">
      <c r="M27" s="144" t="s">
        <v>1716</v>
      </c>
      <c r="N27" s="13"/>
      <c r="O27" s="13"/>
      <c r="P27" s="145">
        <f t="shared" si="0"/>
        <v>101.75600010514971</v>
      </c>
    </row>
    <row r="28" spans="13:16" ht="21" customHeight="1" thickBot="1">
      <c r="M28" s="146" t="s">
        <v>1717</v>
      </c>
      <c r="N28" s="147"/>
      <c r="O28" s="147"/>
      <c r="P28" s="148">
        <f t="shared" si="0"/>
        <v>0</v>
      </c>
    </row>
    <row r="29" spans="13:16" ht="21" customHeight="1" thickTop="1">
      <c r="M29" s="149" t="s">
        <v>1718</v>
      </c>
      <c r="N29" s="22"/>
      <c r="O29" s="22"/>
      <c r="P29" s="150">
        <f t="shared" si="0"/>
        <v>195.1106272905152</v>
      </c>
    </row>
    <row r="30" spans="13:16" ht="21" customHeight="1">
      <c r="M30" s="149" t="s">
        <v>1719</v>
      </c>
      <c r="N30" s="22"/>
      <c r="O30" s="22"/>
      <c r="P30" s="150">
        <f t="shared" si="0"/>
        <v>63.428377918292369</v>
      </c>
    </row>
    <row r="31" spans="13:16" ht="21" customHeight="1">
      <c r="M31" s="149" t="s">
        <v>1720</v>
      </c>
      <c r="N31" s="22"/>
      <c r="O31" s="22"/>
      <c r="P31" s="150">
        <f t="shared" si="0"/>
        <v>99.804129647674827</v>
      </c>
    </row>
    <row r="32" spans="13:16" ht="21" customHeight="1">
      <c r="M32" s="149" t="s">
        <v>1721</v>
      </c>
      <c r="N32" s="22"/>
      <c r="O32" s="22"/>
      <c r="P32" s="150">
        <f t="shared" si="0"/>
        <v>108.741555474709</v>
      </c>
    </row>
    <row r="33" spans="1:16" ht="21" customHeight="1" thickBot="1">
      <c r="M33" s="151" t="s">
        <v>1722</v>
      </c>
      <c r="N33" s="152"/>
      <c r="O33" s="152"/>
      <c r="P33" s="153">
        <f t="shared" si="0"/>
        <v>0</v>
      </c>
    </row>
    <row r="34" spans="1:16" ht="21" customHeight="1" thickTop="1">
      <c r="M34" s="154" t="s">
        <v>1723</v>
      </c>
      <c r="N34" s="29"/>
      <c r="O34" s="29"/>
      <c r="P34" s="155">
        <f t="shared" si="0"/>
        <v>39.254366732476029</v>
      </c>
    </row>
    <row r="35" spans="1:16" ht="21" customHeight="1">
      <c r="M35" s="154" t="s">
        <v>1724</v>
      </c>
      <c r="N35" s="29"/>
      <c r="O35" s="29"/>
      <c r="P35" s="155">
        <f t="shared" si="0"/>
        <v>63.70905683508915</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125.6350614505799</v>
      </c>
    </row>
    <row r="39" spans="1:16" ht="21" customHeight="1">
      <c r="M39" s="154" t="s">
        <v>1728</v>
      </c>
      <c r="N39" s="29"/>
      <c r="O39" s="29"/>
      <c r="P39" s="155">
        <f t="shared" si="0"/>
        <v>0</v>
      </c>
    </row>
    <row r="40" spans="1:16" ht="21" customHeight="1">
      <c r="M40" s="154" t="s">
        <v>1729</v>
      </c>
      <c r="N40" s="29"/>
      <c r="O40" s="29"/>
      <c r="P40" s="155">
        <f t="shared" si="0"/>
        <v>151.24850762026361</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21</v>
      </c>
      <c r="C50" s="158">
        <f>'Wellbeing Acorn Type'!F15</f>
        <v>0.19266055045871561</v>
      </c>
      <c r="D50" s="159">
        <f>'Wellbeing Acorn Type'!K15</f>
        <v>602.72337670041122</v>
      </c>
      <c r="E50" s="158">
        <f t="shared" ref="E50:E73" si="1">IF(C50&gt;0.1,0.1,C50)</f>
        <v>0.1</v>
      </c>
      <c r="F50" s="159">
        <f t="shared" ref="F50:F73" si="2">IF(D50&gt;200,200,D50)</f>
        <v>200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2</v>
      </c>
      <c r="C52" s="158">
        <f>'Wellbeing Acorn Type'!F17</f>
        <v>1.834862385321101E-2</v>
      </c>
      <c r="D52" s="159">
        <f>'Wellbeing Acorn Type'!K17</f>
        <v>44.984601876182303</v>
      </c>
      <c r="E52" s="158">
        <f t="shared" si="1"/>
        <v>1.834862385321101E-2</v>
      </c>
      <c r="F52" s="159">
        <f t="shared" si="2"/>
        <v>44.984601876182303</v>
      </c>
      <c r="G52" s="156">
        <v>1.4</v>
      </c>
      <c r="H52" s="38"/>
    </row>
    <row r="53" spans="1:9" ht="14.5">
      <c r="A53" s="156">
        <v>1.5</v>
      </c>
      <c r="B53" s="157">
        <f>'Wellbeing Acorn Type'!E18</f>
        <v>10</v>
      </c>
      <c r="C53" s="158">
        <f>'Wellbeing Acorn Type'!F18</f>
        <v>9.1743119266055051E-2</v>
      </c>
      <c r="D53" s="159">
        <f>'Wellbeing Acorn Type'!K18</f>
        <v>264.18878850245926</v>
      </c>
      <c r="E53" s="158">
        <f t="shared" si="1"/>
        <v>9.1743119266055051E-2</v>
      </c>
      <c r="F53" s="159">
        <f t="shared" si="2"/>
        <v>200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1</v>
      </c>
      <c r="C55" s="158">
        <f>'Wellbeing Acorn Type'!F22</f>
        <v>9.1743119266055051E-3</v>
      </c>
      <c r="D55" s="159">
        <f>'Wellbeing Acorn Type'!K22</f>
        <v>45.162582496859585</v>
      </c>
      <c r="E55" s="158">
        <f t="shared" si="1"/>
        <v>9.1743119266055051E-3</v>
      </c>
      <c r="F55" s="159">
        <f t="shared" si="2"/>
        <v>45.162582496859585</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9.1743119266055051E-3</v>
      </c>
      <c r="D57" s="159">
        <f>'Wellbeing Acorn Type'!K24</f>
        <v>19.563909917994444</v>
      </c>
      <c r="E57" s="158">
        <f t="shared" si="1"/>
        <v>9.1743119266055051E-3</v>
      </c>
      <c r="F57" s="159">
        <f t="shared" si="2"/>
        <v>19.563909917994444</v>
      </c>
      <c r="G57" s="156">
        <v>2.9</v>
      </c>
      <c r="H57" s="38"/>
      <c r="I57" s="48"/>
    </row>
    <row r="58" spans="1:9" ht="14.5">
      <c r="A58" s="160">
        <v>2.1</v>
      </c>
      <c r="B58" s="157">
        <f>'Wellbeing Acorn Type'!E25</f>
        <v>17</v>
      </c>
      <c r="C58" s="158">
        <f>'Wellbeing Acorn Type'!F25</f>
        <v>0.15596330275229359</v>
      </c>
      <c r="D58" s="159">
        <f>'Wellbeing Acorn Type'!K25</f>
        <v>450.98482217917325</v>
      </c>
      <c r="E58" s="158">
        <f t="shared" si="1"/>
        <v>0.1</v>
      </c>
      <c r="F58" s="159">
        <f t="shared" si="2"/>
        <v>200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2</v>
      </c>
      <c r="C60" s="158">
        <f>'Wellbeing Acorn Type'!F27</f>
        <v>1.834862385321101E-2</v>
      </c>
      <c r="D60" s="159">
        <f>'Wellbeing Acorn Type'!K27</f>
        <v>101.75600010514971</v>
      </c>
      <c r="E60" s="158">
        <f t="shared" si="1"/>
        <v>1.834862385321101E-2</v>
      </c>
      <c r="F60" s="159">
        <f t="shared" si="2"/>
        <v>101.75600010514971</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8</v>
      </c>
      <c r="C62" s="158">
        <f>'Wellbeing Acorn Type'!F31</f>
        <v>7.3394495412844041E-2</v>
      </c>
      <c r="D62" s="159">
        <f>'Wellbeing Acorn Type'!K31</f>
        <v>195.1106272905152</v>
      </c>
      <c r="E62" s="158">
        <f t="shared" si="1"/>
        <v>7.3394495412844041E-2</v>
      </c>
      <c r="F62" s="159">
        <f t="shared" si="2"/>
        <v>195.1106272905152</v>
      </c>
      <c r="G62" s="156">
        <v>3.14</v>
      </c>
      <c r="H62" s="38"/>
      <c r="I62" s="48"/>
    </row>
    <row r="63" spans="1:9" ht="14.5">
      <c r="A63" s="156">
        <v>3.15</v>
      </c>
      <c r="B63" s="157">
        <f>'Wellbeing Acorn Type'!E32</f>
        <v>3</v>
      </c>
      <c r="C63" s="158">
        <f>'Wellbeing Acorn Type'!F32</f>
        <v>2.7522935779816515E-2</v>
      </c>
      <c r="D63" s="159">
        <f>'Wellbeing Acorn Type'!K32</f>
        <v>63.428377918292369</v>
      </c>
      <c r="E63" s="158">
        <f t="shared" si="1"/>
        <v>2.7522935779816515E-2</v>
      </c>
      <c r="F63" s="159">
        <f t="shared" si="2"/>
        <v>63.428377918292369</v>
      </c>
      <c r="G63" s="156">
        <v>3.15</v>
      </c>
      <c r="H63" s="38"/>
      <c r="I63" s="48"/>
    </row>
    <row r="64" spans="1:9" ht="14.5">
      <c r="A64" s="156">
        <v>3.16</v>
      </c>
      <c r="B64" s="157">
        <f>'Wellbeing Acorn Type'!E33</f>
        <v>7</v>
      </c>
      <c r="C64" s="158">
        <f>'Wellbeing Acorn Type'!F33</f>
        <v>6.4220183486238536E-2</v>
      </c>
      <c r="D64" s="159">
        <f>'Wellbeing Acorn Type'!K33</f>
        <v>99.804129647674827</v>
      </c>
      <c r="E64" s="158">
        <f t="shared" si="1"/>
        <v>6.4220183486238536E-2</v>
      </c>
      <c r="F64" s="159">
        <f t="shared" si="2"/>
        <v>99.804129647674827</v>
      </c>
      <c r="G64" s="156">
        <v>3.16</v>
      </c>
      <c r="H64" s="38"/>
      <c r="I64" s="48"/>
    </row>
    <row r="65" spans="1:9" ht="15" customHeight="1">
      <c r="A65" s="156">
        <v>3.17</v>
      </c>
      <c r="B65" s="157">
        <f>'Wellbeing Acorn Type'!E34</f>
        <v>9</v>
      </c>
      <c r="C65" s="158">
        <f>'Wellbeing Acorn Type'!F34</f>
        <v>8.2568807339449546E-2</v>
      </c>
      <c r="D65" s="159">
        <f>'Wellbeing Acorn Type'!K34</f>
        <v>108.741555474709</v>
      </c>
      <c r="E65" s="158">
        <f t="shared" si="1"/>
        <v>8.2568807339449546E-2</v>
      </c>
      <c r="F65" s="159">
        <f t="shared" si="2"/>
        <v>108.741555474709</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6</v>
      </c>
      <c r="C67" s="158">
        <f>'Wellbeing Acorn Type'!F38</f>
        <v>5.5045871559633031E-2</v>
      </c>
      <c r="D67" s="159">
        <f>'Wellbeing Acorn Type'!K38</f>
        <v>39.254366732476029</v>
      </c>
      <c r="E67" s="158">
        <f t="shared" si="1"/>
        <v>5.5045871559633031E-2</v>
      </c>
      <c r="F67" s="159">
        <f t="shared" si="2"/>
        <v>39.254366732476029</v>
      </c>
      <c r="G67" s="156">
        <v>4.1900000000000004</v>
      </c>
      <c r="H67" s="38"/>
      <c r="I67" s="48"/>
    </row>
    <row r="68" spans="1:9" ht="15" customHeight="1">
      <c r="A68" s="160">
        <v>4.2</v>
      </c>
      <c r="B68" s="157">
        <f>'Wellbeing Acorn Type'!E39</f>
        <v>5</v>
      </c>
      <c r="C68" s="158">
        <f>'Wellbeing Acorn Type'!F39</f>
        <v>4.5871559633027525E-2</v>
      </c>
      <c r="D68" s="159">
        <f>'Wellbeing Acorn Type'!K39</f>
        <v>63.70905683508915</v>
      </c>
      <c r="E68" s="158">
        <f t="shared" si="1"/>
        <v>4.5871559633027525E-2</v>
      </c>
      <c r="F68" s="159">
        <f t="shared" si="2"/>
        <v>63.70905683508915</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6</v>
      </c>
      <c r="C71" s="158">
        <f>'Wellbeing Acorn Type'!F42</f>
        <v>5.5045871559633031E-2</v>
      </c>
      <c r="D71" s="159">
        <f>'Wellbeing Acorn Type'!K42</f>
        <v>125.6350614505799</v>
      </c>
      <c r="E71" s="158">
        <f t="shared" si="1"/>
        <v>5.5045871559633031E-2</v>
      </c>
      <c r="F71" s="159">
        <f t="shared" si="2"/>
        <v>125.6350614505799</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11</v>
      </c>
      <c r="C73" s="158">
        <f>'Wellbeing Acorn Type'!F44</f>
        <v>0.10091743119266056</v>
      </c>
      <c r="D73" s="159">
        <f>'Wellbeing Acorn Type'!K44</f>
        <v>151.24850762026361</v>
      </c>
      <c r="E73" s="158">
        <f t="shared" si="1"/>
        <v>0.1</v>
      </c>
      <c r="F73" s="159">
        <f t="shared" si="2"/>
        <v>151.24850762026361</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B6011-B477-4B3D-8392-1D8EFD1D8B1E}">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104.46592688178713</v>
      </c>
      <c r="B19" s="40" t="str">
        <f>'Features Data'!AD18</f>
        <v>Asthma</v>
      </c>
      <c r="C19" s="173"/>
      <c r="D19" s="173"/>
      <c r="E19" s="173"/>
      <c r="F19" s="173"/>
      <c r="G19" s="173"/>
      <c r="H19" s="173"/>
      <c r="K19" s="174">
        <f>'Features Data'!AE18</f>
        <v>104.46592688178713</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110.0523163428974</v>
      </c>
      <c r="B20" s="40" t="str">
        <f>'Features Data'!AD19</f>
        <v>Congestive heart failure</v>
      </c>
      <c r="C20" s="173"/>
      <c r="D20" s="173"/>
      <c r="E20" s="173"/>
      <c r="F20" s="173"/>
      <c r="G20" s="173"/>
      <c r="H20" s="173"/>
      <c r="K20" s="174">
        <f>'Features Data'!AE19</f>
        <v>110.0523163428974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102.88562426440522</v>
      </c>
      <c r="B21" s="40" t="str">
        <f>'Features Data'!AD20</f>
        <v>Coronary heart disease</v>
      </c>
      <c r="C21" s="173"/>
      <c r="D21" s="173"/>
      <c r="E21" s="173"/>
      <c r="F21" s="173"/>
      <c r="G21" s="173"/>
      <c r="H21" s="173"/>
      <c r="K21" s="174">
        <f>'Features Data'!AE20</f>
        <v>102.88562426440522</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115.45881464289329</v>
      </c>
      <c r="B22" s="40" t="str">
        <f>'Features Data'!AD21</f>
        <v>Angina</v>
      </c>
      <c r="C22" s="173"/>
      <c r="D22" s="173"/>
      <c r="E22" s="173"/>
      <c r="F22" s="173"/>
      <c r="G22" s="173"/>
      <c r="H22" s="173"/>
      <c r="K22" s="174">
        <f>'Features Data'!AE21</f>
        <v>115.45881464289329</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109.82858876673885</v>
      </c>
      <c r="B23" s="40" t="str">
        <f>'Features Data'!AD22</f>
        <v>Heart attack or myocardial infarction</v>
      </c>
      <c r="C23" s="173"/>
      <c r="D23" s="173"/>
      <c r="E23" s="173"/>
      <c r="F23" s="173"/>
      <c r="G23" s="173"/>
      <c r="H23" s="173"/>
      <c r="K23" s="174">
        <f>'Features Data'!AE22</f>
        <v>109.82858876673885</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106.36507097153786</v>
      </c>
      <c r="B24" s="40" t="str">
        <f>'Features Data'!AD23</f>
        <v>Stroke</v>
      </c>
      <c r="C24" s="173"/>
      <c r="D24" s="173"/>
      <c r="E24" s="173"/>
      <c r="F24" s="173"/>
      <c r="G24" s="173"/>
      <c r="H24" s="173"/>
      <c r="K24" s="174">
        <f>'Features Data'!AE23</f>
        <v>106.36507097153786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107.66669616278431</v>
      </c>
      <c r="B25" s="40" t="str">
        <f>'Features Data'!AD24</f>
        <v>Emphysema</v>
      </c>
      <c r="C25" s="173"/>
      <c r="D25" s="173"/>
      <c r="E25" s="173"/>
      <c r="F25" s="173"/>
      <c r="G25" s="173"/>
      <c r="H25" s="173"/>
      <c r="K25" s="174">
        <f>'Features Data'!AE24</f>
        <v>107.66669616278431</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100.90172788421224</v>
      </c>
      <c r="B26" s="40" t="str">
        <f>'Features Data'!AD25</f>
        <v>Hypothyroidism or an under-active thyroid</v>
      </c>
      <c r="C26" s="173"/>
      <c r="D26" s="173"/>
      <c r="E26" s="173"/>
      <c r="F26" s="173"/>
      <c r="G26" s="173"/>
      <c r="H26" s="173"/>
      <c r="K26" s="174">
        <f>'Features Data'!AE25</f>
        <v>100.90172788421224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109.7176997444425</v>
      </c>
      <c r="B27" s="40" t="str">
        <f>'Features Data'!AD26</f>
        <v>Chronic bronchitis</v>
      </c>
      <c r="C27" s="173"/>
      <c r="D27" s="173"/>
      <c r="E27" s="173"/>
      <c r="F27" s="173"/>
      <c r="G27" s="173"/>
      <c r="H27" s="173"/>
      <c r="K27" s="174">
        <f>'Features Data'!AE26</f>
        <v>109.7176997444425</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106.11790429479591</v>
      </c>
      <c r="B28" s="40" t="str">
        <f>'Features Data'!AD27</f>
        <v>Any kind of liver condition</v>
      </c>
      <c r="C28" s="173"/>
      <c r="D28" s="173"/>
      <c r="E28" s="173"/>
      <c r="F28" s="173"/>
      <c r="G28" s="173"/>
      <c r="H28" s="173"/>
      <c r="K28" s="174">
        <f>'Features Data'!AE27</f>
        <v>106.11790429479591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108.97758749374333</v>
      </c>
      <c r="B29" s="40" t="str">
        <f>'Features Data'!AD28</f>
        <v>Epilepsy</v>
      </c>
      <c r="C29" s="173"/>
      <c r="D29" s="173"/>
      <c r="E29" s="173"/>
      <c r="F29" s="173"/>
      <c r="G29" s="173"/>
      <c r="H29" s="173"/>
      <c r="K29" s="174">
        <f>'Features Data'!AE28</f>
        <v>108.97758749374333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102.53879238315409</v>
      </c>
      <c r="B30" s="40" t="str">
        <f>'Features Data'!AD29</f>
        <v>High blood pressure/hypertension</v>
      </c>
      <c r="C30" s="173"/>
      <c r="D30" s="173"/>
      <c r="E30" s="173"/>
      <c r="F30" s="173"/>
      <c r="G30" s="173"/>
      <c r="H30" s="173"/>
      <c r="K30" s="174">
        <f>'Features Data'!AE29</f>
        <v>102.53879238315409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101.49743479623325</v>
      </c>
      <c r="B31" s="40" t="str">
        <f>'Features Data'!AD30</f>
        <v>Multiple Sclerosis</v>
      </c>
      <c r="C31" s="173"/>
      <c r="D31" s="173"/>
      <c r="E31" s="173"/>
      <c r="F31" s="173"/>
      <c r="G31" s="173"/>
      <c r="H31" s="173"/>
      <c r="K31" s="174">
        <f>'Features Data'!AE30</f>
        <v>101.49743479623325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112.29258564736395</v>
      </c>
      <c r="B32" s="40" t="str">
        <f>'Features Data'!AD31</f>
        <v>COPD (Chronic Obstructive Pulmonary Disease)</v>
      </c>
      <c r="C32" s="173"/>
      <c r="D32" s="173"/>
      <c r="E32" s="173"/>
      <c r="F32" s="173"/>
      <c r="G32" s="173"/>
      <c r="H32" s="173"/>
      <c r="K32" s="174">
        <f>'Features Data'!AE31</f>
        <v>112.29258564736395</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101.83668385381104</v>
      </c>
      <c r="B33" s="40" t="str">
        <f>'Features Data'!AD32</f>
        <v>Osteoarthritis</v>
      </c>
      <c r="C33" s="173"/>
      <c r="D33" s="173"/>
      <c r="E33" s="173"/>
      <c r="F33" s="173"/>
      <c r="G33" s="173"/>
      <c r="H33" s="173"/>
      <c r="K33" s="174">
        <f>'Features Data'!AE32</f>
        <v>101.83668385381104</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107.02053637639624</v>
      </c>
      <c r="B34" s="40" t="str">
        <f>'Features Data'!AD33</f>
        <v>Rheumatoid arthritis</v>
      </c>
      <c r="C34" s="173"/>
      <c r="D34" s="173"/>
      <c r="E34" s="173"/>
      <c r="F34" s="173"/>
      <c r="G34" s="173"/>
      <c r="H34" s="173"/>
      <c r="K34" s="174">
        <f>'Features Data'!AE33</f>
        <v>107.02053637639624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100.31430048584991</v>
      </c>
      <c r="B35" s="40" t="str">
        <f>'Features Data'!AD34</f>
        <v>Other arthritis</v>
      </c>
      <c r="C35" s="173"/>
      <c r="D35" s="173"/>
      <c r="E35" s="173"/>
      <c r="F35" s="173"/>
      <c r="G35" s="173"/>
      <c r="H35" s="173"/>
      <c r="K35" s="174">
        <f>'Features Data'!AE34</f>
        <v>100.31430048584991</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100.32068621305396</v>
      </c>
      <c r="B36" s="40" t="str">
        <f>'Features Data'!AD35</f>
        <v>Bowel/colorectal cancer</v>
      </c>
      <c r="C36" s="173"/>
      <c r="D36" s="173"/>
      <c r="E36" s="173"/>
      <c r="F36" s="173"/>
      <c r="G36" s="173"/>
      <c r="H36" s="173"/>
      <c r="K36" s="174">
        <f>'Features Data'!AE35</f>
        <v>100.32068621305396</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97.847879704033744</v>
      </c>
      <c r="B37" s="40" t="str">
        <f>'Features Data'!AD36</f>
        <v>Lung cancer</v>
      </c>
      <c r="C37" s="173"/>
      <c r="D37" s="173"/>
      <c r="E37" s="173"/>
      <c r="F37" s="173"/>
      <c r="G37" s="173"/>
      <c r="H37" s="173"/>
      <c r="K37" s="174">
        <f>'Features Data'!AE36</f>
        <v>97.847879704033744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95.12318848655039</v>
      </c>
      <c r="B38" s="40" t="str">
        <f>'Features Data'!AD37</f>
        <v>Breast cancer</v>
      </c>
      <c r="C38" s="173"/>
      <c r="D38" s="173"/>
      <c r="E38" s="173"/>
      <c r="F38" s="173"/>
      <c r="G38" s="173"/>
      <c r="H38" s="173"/>
      <c r="K38" s="174">
        <f>'Features Data'!AE37</f>
        <v>95.12318848655039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93.78717263134871</v>
      </c>
      <c r="B39" s="40" t="str">
        <f>'Features Data'!AD38</f>
        <v>Prostate cancer</v>
      </c>
      <c r="C39" s="173"/>
      <c r="D39" s="173"/>
      <c r="E39" s="173"/>
      <c r="F39" s="173"/>
      <c r="G39" s="173"/>
      <c r="H39" s="173"/>
      <c r="K39" s="174">
        <f>'Features Data'!AE38</f>
        <v>93.78717263134871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95.116722427556027</v>
      </c>
      <c r="B41" s="40" t="str">
        <f>'Features Data'!AD40</f>
        <v>Skin cancer or melanoma</v>
      </c>
      <c r="C41" s="173"/>
      <c r="D41" s="173"/>
      <c r="E41" s="173"/>
      <c r="F41" s="173"/>
      <c r="G41" s="173"/>
      <c r="H41" s="173"/>
      <c r="K41" s="174">
        <f>'Features Data'!AE40</f>
        <v>95.116722427556027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97.076080439274804</v>
      </c>
      <c r="B42" s="40" t="str">
        <f>'Features Data'!AD41</f>
        <v>Other cancer</v>
      </c>
      <c r="C42" s="173"/>
      <c r="D42" s="173"/>
      <c r="E42" s="173"/>
      <c r="F42" s="173"/>
      <c r="G42" s="173"/>
      <c r="H42" s="173"/>
      <c r="K42" s="174">
        <f>'Features Data'!AE41</f>
        <v>97.076080439274804</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99.949938025609043</v>
      </c>
      <c r="B43" s="40" t="str">
        <f>'Features Data'!AD42</f>
        <v>Type 1 diabetes</v>
      </c>
      <c r="C43" s="173"/>
      <c r="D43" s="173"/>
      <c r="E43" s="173"/>
      <c r="F43" s="173"/>
      <c r="G43" s="173"/>
      <c r="H43" s="173"/>
      <c r="K43" s="174">
        <f>'Features Data'!AE42</f>
        <v>99.949938025609043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109.92987569648625</v>
      </c>
      <c r="B44" s="40" t="str">
        <f>'Features Data'!AD43</f>
        <v>Type 2 diabetes</v>
      </c>
      <c r="C44" s="173"/>
      <c r="D44" s="173"/>
      <c r="E44" s="173"/>
      <c r="F44" s="173"/>
      <c r="G44" s="173"/>
      <c r="H44" s="173"/>
      <c r="K44" s="174">
        <f>'Features Data'!AE43</f>
        <v>109.92987569648625</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98.431251997848562</v>
      </c>
      <c r="B45" s="40" t="str">
        <f>'Features Data'!AD44</f>
        <v>Gestational diabetes/during pregnancy</v>
      </c>
      <c r="C45" s="173"/>
      <c r="D45" s="173"/>
      <c r="E45" s="173"/>
      <c r="F45" s="173"/>
      <c r="G45" s="173"/>
      <c r="H45" s="173"/>
      <c r="K45" s="174">
        <f>'Features Data'!AE44</f>
        <v>98.431251997848562</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109.38401104099758</v>
      </c>
      <c r="B47" s="40" t="str">
        <f>'Features Data'!AD46</f>
        <v>Anxiety</v>
      </c>
      <c r="C47" s="173"/>
      <c r="D47" s="173"/>
      <c r="E47" s="173"/>
      <c r="F47" s="173"/>
      <c r="G47" s="173"/>
      <c r="H47" s="173"/>
      <c r="K47" s="174">
        <f>'Features Data'!AE46</f>
        <v>109.38401104099758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106.67786884973187</v>
      </c>
      <c r="B48" s="40" t="str">
        <f>'Features Data'!AD47</f>
        <v>Depression</v>
      </c>
      <c r="C48" s="173"/>
      <c r="D48" s="173"/>
      <c r="E48" s="173"/>
      <c r="F48" s="173"/>
      <c r="G48" s="173"/>
      <c r="H48" s="173"/>
      <c r="K48" s="174">
        <f>'Features Data'!AE47</f>
        <v>106.67786884973187</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114.07942219753811</v>
      </c>
      <c r="B49" s="40" t="str">
        <f>'Features Data'!AD48</f>
        <v>Psychosis or schizophrenia</v>
      </c>
      <c r="C49" s="173"/>
      <c r="D49" s="173"/>
      <c r="E49" s="173"/>
      <c r="F49" s="173"/>
      <c r="G49" s="173"/>
      <c r="H49" s="173"/>
      <c r="K49" s="174">
        <f>'Features Data'!AE48</f>
        <v>114.07942219753811</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122.97342060971926</v>
      </c>
      <c r="B50" s="40" t="str">
        <f>'Features Data'!AD49</f>
        <v>Bipolar disorder or manic depression</v>
      </c>
      <c r="C50" s="173"/>
      <c r="D50" s="173"/>
      <c r="E50" s="173"/>
      <c r="F50" s="173"/>
      <c r="G50" s="173"/>
      <c r="H50" s="173"/>
      <c r="K50" s="174">
        <f>'Features Data'!AE49</f>
        <v>122.97342060971926</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98.782074680977331</v>
      </c>
      <c r="B51" s="40" t="str">
        <f>'Features Data'!AD50</f>
        <v>An eating disorder</v>
      </c>
      <c r="C51" s="173"/>
      <c r="D51" s="173"/>
      <c r="E51" s="173"/>
      <c r="F51" s="173"/>
      <c r="G51" s="173"/>
      <c r="H51" s="173"/>
      <c r="K51" s="174">
        <f>'Features Data'!AE50</f>
        <v>98.782074680977331</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120.31912868994536</v>
      </c>
      <c r="B52" s="40" t="str">
        <f>'Features Data'!AD51</f>
        <v>Post-traumatic stress disorder</v>
      </c>
      <c r="C52" s="173"/>
      <c r="D52" s="173"/>
      <c r="E52" s="173"/>
      <c r="F52" s="173"/>
      <c r="G52" s="173"/>
      <c r="H52" s="173"/>
      <c r="K52" s="174">
        <f>'Features Data'!AE51</f>
        <v>120.31912868994536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103.58152514949947</v>
      </c>
      <c r="B53" s="40" t="str">
        <f>'Features Data'!AD52</f>
        <v>Other emotional, nervous or psychiatric problem</v>
      </c>
      <c r="C53" s="173"/>
      <c r="D53" s="173"/>
      <c r="E53" s="173"/>
      <c r="F53" s="173"/>
      <c r="G53" s="173"/>
      <c r="H53" s="173"/>
      <c r="K53" s="174">
        <f>'Features Data'!AE52</f>
        <v>103.58152514949947</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203B0CCF-FC09-4D73-9DBF-82FF989EE481}">
          <x14:formula1>
            <xm:f>'Features Data'!$R$2:$R$17</xm:f>
          </x14:formula1>
          <xm:sqref>B14:O14</xm:sqref>
        </x14:dataValidation>
        <x14:dataValidation type="list" allowBlank="1" showInputMessage="1" showErrorMessage="1" xr:uid="{851959C5-FC9D-4FF7-B0AF-B5D904BDC78E}">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DD646-7FB1-47B9-9C86-4C7608AD5237}">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33</v>
      </c>
      <c r="F13" s="189">
        <f>IF($E$19&lt;&gt;0,E13/$E$19,0)</f>
        <v>0.30275229357798167</v>
      </c>
      <c r="G13" s="188">
        <f>SUM('Wellbeing Acorn Type'!$G$14:$G$18)</f>
        <v>58330</v>
      </c>
      <c r="H13" s="189">
        <f>IF($G$19=0,0,G13/$G$19)</f>
        <v>0.16743163375729445</v>
      </c>
      <c r="I13" s="189">
        <f>IF(G13&gt;0,E13/G13,0)</f>
        <v>5.6574661409223388E-4</v>
      </c>
      <c r="J13" s="190">
        <f>IF(AND((SQRT((H13*(1-H13))/$E$19))&gt;0, $E$19&gt;0),(F13-H13)/(SQRT((H13*(1-H13))/$E$19)),0)</f>
        <v>3.7839783712612696</v>
      </c>
      <c r="K13" s="191">
        <f>IF(AND(I13&gt;0,$I$19&gt;0),F13/H13*100,0)</f>
        <v>180.82144143492343</v>
      </c>
      <c r="L13" s="161"/>
      <c r="M13" s="161"/>
      <c r="N13" s="161"/>
    </row>
    <row r="14" spans="1:17" ht="18.75" customHeight="1">
      <c r="B14" s="186" t="s">
        <v>1746</v>
      </c>
      <c r="C14" s="192"/>
      <c r="D14" s="176"/>
      <c r="E14" s="188">
        <f>SUM('Wellbeing Acorn Type'!$E$21:$E$28)</f>
        <v>21</v>
      </c>
      <c r="F14" s="189">
        <f>IF($E$19&lt;&gt;0,E14/$E$19,0)</f>
        <v>0.19266055045871561</v>
      </c>
      <c r="G14" s="188">
        <f>SUM('Wellbeing Acorn Type'!$G$21:$G$28)</f>
        <v>59442</v>
      </c>
      <c r="H14" s="189">
        <f>IF($G$19=0,0,G14/$G$19)</f>
        <v>0.17062354146753123</v>
      </c>
      <c r="I14" s="189">
        <f t="shared" ref="I14:I19" si="0">IF(G14&gt;0,E14/G14,0)</f>
        <v>3.5328555566770971E-4</v>
      </c>
      <c r="J14" s="190">
        <f>IF(AND((SQRT((H14*(1-H14))/$E$19))&gt;0, $E$19&gt;0),(F14-H14)/(SQRT((H14*(1-H14))/$E$19)),0)</f>
        <v>0.61160435595989671</v>
      </c>
      <c r="K14" s="191">
        <f>IF(AND(I14&gt;0,$I$19&gt;0),F14/H14*100,0)</f>
        <v>112.9155735496077</v>
      </c>
      <c r="L14" s="161"/>
      <c r="M14" s="161"/>
      <c r="N14" s="161"/>
      <c r="Q14" s="176"/>
    </row>
    <row r="15" spans="1:17" ht="18.75" customHeight="1">
      <c r="B15" s="186" t="s">
        <v>1747</v>
      </c>
      <c r="C15" s="192"/>
      <c r="D15" s="176"/>
      <c r="E15" s="188">
        <f>SUM('Wellbeing Acorn Type'!$E$31:$E$35)</f>
        <v>27</v>
      </c>
      <c r="F15" s="189">
        <f>IF($E$19&lt;&gt;0,E15/$E$19,0)</f>
        <v>0.24770642201834864</v>
      </c>
      <c r="G15" s="188">
        <f>SUM('Wellbeing Acorn Type'!$G$31:$G$35)</f>
        <v>77198</v>
      </c>
      <c r="H15" s="189">
        <f>IF($G$19=0,0,G15/$G$19)</f>
        <v>0.22159072968962143</v>
      </c>
      <c r="I15" s="189">
        <f t="shared" si="0"/>
        <v>3.4974999352314825E-4</v>
      </c>
      <c r="J15" s="190">
        <f>IF(AND((SQRT((H15*(1-H15))/$E$19))&gt;0, $E$19&gt;0),(F15-H15)/(SQRT((H15*(1-H15))/$E$19)),0)</f>
        <v>0.65650040591661207</v>
      </c>
      <c r="K15" s="191">
        <f>IF(AND(I15&gt;0,$I$19&gt;0),F15/H15*100,0)</f>
        <v>111.78555274641093</v>
      </c>
      <c r="L15" s="161"/>
      <c r="M15" s="161"/>
      <c r="N15" s="161"/>
      <c r="Q15" s="176"/>
    </row>
    <row r="16" spans="1:17" ht="18.75" customHeight="1">
      <c r="B16" s="186" t="s">
        <v>1748</v>
      </c>
      <c r="C16" s="192"/>
      <c r="D16" s="176"/>
      <c r="E16" s="188">
        <f>SUM('Wellbeing Acorn Type'!$E$38:$E$44)</f>
        <v>28</v>
      </c>
      <c r="F16" s="189">
        <f>IF($E$19&lt;&gt;0,E16/$E$19,0)</f>
        <v>0.25688073394495414</v>
      </c>
      <c r="G16" s="188">
        <f>SUM('Wellbeing Acorn Type'!$G$38:$G$44)</f>
        <v>149388</v>
      </c>
      <c r="H16" s="189">
        <f>IF($G$19=0,0,G16/$G$19)</f>
        <v>0.42880639300076639</v>
      </c>
      <c r="I16" s="189">
        <f t="shared" si="0"/>
        <v>1.8743138672450263E-4</v>
      </c>
      <c r="J16" s="190">
        <f>IF(AND((SQRT((H16*(1-H16))/$E$19))&gt;0, $E$19&gt;0),(F16-H16)/(SQRT((H16*(1-H16))/$E$19)),0)</f>
        <v>-3.6268671841894009</v>
      </c>
      <c r="K16" s="191">
        <f>IF(AND(I16&gt;0,$I$19&gt;0),F16/H16*100,0)</f>
        <v>59.905994438962352</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-1.128452224129171</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109</v>
      </c>
      <c r="F19" s="198"/>
      <c r="G19" s="197">
        <f>SUM(G13:G18)</f>
        <v>348381</v>
      </c>
      <c r="H19" s="199"/>
      <c r="I19" s="200">
        <f t="shared" si="0"/>
        <v>3.128758456976701E-4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0.30275229357798167</v>
      </c>
      <c r="C24" s="38">
        <f>IF($A$23,D24,"")</f>
        <v>0.16743163375729445</v>
      </c>
      <c r="D24" s="39">
        <f>H13</f>
        <v>0.16743163375729445</v>
      </c>
    </row>
    <row r="25" spans="1:17" ht="15" customHeight="1">
      <c r="A25" s="38" t="s">
        <v>1752</v>
      </c>
      <c r="B25" s="39">
        <f>F14</f>
        <v>0.19266055045871561</v>
      </c>
      <c r="C25" s="38">
        <f>IF($A$23,D25,"")</f>
        <v>0.17062354146753123</v>
      </c>
      <c r="D25" s="39">
        <f>H14</f>
        <v>0.17062354146753123</v>
      </c>
    </row>
    <row r="26" spans="1:17" ht="15" customHeight="1">
      <c r="A26" s="38" t="s">
        <v>1753</v>
      </c>
      <c r="B26" s="39">
        <f>F15</f>
        <v>0.24770642201834864</v>
      </c>
      <c r="C26" s="38">
        <f>IF($A$23,D26,"")</f>
        <v>0.22159072968962143</v>
      </c>
      <c r="D26" s="39">
        <f>H15</f>
        <v>0.22159072968962143</v>
      </c>
    </row>
    <row r="27" spans="1:17" ht="15" customHeight="1">
      <c r="A27" s="38" t="s">
        <v>1754</v>
      </c>
      <c r="B27" s="39">
        <f>F16</f>
        <v>0.25688073394495414</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FD113-7BA2-4E37-8FEC-0501C8EF1FB7}">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-1.094478024158215</v>
      </c>
      <c r="K14" s="208">
        <f>IF(AND(I14&gt;0,$I$51&gt;0),F14/H14*100,0)</f>
        <v>0</v>
      </c>
      <c r="P14" s="1">
        <f ca="1">IF(K14="",0,IF($P$11=2,K14+RAND()/1000,F14+RAND()/1000))</f>
        <v>6.6494069980125388E-4</v>
      </c>
      <c r="Q14" s="176">
        <f ca="1">RANK(P14,$P$14:$P$48)+COUNTIF($P14:P$14,P14)-1</f>
        <v>19</v>
      </c>
      <c r="R14" s="40">
        <v>1</v>
      </c>
    </row>
    <row r="15" spans="1:18" ht="14.5">
      <c r="C15" s="205" t="s">
        <v>1757</v>
      </c>
      <c r="D15" s="40" t="s">
        <v>2</v>
      </c>
      <c r="E15" s="206">
        <f>'Input Sheet'!B9</f>
        <v>21</v>
      </c>
      <c r="F15" s="207">
        <f>IF($E$51=0,0,E15/$E$51)</f>
        <v>0.19266055045871561</v>
      </c>
      <c r="G15" s="206">
        <f>'Input Sheet'!C9</f>
        <v>11136</v>
      </c>
      <c r="H15" s="207">
        <f>IF($G$51=0,0,G15/$G$51)</f>
        <v>3.1965003832011507E-2</v>
      </c>
      <c r="I15" s="207">
        <f>IF(G15&gt;0,E15/G15,0)</f>
        <v>1.8857758620689656E-3</v>
      </c>
      <c r="J15" s="190">
        <f>IF(AND((SQRT((H15*(1-H15))/$E$51))&gt;0, $E$51&gt;0),(F15-H15)/(SQRT((H15*(1-H15))/$E$51)),0)</f>
        <v>9.5374918704978437</v>
      </c>
      <c r="K15" s="208">
        <f>IF(AND(I15&gt;0,$I$51&gt;0),F15/H15*100,0)</f>
        <v>602.72337670041122</v>
      </c>
      <c r="P15" s="1">
        <f t="shared" ref="P15:P48" ca="1" si="0">IF(K15="",0,IF($P$11=2,K15+RAND()/1000,F15+RAND()/1000))</f>
        <v>602.7241410918889</v>
      </c>
      <c r="Q15" s="176">
        <f ca="1">RANK(P15,$P$14:$P$48)+COUNTIF($P$14:P15,P15)-1</f>
        <v>1</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-2.371918079432989</v>
      </c>
      <c r="K16" s="208">
        <f>IF(AND(I16&gt;0,$I$51&gt;0),F16/H16*100,0)</f>
        <v>0</v>
      </c>
      <c r="P16" s="1">
        <f t="shared" ca="1" si="0"/>
        <v>9.1444545076618561E-4</v>
      </c>
      <c r="Q16" s="176">
        <f ca="1">RANK(P16,$P$14:$P$48)+COUNTIF($P$14:P16,P16)-1</f>
        <v>17</v>
      </c>
      <c r="R16" s="40">
        <v>3</v>
      </c>
    </row>
    <row r="17" spans="1:18" ht="14.5">
      <c r="C17" s="205" t="s">
        <v>1759</v>
      </c>
      <c r="D17" s="40" t="s">
        <v>4</v>
      </c>
      <c r="E17" s="206">
        <f>'Input Sheet'!B11</f>
        <v>2</v>
      </c>
      <c r="F17" s="207">
        <f>IF($E$51=0,0,E17/$E$51)</f>
        <v>1.834862385321101E-2</v>
      </c>
      <c r="G17" s="206">
        <f>'Input Sheet'!C11</f>
        <v>14210</v>
      </c>
      <c r="H17" s="207">
        <f>IF($G$51=0,0,G17/$G$51)</f>
        <v>4.0788676764806346E-2</v>
      </c>
      <c r="I17" s="207">
        <f>IF(G17&gt;0,E17/G17,0)</f>
        <v>1.4074595355383532E-4</v>
      </c>
      <c r="J17" s="190">
        <f>IF(AND((SQRT((H17*(1-H17))/$E$51))&gt;0, $E$51&gt;0),(F17-H17)/(SQRT((H17*(1-H17))/$E$51)),0)</f>
        <v>-1.1844320998872317</v>
      </c>
      <c r="K17" s="208">
        <f>IF(AND(I17&gt;0,$I$51&gt;0),F17/H17*100,0)</f>
        <v>44.984601876182303</v>
      </c>
      <c r="P17" s="1">
        <f t="shared" ca="1" si="0"/>
        <v>44.985501163663812</v>
      </c>
      <c r="Q17" s="176">
        <f ca="1">RANK(P17,$P$14:$P$48)+COUNTIF($P$14:P17,P17)-1</f>
        <v>13</v>
      </c>
      <c r="R17" s="40">
        <v>4</v>
      </c>
    </row>
    <row r="18" spans="1:18" ht="14.5">
      <c r="C18" s="205" t="s">
        <v>1760</v>
      </c>
      <c r="D18" s="40" t="s">
        <v>5</v>
      </c>
      <c r="E18" s="206">
        <f>'Input Sheet'!B12</f>
        <v>10</v>
      </c>
      <c r="F18" s="207">
        <f>IF($E$51=0,0,E18/$E$51)</f>
        <v>9.1743119266055051E-2</v>
      </c>
      <c r="G18" s="206">
        <f>'Input Sheet'!C12</f>
        <v>12098</v>
      </c>
      <c r="H18" s="207">
        <f>IF($G$51=0,0,G18/$G$51)</f>
        <v>3.4726348451838647E-2</v>
      </c>
      <c r="I18" s="207">
        <f>IF(G18&gt;0,E18/G18,0)</f>
        <v>8.2658290626549838E-4</v>
      </c>
      <c r="J18" s="190">
        <f>IF(AND((SQRT((H18*(1-H18))/$E$51))&gt;0, $E$51&gt;0),(F18-H18)/(SQRT((H18*(1-H18))/$E$51)),0)</f>
        <v>3.2513302212621698</v>
      </c>
      <c r="K18" s="208">
        <f>IF(AND(I18&gt;0,$I$51&gt;0),F18/H18*100,0)</f>
        <v>264.18878850245926</v>
      </c>
      <c r="P18" s="1">
        <f t="shared" ca="1" si="0"/>
        <v>264.18929205888878</v>
      </c>
      <c r="Q18" s="176">
        <f ca="1">RANK(P18,$P$14:$P$48)+COUNTIF($P$14:P18,P18)-1</f>
        <v>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-1.0302915142381024</v>
      </c>
      <c r="K21" s="208">
        <f t="shared" ref="K21:K28" si="5">IF(AND(I21&gt;0,$I$51&gt;0),F21/H21*100,0)</f>
        <v>0</v>
      </c>
      <c r="P21" s="1">
        <f t="shared" ca="1" si="0"/>
        <v>5.9209063702523614E-4</v>
      </c>
      <c r="Q21" s="176">
        <f ca="1">RANK(P21,$P$14:$P$48)+COUNTIF($P$14:P21,P21)-1</f>
        <v>21</v>
      </c>
      <c r="R21" s="40">
        <v>6</v>
      </c>
    </row>
    <row r="22" spans="1:18" ht="14.5">
      <c r="C22" s="205" t="s">
        <v>1762</v>
      </c>
      <c r="D22" s="40" t="s">
        <v>8</v>
      </c>
      <c r="E22" s="206">
        <f>'Input Sheet'!B14</f>
        <v>1</v>
      </c>
      <c r="F22" s="207">
        <f t="shared" si="1"/>
        <v>9.1743119266055051E-3</v>
      </c>
      <c r="G22" s="206">
        <f>'Input Sheet'!C14</f>
        <v>7077</v>
      </c>
      <c r="H22" s="207">
        <f t="shared" si="2"/>
        <v>2.0313966605526708E-2</v>
      </c>
      <c r="I22" s="207">
        <f t="shared" si="3"/>
        <v>1.4130281192595732E-4</v>
      </c>
      <c r="J22" s="190">
        <f t="shared" si="4"/>
        <v>-0.82441170975639477</v>
      </c>
      <c r="K22" s="208">
        <f t="shared" si="5"/>
        <v>45.162582496859585</v>
      </c>
      <c r="P22" s="1">
        <f t="shared" ca="1" si="0"/>
        <v>45.163193084097514</v>
      </c>
      <c r="Q22" s="176">
        <f ca="1">RANK(P22,$P$14:$P$48)+COUNTIF($P$14:P22,P22)-1</f>
        <v>12</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7.9235766938038764E-4</v>
      </c>
      <c r="Q23" s="176">
        <f ca="1">RANK(P23,$P$14:$P$48)+COUNTIF($P$14:P23,P23)-1</f>
        <v>18</v>
      </c>
      <c r="R23" s="40">
        <v>8</v>
      </c>
    </row>
    <row r="24" spans="1:18" ht="14.5">
      <c r="C24" s="205" t="s">
        <v>1764</v>
      </c>
      <c r="D24" s="40" t="s">
        <v>10</v>
      </c>
      <c r="E24" s="206">
        <f>'Input Sheet'!B16</f>
        <v>1</v>
      </c>
      <c r="F24" s="207">
        <f t="shared" si="1"/>
        <v>9.1743119266055051E-3</v>
      </c>
      <c r="G24" s="206">
        <f>'Input Sheet'!C16</f>
        <v>16337</v>
      </c>
      <c r="H24" s="207">
        <f t="shared" si="2"/>
        <v>4.6894061386815011E-2</v>
      </c>
      <c r="I24" s="207">
        <f t="shared" si="3"/>
        <v>6.1210748607455463E-5</v>
      </c>
      <c r="J24" s="190">
        <f t="shared" si="4"/>
        <v>-1.86274127052915</v>
      </c>
      <c r="K24" s="208">
        <f t="shared" si="5"/>
        <v>19.563909917994444</v>
      </c>
      <c r="P24" s="1">
        <f t="shared" ca="1" si="0"/>
        <v>19.564810395683192</v>
      </c>
      <c r="Q24" s="176">
        <f ca="1">RANK(P24,$P$14:$P$48)+COUNTIF($P$14:P24,P24)-1</f>
        <v>15</v>
      </c>
      <c r="R24" s="40">
        <v>9</v>
      </c>
    </row>
    <row r="25" spans="1:18" ht="14.5">
      <c r="C25" s="213" t="s">
        <v>1765</v>
      </c>
      <c r="D25" s="40" t="s">
        <v>11</v>
      </c>
      <c r="E25" s="206">
        <f>'Input Sheet'!B17</f>
        <v>17</v>
      </c>
      <c r="F25" s="207">
        <f t="shared" si="1"/>
        <v>0.15596330275229359</v>
      </c>
      <c r="G25" s="206">
        <f>'Input Sheet'!C17</f>
        <v>12048</v>
      </c>
      <c r="H25" s="207">
        <f t="shared" si="2"/>
        <v>3.45828274217021E-2</v>
      </c>
      <c r="I25" s="207">
        <f t="shared" si="3"/>
        <v>1.4110225763612218E-3</v>
      </c>
      <c r="J25" s="190">
        <f t="shared" si="4"/>
        <v>6.9354448769192789</v>
      </c>
      <c r="K25" s="208">
        <f t="shared" si="5"/>
        <v>450.98482217917325</v>
      </c>
      <c r="P25" s="1">
        <f t="shared" ca="1" si="0"/>
        <v>450.98546326143958</v>
      </c>
      <c r="Q25" s="176">
        <f ca="1">RANK(P25,$P$14:$P$48)+COUNTIF($P$14:P25,P25)-1</f>
        <v>2</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-1.4869205179006748</v>
      </c>
      <c r="K26" s="208">
        <f t="shared" si="5"/>
        <v>0</v>
      </c>
      <c r="P26" s="1">
        <f t="shared" ca="1" si="0"/>
        <v>6.1731281297275342E-4</v>
      </c>
      <c r="Q26" s="176">
        <f ca="1">RANK(P26,$P$14:$P$48)+COUNTIF($P$14:P26,P26)-1</f>
        <v>20</v>
      </c>
      <c r="R26" s="40">
        <v>11</v>
      </c>
    </row>
    <row r="27" spans="1:18" ht="14.5">
      <c r="C27" s="213" t="s">
        <v>1767</v>
      </c>
      <c r="D27" s="40" t="s">
        <v>13</v>
      </c>
      <c r="E27" s="206">
        <f>'Input Sheet'!B19</f>
        <v>2</v>
      </c>
      <c r="F27" s="207">
        <f t="shared" si="1"/>
        <v>1.834862385321101E-2</v>
      </c>
      <c r="G27" s="206">
        <f>'Input Sheet'!C19</f>
        <v>6282</v>
      </c>
      <c r="H27" s="207">
        <f t="shared" si="2"/>
        <v>1.8031982226355627E-2</v>
      </c>
      <c r="I27" s="207">
        <f t="shared" si="3"/>
        <v>3.1836994587710921E-4</v>
      </c>
      <c r="J27" s="190">
        <f t="shared" si="4"/>
        <v>2.4843389606176176E-2</v>
      </c>
      <c r="K27" s="208">
        <f t="shared" si="5"/>
        <v>101.75600010514971</v>
      </c>
      <c r="P27" s="1">
        <f t="shared" ca="1" si="0"/>
        <v>101.75642173329297</v>
      </c>
      <c r="Q27" s="176">
        <f ca="1">RANK(P27,$P$14:$P$48)+COUNTIF($P$14:P27,P27)-1</f>
        <v>8</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-1.5393008399380135</v>
      </c>
      <c r="K28" s="208">
        <f t="shared" si="5"/>
        <v>0</v>
      </c>
      <c r="P28" s="1">
        <f t="shared" ca="1" si="0"/>
        <v>2.17568220866448E-4</v>
      </c>
      <c r="Q28" s="176">
        <f ca="1">RANK(P28,$P$14:$P$48)+COUNTIF($P$14:P28,P28)-1</f>
        <v>26</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8</v>
      </c>
      <c r="F31" s="207">
        <f>IF($E$51=0,0,E31/$E$51)</f>
        <v>7.3394495412844041E-2</v>
      </c>
      <c r="G31" s="206">
        <f>'Input Sheet'!C21</f>
        <v>13105</v>
      </c>
      <c r="H31" s="207">
        <f>IF($G$51=0,0,G31/$G$51)</f>
        <v>3.7616861998788685E-2</v>
      </c>
      <c r="I31" s="207">
        <f>IF(G31&gt;0,E31/G31,0)</f>
        <v>6.1045402518122849E-4</v>
      </c>
      <c r="J31" s="190">
        <f>IF(AND((SQRT((H31*(1-H31))/$E$51))&gt;0, $E$51&gt;0),(F31-H31)/(SQRT((H31*(1-H31))/$E$51)),0)</f>
        <v>1.9631775289960218</v>
      </c>
      <c r="K31" s="208">
        <f>IF(AND(I31&gt;0,$I$51&gt;0),F31/H31*100,0)</f>
        <v>195.1106272905152</v>
      </c>
      <c r="P31" s="1">
        <f t="shared" ca="1" si="0"/>
        <v>195.11145683920904</v>
      </c>
      <c r="Q31" s="176">
        <f ca="1">RANK(P31,$P$14:$P$48)+COUNTIF($P$14:P31,P31)-1</f>
        <v>4</v>
      </c>
      <c r="R31" s="40">
        <v>14</v>
      </c>
    </row>
    <row r="32" spans="1:18" ht="14.5">
      <c r="C32" s="213" t="s">
        <v>1771</v>
      </c>
      <c r="D32" s="40" t="s">
        <v>17</v>
      </c>
      <c r="E32" s="206">
        <f>'Input Sheet'!B22</f>
        <v>3</v>
      </c>
      <c r="F32" s="207">
        <f>IF($E$51=0,0,E32/$E$51)</f>
        <v>2.7522935779816515E-2</v>
      </c>
      <c r="G32" s="206">
        <f>'Input Sheet'!C22</f>
        <v>15117</v>
      </c>
      <c r="H32" s="207">
        <f>IF($G$51=0,0,G32/$G$51)</f>
        <v>4.3392148251483291E-2</v>
      </c>
      <c r="I32" s="207">
        <f>IF(G32&gt;0,E32/G32,0)</f>
        <v>1.9845207382417147E-4</v>
      </c>
      <c r="J32" s="190">
        <f>IF(AND((SQRT((H32*(1-H32))/$E$51))&gt;0, $E$51&gt;0),(F32-H32)/(SQRT((H32*(1-H32))/$E$51)),0)</f>
        <v>-0.81319757984326202</v>
      </c>
      <c r="K32" s="208">
        <f>IF(AND(I32&gt;0,$I$51&gt;0),F32/H32*100,0)</f>
        <v>63.428377918292369</v>
      </c>
      <c r="P32" s="1">
        <f t="shared" ca="1" si="0"/>
        <v>63.428604764828066</v>
      </c>
      <c r="Q32" s="176">
        <f ca="1">RANK(P32,$P$14:$P$48)+COUNTIF($P$14:P32,P32)-1</f>
        <v>11</v>
      </c>
      <c r="R32" s="40">
        <v>15</v>
      </c>
    </row>
    <row r="33" spans="1:18" ht="14.5">
      <c r="C33" s="213" t="s">
        <v>1772</v>
      </c>
      <c r="D33" s="40" t="s">
        <v>18</v>
      </c>
      <c r="E33" s="206">
        <f>'Input Sheet'!B23</f>
        <v>7</v>
      </c>
      <c r="F33" s="207">
        <f>IF($E$51=0,0,E33/$E$51)</f>
        <v>6.4220183486238536E-2</v>
      </c>
      <c r="G33" s="206">
        <f>'Input Sheet'!C23</f>
        <v>22417</v>
      </c>
      <c r="H33" s="207">
        <f>IF($G$51=0,0,G33/$G$51)</f>
        <v>6.4346218651418999E-2</v>
      </c>
      <c r="I33" s="207">
        <f>IF(G33&gt;0,E33/G33,0)</f>
        <v>3.122630146763617E-4</v>
      </c>
      <c r="J33" s="190">
        <f>IF(AND((SQRT((H33*(1-H33))/$E$51))&gt;0, $E$51&gt;0),(F33-H33)/(SQRT((H33*(1-H33))/$E$51)),0)</f>
        <v>-5.362729361138522E-3</v>
      </c>
      <c r="K33" s="208">
        <f>IF(AND(I33&gt;0,$I$51&gt;0),F33/H33*100,0)</f>
        <v>99.804129647674827</v>
      </c>
      <c r="P33" s="1">
        <f t="shared" ca="1" si="0"/>
        <v>99.804728529430847</v>
      </c>
      <c r="Q33" s="176">
        <f ca="1">RANK(P33,$P$14:$P$48)+COUNTIF($P$14:P33,P33)-1</f>
        <v>9</v>
      </c>
      <c r="R33" s="40">
        <v>16</v>
      </c>
    </row>
    <row r="34" spans="1:18" ht="14.5">
      <c r="C34" s="213" t="s">
        <v>1773</v>
      </c>
      <c r="D34" s="40" t="s">
        <v>19</v>
      </c>
      <c r="E34" s="206">
        <f>'Input Sheet'!B24</f>
        <v>9</v>
      </c>
      <c r="F34" s="207">
        <f>IF($E$51=0,0,E34/$E$51)</f>
        <v>8.2568807339449546E-2</v>
      </c>
      <c r="G34" s="206">
        <f>'Input Sheet'!C24</f>
        <v>26453</v>
      </c>
      <c r="H34" s="207">
        <f>IF($G$51=0,0,G34/$G$51)</f>
        <v>7.5931236204040978E-2</v>
      </c>
      <c r="I34" s="207">
        <f>IF(G34&gt;0,E34/G34,0)</f>
        <v>3.4022606131629683E-4</v>
      </c>
      <c r="J34" s="190">
        <f>IF(AND((SQRT((H34*(1-H34))/$E$51))&gt;0, $E$51&gt;0),(F34-H34)/(SQRT((H34*(1-H34))/$E$51)),0)</f>
        <v>0.26161344343975274</v>
      </c>
      <c r="K34" s="208">
        <f>IF(AND(I34&gt;0,$I$51&gt;0),F34/H34*100,0)</f>
        <v>108.741555474709</v>
      </c>
      <c r="P34" s="1">
        <f t="shared" ca="1" si="0"/>
        <v>108.74230651025262</v>
      </c>
      <c r="Q34" s="176">
        <f ca="1">RANK(P34,$P$14:$P$48)+COUNTIF($P$14:P34,P34)-1</f>
        <v>7</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-0.18213987372709142</v>
      </c>
      <c r="K35" s="208">
        <f>IF(AND(I35&gt;0,$I$51&gt;0),F35/H35*100,0)</f>
        <v>0</v>
      </c>
      <c r="P35" s="1">
        <f t="shared" ca="1" si="0"/>
        <v>4.609546056839403E-4</v>
      </c>
      <c r="Q35" s="176">
        <f ca="1">RANK(P35,$P$14:$P$48)+COUNTIF($P$14:P35,P35)-1</f>
        <v>23</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v>
      </c>
      <c r="F38" s="207">
        <f t="shared" ref="F38:F44" si="6">IF($E$51=0,0,E38/$E$51)</f>
        <v>5.5045871559633031E-2</v>
      </c>
      <c r="G38" s="206">
        <f>'Input Sheet'!C26</f>
        <v>48853</v>
      </c>
      <c r="H38" s="207">
        <f t="shared" ref="H38:H44" si="7">IF($G$51=0,0,G38/$G$51)</f>
        <v>0.14022865770521353</v>
      </c>
      <c r="I38" s="207">
        <f t="shared" ref="I38:I44" si="8">IF(G38&gt;0,E38/G38,0)</f>
        <v>1.2281743188749923E-4</v>
      </c>
      <c r="J38" s="190">
        <f t="shared" ref="J38:J44" si="9">IF(AND((SQRT((H38*(1-H38))/$E$51))&gt;0, $E$51&gt;0),(F38-H38)/(SQRT((H38*(1-H38))/$E$51)),0)</f>
        <v>-2.5612691510519237</v>
      </c>
      <c r="K38" s="208">
        <f t="shared" ref="K38:K44" si="10">IF(AND(I38&gt;0,$I$51&gt;0),F38/H38*100,0)</f>
        <v>39.254366732476029</v>
      </c>
      <c r="P38" s="1">
        <f t="shared" ca="1" si="0"/>
        <v>39.254827713226277</v>
      </c>
      <c r="Q38" s="176">
        <f ca="1">RANK(P38,$P$14:$P$48)+COUNTIF($P$14:P38,P38)-1</f>
        <v>14</v>
      </c>
      <c r="R38" s="40">
        <v>19</v>
      </c>
    </row>
    <row r="39" spans="1:18" ht="14.5">
      <c r="C39" s="213" t="s">
        <v>1777</v>
      </c>
      <c r="D39" s="40" t="s">
        <v>23</v>
      </c>
      <c r="E39" s="206">
        <f>'Input Sheet'!B27</f>
        <v>5</v>
      </c>
      <c r="F39" s="207">
        <f t="shared" si="6"/>
        <v>4.5871559633027525E-2</v>
      </c>
      <c r="G39" s="206">
        <f>'Input Sheet'!C27</f>
        <v>25084</v>
      </c>
      <c r="H39" s="207">
        <f t="shared" si="7"/>
        <v>7.2001630398902353E-2</v>
      </c>
      <c r="I39" s="207">
        <f t="shared" si="8"/>
        <v>1.9933025035879446E-4</v>
      </c>
      <c r="J39" s="190">
        <f t="shared" si="9"/>
        <v>-1.0553804935790172</v>
      </c>
      <c r="K39" s="208">
        <f t="shared" si="10"/>
        <v>63.70905683508915</v>
      </c>
      <c r="P39" s="1">
        <f t="shared" ca="1" si="0"/>
        <v>63.709105047694443</v>
      </c>
      <c r="Q39" s="176">
        <f ca="1">RANK(P39,$P$14:$P$48)+COUNTIF($P$14:P39,P39)-1</f>
        <v>10</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-1.2917809328972574</v>
      </c>
      <c r="K40" s="208">
        <f t="shared" si="10"/>
        <v>0</v>
      </c>
      <c r="P40" s="1">
        <f t="shared" ca="1" si="0"/>
        <v>2.4496932478105258E-4</v>
      </c>
      <c r="Q40" s="176">
        <f ca="1">RANK(P40,$P$14:$P$48)+COUNTIF($P$14:P40,P40)-1</f>
        <v>24</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-0.64067828187160258</v>
      </c>
      <c r="K41" s="208">
        <f t="shared" si="10"/>
        <v>0</v>
      </c>
      <c r="P41" s="1">
        <f t="shared" ca="1" si="0"/>
        <v>2.2496239562043509E-4</v>
      </c>
      <c r="Q41" s="176">
        <f ca="1">RANK(P41,$P$14:$P$48)+COUNTIF($P$14:P41,P41)-1</f>
        <v>25</v>
      </c>
      <c r="R41" s="40">
        <v>22</v>
      </c>
    </row>
    <row r="42" spans="1:18" ht="14.5">
      <c r="C42" s="213" t="s">
        <v>1780</v>
      </c>
      <c r="D42" s="40" t="s">
        <v>26</v>
      </c>
      <c r="E42" s="206">
        <f>'Input Sheet'!B30</f>
        <v>6</v>
      </c>
      <c r="F42" s="207">
        <f t="shared" si="6"/>
        <v>5.5045871559633031E-2</v>
      </c>
      <c r="G42" s="206">
        <f>'Input Sheet'!C30</f>
        <v>15264</v>
      </c>
      <c r="H42" s="207">
        <f t="shared" si="7"/>
        <v>4.3814100080084732E-2</v>
      </c>
      <c r="I42" s="207">
        <f t="shared" si="8"/>
        <v>3.9308176100628933E-4</v>
      </c>
      <c r="J42" s="190">
        <f t="shared" si="9"/>
        <v>0.57290602843189431</v>
      </c>
      <c r="K42" s="208">
        <f t="shared" si="10"/>
        <v>125.6350614505799</v>
      </c>
      <c r="P42" s="1">
        <f t="shared" ca="1" si="0"/>
        <v>125.63599320933794</v>
      </c>
      <c r="Q42" s="176">
        <f ca="1">RANK(P42,$P$14:$P$48)+COUNTIF($P$14:P42,P42)-1</f>
        <v>6</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-3.227071229959912</v>
      </c>
      <c r="K43" s="208">
        <f t="shared" si="10"/>
        <v>0</v>
      </c>
      <c r="P43" s="1">
        <f t="shared" ca="1" si="0"/>
        <v>2.1722150805462136E-6</v>
      </c>
      <c r="Q43" s="176">
        <f ca="1">RANK(P43,$P$14:$P$48)+COUNTIF($P$14:P43,P43)-1</f>
        <v>27</v>
      </c>
      <c r="R43" s="40">
        <v>24</v>
      </c>
    </row>
    <row r="44" spans="1:18" ht="14.5">
      <c r="C44" s="213" t="s">
        <v>1782</v>
      </c>
      <c r="D44" s="40" t="s">
        <v>28</v>
      </c>
      <c r="E44" s="206">
        <f>'Input Sheet'!B32</f>
        <v>11</v>
      </c>
      <c r="F44" s="207">
        <f t="shared" si="6"/>
        <v>0.10091743119266056</v>
      </c>
      <c r="G44" s="206">
        <f>'Input Sheet'!C32</f>
        <v>23245</v>
      </c>
      <c r="H44" s="207">
        <f t="shared" si="7"/>
        <v>6.6722926910480193E-2</v>
      </c>
      <c r="I44" s="207">
        <f t="shared" si="8"/>
        <v>4.7322004732200471E-4</v>
      </c>
      <c r="J44" s="190">
        <f t="shared" si="9"/>
        <v>1.4306279911455622</v>
      </c>
      <c r="K44" s="208">
        <f t="shared" si="10"/>
        <v>151.24850762026361</v>
      </c>
      <c r="P44" s="1">
        <f t="shared" ca="1" si="0"/>
        <v>151.24903401583057</v>
      </c>
      <c r="Q44" s="176">
        <f ca="1">RANK(P44,$P$14:$P$48)+COUNTIF($P$14:P44,P44)-1</f>
        <v>5</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-0.27240054023872523</v>
      </c>
      <c r="K47" s="208">
        <f>IF(AND(I47&gt;0,$I$51&gt;0),F47/H47*100,0)</f>
        <v>0</v>
      </c>
      <c r="P47" s="1">
        <f t="shared" ca="1" si="0"/>
        <v>9.5248880837545233E-4</v>
      </c>
      <c r="Q47" s="176">
        <f ca="1">RANK(P47,$P$14:$P$48)+COUNTIF($P$14:P47,P47)-1</f>
        <v>16</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-1.0943319221374259</v>
      </c>
      <c r="K48" s="208">
        <f>IF(AND(I48&gt;0,$I$51&gt;0),F48/H48*100,0)</f>
        <v>0</v>
      </c>
      <c r="P48" s="1">
        <f t="shared" ca="1" si="0"/>
        <v>5.5156395282261728E-4</v>
      </c>
      <c r="Q48" s="176">
        <f ca="1">RANK(P48,$P$14:$P$48)+COUNTIF($P$14:P48,P48)-1</f>
        <v>22</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109</v>
      </c>
      <c r="F51" s="42"/>
      <c r="G51" s="220">
        <f>SUM(G14:G48)</f>
        <v>348381</v>
      </c>
      <c r="H51" s="17"/>
      <c r="I51" s="221">
        <f>IF(G51&gt;0,E51/G51,0)</f>
        <v>3.128758456976701E-4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97B4-C730-4DB6-BA33-C96B0F5A9883}">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v>
      </c>
      <c r="C13" s="226" t="str">
        <f ca="1">INDEX('Wellbeing Acorn Type'!$C$14:$C$48,'Type Sorted'!B13)</f>
        <v>1.2</v>
      </c>
      <c r="D13" s="40" t="str">
        <f ca="1">INDEX('Wellbeing Acorn Type'!D$14:D$48,'Type Sorted'!$B13)</f>
        <v>Poorly Pensioners</v>
      </c>
      <c r="E13" s="40"/>
      <c r="F13" s="40"/>
      <c r="G13" s="40"/>
      <c r="H13" s="40"/>
      <c r="I13" s="40"/>
      <c r="J13" s="40"/>
      <c r="K13" s="40"/>
      <c r="L13" s="40"/>
      <c r="M13" s="40"/>
      <c r="N13" s="40"/>
      <c r="O13" s="40"/>
      <c r="P13" s="206">
        <f ca="1">INDEX('Wellbeing Acorn Type'!E$14:E$48,'Type Sorted'!$B13)</f>
        <v>21</v>
      </c>
      <c r="Q13" s="207">
        <f ca="1">INDEX('Wellbeing Acorn Type'!F$14:F$48,'Type Sorted'!$B13)</f>
        <v>0.19266055045871561</v>
      </c>
      <c r="R13" s="206">
        <f ca="1">INDEX('Wellbeing Acorn Type'!G$14:G$48,'Type Sorted'!$B13)</f>
        <v>11136</v>
      </c>
      <c r="S13" s="207">
        <f ca="1">INDEX('Wellbeing Acorn Type'!H$14:H$48,'Type Sorted'!$B13)</f>
        <v>3.1965003832011507E-2</v>
      </c>
      <c r="T13" s="207">
        <f ca="1">INDEX('Wellbeing Acorn Type'!I$14:I$48,'Type Sorted'!$B13)</f>
        <v>1.8857758620689656E-3</v>
      </c>
      <c r="U13" s="227">
        <f ca="1">INDEX('Wellbeing Acorn Type'!J$14:J$48,'Type Sorted'!$B13)</f>
        <v>9.5374918704978437</v>
      </c>
      <c r="V13" s="208">
        <f ca="1">INDEX('Wellbeing Acorn Type'!K$14:K$48,'Type Sorted'!$B13)</f>
        <v>602.72337670041122</v>
      </c>
      <c r="W13" s="208"/>
    </row>
    <row r="14" spans="1:28" ht="20.149999999999999" customHeight="1">
      <c r="A14" s="225">
        <v>2</v>
      </c>
      <c r="B14" s="225">
        <f ca="1">MATCH(A14,'Wellbeing Acorn Type'!$Q$14:$Q$48,0)</f>
        <v>12</v>
      </c>
      <c r="C14" s="226" t="str">
        <f ca="1">INDEX('Wellbeing Acorn Type'!$C$14:$C$48,'Type Sorted'!B14)</f>
        <v>2.10</v>
      </c>
      <c r="D14" s="40" t="str">
        <f ca="1">INDEX('Wellbeing Acorn Type'!D$14:D$48,'Type Sorted'!$B14)</f>
        <v>Respiratory Risks</v>
      </c>
      <c r="E14" s="40"/>
      <c r="F14" s="40"/>
      <c r="G14" s="40"/>
      <c r="H14" s="40"/>
      <c r="I14" s="40"/>
      <c r="J14" s="40"/>
      <c r="K14" s="40"/>
      <c r="L14" s="40"/>
      <c r="M14" s="40"/>
      <c r="N14" s="40"/>
      <c r="O14" s="40"/>
      <c r="P14" s="206">
        <f ca="1">INDEX('Wellbeing Acorn Type'!E$14:E$48,'Type Sorted'!$B14)</f>
        <v>17</v>
      </c>
      <c r="Q14" s="207">
        <f ca="1">INDEX('Wellbeing Acorn Type'!F$14:F$48,'Type Sorted'!$B14)</f>
        <v>0.15596330275229359</v>
      </c>
      <c r="R14" s="206">
        <f ca="1">INDEX('Wellbeing Acorn Type'!G$14:G$48,'Type Sorted'!$B14)</f>
        <v>12048</v>
      </c>
      <c r="S14" s="207">
        <f ca="1">INDEX('Wellbeing Acorn Type'!H$14:H$48,'Type Sorted'!$B14)</f>
        <v>3.45828274217021E-2</v>
      </c>
      <c r="T14" s="207">
        <f ca="1">INDEX('Wellbeing Acorn Type'!I$14:I$48,'Type Sorted'!$B14)</f>
        <v>1.4110225763612218E-3</v>
      </c>
      <c r="U14" s="227">
        <f ca="1">INDEX('Wellbeing Acorn Type'!J$14:J$48,'Type Sorted'!$B14)</f>
        <v>6.9354448769192789</v>
      </c>
      <c r="V14" s="208">
        <f ca="1">INDEX('Wellbeing Acorn Type'!K$14:K$48,'Type Sorted'!$B14)</f>
        <v>450.98482217917325</v>
      </c>
      <c r="W14" s="208"/>
    </row>
    <row r="15" spans="1:28" ht="20.149999999999999" customHeight="1">
      <c r="A15" s="225">
        <v>3</v>
      </c>
      <c r="B15" s="225">
        <f ca="1">MATCH(A15,'Wellbeing Acorn Type'!$Q$14:$Q$48,0)</f>
        <v>5</v>
      </c>
      <c r="C15" s="226" t="str">
        <f ca="1">INDEX('Wellbeing Acorn Type'!$C$14:$C$48,'Type Sorted'!B15)</f>
        <v>1.5</v>
      </c>
      <c r="D15" s="40" t="str">
        <f ca="1">INDEX('Wellbeing Acorn Type'!D$14:D$48,'Type Sorted'!$B15)</f>
        <v>Countryside Complacency</v>
      </c>
      <c r="E15" s="40"/>
      <c r="F15" s="40"/>
      <c r="G15" s="40"/>
      <c r="H15" s="40"/>
      <c r="I15" s="40"/>
      <c r="J15" s="40"/>
      <c r="K15" s="40"/>
      <c r="L15" s="40"/>
      <c r="M15" s="40"/>
      <c r="N15" s="40"/>
      <c r="O15" s="40"/>
      <c r="P15" s="206">
        <f ca="1">INDEX('Wellbeing Acorn Type'!E$14:E$48,'Type Sorted'!$B15)</f>
        <v>10</v>
      </c>
      <c r="Q15" s="207">
        <f ca="1">INDEX('Wellbeing Acorn Type'!F$14:F$48,'Type Sorted'!$B15)</f>
        <v>9.1743119266055051E-2</v>
      </c>
      <c r="R15" s="206">
        <f ca="1">INDEX('Wellbeing Acorn Type'!G$14:G$48,'Type Sorted'!$B15)</f>
        <v>12098</v>
      </c>
      <c r="S15" s="207">
        <f ca="1">INDEX('Wellbeing Acorn Type'!H$14:H$48,'Type Sorted'!$B15)</f>
        <v>3.4726348451838647E-2</v>
      </c>
      <c r="T15" s="207">
        <f ca="1">INDEX('Wellbeing Acorn Type'!I$14:I$48,'Type Sorted'!$B15)</f>
        <v>8.2658290626549838E-4</v>
      </c>
      <c r="U15" s="227">
        <f ca="1">INDEX('Wellbeing Acorn Type'!J$14:J$48,'Type Sorted'!$B15)</f>
        <v>3.2513302212621698</v>
      </c>
      <c r="V15" s="208">
        <f ca="1">INDEX('Wellbeing Acorn Type'!K$14:K$48,'Type Sorted'!$B15)</f>
        <v>264.18878850245926</v>
      </c>
      <c r="W15" s="208"/>
    </row>
    <row r="16" spans="1:28" ht="20.149999999999999" customHeight="1">
      <c r="A16" s="225">
        <v>4</v>
      </c>
      <c r="B16" s="225">
        <f ca="1">MATCH(A16,'Wellbeing Acorn Type'!$Q$14:$Q$48,0)</f>
        <v>18</v>
      </c>
      <c r="C16" s="226" t="str">
        <f ca="1">INDEX('Wellbeing Acorn Type'!$C$14:$C$48,'Type Sorted'!B16)</f>
        <v>3.14</v>
      </c>
      <c r="D16" s="40" t="str">
        <f ca="1">INDEX('Wellbeing Acorn Type'!D$14:D$48,'Type Sorted'!$B16)</f>
        <v>Rooted Routines</v>
      </c>
      <c r="E16" s="40"/>
      <c r="F16" s="40"/>
      <c r="G16" s="40"/>
      <c r="H16" s="40"/>
      <c r="I16" s="40"/>
      <c r="J16" s="40"/>
      <c r="K16" s="40"/>
      <c r="L16" s="40"/>
      <c r="M16" s="40"/>
      <c r="N16" s="40"/>
      <c r="O16" s="40"/>
      <c r="P16" s="206">
        <f ca="1">INDEX('Wellbeing Acorn Type'!E$14:E$48,'Type Sorted'!$B16)</f>
        <v>8</v>
      </c>
      <c r="Q16" s="207">
        <f ca="1">INDEX('Wellbeing Acorn Type'!F$14:F$48,'Type Sorted'!$B16)</f>
        <v>7.3394495412844041E-2</v>
      </c>
      <c r="R16" s="206">
        <f ca="1">INDEX('Wellbeing Acorn Type'!G$14:G$48,'Type Sorted'!$B16)</f>
        <v>13105</v>
      </c>
      <c r="S16" s="207">
        <f ca="1">INDEX('Wellbeing Acorn Type'!H$14:H$48,'Type Sorted'!$B16)</f>
        <v>3.7616861998788685E-2</v>
      </c>
      <c r="T16" s="207">
        <f ca="1">INDEX('Wellbeing Acorn Type'!I$14:I$48,'Type Sorted'!$B16)</f>
        <v>6.1045402518122849E-4</v>
      </c>
      <c r="U16" s="227">
        <f ca="1">INDEX('Wellbeing Acorn Type'!J$14:J$48,'Type Sorted'!$B16)</f>
        <v>1.9631775289960218</v>
      </c>
      <c r="V16" s="208">
        <f ca="1">INDEX('Wellbeing Acorn Type'!K$14:K$48,'Type Sorted'!$B16)</f>
        <v>195.1106272905152</v>
      </c>
      <c r="W16" s="208"/>
    </row>
    <row r="17" spans="1:23" ht="20.149999999999999" customHeight="1">
      <c r="A17" s="225">
        <v>5</v>
      </c>
      <c r="B17" s="225">
        <f ca="1">MATCH(A17,'Wellbeing Acorn Type'!$Q$14:$Q$48,0)</f>
        <v>31</v>
      </c>
      <c r="C17" s="226" t="str">
        <f ca="1">INDEX('Wellbeing Acorn Type'!$C$14:$C$48,'Type Sorted'!B17)</f>
        <v>4.25</v>
      </c>
      <c r="D17" s="40" t="str">
        <f ca="1">INDEX('Wellbeing Acorn Type'!D$14:D$48,'Type Sorted'!$B17)</f>
        <v>Healthy, Wealthy &amp; Wine</v>
      </c>
      <c r="E17" s="40"/>
      <c r="F17" s="40"/>
      <c r="G17" s="40"/>
      <c r="H17" s="40"/>
      <c r="I17" s="40"/>
      <c r="J17" s="40"/>
      <c r="K17" s="40"/>
      <c r="L17" s="40"/>
      <c r="M17" s="40"/>
      <c r="N17" s="40"/>
      <c r="O17" s="40"/>
      <c r="P17" s="206">
        <f ca="1">INDEX('Wellbeing Acorn Type'!E$14:E$48,'Type Sorted'!$B17)</f>
        <v>11</v>
      </c>
      <c r="Q17" s="207">
        <f ca="1">INDEX('Wellbeing Acorn Type'!F$14:F$48,'Type Sorted'!$B17)</f>
        <v>0.10091743119266056</v>
      </c>
      <c r="R17" s="206">
        <f ca="1">INDEX('Wellbeing Acorn Type'!G$14:G$48,'Type Sorted'!$B17)</f>
        <v>23245</v>
      </c>
      <c r="S17" s="207">
        <f ca="1">INDEX('Wellbeing Acorn Type'!H$14:H$48,'Type Sorted'!$B17)</f>
        <v>6.6722926910480193E-2</v>
      </c>
      <c r="T17" s="207">
        <f ca="1">INDEX('Wellbeing Acorn Type'!I$14:I$48,'Type Sorted'!$B17)</f>
        <v>4.7322004732200471E-4</v>
      </c>
      <c r="U17" s="227">
        <f ca="1">INDEX('Wellbeing Acorn Type'!J$14:J$48,'Type Sorted'!$B17)</f>
        <v>1.4306279911455622</v>
      </c>
      <c r="V17" s="208">
        <f ca="1">INDEX('Wellbeing Acorn Type'!K$14:K$48,'Type Sorted'!$B17)</f>
        <v>151.24850762026361</v>
      </c>
      <c r="W17" s="208"/>
    </row>
    <row r="18" spans="1:23" ht="20.149999999999999" customHeight="1">
      <c r="A18" s="225">
        <v>6</v>
      </c>
      <c r="B18" s="225">
        <f ca="1">MATCH(A18,'Wellbeing Acorn Type'!$Q$14:$Q$48,0)</f>
        <v>29</v>
      </c>
      <c r="C18" s="226" t="str">
        <f ca="1">INDEX('Wellbeing Acorn Type'!$C$14:$C$48,'Type Sorted'!B18)</f>
        <v>4.23</v>
      </c>
      <c r="D18" s="40" t="str">
        <f ca="1">INDEX('Wellbeing Acorn Type'!D$14:D$48,'Type Sorted'!$B18)</f>
        <v>Happy Families</v>
      </c>
      <c r="E18" s="40"/>
      <c r="F18" s="40"/>
      <c r="G18" s="40"/>
      <c r="H18" s="40"/>
      <c r="I18" s="40"/>
      <c r="J18" s="40"/>
      <c r="K18" s="40"/>
      <c r="L18" s="40"/>
      <c r="M18" s="40"/>
      <c r="N18" s="40"/>
      <c r="O18" s="40"/>
      <c r="P18" s="206">
        <f ca="1">INDEX('Wellbeing Acorn Type'!E$14:E$48,'Type Sorted'!$B18)</f>
        <v>6</v>
      </c>
      <c r="Q18" s="207">
        <f ca="1">INDEX('Wellbeing Acorn Type'!F$14:F$48,'Type Sorted'!$B18)</f>
        <v>5.5045871559633031E-2</v>
      </c>
      <c r="R18" s="206">
        <f ca="1">INDEX('Wellbeing Acorn Type'!G$14:G$48,'Type Sorted'!$B18)</f>
        <v>15264</v>
      </c>
      <c r="S18" s="207">
        <f ca="1">INDEX('Wellbeing Acorn Type'!H$14:H$48,'Type Sorted'!$B18)</f>
        <v>4.3814100080084732E-2</v>
      </c>
      <c r="T18" s="207">
        <f ca="1">INDEX('Wellbeing Acorn Type'!I$14:I$48,'Type Sorted'!$B18)</f>
        <v>3.9308176100628933E-4</v>
      </c>
      <c r="U18" s="227">
        <f ca="1">INDEX('Wellbeing Acorn Type'!J$14:J$48,'Type Sorted'!$B18)</f>
        <v>0.57290602843189431</v>
      </c>
      <c r="V18" s="208">
        <f ca="1">INDEX('Wellbeing Acorn Type'!K$14:K$48,'Type Sorted'!$B18)</f>
        <v>125.6350614505799</v>
      </c>
      <c r="W18" s="208"/>
    </row>
    <row r="19" spans="1:23" ht="20.149999999999999" customHeight="1">
      <c r="A19" s="225">
        <v>7</v>
      </c>
      <c r="B19" s="225">
        <f ca="1">MATCH(A19,'Wellbeing Acorn Type'!$Q$14:$Q$48,0)</f>
        <v>21</v>
      </c>
      <c r="C19" s="226" t="str">
        <f ca="1">INDEX('Wellbeing Acorn Type'!$C$14:$C$48,'Type Sorted'!B19)</f>
        <v>3.17</v>
      </c>
      <c r="D19" s="40" t="str">
        <f ca="1">INDEX('Wellbeing Acorn Type'!D$14:D$48,'Type Sorted'!$B19)</f>
        <v>Everthing in Moderation</v>
      </c>
      <c r="E19" s="40"/>
      <c r="F19" s="40"/>
      <c r="G19" s="40"/>
      <c r="H19" s="40"/>
      <c r="I19" s="40"/>
      <c r="J19" s="40"/>
      <c r="K19" s="40"/>
      <c r="L19" s="40"/>
      <c r="M19" s="40"/>
      <c r="N19" s="40"/>
      <c r="O19" s="40"/>
      <c r="P19" s="206">
        <f ca="1">INDEX('Wellbeing Acorn Type'!E$14:E$48,'Type Sorted'!$B19)</f>
        <v>9</v>
      </c>
      <c r="Q19" s="207">
        <f ca="1">INDEX('Wellbeing Acorn Type'!F$14:F$48,'Type Sorted'!$B19)</f>
        <v>8.2568807339449546E-2</v>
      </c>
      <c r="R19" s="206">
        <f ca="1">INDEX('Wellbeing Acorn Type'!G$14:G$48,'Type Sorted'!$B19)</f>
        <v>26453</v>
      </c>
      <c r="S19" s="207">
        <f ca="1">INDEX('Wellbeing Acorn Type'!H$14:H$48,'Type Sorted'!$B19)</f>
        <v>7.5931236204040978E-2</v>
      </c>
      <c r="T19" s="207">
        <f ca="1">INDEX('Wellbeing Acorn Type'!I$14:I$48,'Type Sorted'!$B19)</f>
        <v>3.4022606131629683E-4</v>
      </c>
      <c r="U19" s="227">
        <f ca="1">INDEX('Wellbeing Acorn Type'!J$14:J$48,'Type Sorted'!$B19)</f>
        <v>0.26161344343975274</v>
      </c>
      <c r="V19" s="208">
        <f ca="1">INDEX('Wellbeing Acorn Type'!K$14:K$48,'Type Sorted'!$B19)</f>
        <v>108.741555474709</v>
      </c>
      <c r="W19" s="208"/>
    </row>
    <row r="20" spans="1:23" ht="20.149999999999999" customHeight="1">
      <c r="A20" s="225">
        <v>8</v>
      </c>
      <c r="B20" s="225">
        <f ca="1">MATCH(A20,'Wellbeing Acorn Type'!$Q$14:$Q$48,0)</f>
        <v>14</v>
      </c>
      <c r="C20" s="226" t="str">
        <f ca="1">INDEX('Wellbeing Acorn Type'!$C$14:$C$48,'Type Sorted'!B20)</f>
        <v>2.12</v>
      </c>
      <c r="D20" s="40" t="str">
        <f ca="1">INDEX('Wellbeing Acorn Type'!D$14:D$48,'Type Sorted'!$B20)</f>
        <v>Perilous Futures</v>
      </c>
      <c r="E20" s="40"/>
      <c r="F20" s="40"/>
      <c r="G20" s="40"/>
      <c r="H20" s="40"/>
      <c r="I20" s="40"/>
      <c r="J20" s="40"/>
      <c r="K20" s="40"/>
      <c r="L20" s="40"/>
      <c r="M20" s="40"/>
      <c r="N20" s="40"/>
      <c r="O20" s="40"/>
      <c r="P20" s="206">
        <f ca="1">INDEX('Wellbeing Acorn Type'!E$14:E$48,'Type Sorted'!$B20)</f>
        <v>2</v>
      </c>
      <c r="Q20" s="207">
        <f ca="1">INDEX('Wellbeing Acorn Type'!F$14:F$48,'Type Sorted'!$B20)</f>
        <v>1.834862385321101E-2</v>
      </c>
      <c r="R20" s="206">
        <f ca="1">INDEX('Wellbeing Acorn Type'!G$14:G$48,'Type Sorted'!$B20)</f>
        <v>6282</v>
      </c>
      <c r="S20" s="207">
        <f ca="1">INDEX('Wellbeing Acorn Type'!H$14:H$48,'Type Sorted'!$B20)</f>
        <v>1.8031982226355627E-2</v>
      </c>
      <c r="T20" s="207">
        <f ca="1">INDEX('Wellbeing Acorn Type'!I$14:I$48,'Type Sorted'!$B20)</f>
        <v>3.1836994587710921E-4</v>
      </c>
      <c r="U20" s="227">
        <f ca="1">INDEX('Wellbeing Acorn Type'!J$14:J$48,'Type Sorted'!$B20)</f>
        <v>2.4843389606176176E-2</v>
      </c>
      <c r="V20" s="208">
        <f ca="1">INDEX('Wellbeing Acorn Type'!K$14:K$48,'Type Sorted'!$B20)</f>
        <v>101.75600010514971</v>
      </c>
      <c r="W20" s="208"/>
    </row>
    <row r="21" spans="1:23" ht="20.149999999999999" customHeight="1">
      <c r="A21" s="225">
        <v>9</v>
      </c>
      <c r="B21" s="225">
        <f ca="1">MATCH(A21,'Wellbeing Acorn Type'!$Q$14:$Q$48,0)</f>
        <v>20</v>
      </c>
      <c r="C21" s="226" t="str">
        <f ca="1">INDEX('Wellbeing Acorn Type'!$C$14:$C$48,'Type Sorted'!B21)</f>
        <v>3.16</v>
      </c>
      <c r="D21" s="40" t="str">
        <f ca="1">INDEX('Wellbeing Acorn Type'!D$14:D$48,'Type Sorted'!$B21)</f>
        <v>Countryside Concerns</v>
      </c>
      <c r="E21" s="40"/>
      <c r="F21" s="40"/>
      <c r="G21" s="40"/>
      <c r="H21" s="40"/>
      <c r="I21" s="40"/>
      <c r="J21" s="40"/>
      <c r="K21" s="40"/>
      <c r="L21" s="40"/>
      <c r="M21" s="40"/>
      <c r="N21" s="40"/>
      <c r="O21" s="40"/>
      <c r="P21" s="206">
        <f ca="1">INDEX('Wellbeing Acorn Type'!E$14:E$48,'Type Sorted'!$B21)</f>
        <v>7</v>
      </c>
      <c r="Q21" s="207">
        <f ca="1">INDEX('Wellbeing Acorn Type'!F$14:F$48,'Type Sorted'!$B21)</f>
        <v>6.4220183486238536E-2</v>
      </c>
      <c r="R21" s="206">
        <f ca="1">INDEX('Wellbeing Acorn Type'!G$14:G$48,'Type Sorted'!$B21)</f>
        <v>22417</v>
      </c>
      <c r="S21" s="207">
        <f ca="1">INDEX('Wellbeing Acorn Type'!H$14:H$48,'Type Sorted'!$B21)</f>
        <v>6.4346218651418999E-2</v>
      </c>
      <c r="T21" s="207">
        <f ca="1">INDEX('Wellbeing Acorn Type'!I$14:I$48,'Type Sorted'!$B21)</f>
        <v>3.122630146763617E-4</v>
      </c>
      <c r="U21" s="227">
        <f ca="1">INDEX('Wellbeing Acorn Type'!J$14:J$48,'Type Sorted'!$B21)</f>
        <v>-5.362729361138522E-3</v>
      </c>
      <c r="V21" s="208">
        <f ca="1">INDEX('Wellbeing Acorn Type'!K$14:K$48,'Type Sorted'!$B21)</f>
        <v>99.804129647674827</v>
      </c>
      <c r="W21" s="208"/>
    </row>
    <row r="22" spans="1:23" ht="20.149999999999999" customHeight="1">
      <c r="A22" s="225">
        <v>10</v>
      </c>
      <c r="B22" s="225">
        <f ca="1">MATCH(A22,'Wellbeing Acorn Type'!$Q$14:$Q$48,0)</f>
        <v>26</v>
      </c>
      <c r="C22" s="226" t="str">
        <f ca="1">INDEX('Wellbeing Acorn Type'!$C$14:$C$48,'Type Sorted'!B22)</f>
        <v>4.20</v>
      </c>
      <c r="D22" s="40" t="str">
        <f ca="1">INDEX('Wellbeing Acorn Type'!D$14:D$48,'Type Sorted'!$B22)</f>
        <v>Perky Pensioners</v>
      </c>
      <c r="E22" s="40"/>
      <c r="F22" s="40"/>
      <c r="G22" s="40"/>
      <c r="H22" s="40"/>
      <c r="I22" s="40"/>
      <c r="J22" s="40"/>
      <c r="K22" s="40"/>
      <c r="L22" s="40"/>
      <c r="M22" s="40"/>
      <c r="N22" s="40"/>
      <c r="O22" s="40"/>
      <c r="P22" s="206">
        <f ca="1">INDEX('Wellbeing Acorn Type'!E$14:E$48,'Type Sorted'!$B22)</f>
        <v>5</v>
      </c>
      <c r="Q22" s="207">
        <f ca="1">INDEX('Wellbeing Acorn Type'!F$14:F$48,'Type Sorted'!$B22)</f>
        <v>4.5871559633027525E-2</v>
      </c>
      <c r="R22" s="206">
        <f ca="1">INDEX('Wellbeing Acorn Type'!G$14:G$48,'Type Sorted'!$B22)</f>
        <v>25084</v>
      </c>
      <c r="S22" s="207">
        <f ca="1">INDEX('Wellbeing Acorn Type'!H$14:H$48,'Type Sorted'!$B22)</f>
        <v>7.2001630398902353E-2</v>
      </c>
      <c r="T22" s="207">
        <f ca="1">INDEX('Wellbeing Acorn Type'!I$14:I$48,'Type Sorted'!$B22)</f>
        <v>1.9933025035879446E-4</v>
      </c>
      <c r="U22" s="227">
        <f ca="1">INDEX('Wellbeing Acorn Type'!J$14:J$48,'Type Sorted'!$B22)</f>
        <v>-1.0553804935790172</v>
      </c>
      <c r="V22" s="208">
        <f ca="1">INDEX('Wellbeing Acorn Type'!K$14:K$48,'Type Sorted'!$B22)</f>
        <v>63.70905683508915</v>
      </c>
      <c r="W22" s="208"/>
    </row>
    <row r="23" spans="1:23" ht="20.149999999999999" customHeight="1">
      <c r="A23" s="225">
        <v>11</v>
      </c>
      <c r="B23" s="225">
        <f ca="1">MATCH(A23,'Wellbeing Acorn Type'!$Q$14:$Q$48,0)</f>
        <v>19</v>
      </c>
      <c r="C23" s="226" t="str">
        <f ca="1">INDEX('Wellbeing Acorn Type'!$C$14:$C$48,'Type Sorted'!B23)</f>
        <v>3.15</v>
      </c>
      <c r="D23" s="40" t="str">
        <f ca="1">INDEX('Wellbeing Acorn Type'!D$14:D$48,'Type Sorted'!$B23)</f>
        <v>Borderline Behaviours</v>
      </c>
      <c r="E23" s="40"/>
      <c r="F23" s="40"/>
      <c r="G23" s="40"/>
      <c r="H23" s="40"/>
      <c r="I23" s="40"/>
      <c r="J23" s="40"/>
      <c r="K23" s="40"/>
      <c r="L23" s="40"/>
      <c r="M23" s="40"/>
      <c r="N23" s="40"/>
      <c r="O23" s="40"/>
      <c r="P23" s="206">
        <f ca="1">INDEX('Wellbeing Acorn Type'!E$14:E$48,'Type Sorted'!$B23)</f>
        <v>3</v>
      </c>
      <c r="Q23" s="207">
        <f ca="1">INDEX('Wellbeing Acorn Type'!F$14:F$48,'Type Sorted'!$B23)</f>
        <v>2.7522935779816515E-2</v>
      </c>
      <c r="R23" s="206">
        <f ca="1">INDEX('Wellbeing Acorn Type'!G$14:G$48,'Type Sorted'!$B23)</f>
        <v>15117</v>
      </c>
      <c r="S23" s="207">
        <f ca="1">INDEX('Wellbeing Acorn Type'!H$14:H$48,'Type Sorted'!$B23)</f>
        <v>4.3392148251483291E-2</v>
      </c>
      <c r="T23" s="207">
        <f ca="1">INDEX('Wellbeing Acorn Type'!I$14:I$48,'Type Sorted'!$B23)</f>
        <v>1.9845207382417147E-4</v>
      </c>
      <c r="U23" s="227">
        <f ca="1">INDEX('Wellbeing Acorn Type'!J$14:J$48,'Type Sorted'!$B23)</f>
        <v>-0.81319757984326202</v>
      </c>
      <c r="V23" s="208">
        <f ca="1">INDEX('Wellbeing Acorn Type'!K$14:K$48,'Type Sorted'!$B23)</f>
        <v>63.428377918292369</v>
      </c>
      <c r="W23" s="208"/>
    </row>
    <row r="24" spans="1:23" ht="20.149999999999999" customHeight="1">
      <c r="A24" s="225">
        <v>12</v>
      </c>
      <c r="B24" s="225">
        <f ca="1">MATCH(A24,'Wellbeing Acorn Type'!$Q$14:$Q$48,0)</f>
        <v>9</v>
      </c>
      <c r="C24" s="226" t="str">
        <f ca="1">INDEX('Wellbeing Acorn Type'!$C$14:$C$48,'Type Sorted'!B24)</f>
        <v>2.7</v>
      </c>
      <c r="D24" s="40" t="str">
        <f ca="1">INDEX('Wellbeing Acorn Type'!D$14:D$48,'Type Sorted'!$B24)</f>
        <v>Struggling Smokers</v>
      </c>
      <c r="E24" s="40"/>
      <c r="F24" s="40"/>
      <c r="G24" s="40"/>
      <c r="H24" s="40"/>
      <c r="I24" s="40"/>
      <c r="J24" s="40"/>
      <c r="K24" s="40"/>
      <c r="L24" s="40"/>
      <c r="M24" s="40"/>
      <c r="N24" s="40"/>
      <c r="O24" s="40"/>
      <c r="P24" s="206">
        <f ca="1">INDEX('Wellbeing Acorn Type'!E$14:E$48,'Type Sorted'!$B24)</f>
        <v>1</v>
      </c>
      <c r="Q24" s="207">
        <f ca="1">INDEX('Wellbeing Acorn Type'!F$14:F$48,'Type Sorted'!$B24)</f>
        <v>9.1743119266055051E-3</v>
      </c>
      <c r="R24" s="206">
        <f ca="1">INDEX('Wellbeing Acorn Type'!G$14:G$48,'Type Sorted'!$B24)</f>
        <v>7077</v>
      </c>
      <c r="S24" s="207">
        <f ca="1">INDEX('Wellbeing Acorn Type'!H$14:H$48,'Type Sorted'!$B24)</f>
        <v>2.0313966605526708E-2</v>
      </c>
      <c r="T24" s="207">
        <f ca="1">INDEX('Wellbeing Acorn Type'!I$14:I$48,'Type Sorted'!$B24)</f>
        <v>1.4130281192595732E-4</v>
      </c>
      <c r="U24" s="227">
        <f ca="1">INDEX('Wellbeing Acorn Type'!J$14:J$48,'Type Sorted'!$B24)</f>
        <v>-0.82441170975639477</v>
      </c>
      <c r="V24" s="208">
        <f ca="1">INDEX('Wellbeing Acorn Type'!K$14:K$48,'Type Sorted'!$B24)</f>
        <v>45.162582496859585</v>
      </c>
      <c r="W24" s="208"/>
    </row>
    <row r="25" spans="1:23" ht="20.149999999999999" customHeight="1">
      <c r="A25" s="225">
        <v>13</v>
      </c>
      <c r="B25" s="225">
        <f ca="1">MATCH(A25,'Wellbeing Acorn Type'!$Q$14:$Q$48,0)</f>
        <v>4</v>
      </c>
      <c r="C25" s="226" t="str">
        <f ca="1">INDEX('Wellbeing Acorn Type'!$C$14:$C$48,'Type Sorted'!B25)</f>
        <v>1.4</v>
      </c>
      <c r="D25" s="40" t="str">
        <f ca="1">INDEX('Wellbeing Acorn Type'!D$14:D$48,'Type Sorted'!$B25)</f>
        <v>Elderly Ailments</v>
      </c>
      <c r="E25" s="40"/>
      <c r="F25" s="40"/>
      <c r="G25" s="40"/>
      <c r="H25" s="40"/>
      <c r="I25" s="40"/>
      <c r="J25" s="40"/>
      <c r="K25" s="40"/>
      <c r="L25" s="40"/>
      <c r="M25" s="40"/>
      <c r="N25" s="40"/>
      <c r="O25" s="40"/>
      <c r="P25" s="206">
        <f ca="1">INDEX('Wellbeing Acorn Type'!E$14:E$48,'Type Sorted'!$B25)</f>
        <v>2</v>
      </c>
      <c r="Q25" s="207">
        <f ca="1">INDEX('Wellbeing Acorn Type'!F$14:F$48,'Type Sorted'!$B25)</f>
        <v>1.834862385321101E-2</v>
      </c>
      <c r="R25" s="206">
        <f ca="1">INDEX('Wellbeing Acorn Type'!G$14:G$48,'Type Sorted'!$B25)</f>
        <v>14210</v>
      </c>
      <c r="S25" s="207">
        <f ca="1">INDEX('Wellbeing Acorn Type'!H$14:H$48,'Type Sorted'!$B25)</f>
        <v>4.0788676764806346E-2</v>
      </c>
      <c r="T25" s="207">
        <f ca="1">INDEX('Wellbeing Acorn Type'!I$14:I$48,'Type Sorted'!$B25)</f>
        <v>1.4074595355383532E-4</v>
      </c>
      <c r="U25" s="227">
        <f ca="1">INDEX('Wellbeing Acorn Type'!J$14:J$48,'Type Sorted'!$B25)</f>
        <v>-1.1844320998872317</v>
      </c>
      <c r="V25" s="208">
        <f ca="1">INDEX('Wellbeing Acorn Type'!K$14:K$48,'Type Sorted'!$B25)</f>
        <v>44.984601876182303</v>
      </c>
      <c r="W25" s="208"/>
    </row>
    <row r="26" spans="1:23" ht="20.149999999999999" customHeight="1">
      <c r="A26" s="225">
        <v>14</v>
      </c>
      <c r="B26" s="225">
        <f ca="1">MATCH(A26,'Wellbeing Acorn Type'!$Q$14:$Q$48,0)</f>
        <v>25</v>
      </c>
      <c r="C26" s="226" t="str">
        <f ca="1">INDEX('Wellbeing Acorn Type'!$C$14:$C$48,'Type Sorted'!B26)</f>
        <v>4.19</v>
      </c>
      <c r="D26" s="40" t="str">
        <f ca="1">INDEX('Wellbeing Acorn Type'!D$14:D$48,'Type Sorted'!$B26)</f>
        <v>Relishing Retirement</v>
      </c>
      <c r="E26" s="40"/>
      <c r="F26" s="40"/>
      <c r="G26" s="40"/>
      <c r="H26" s="40"/>
      <c r="I26" s="40"/>
      <c r="J26" s="40"/>
      <c r="K26" s="40"/>
      <c r="L26" s="40"/>
      <c r="M26" s="40"/>
      <c r="N26" s="40"/>
      <c r="O26" s="40"/>
      <c r="P26" s="206">
        <f ca="1">INDEX('Wellbeing Acorn Type'!E$14:E$48,'Type Sorted'!$B26)</f>
        <v>6</v>
      </c>
      <c r="Q26" s="207">
        <f ca="1">INDEX('Wellbeing Acorn Type'!F$14:F$48,'Type Sorted'!$B26)</f>
        <v>5.5045871559633031E-2</v>
      </c>
      <c r="R26" s="206">
        <f ca="1">INDEX('Wellbeing Acorn Type'!G$14:G$48,'Type Sorted'!$B26)</f>
        <v>48853</v>
      </c>
      <c r="S26" s="207">
        <f ca="1">INDEX('Wellbeing Acorn Type'!H$14:H$48,'Type Sorted'!$B26)</f>
        <v>0.14022865770521353</v>
      </c>
      <c r="T26" s="207">
        <f ca="1">INDEX('Wellbeing Acorn Type'!I$14:I$48,'Type Sorted'!$B26)</f>
        <v>1.2281743188749923E-4</v>
      </c>
      <c r="U26" s="227">
        <f ca="1">INDEX('Wellbeing Acorn Type'!J$14:J$48,'Type Sorted'!$B26)</f>
        <v>-2.5612691510519237</v>
      </c>
      <c r="V26" s="208">
        <f ca="1">INDEX('Wellbeing Acorn Type'!K$14:K$48,'Type Sorted'!$B26)</f>
        <v>39.254366732476029</v>
      </c>
      <c r="W26" s="208"/>
    </row>
    <row r="27" spans="1:23" ht="20.149999999999999" customHeight="1">
      <c r="A27" s="225">
        <v>15</v>
      </c>
      <c r="B27" s="225">
        <f ca="1">MATCH(A27,'Wellbeing Acorn Type'!$Q$14:$Q$48,0)</f>
        <v>11</v>
      </c>
      <c r="C27" s="226" t="str">
        <f ca="1">INDEX('Wellbeing Acorn Type'!$C$14:$C$48,'Type Sorted'!B27)</f>
        <v>2.9</v>
      </c>
      <c r="D27" s="40" t="str">
        <f ca="1">INDEX('Wellbeing Acorn Type'!D$14:D$48,'Type Sorted'!$B27)</f>
        <v>Everyday Excesses</v>
      </c>
      <c r="E27" s="40"/>
      <c r="F27" s="40"/>
      <c r="G27" s="40"/>
      <c r="H27" s="40"/>
      <c r="I27" s="40"/>
      <c r="J27" s="40"/>
      <c r="K27" s="40"/>
      <c r="L27" s="40"/>
      <c r="M27" s="40"/>
      <c r="N27" s="40"/>
      <c r="O27" s="40"/>
      <c r="P27" s="206">
        <f ca="1">INDEX('Wellbeing Acorn Type'!E$14:E$48,'Type Sorted'!$B27)</f>
        <v>1</v>
      </c>
      <c r="Q27" s="207">
        <f ca="1">INDEX('Wellbeing Acorn Type'!F$14:F$48,'Type Sorted'!$B27)</f>
        <v>9.1743119266055051E-3</v>
      </c>
      <c r="R27" s="206">
        <f ca="1">INDEX('Wellbeing Acorn Type'!G$14:G$48,'Type Sorted'!$B27)</f>
        <v>16337</v>
      </c>
      <c r="S27" s="207">
        <f ca="1">INDEX('Wellbeing Acorn Type'!H$14:H$48,'Type Sorted'!$B27)</f>
        <v>4.6894061386815011E-2</v>
      </c>
      <c r="T27" s="207">
        <f ca="1">INDEX('Wellbeing Acorn Type'!I$14:I$48,'Type Sorted'!$B27)</f>
        <v>6.1210748607455463E-5</v>
      </c>
      <c r="U27" s="227">
        <f ca="1">INDEX('Wellbeing Acorn Type'!J$14:J$48,'Type Sorted'!$B27)</f>
        <v>-1.86274127052915</v>
      </c>
      <c r="V27" s="208">
        <f ca="1">INDEX('Wellbeing Acorn Type'!K$14:K$48,'Type Sorted'!$B27)</f>
        <v>19.563909917994444</v>
      </c>
      <c r="W27" s="208"/>
    </row>
    <row r="28" spans="1:23" ht="20.149999999999999" customHeight="1">
      <c r="A28" s="225">
        <v>16</v>
      </c>
      <c r="B28" s="225">
        <f ca="1">MATCH(A28,'Wellbeing Acorn Type'!$Q$14:$Q$48,0)</f>
        <v>34</v>
      </c>
      <c r="C28" s="226" t="str">
        <f ca="1">INDEX('Wellbeing Acorn Type'!$C$14:$C$48,'Type Sorted'!B28)</f>
        <v>60</v>
      </c>
      <c r="D28" s="40" t="str">
        <f ca="1">INDEX('Wellbeing Acorn Type'!D$14:D$48,'Type Sorted'!$B28)</f>
        <v>Active Communal Population</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237</v>
      </c>
      <c r="S28" s="207">
        <f ca="1">INDEX('Wellbeing Acorn Type'!H$14:H$48,'Type Sorted'!$B28)</f>
        <v>6.8028968284722759E-4</v>
      </c>
      <c r="T28" s="207">
        <f ca="1">INDEX('Wellbeing Acorn Type'!I$14:I$48,'Type Sorted'!$B28)</f>
        <v>0</v>
      </c>
      <c r="U28" s="227">
        <f ca="1">INDEX('Wellbeing Acorn Type'!J$14:J$48,'Type Sorted'!$B28)</f>
        <v>-0.27240054023872523</v>
      </c>
      <c r="V28" s="208">
        <f ca="1">INDEX('Wellbeing Acorn Type'!K$14:K$48,'Type Sorted'!$B28)</f>
        <v>0</v>
      </c>
      <c r="W28" s="208"/>
    </row>
    <row r="29" spans="1:23" ht="20.149999999999999" customHeight="1">
      <c r="A29" s="225">
        <v>17</v>
      </c>
      <c r="B29" s="225">
        <f ca="1">MATCH(A29,'Wellbeing Acorn Type'!$Q$14:$Q$48,0)</f>
        <v>3</v>
      </c>
      <c r="C29" s="226" t="str">
        <f ca="1">INDEX('Wellbeing Acorn Type'!$C$14:$C$48,'Type Sorted'!B29)</f>
        <v>1.3</v>
      </c>
      <c r="D29" s="40" t="str">
        <f ca="1">INDEX('Wellbeing Acorn Type'!D$14:D$48,'Type Sorted'!$B29)</f>
        <v>Hardship Heartlands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17099</v>
      </c>
      <c r="S29" s="207">
        <f ca="1">INDEX('Wellbeing Acorn Type'!H$14:H$48,'Type Sorted'!$B29)</f>
        <v>4.9081321886095972E-2</v>
      </c>
      <c r="T29" s="207">
        <f ca="1">INDEX('Wellbeing Acorn Type'!I$14:I$48,'Type Sorted'!$B29)</f>
        <v>0</v>
      </c>
      <c r="U29" s="227">
        <f ca="1">INDEX('Wellbeing Acorn Type'!J$14:J$48,'Type Sorted'!$B29)</f>
        <v>-2.371918079432989</v>
      </c>
      <c r="V29" s="208">
        <f ca="1">INDEX('Wellbeing Acorn Type'!K$14:K$48,'Type Sorted'!$B29)</f>
        <v>0</v>
      </c>
      <c r="W29" s="208"/>
    </row>
    <row r="30" spans="1:23" ht="20.149999999999999" customHeight="1">
      <c r="A30" s="225">
        <v>18</v>
      </c>
      <c r="B30" s="225">
        <f ca="1">MATCH(A30,'Wellbeing Acorn Type'!$Q$14:$Q$48,0)</f>
        <v>10</v>
      </c>
      <c r="C30" s="226" t="str">
        <f ca="1">INDEX('Wellbeing Acorn Type'!$C$14:$C$48,'Type Sorted'!B30)</f>
        <v>2.8</v>
      </c>
      <c r="D30" s="40" t="str">
        <f ca="1">INDEX('Wellbeing Acorn Type'!D$14:D$48,'Type Sorted'!$B30)</f>
        <v>Despondent Diversity</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0</v>
      </c>
      <c r="S30" s="207">
        <f ca="1">INDEX('Wellbeing Acorn Type'!H$14:H$48,'Type Sorted'!$B30)</f>
        <v>0</v>
      </c>
      <c r="T30" s="207">
        <f ca="1">INDEX('Wellbeing Acorn Type'!I$14:I$48,'Type Sorted'!$B30)</f>
        <v>0</v>
      </c>
      <c r="U30" s="227">
        <f ca="1">INDEX('Wellbeing Acorn Type'!J$14:J$48,'Type Sorted'!$B30)</f>
        <v>0</v>
      </c>
      <c r="V30" s="208">
        <f ca="1">INDEX('Wellbeing Acorn Type'!K$14:K$48,'Type Sorted'!$B30)</f>
        <v>0</v>
      </c>
      <c r="W30" s="208"/>
    </row>
    <row r="31" spans="1:23" ht="20.149999999999999" customHeight="1">
      <c r="A31" s="225">
        <v>19</v>
      </c>
      <c r="B31" s="225">
        <f ca="1">MATCH(A31,'Wellbeing Acorn Type'!$Q$14:$Q$48,0)</f>
        <v>1</v>
      </c>
      <c r="C31" s="226" t="str">
        <f ca="1">INDEX('Wellbeing Acorn Type'!$C$14:$C$48,'Type Sorted'!B31)</f>
        <v>1.1</v>
      </c>
      <c r="D31" s="40" t="str">
        <f ca="1">INDEX('Wellbeing Acorn Type'!D$14:D$48,'Type Sorted'!$B31)</f>
        <v>Limited Living</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3787</v>
      </c>
      <c r="S31" s="207">
        <f ca="1">INDEX('Wellbeing Acorn Type'!H$14:H$48,'Type Sorted'!$B31)</f>
        <v>1.0870282822541988E-2</v>
      </c>
      <c r="T31" s="207">
        <f ca="1">INDEX('Wellbeing Acorn Type'!I$14:I$48,'Type Sorted'!$B31)</f>
        <v>0</v>
      </c>
      <c r="U31" s="227">
        <f ca="1">INDEX('Wellbeing Acorn Type'!J$14:J$48,'Type Sorted'!$B31)</f>
        <v>-1.094478024158215</v>
      </c>
      <c r="V31" s="208">
        <f ca="1">INDEX('Wellbeing Acorn Type'!K$14:K$48,'Type Sorted'!$B31)</f>
        <v>0</v>
      </c>
      <c r="W31" s="208"/>
    </row>
    <row r="32" spans="1:23" ht="20.149999999999999" customHeight="1">
      <c r="A32" s="225">
        <v>20</v>
      </c>
      <c r="B32" s="225">
        <f ca="1">MATCH(A32,'Wellbeing Acorn Type'!$Q$14:$Q$48,0)</f>
        <v>13</v>
      </c>
      <c r="C32" s="226" t="str">
        <f ca="1">INDEX('Wellbeing Acorn Type'!$C$14:$C$48,'Type Sorted'!B32)</f>
        <v>2.11</v>
      </c>
      <c r="D32" s="40" t="str">
        <f ca="1">INDEX('Wellbeing Acorn Type'!D$14:D$48,'Type Sorted'!$B32)</f>
        <v>Anxious Adversity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6926</v>
      </c>
      <c r="S32" s="207">
        <f ca="1">INDEX('Wellbeing Acorn Type'!H$14:H$48,'Type Sorted'!$B32)</f>
        <v>1.988053309451434E-2</v>
      </c>
      <c r="T32" s="207">
        <f ca="1">INDEX('Wellbeing Acorn Type'!I$14:I$48,'Type Sorted'!$B32)</f>
        <v>0</v>
      </c>
      <c r="U32" s="227">
        <f ca="1">INDEX('Wellbeing Acorn Type'!J$14:J$48,'Type Sorted'!$B32)</f>
        <v>-1.4869205179006748</v>
      </c>
      <c r="V32" s="208">
        <f ca="1">INDEX('Wellbeing Acorn Type'!K$14:K$48,'Type Sorted'!$B32)</f>
        <v>0</v>
      </c>
      <c r="W32" s="208"/>
    </row>
    <row r="33" spans="1:28" ht="20.149999999999999" customHeight="1">
      <c r="A33" s="225">
        <v>21</v>
      </c>
      <c r="B33" s="225">
        <f ca="1">MATCH(A33,'Wellbeing Acorn Type'!$Q$14:$Q$48,0)</f>
        <v>8</v>
      </c>
      <c r="C33" s="226" t="str">
        <f ca="1">INDEX('Wellbeing Acorn Type'!$C$14:$C$48,'Type Sorted'!B33)</f>
        <v>2.6</v>
      </c>
      <c r="D33" s="40" t="str">
        <f ca="1">INDEX('Wellbeing Acorn Type'!D$14:D$48,'Type Sorted'!$B33)</f>
        <v>Dangerous Dependencies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3360</v>
      </c>
      <c r="S33" s="207">
        <f ca="1">INDEX('Wellbeing Acorn Type'!H$14:H$48,'Type Sorted'!$B33)</f>
        <v>9.6446132251758847E-3</v>
      </c>
      <c r="T33" s="207">
        <f ca="1">INDEX('Wellbeing Acorn Type'!I$14:I$48,'Type Sorted'!$B33)</f>
        <v>0</v>
      </c>
      <c r="U33" s="227">
        <f ca="1">INDEX('Wellbeing Acorn Type'!J$14:J$48,'Type Sorted'!$B33)</f>
        <v>-1.0302915142381024</v>
      </c>
      <c r="V33" s="208">
        <f ca="1">INDEX('Wellbeing Acorn Type'!K$14:K$48,'Type Sorted'!$B33)</f>
        <v>0</v>
      </c>
      <c r="W33" s="208"/>
    </row>
    <row r="34" spans="1:28" ht="20.149999999999999" customHeight="1">
      <c r="A34" s="225">
        <v>22</v>
      </c>
      <c r="B34" s="225">
        <f ca="1">MATCH(A34,'Wellbeing Acorn Type'!$Q$14:$Q$48,0)</f>
        <v>35</v>
      </c>
      <c r="C34" s="226" t="str">
        <f ca="1">INDEX('Wellbeing Acorn Type'!$C$14:$C$48,'Type Sorted'!B34)</f>
        <v>61</v>
      </c>
      <c r="D34" s="40" t="str">
        <f ca="1">INDEX('Wellbeing Acorn Type'!D$14:D$48,'Type Sorted'!$B34)</f>
        <v>Inactive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3786</v>
      </c>
      <c r="S34" s="207">
        <f ca="1">INDEX('Wellbeing Acorn Type'!H$14:H$48,'Type Sorted'!$B34)</f>
        <v>1.0867412401939256E-2</v>
      </c>
      <c r="T34" s="207">
        <f ca="1">INDEX('Wellbeing Acorn Type'!I$14:I$48,'Type Sorted'!$B34)</f>
        <v>0</v>
      </c>
      <c r="U34" s="227">
        <f ca="1">INDEX('Wellbeing Acorn Type'!J$14:J$48,'Type Sorted'!$B34)</f>
        <v>-1.0943319221374259</v>
      </c>
      <c r="V34" s="208">
        <f ca="1">INDEX('Wellbeing Acorn Type'!K$14:K$48,'Type Sorted'!$B34)</f>
        <v>0</v>
      </c>
      <c r="W34" s="208"/>
    </row>
    <row r="35" spans="1:28" ht="20.149999999999999" customHeight="1">
      <c r="A35" s="225">
        <v>23</v>
      </c>
      <c r="B35" s="225">
        <f ca="1">MATCH(A35,'Wellbeing Acorn Type'!$Q$14:$Q$48,0)</f>
        <v>22</v>
      </c>
      <c r="C35" s="226" t="str">
        <f ca="1">INDEX('Wellbeing Acorn Type'!$C$14:$C$48,'Type Sorted'!B35)</f>
        <v>3.18</v>
      </c>
      <c r="D35" s="40" t="str">
        <f ca="1">INDEX('Wellbeing Acorn Type'!D$14:D$48,'Type Sorted'!$B35)</f>
        <v>Cultural Concerns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106</v>
      </c>
      <c r="S35" s="207">
        <f ca="1">INDEX('Wellbeing Acorn Type'!H$14:H$48,'Type Sorted'!$B35)</f>
        <v>3.0426458388947735E-4</v>
      </c>
      <c r="T35" s="207">
        <f ca="1">INDEX('Wellbeing Acorn Type'!I$14:I$48,'Type Sorted'!$B35)</f>
        <v>0</v>
      </c>
      <c r="U35" s="227">
        <f ca="1">INDEX('Wellbeing Acorn Type'!J$14:J$48,'Type Sorted'!$B35)</f>
        <v>-0.18213987372709142</v>
      </c>
      <c r="V35" s="208">
        <f ca="1">INDEX('Wellbeing Acorn Type'!K$14:K$48,'Type Sorted'!$B35)</f>
        <v>0</v>
      </c>
      <c r="W35" s="208"/>
    </row>
    <row r="36" spans="1:28" ht="20.149999999999999" customHeight="1">
      <c r="A36" s="225">
        <v>24</v>
      </c>
      <c r="B36" s="225">
        <f ca="1">MATCH(A36,'Wellbeing Acorn Type'!$Q$14:$Q$48,0)</f>
        <v>27</v>
      </c>
      <c r="C36" s="226" t="str">
        <f ca="1">INDEX('Wellbeing Acorn Type'!$C$14:$C$48,'Type Sorted'!B36)</f>
        <v>4.21</v>
      </c>
      <c r="D36" s="40" t="str">
        <f ca="1">INDEX('Wellbeing Acorn Type'!D$14:D$48,'Type Sorted'!$B36)</f>
        <v>Sensible Seniors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5253</v>
      </c>
      <c r="S36" s="207">
        <f ca="1">INDEX('Wellbeing Acorn Type'!H$14:H$48,'Type Sorted'!$B36)</f>
        <v>1.5078319426145513E-2</v>
      </c>
      <c r="T36" s="207">
        <f ca="1">INDEX('Wellbeing Acorn Type'!I$14:I$48,'Type Sorted'!$B36)</f>
        <v>0</v>
      </c>
      <c r="U36" s="227">
        <f ca="1">INDEX('Wellbeing Acorn Type'!J$14:J$48,'Type Sorted'!$B36)</f>
        <v>-1.2917809328972574</v>
      </c>
      <c r="V36" s="208">
        <f ca="1">INDEX('Wellbeing Acorn Type'!K$14:K$48,'Type Sorted'!$B36)</f>
        <v>0</v>
      </c>
      <c r="W36" s="208"/>
    </row>
    <row r="37" spans="1:28" ht="20.149999999999999" customHeight="1">
      <c r="A37" s="225">
        <v>25</v>
      </c>
      <c r="B37" s="225">
        <f ca="1">MATCH(A37,'Wellbeing Acorn Type'!$Q$14:$Q$48,0)</f>
        <v>28</v>
      </c>
      <c r="C37" s="226" t="str">
        <f ca="1">INDEX('Wellbeing Acorn Type'!$C$14:$C$48,'Type Sorted'!B37)</f>
        <v>4.22</v>
      </c>
      <c r="D37" s="40" t="str">
        <f ca="1">INDEX('Wellbeing Acorn Type'!D$14:D$48,'Type Sorted'!$B37)</f>
        <v>Gym &amp; Juices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1307</v>
      </c>
      <c r="S37" s="207">
        <f ca="1">INDEX('Wellbeing Acorn Type'!H$14:H$48,'Type Sorted'!$B37)</f>
        <v>3.7516397277693098E-3</v>
      </c>
      <c r="T37" s="207">
        <f ca="1">INDEX('Wellbeing Acorn Type'!I$14:I$48,'Type Sorted'!$B37)</f>
        <v>0</v>
      </c>
      <c r="U37" s="227">
        <f ca="1">INDEX('Wellbeing Acorn Type'!J$14:J$48,'Type Sorted'!$B37)</f>
        <v>-0.64067828187160258</v>
      </c>
      <c r="V37" s="208">
        <f ca="1">INDEX('Wellbeing Acorn Type'!K$14:K$48,'Type Sorted'!$B37)</f>
        <v>0</v>
      </c>
      <c r="W37" s="208"/>
    </row>
    <row r="38" spans="1:28" ht="20.149999999999999" customHeight="1">
      <c r="A38" s="225">
        <v>26</v>
      </c>
      <c r="B38" s="225">
        <f ca="1">MATCH(A38,'Wellbeing Acorn Type'!$Q$14:$Q$48,0)</f>
        <v>15</v>
      </c>
      <c r="C38" s="226" t="str">
        <f ca="1">INDEX('Wellbeing Acorn Type'!$C$14:$C$48,'Type Sorted'!B38)</f>
        <v>2.13</v>
      </c>
      <c r="D38" s="40" t="str">
        <f ca="1">INDEX('Wellbeing Acorn Type'!D$14:D$48,'Type Sorted'!$B38)</f>
        <v>Regular Revellers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7412</v>
      </c>
      <c r="S38" s="207">
        <f ca="1">INDEX('Wellbeing Acorn Type'!H$14:H$48,'Type Sorted'!$B38)</f>
        <v>2.1275557507441565E-2</v>
      </c>
      <c r="T38" s="207">
        <f ca="1">INDEX('Wellbeing Acorn Type'!I$14:I$48,'Type Sorted'!$B38)</f>
        <v>0</v>
      </c>
      <c r="U38" s="227">
        <f ca="1">INDEX('Wellbeing Acorn Type'!J$14:J$48,'Type Sorted'!$B38)</f>
        <v>-1.5393008399380135</v>
      </c>
      <c r="V38" s="208">
        <f ca="1">INDEX('Wellbeing Acorn Type'!K$14:K$48,'Type Sorted'!$B38)</f>
        <v>0</v>
      </c>
      <c r="W38" s="208"/>
    </row>
    <row r="39" spans="1:28" ht="20.149999999999999" customHeight="1">
      <c r="A39" s="225">
        <v>27</v>
      </c>
      <c r="B39" s="225">
        <f ca="1">MATCH(A39,'Wellbeing Acorn Type'!$Q$14:$Q$48,0)</f>
        <v>30</v>
      </c>
      <c r="C39" s="226" t="str">
        <f ca="1">INDEX('Wellbeing Acorn Type'!$C$14:$C$48,'Type Sorted'!B39)</f>
        <v>4.24</v>
      </c>
      <c r="D39" s="40" t="str">
        <f ca="1">INDEX('Wellbeing Acorn Type'!D$14:D$48,'Type Sorted'!$B39)</f>
        <v>Five-A-Day Greys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30382</v>
      </c>
      <c r="S39" s="207">
        <f ca="1">INDEX('Wellbeing Acorn Type'!H$14:H$48,'Type Sorted'!$B39)</f>
        <v>8.7209118752170758E-2</v>
      </c>
      <c r="T39" s="207">
        <f ca="1">INDEX('Wellbeing Acorn Type'!I$14:I$48,'Type Sorted'!$B39)</f>
        <v>0</v>
      </c>
      <c r="U39" s="227">
        <f ca="1">INDEX('Wellbeing Acorn Type'!J$14:J$48,'Type Sorted'!$B39)</f>
        <v>-3.227071229959912</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109</v>
      </c>
      <c r="Q41" s="230"/>
      <c r="R41" s="229">
        <f ca="1">SUM(R13:R40)</f>
        <v>348381</v>
      </c>
      <c r="S41" s="17"/>
      <c r="T41" s="221">
        <f ca="1">IF(R41&gt;0,P41/R41,0)</f>
        <v>3.128758456976701E-4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v>
      </c>
      <c r="B53" s="231">
        <f ca="1">IF($A53=B$52,$V13,100)</f>
        <v>100</v>
      </c>
      <c r="C53" s="231">
        <f t="shared" ref="C53:AB53" ca="1" si="0">IF($A53=C$52,$V13,100)</f>
        <v>602.72337670041122</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10</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450.98482217917325</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5</v>
      </c>
      <c r="B55" s="231">
        <f t="shared" ca="1" si="1"/>
        <v>100</v>
      </c>
      <c r="C55" s="231">
        <f t="shared" ca="1" si="1"/>
        <v>100</v>
      </c>
      <c r="D55" s="231">
        <f t="shared" ca="1" si="1"/>
        <v>100</v>
      </c>
      <c r="E55" s="231">
        <f t="shared" ca="1" si="1"/>
        <v>100</v>
      </c>
      <c r="F55" s="231">
        <f t="shared" ca="1" si="1"/>
        <v>264.18878850245926</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14</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195.1106272905152</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25</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151.24850762026361</v>
      </c>
      <c r="AA57" s="231">
        <f t="shared" ca="1" si="1"/>
        <v>100</v>
      </c>
      <c r="AB57" s="231">
        <f t="shared" ca="1" si="1"/>
        <v>100</v>
      </c>
    </row>
    <row r="58" spans="1:28" ht="15" hidden="1" customHeight="1">
      <c r="A58" s="231">
        <f ca="1">INDEX('Wellbeing Acorn Type'!$R$14:$R$48,'Type Sorted'!B18)</f>
        <v>23</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125.6350614505799</v>
      </c>
      <c r="Y58" s="231">
        <f t="shared" ca="1" si="1"/>
        <v>100</v>
      </c>
      <c r="Z58" s="231">
        <f t="shared" ca="1" si="1"/>
        <v>100</v>
      </c>
      <c r="AA58" s="231">
        <f t="shared" ca="1" si="1"/>
        <v>100</v>
      </c>
      <c r="AB58" s="231">
        <f t="shared" ca="1" si="1"/>
        <v>100</v>
      </c>
    </row>
    <row r="59" spans="1:28" ht="15" hidden="1" customHeight="1">
      <c r="A59" s="231">
        <f ca="1">INDEX('Wellbeing Acorn Type'!$R$14:$R$48,'Type Sorted'!B19)</f>
        <v>17</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108.741555474709</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12</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101.75600010514971</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16</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99.804129647674827</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20</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63.70905683508915</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63.428377918292369</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7</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45.162582496859585</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4</v>
      </c>
      <c r="B65" s="231">
        <f t="shared" ca="1" si="3"/>
        <v>100</v>
      </c>
      <c r="C65" s="231">
        <f t="shared" ca="1" si="3"/>
        <v>100</v>
      </c>
      <c r="D65" s="231">
        <f t="shared" ca="1" si="3"/>
        <v>100</v>
      </c>
      <c r="E65" s="231">
        <f t="shared" ca="1" si="3"/>
        <v>44.984601876182303</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19</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39.254366732476029</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9</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19.563909917994444</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60</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0</v>
      </c>
      <c r="AB68" s="231">
        <f t="shared" ca="1" si="3"/>
        <v>100</v>
      </c>
    </row>
    <row r="69" spans="1:28" ht="15" hidden="1" customHeight="1">
      <c r="A69" s="231">
        <f ca="1">INDEX('Wellbeing Acorn Type'!$R$14:$R$48,'Type Sorted'!B29)</f>
        <v>3</v>
      </c>
      <c r="B69" s="231">
        <f t="shared" ca="1" si="3"/>
        <v>100</v>
      </c>
      <c r="C69" s="231">
        <f t="shared" ca="1" si="3"/>
        <v>100</v>
      </c>
      <c r="D69" s="231">
        <f t="shared" ca="1" si="3"/>
        <v>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8</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v>
      </c>
      <c r="B71" s="231">
        <f t="shared" ca="1" si="3"/>
        <v>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v>
      </c>
      <c r="B73" s="231">
        <f t="shared" ca="1" si="3"/>
        <v>100</v>
      </c>
      <c r="C73" s="231">
        <f t="shared" ca="1" si="3"/>
        <v>100</v>
      </c>
      <c r="D73" s="231">
        <f t="shared" ca="1" si="3"/>
        <v>100</v>
      </c>
      <c r="E73" s="231">
        <f t="shared" ca="1" si="3"/>
        <v>100</v>
      </c>
      <c r="F73" s="231">
        <f t="shared" ca="1" si="3"/>
        <v>100</v>
      </c>
      <c r="G73" s="231">
        <f t="shared" ca="1" si="3"/>
        <v>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61</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0</v>
      </c>
    </row>
    <row r="75" spans="1:28" ht="15" hidden="1" customHeight="1">
      <c r="A75" s="231">
        <f ca="1">INDEX('Wellbeing Acorn Type'!$R$14:$R$48,'Type Sorted'!B35)</f>
        <v>18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21</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22</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13</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24</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3AB3-28EA-488D-BFE3-62A516C959ED}">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97BE-9FAD-42D4-951C-B42A0175C789}">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0.1356238532110092</v>
      </c>
      <c r="H2" s="245" cm="1">
        <f t="array" ref="H2:H797">INDEX('Data - Knowledge'!J:J,MATCH(_xlfn.ANCHORARRAY('Features Data'!A2),'Data - Knowledge'!A:A,0))</f>
        <v>104.46592688178713</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7.7798165137614684E-3</v>
      </c>
      <c r="H3" s="245">
        <v>110.0523163428974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1.909174311926606E-2</v>
      </c>
      <c r="H4" s="245">
        <v>102.88562426440522</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2.3376146788990821E-2</v>
      </c>
      <c r="H5" s="245">
        <v>115.45881464289329</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2.1146788990825689E-2</v>
      </c>
      <c r="H6" s="245">
        <v>109.82858876673885</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2.0458715596330279E-2</v>
      </c>
      <c r="H7" s="245">
        <v>106.36507097153786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5.4403669724770662E-3</v>
      </c>
      <c r="H8" s="245">
        <v>107.66669616278431</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3.9293577981651374E-2</v>
      </c>
      <c r="H9" s="245">
        <v>100.90172788421224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9.6605504587156006E-3</v>
      </c>
      <c r="H10" s="245">
        <v>109.7176997444425</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1.5220183486238534E-2</v>
      </c>
      <c r="H11" s="245">
        <v>106.11790429479591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1.194495412844037E-2</v>
      </c>
      <c r="H12" s="245">
        <v>108.97758749374333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0.17916513761467889</v>
      </c>
      <c r="H13" s="245">
        <v>102.53879238315409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3.0917431192660559E-3</v>
      </c>
      <c r="H14" s="245">
        <v>101.49743479623325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3.0009174311926609E-2</v>
      </c>
      <c r="H15" s="245">
        <v>112.29258564736395</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9.1082568807339434E-2</v>
      </c>
      <c r="H16" s="245">
        <v>101.83668385381104</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2.6669724770642198E-2</v>
      </c>
      <c r="H17" s="245">
        <v>107.02053637639624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1.0926605504587156E-2</v>
      </c>
      <c r="H18" s="245">
        <v>100.31430048584991</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104.46592688178713</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5.0550458715596328E-3</v>
      </c>
      <c r="H19" s="245">
        <v>100.32068621305396</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110.0523163428974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1.0000000000000002E-3</v>
      </c>
      <c r="H20" s="245">
        <v>97.847879704033744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102.88562426440522</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1.0981651376146789E-2</v>
      </c>
      <c r="H21" s="245">
        <v>95.12318848655039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115.45881464289329</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7.0642201834862396E-3</v>
      </c>
      <c r="H22" s="245">
        <v>93.78717263134871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109.82858876673885</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106.36507097153786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9.0917431192660565E-3</v>
      </c>
      <c r="H24" s="245">
        <v>95.116722427556027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107.66669616278431</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1.5697247706422019E-2</v>
      </c>
      <c r="H25" s="245">
        <v>97.076080439274804</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100.90172788421224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7.9908256880733951E-3</v>
      </c>
      <c r="H26" s="245">
        <v>99.949938025609043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109.7176997444425</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6.4155963302752278E-2</v>
      </c>
      <c r="H27" s="245">
        <v>109.92987569648625</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106.11790429479591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1.0275229357798168E-3</v>
      </c>
      <c r="H28" s="245">
        <v>98.431251997848562</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108.97758749374333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102.53879238315409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4.851376146788991E-2</v>
      </c>
      <c r="H30" s="245">
        <v>109.38401104099758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101.49743479623325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5.096330275229357E-2</v>
      </c>
      <c r="H31" s="245">
        <v>106.67786884973187</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112.29258564736395</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2.9633027522935791E-3</v>
      </c>
      <c r="H32" s="245">
        <v>114.07942219753811</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101.83668385381104</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3.5412844036697257E-3</v>
      </c>
      <c r="H33" s="245">
        <v>122.97342060971926</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107.02053637639624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2.990825688073395E-3</v>
      </c>
      <c r="H34" s="245">
        <v>98.782074680977331</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100.31430048584991</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7.6330275229357829E-3</v>
      </c>
      <c r="H35" s="245">
        <v>120.31912868994536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100.32068621305396</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5.9449541284403683E-3</v>
      </c>
      <c r="H36" s="245">
        <v>103.58152514949947</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97.847879704033744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0.21920183486238537</v>
      </c>
      <c r="H37" s="245">
        <v>117.51076970575491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95.12318848655039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0.23054128440366967</v>
      </c>
      <c r="H38" s="245">
        <v>107.13120257193319</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93.78717263134871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0.26876146788990829</v>
      </c>
      <c r="H39" s="245">
        <v>96.196700465828243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0.29124770642201836</v>
      </c>
      <c r="H40" s="245">
        <v>96.401640318654174</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95.116722427556027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0.40438532110091741</v>
      </c>
      <c r="H41" s="245">
        <v>96.199869287128024</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97.076080439274804</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4.6357798165137624E-2</v>
      </c>
      <c r="H42" s="245">
        <v>119.51324891785673</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99.949938025609043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1.9642201834862382E-2</v>
      </c>
      <c r="H43" s="245">
        <v>138.21348011336573</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109.92987569648625</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0.21143119266055047</v>
      </c>
      <c r="H44" s="245">
        <v>105.5512103080418</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98.431251997848562</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0.18428440366972476</v>
      </c>
      <c r="H45" s="245">
        <v>113.68914742072671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7.7733944954128442E-2</v>
      </c>
      <c r="H46" s="245">
        <v>112.94656671766572</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109.38401104099758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3.6302752293577982E-2</v>
      </c>
      <c r="H47" s="245">
        <v>108.71300421099947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106.67786884973187</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0.17619266055045871</v>
      </c>
      <c r="H48" s="245">
        <v>103.13107512809485</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114.07942219753811</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0.24307339449541285</v>
      </c>
      <c r="H49" s="245">
        <v>114.59339248987639</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122.97342060971926</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0.28142201834862385</v>
      </c>
      <c r="H50" s="245">
        <v>109.14185735610327</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98.782074680977331</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0.32807339449541284</v>
      </c>
      <c r="H51" s="245">
        <v>110.16396789494176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120.31912868994536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0.12805504587155961</v>
      </c>
      <c r="H52" s="245">
        <v>111.61853169560834</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103.58152514949947</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0.11526605504587158</v>
      </c>
      <c r="H53" s="245">
        <v>116.348853035915</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0.10093577981651375</v>
      </c>
      <c r="H54" s="245">
        <v>119.23465997497659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7.1990825688073384E-2</v>
      </c>
      <c r="H55" s="245">
        <v>123.85373448834804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0.11770642201834861</v>
      </c>
      <c r="H56" s="245">
        <v>117.25055319679352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0.17173394495412841</v>
      </c>
      <c r="H57" s="245">
        <v>106.34432484992642</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0.25835779816513765</v>
      </c>
      <c r="H58" s="245">
        <v>110.16435424456859</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9.8880733944954113E-2</v>
      </c>
      <c r="H59" s="245">
        <v>115.63434212067712</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9.9761467889908251E-2</v>
      </c>
      <c r="H60" s="245">
        <v>119.81632338895088</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0.14734862385321101</v>
      </c>
      <c r="H61" s="245">
        <v>114.03354737862989</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0.1460366972477064</v>
      </c>
      <c r="H62" s="245">
        <v>110.54466754857913</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6.1899082568807336E-2</v>
      </c>
      <c r="H63" s="245">
        <v>109.34955518117742</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5.0082568807339439E-2</v>
      </c>
      <c r="H64" s="245">
        <v>111.16146422045998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3.5119266055045867E-2</v>
      </c>
      <c r="H65" s="245">
        <v>107.78652091134298</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3.4036697247706423E-2</v>
      </c>
      <c r="H66" s="245">
        <v>108.12715014333409</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1.7449541284403673E-2</v>
      </c>
      <c r="H67" s="245">
        <v>114.654333182112</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6.4266055045871545E-2</v>
      </c>
      <c r="H68" s="245">
        <v>118.27237214750883</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1.1385321100917433E-2</v>
      </c>
      <c r="H69" s="245">
        <v>116.16034094930279</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6.0018348623853218E-2</v>
      </c>
      <c r="H70" s="245">
        <v>116.30064728127056</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4.2688073394495422E-2</v>
      </c>
      <c r="H71" s="245">
        <v>116.71598846099398</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9.1321100917431203E-2</v>
      </c>
      <c r="H72" s="245">
        <v>108.73862889339787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9.5642201834862411E-2</v>
      </c>
      <c r="H73" s="245">
        <v>124.16452710656658</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0.40893577981651386</v>
      </c>
      <c r="H74" s="245">
        <v>111.50190318182685</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0.27068807339449535</v>
      </c>
      <c r="H75" s="245">
        <v>117.94410454869532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0.16235779816513765</v>
      </c>
      <c r="H76" s="245">
        <v>121.90434483312617</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3.668807339449541E-2</v>
      </c>
      <c r="H77" s="245">
        <v>121.67539816605797</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0.15088073394495413</v>
      </c>
      <c r="H78" s="245">
        <v>113.73271411477559</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0.3355779816513762</v>
      </c>
      <c r="H79" s="245">
        <v>112.92027217382025</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0.41969724770642203</v>
      </c>
      <c r="H80" s="245">
        <v>109.82399057207712</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0.44224770642201822</v>
      </c>
      <c r="H81" s="245">
        <v>109.19404649579832</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4.1467889908256891E-3</v>
      </c>
      <c r="H82" s="245">
        <v>103.61443593575761</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2.377981651376147E-2</v>
      </c>
      <c r="H83" s="245">
        <v>99.671983122181672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2.4926605504587158E-2</v>
      </c>
      <c r="H84" s="245">
        <v>99.704765860336551</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1.3155963302752297E-2</v>
      </c>
      <c r="H85" s="245">
        <v>100.28507491913471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0.93465137614678906</v>
      </c>
      <c r="H86" s="245">
        <v>100.02022799673627</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0.95303669724770645</v>
      </c>
      <c r="H87" s="245">
        <v>100.05896538624641</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1.5752293577981653E-2</v>
      </c>
      <c r="H88" s="245">
        <v>101.41831042895033</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1.4220183486238535E-2</v>
      </c>
      <c r="H89" s="245">
        <v>98.619182815676766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1.1798165137614681E-2</v>
      </c>
      <c r="H90" s="245">
        <v>97.638872744763717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3.8440366972477069E-3</v>
      </c>
      <c r="H91" s="245">
        <v>95.754654288611704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1.9357798165137619E-3</v>
      </c>
      <c r="H92" s="245">
        <v>106.90833518651124</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0.96733944954128448</v>
      </c>
      <c r="H93" s="245">
        <v>100.10440086958339</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2.3935779816513757E-2</v>
      </c>
      <c r="H94" s="245">
        <v>97.647963177583591</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5.6605504587155962E-3</v>
      </c>
      <c r="H95" s="245">
        <v>95.090335419568717</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1.6972477064220186E-3</v>
      </c>
      <c r="H96" s="245">
        <v>92.714753450754515</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0.18045871559633025</v>
      </c>
      <c r="H100" s="245">
        <v>105.38246749650786</v>
      </c>
    </row>
    <row r="101" spans="1:35">
      <c r="A101" s="86" t="str">
        <v>scghqb_sleeploss</v>
      </c>
      <c r="B101" s="239">
        <v>100</v>
      </c>
      <c r="C101" s="86" t="s">
        <v>373</v>
      </c>
      <c r="D101" s="241">
        <f>COUNTIF($C$1:$C101,C101)</f>
        <v>2</v>
      </c>
      <c r="E101" s="241" t="str">
        <f t="shared" si="13"/>
        <v>Wellbeing (GHQ)2</v>
      </c>
      <c r="F101" s="86" t="s">
        <v>376</v>
      </c>
      <c r="G101" s="242">
        <v>0.15242201834862387</v>
      </c>
      <c r="H101" s="245">
        <v>103.39235558307959</v>
      </c>
    </row>
    <row r="102" spans="1:35">
      <c r="A102" s="86" t="str">
        <v>scghqc_usefulrole</v>
      </c>
      <c r="B102" s="239">
        <v>101</v>
      </c>
      <c r="C102" s="86" t="s">
        <v>373</v>
      </c>
      <c r="D102" s="241">
        <f>COUNTIF($C$1:$C102,C102)</f>
        <v>3</v>
      </c>
      <c r="E102" s="241" t="str">
        <f t="shared" si="13"/>
        <v>Wellbeing (GHQ)3</v>
      </c>
      <c r="F102" s="86" t="s">
        <v>378</v>
      </c>
      <c r="G102" s="242">
        <v>0.15799082568807335</v>
      </c>
      <c r="H102" s="245">
        <v>106.61363051600878</v>
      </c>
    </row>
    <row r="103" spans="1:35">
      <c r="A103" s="86" t="str">
        <v>scghqd_decisions</v>
      </c>
      <c r="B103" s="239">
        <v>102</v>
      </c>
      <c r="C103" s="86" t="s">
        <v>373</v>
      </c>
      <c r="D103" s="241">
        <f>COUNTIF($C$1:$C103,C103)</f>
        <v>4</v>
      </c>
      <c r="E103" s="241" t="str">
        <f t="shared" si="13"/>
        <v>Wellbeing (GHQ)4</v>
      </c>
      <c r="F103" s="86" t="s">
        <v>380</v>
      </c>
      <c r="G103" s="242">
        <v>0.10294495412844037</v>
      </c>
      <c r="H103" s="245">
        <v>103.16862125941286</v>
      </c>
    </row>
    <row r="104" spans="1:35">
      <c r="A104" s="86" t="str">
        <v>scghqe_strain</v>
      </c>
      <c r="B104" s="239">
        <v>103</v>
      </c>
      <c r="C104" s="86" t="s">
        <v>373</v>
      </c>
      <c r="D104" s="241">
        <f>COUNTIF($C$1:$C104,C104)</f>
        <v>5</v>
      </c>
      <c r="E104" s="241" t="str">
        <f t="shared" si="13"/>
        <v>Wellbeing (GHQ)5</v>
      </c>
      <c r="F104" s="86" t="s">
        <v>382</v>
      </c>
      <c r="G104" s="242">
        <v>0.22018348623853218</v>
      </c>
      <c r="H104" s="245">
        <v>102.48327550060448</v>
      </c>
    </row>
    <row r="105" spans="1:35">
      <c r="A105" s="86" t="str">
        <v>scghqf_difficulties</v>
      </c>
      <c r="B105" s="239">
        <v>104</v>
      </c>
      <c r="C105" s="86" t="s">
        <v>373</v>
      </c>
      <c r="D105" s="241">
        <f>COUNTIF($C$1:$C105,C105)</f>
        <v>6</v>
      </c>
      <c r="E105" s="241" t="str">
        <f t="shared" si="13"/>
        <v>Wellbeing (GHQ)6</v>
      </c>
      <c r="F105" s="86" t="s">
        <v>384</v>
      </c>
      <c r="G105" s="242">
        <v>0.14772477064220188</v>
      </c>
      <c r="H105" s="245">
        <v>105.12472929005752</v>
      </c>
    </row>
    <row r="106" spans="1:35">
      <c r="A106" s="86" t="str">
        <v>scghqg_enjoyactivs</v>
      </c>
      <c r="B106" s="239">
        <v>105</v>
      </c>
      <c r="C106" s="86" t="s">
        <v>373</v>
      </c>
      <c r="D106" s="241">
        <f>COUNTIF($C$1:$C106,C106)</f>
        <v>7</v>
      </c>
      <c r="E106" s="241" t="str">
        <f t="shared" si="13"/>
        <v>Wellbeing (GHQ)7</v>
      </c>
      <c r="F106" s="86" t="s">
        <v>386</v>
      </c>
      <c r="G106" s="242">
        <v>0.18078899082568806</v>
      </c>
      <c r="H106" s="245">
        <v>104.86574112062902</v>
      </c>
    </row>
    <row r="107" spans="1:35">
      <c r="A107" s="86" t="str">
        <v>scghqh_faceproblems</v>
      </c>
      <c r="B107" s="239">
        <v>106</v>
      </c>
      <c r="C107" s="86" t="s">
        <v>373</v>
      </c>
      <c r="D107" s="241">
        <f>COUNTIF($C$1:$C107,C107)</f>
        <v>8</v>
      </c>
      <c r="E107" s="241" t="str">
        <f t="shared" si="13"/>
        <v>Wellbeing (GHQ)8</v>
      </c>
      <c r="F107" s="86" t="s">
        <v>388</v>
      </c>
      <c r="G107" s="242">
        <v>0.11738532110091743</v>
      </c>
      <c r="H107" s="245">
        <v>107.33399056479524</v>
      </c>
    </row>
    <row r="108" spans="1:35">
      <c r="A108" s="86" t="str">
        <v>scghqi_depressed</v>
      </c>
      <c r="B108" s="239">
        <v>107</v>
      </c>
      <c r="C108" s="86" t="s">
        <v>373</v>
      </c>
      <c r="D108" s="241">
        <f>COUNTIF($C$1:$C108,C108)</f>
        <v>9</v>
      </c>
      <c r="E108" s="241" t="str">
        <f t="shared" si="13"/>
        <v>Wellbeing (GHQ)9</v>
      </c>
      <c r="F108" s="86" t="s">
        <v>390</v>
      </c>
      <c r="G108" s="242">
        <v>0.2071467889908257</v>
      </c>
      <c r="H108" s="245">
        <v>103.37151927627089</v>
      </c>
    </row>
    <row r="109" spans="1:35">
      <c r="A109" s="86" t="str">
        <v>scghqj_confidence</v>
      </c>
      <c r="B109" s="239">
        <v>108</v>
      </c>
      <c r="C109" s="86" t="s">
        <v>373</v>
      </c>
      <c r="D109" s="241">
        <f>COUNTIF($C$1:$C109,C109)</f>
        <v>10</v>
      </c>
      <c r="E109" s="241" t="str">
        <f t="shared" si="13"/>
        <v>Wellbeing (GHQ)10</v>
      </c>
      <c r="F109" s="86" t="s">
        <v>392</v>
      </c>
      <c r="G109" s="242">
        <v>0.17622018348623852</v>
      </c>
      <c r="H109" s="245">
        <v>103.9652728750482</v>
      </c>
    </row>
    <row r="110" spans="1:35">
      <c r="A110" s="86" t="str">
        <v>scghqk_selfworth</v>
      </c>
      <c r="B110" s="239">
        <v>109</v>
      </c>
      <c r="C110" s="86" t="s">
        <v>373</v>
      </c>
      <c r="D110" s="241">
        <f>COUNTIF($C$1:$C110,C110)</f>
        <v>11</v>
      </c>
      <c r="E110" s="241" t="str">
        <f t="shared" si="13"/>
        <v>Wellbeing (GHQ)11</v>
      </c>
      <c r="F110" s="86" t="s">
        <v>111</v>
      </c>
      <c r="G110" s="242">
        <v>0.10305504587155966</v>
      </c>
      <c r="H110" s="245">
        <v>107.87532730108072</v>
      </c>
    </row>
    <row r="111" spans="1:35">
      <c r="A111" s="86" t="str">
        <v>scghql_happiness</v>
      </c>
      <c r="B111" s="239">
        <v>110</v>
      </c>
      <c r="C111" s="86" t="s">
        <v>373</v>
      </c>
      <c r="D111" s="241">
        <f>COUNTIF($C$1:$C111,C111)</f>
        <v>12</v>
      </c>
      <c r="E111" s="241" t="str">
        <f t="shared" si="13"/>
        <v>Wellbeing (GHQ)12</v>
      </c>
      <c r="F111" s="86" t="s">
        <v>109</v>
      </c>
      <c r="G111" s="242">
        <v>0.15397247706422018</v>
      </c>
      <c r="H111" s="245">
        <v>103.3849889033867</v>
      </c>
    </row>
    <row r="112" spans="1:35">
      <c r="A112" s="86" t="str">
        <v>SCOPNGBHA</v>
      </c>
      <c r="B112" s="239">
        <v>111</v>
      </c>
      <c r="C112" s="86" t="s">
        <v>395</v>
      </c>
      <c r="D112" s="241">
        <f>COUNTIF($C$1:$C112,C112)</f>
        <v>1</v>
      </c>
      <c r="E112" s="241" t="str">
        <f t="shared" si="13"/>
        <v>Isolation1</v>
      </c>
      <c r="F112" s="86" t="s">
        <v>396</v>
      </c>
      <c r="G112" s="242">
        <v>8.4266055045871549E-2</v>
      </c>
      <c r="H112" s="245">
        <v>105.2951995881557</v>
      </c>
    </row>
    <row r="113" spans="1:8">
      <c r="A113" s="86" t="str">
        <v>SCOPNGBHD</v>
      </c>
      <c r="B113" s="239">
        <v>112</v>
      </c>
      <c r="C113" s="86" t="s">
        <v>395</v>
      </c>
      <c r="D113" s="241">
        <f>COUNTIF($C$1:$C113,C113)</f>
        <v>2</v>
      </c>
      <c r="E113" s="241" t="str">
        <f t="shared" si="13"/>
        <v>Isolation2</v>
      </c>
      <c r="F113" s="86" t="s">
        <v>398</v>
      </c>
      <c r="G113" s="242">
        <v>0.38247706422018352</v>
      </c>
      <c r="H113" s="245">
        <v>104.85478571236855</v>
      </c>
    </row>
    <row r="114" spans="1:8">
      <c r="A114" s="86" t="str">
        <v>SCOPNGBHH</v>
      </c>
      <c r="B114" s="239">
        <v>113</v>
      </c>
      <c r="C114" s="86" t="s">
        <v>395</v>
      </c>
      <c r="D114" s="241">
        <f>COUNTIF($C$1:$C114,C114)</f>
        <v>3</v>
      </c>
      <c r="E114" s="241" t="str">
        <f t="shared" si="13"/>
        <v>Isolation3</v>
      </c>
      <c r="F114" s="86" t="s">
        <v>400</v>
      </c>
      <c r="G114" s="242">
        <v>0.15262385321100919</v>
      </c>
      <c r="H114" s="245">
        <v>102.91227405212298</v>
      </c>
    </row>
    <row r="115" spans="1:8">
      <c r="A115" s="86" t="str">
        <v>SCOPNGBHC</v>
      </c>
      <c r="B115" s="239">
        <v>114</v>
      </c>
      <c r="C115" s="86" t="s">
        <v>395</v>
      </c>
      <c r="D115" s="241">
        <f>COUNTIF($C$1:$C115,C115)</f>
        <v>4</v>
      </c>
      <c r="E115" s="241" t="str">
        <f t="shared" si="13"/>
        <v>Isolation4</v>
      </c>
      <c r="F115" s="86" t="s">
        <v>402</v>
      </c>
      <c r="G115" s="242">
        <v>0.27369724770642201</v>
      </c>
      <c r="H115" s="245">
        <v>103.52657810937104</v>
      </c>
    </row>
    <row r="116" spans="1:8">
      <c r="A116" s="86" t="str">
        <v>SCOPNGBHA_x</v>
      </c>
      <c r="B116" s="239">
        <v>115</v>
      </c>
      <c r="C116" s="86" t="s">
        <v>395</v>
      </c>
      <c r="D116" s="241">
        <f>COUNTIF($C$1:$C116,C116)</f>
        <v>5</v>
      </c>
      <c r="E116" s="241" t="str">
        <f t="shared" si="13"/>
        <v>Isolation5</v>
      </c>
      <c r="F116" s="86" t="s">
        <v>404</v>
      </c>
      <c r="G116" s="242">
        <v>0.62352293577981632</v>
      </c>
      <c r="H116" s="245">
        <v>97.485210722434175</v>
      </c>
    </row>
    <row r="117" spans="1:8">
      <c r="A117" s="86" t="str">
        <v>SCOPNGBHD_x</v>
      </c>
      <c r="B117" s="239">
        <v>116</v>
      </c>
      <c r="C117" s="86" t="s">
        <v>395</v>
      </c>
      <c r="D117" s="241">
        <f>COUNTIF($C$1:$C117,C117)</f>
        <v>6</v>
      </c>
      <c r="E117" s="241" t="str">
        <f t="shared" si="13"/>
        <v>Isolation6</v>
      </c>
      <c r="F117" s="86" t="s">
        <v>406</v>
      </c>
      <c r="G117" s="242">
        <v>0.37885321100917435</v>
      </c>
      <c r="H117" s="245">
        <v>95.454014657498149</v>
      </c>
    </row>
    <row r="118" spans="1:8">
      <c r="A118" s="86" t="str">
        <v>SCOPNGBHH_x</v>
      </c>
      <c r="B118" s="239">
        <v>117</v>
      </c>
      <c r="C118" s="86" t="s">
        <v>395</v>
      </c>
      <c r="D118" s="241">
        <f>COUNTIF($C$1:$C118,C118)</f>
        <v>7</v>
      </c>
      <c r="E118" s="241" t="str">
        <f t="shared" si="13"/>
        <v>Isolation7</v>
      </c>
      <c r="F118" s="86" t="s">
        <v>408</v>
      </c>
      <c r="G118" s="242">
        <v>0.63848623853211006</v>
      </c>
      <c r="H118" s="245">
        <v>98.967382974722838</v>
      </c>
    </row>
    <row r="119" spans="1:8">
      <c r="A119" s="86" t="str">
        <v>SCOPNGBHC_x</v>
      </c>
      <c r="B119" s="239">
        <v>118</v>
      </c>
      <c r="C119" s="86" t="s">
        <v>395</v>
      </c>
      <c r="D119" s="241">
        <f>COUNTIF($C$1:$C119,C119)</f>
        <v>8</v>
      </c>
      <c r="E119" s="241" t="str">
        <f t="shared" si="13"/>
        <v>Isolation8</v>
      </c>
      <c r="F119" s="86" t="s">
        <v>410</v>
      </c>
      <c r="G119" s="242">
        <v>0.47192660550458715</v>
      </c>
      <c r="H119" s="245">
        <v>97.104451596058226</v>
      </c>
    </row>
    <row r="120" spans="1:8">
      <c r="A120" s="86" t="str">
        <v>ORGM5</v>
      </c>
      <c r="B120" s="239">
        <v>119</v>
      </c>
      <c r="C120" s="86" t="s">
        <v>412</v>
      </c>
      <c r="D120" s="241">
        <f>COUNTIF($C$1:$C120,C120)</f>
        <v>1</v>
      </c>
      <c r="E120" s="241" t="str">
        <f t="shared" si="13"/>
        <v>Community1</v>
      </c>
      <c r="F120" s="86" t="s">
        <v>413</v>
      </c>
      <c r="G120" s="242">
        <v>5.5321100917431192E-2</v>
      </c>
      <c r="H120" s="245">
        <v>84.953990000562214</v>
      </c>
    </row>
    <row r="121" spans="1:8">
      <c r="A121" s="86" t="str">
        <v>ORGM3</v>
      </c>
      <c r="B121" s="239">
        <v>120</v>
      </c>
      <c r="C121" s="86" t="s">
        <v>412</v>
      </c>
      <c r="D121" s="241">
        <f>COUNTIF($C$1:$C121,C121)</f>
        <v>2</v>
      </c>
      <c r="E121" s="241" t="str">
        <f t="shared" si="13"/>
        <v>Community2</v>
      </c>
      <c r="F121" s="86" t="s">
        <v>415</v>
      </c>
      <c r="G121" s="242">
        <v>3.9128440366972474E-2</v>
      </c>
      <c r="H121" s="245">
        <v>89.286474224976118</v>
      </c>
    </row>
    <row r="122" spans="1:8">
      <c r="A122" s="86" t="str">
        <v>ORGM11</v>
      </c>
      <c r="B122" s="239">
        <v>121</v>
      </c>
      <c r="C122" s="86" t="s">
        <v>412</v>
      </c>
      <c r="D122" s="241">
        <f>COUNTIF($C$1:$C122,C122)</f>
        <v>3</v>
      </c>
      <c r="E122" s="241" t="str">
        <f t="shared" si="13"/>
        <v>Community3</v>
      </c>
      <c r="F122" s="86" t="s">
        <v>417</v>
      </c>
      <c r="G122" s="242">
        <v>5.6825688073394498E-2</v>
      </c>
      <c r="H122" s="245">
        <v>88.97578077743978</v>
      </c>
    </row>
    <row r="123" spans="1:8">
      <c r="A123" s="86" t="str">
        <v>ORGM12</v>
      </c>
      <c r="B123" s="239">
        <v>122</v>
      </c>
      <c r="C123" s="86" t="s">
        <v>412</v>
      </c>
      <c r="D123" s="241">
        <f>COUNTIF($C$1:$C123,C123)</f>
        <v>4</v>
      </c>
      <c r="E123" s="241" t="str">
        <f t="shared" si="13"/>
        <v>Community4</v>
      </c>
      <c r="F123" s="86" t="s">
        <v>419</v>
      </c>
      <c r="G123" s="242">
        <v>0.12570642201834858</v>
      </c>
      <c r="H123" s="245">
        <v>120.70658638281427</v>
      </c>
    </row>
    <row r="124" spans="1:8">
      <c r="A124" s="86" t="str">
        <v>ORGM7</v>
      </c>
      <c r="B124" s="239">
        <v>123</v>
      </c>
      <c r="C124" s="86" t="s">
        <v>412</v>
      </c>
      <c r="D124" s="241">
        <f>COUNTIF($C$1:$C124,C124)</f>
        <v>5</v>
      </c>
      <c r="E124" s="241" t="str">
        <f t="shared" si="13"/>
        <v>Community5</v>
      </c>
      <c r="F124" s="86" t="s">
        <v>421</v>
      </c>
      <c r="G124" s="242">
        <v>0.10214678899082567</v>
      </c>
      <c r="H124" s="245">
        <v>94.123586742742333</v>
      </c>
    </row>
    <row r="125" spans="1:8">
      <c r="A125" s="86" t="str">
        <v>ORGM5_x</v>
      </c>
      <c r="B125" s="239">
        <v>124</v>
      </c>
      <c r="C125" s="86" t="s">
        <v>412</v>
      </c>
      <c r="D125" s="241">
        <f>COUNTIF($C$1:$C125,C125)</f>
        <v>6</v>
      </c>
      <c r="E125" s="241" t="str">
        <f t="shared" si="13"/>
        <v>Community6</v>
      </c>
      <c r="F125" s="86" t="s">
        <v>423</v>
      </c>
      <c r="G125" s="242">
        <v>0.94492660550458718</v>
      </c>
      <c r="H125" s="245">
        <v>101.07651306907015</v>
      </c>
    </row>
    <row r="126" spans="1:8">
      <c r="A126" s="86" t="str">
        <v>ORGM3_x</v>
      </c>
      <c r="B126" s="239">
        <v>125</v>
      </c>
      <c r="C126" s="86" t="s">
        <v>412</v>
      </c>
      <c r="D126" s="241">
        <f>COUNTIF($C$1:$C126,C126)</f>
        <v>7</v>
      </c>
      <c r="E126" s="241" t="str">
        <f t="shared" si="13"/>
        <v>Community7</v>
      </c>
      <c r="F126" s="86" t="s">
        <v>425</v>
      </c>
      <c r="G126" s="242">
        <v>0.96087155963302762</v>
      </c>
      <c r="H126" s="245">
        <v>100.48999684196028</v>
      </c>
    </row>
    <row r="127" spans="1:8">
      <c r="A127" s="86" t="str">
        <v>ORGM11_x</v>
      </c>
      <c r="B127" s="239">
        <v>126</v>
      </c>
      <c r="C127" s="86" t="s">
        <v>412</v>
      </c>
      <c r="D127" s="241">
        <f>COUNTIF($C$1:$C127,C127)</f>
        <v>8</v>
      </c>
      <c r="E127" s="241" t="str">
        <f t="shared" si="13"/>
        <v>Community8</v>
      </c>
      <c r="F127" s="86" t="s">
        <v>427</v>
      </c>
      <c r="G127" s="242">
        <v>0.94325688073394498</v>
      </c>
      <c r="H127" s="245">
        <v>100.79613408970663</v>
      </c>
    </row>
    <row r="128" spans="1:8">
      <c r="A128" s="86" t="str">
        <v>ORGM12_x</v>
      </c>
      <c r="B128" s="239">
        <v>127</v>
      </c>
      <c r="C128" s="86" t="s">
        <v>412</v>
      </c>
      <c r="D128" s="241">
        <f>COUNTIF($C$1:$C128,C128)</f>
        <v>9</v>
      </c>
      <c r="E128" s="241" t="str">
        <f t="shared" si="13"/>
        <v>Community9</v>
      </c>
      <c r="F128" s="86" t="s">
        <v>429</v>
      </c>
      <c r="G128" s="242">
        <v>0.87397247706422021</v>
      </c>
      <c r="H128" s="245">
        <v>97.565568115829521</v>
      </c>
    </row>
    <row r="129" spans="1:8">
      <c r="A129" s="86" t="str">
        <v>ORGM7_x</v>
      </c>
      <c r="B129" s="239">
        <v>128</v>
      </c>
      <c r="C129" s="86" t="s">
        <v>412</v>
      </c>
      <c r="D129" s="241">
        <f>COUNTIF($C$1:$C129,C129)</f>
        <v>10</v>
      </c>
      <c r="E129" s="241" t="str">
        <f t="shared" si="13"/>
        <v>Community10</v>
      </c>
      <c r="F129" s="86" t="s">
        <v>431</v>
      </c>
      <c r="G129" s="242">
        <v>0.89785321100917448</v>
      </c>
      <c r="H129" s="245">
        <v>100.715401905183</v>
      </c>
    </row>
    <row r="130" spans="1:8">
      <c r="A130" s="86" t="str">
        <v>NOISYN</v>
      </c>
      <c r="B130" s="239">
        <v>129</v>
      </c>
      <c r="C130" s="86" t="s">
        <v>433</v>
      </c>
      <c r="D130" s="241">
        <f>COUNTIF($C$1:$C130,C130)</f>
        <v>1</v>
      </c>
      <c r="E130" s="241" t="str">
        <f t="shared" si="13"/>
        <v>Accommodation &amp; Neighbourhood1</v>
      </c>
      <c r="F130" s="86" t="s">
        <v>434</v>
      </c>
      <c r="G130" s="242">
        <v>0.19637614678899085</v>
      </c>
      <c r="H130" s="245">
        <v>105.53152882614845</v>
      </c>
    </row>
    <row r="131" spans="1:8">
      <c r="A131" s="86" t="str">
        <v>NOHEATCH</v>
      </c>
      <c r="B131" s="239">
        <v>130</v>
      </c>
      <c r="C131" s="86" t="s">
        <v>433</v>
      </c>
      <c r="D131" s="241">
        <f>COUNTIF($C$1:$C131,C131)</f>
        <v>2</v>
      </c>
      <c r="E131" s="241" t="str">
        <f t="shared" ref="E131:E194" si="22">C131&amp;D131</f>
        <v>Accommodation &amp; Neighbourhood2</v>
      </c>
      <c r="F131" s="86" t="s">
        <v>436</v>
      </c>
      <c r="G131" s="242">
        <v>0.10417431192660551</v>
      </c>
      <c r="H131" s="245">
        <v>96.366640577475778</v>
      </c>
    </row>
    <row r="132" spans="1:8">
      <c r="A132" s="86" t="str">
        <v>GRIMYN</v>
      </c>
      <c r="B132" s="239">
        <v>131</v>
      </c>
      <c r="C132" s="86" t="s">
        <v>433</v>
      </c>
      <c r="D132" s="241">
        <f>COUNTIF($C$1:$C132,C132)</f>
        <v>3</v>
      </c>
      <c r="E132" s="241" t="str">
        <f t="shared" si="22"/>
        <v>Accommodation &amp; Neighbourhood3</v>
      </c>
      <c r="F132" s="86" t="s">
        <v>438</v>
      </c>
      <c r="G132" s="242">
        <v>0.10839449541284404</v>
      </c>
      <c r="H132" s="245">
        <v>95.344731132427953</v>
      </c>
    </row>
    <row r="133" spans="1:8">
      <c r="A133" s="86" t="str">
        <v>CRVAND</v>
      </c>
      <c r="B133" s="239">
        <v>132</v>
      </c>
      <c r="C133" s="86" t="s">
        <v>433</v>
      </c>
      <c r="D133" s="241">
        <f>COUNTIF($C$1:$C133,C133)</f>
        <v>4</v>
      </c>
      <c r="E133" s="241" t="str">
        <f t="shared" si="22"/>
        <v>Accommodation &amp; Neighbourhood4</v>
      </c>
      <c r="F133" s="86" t="s">
        <v>440</v>
      </c>
      <c r="G133" s="242">
        <v>6.4550458715596323E-2</v>
      </c>
      <c r="H133" s="245">
        <v>103.81224026707284</v>
      </c>
    </row>
    <row r="134" spans="1:8">
      <c r="A134" s="86" t="str">
        <v>NOISYN_x</v>
      </c>
      <c r="B134" s="239">
        <v>133</v>
      </c>
      <c r="C134" s="86" t="s">
        <v>433</v>
      </c>
      <c r="D134" s="241">
        <f>COUNTIF($C$1:$C134,C134)</f>
        <v>5</v>
      </c>
      <c r="E134" s="241" t="str">
        <f t="shared" si="22"/>
        <v>Accommodation &amp; Neighbourhood5</v>
      </c>
      <c r="F134" s="86" t="s">
        <v>442</v>
      </c>
      <c r="G134" s="242">
        <v>0.80362385321100915</v>
      </c>
      <c r="H134" s="245">
        <v>98.732906787990217</v>
      </c>
    </row>
    <row r="135" spans="1:8">
      <c r="A135" s="86" t="str">
        <v>HEATCH</v>
      </c>
      <c r="B135" s="239">
        <v>134</v>
      </c>
      <c r="C135" s="86" t="s">
        <v>433</v>
      </c>
      <c r="D135" s="241">
        <f>COUNTIF($C$1:$C135,C135)</f>
        <v>6</v>
      </c>
      <c r="E135" s="241" t="str">
        <f t="shared" si="22"/>
        <v>Accommodation &amp; Neighbourhood6</v>
      </c>
      <c r="F135" s="86" t="s">
        <v>444</v>
      </c>
      <c r="G135" s="242">
        <v>0.89582568807339458</v>
      </c>
      <c r="H135" s="245">
        <v>100.44034485763125</v>
      </c>
    </row>
    <row r="136" spans="1:8">
      <c r="A136" s="86" t="str">
        <v>GRIMYN_x</v>
      </c>
      <c r="B136" s="239">
        <v>135</v>
      </c>
      <c r="C136" s="86" t="s">
        <v>433</v>
      </c>
      <c r="D136" s="241">
        <f>COUNTIF($C$1:$C136,C136)</f>
        <v>7</v>
      </c>
      <c r="E136" s="241" t="str">
        <f t="shared" si="22"/>
        <v>Accommodation &amp; Neighbourhood7</v>
      </c>
      <c r="F136" s="86" t="s">
        <v>446</v>
      </c>
      <c r="G136" s="242">
        <v>0.89157798165137625</v>
      </c>
      <c r="H136" s="245">
        <v>100.59285229246835</v>
      </c>
    </row>
    <row r="137" spans="1:8">
      <c r="A137" s="86" t="str">
        <v>CRVAND_x</v>
      </c>
      <c r="B137" s="239">
        <v>136</v>
      </c>
      <c r="C137" s="86" t="s">
        <v>433</v>
      </c>
      <c r="D137" s="241">
        <f>COUNTIF($C$1:$C137,C137)</f>
        <v>8</v>
      </c>
      <c r="E137" s="241" t="str">
        <f t="shared" si="22"/>
        <v>Accommodation &amp; Neighbourhood8</v>
      </c>
      <c r="F137" s="86" t="s">
        <v>448</v>
      </c>
      <c r="G137" s="242">
        <v>0.93550458715596319</v>
      </c>
      <c r="H137" s="245">
        <v>99.741952325114909</v>
      </c>
    </row>
    <row r="138" spans="1:8">
      <c r="A138" s="86" t="str">
        <v>SCLFSATO_lo</v>
      </c>
      <c r="B138" s="239">
        <v>137</v>
      </c>
      <c r="C138" s="86" t="s">
        <v>450</v>
      </c>
      <c r="D138" s="241">
        <f>COUNTIF($C$1:$C138,C138)</f>
        <v>1</v>
      </c>
      <c r="E138" s="241" t="str">
        <f t="shared" si="22"/>
        <v>Contentment1</v>
      </c>
      <c r="F138" s="86" t="s">
        <v>451</v>
      </c>
      <c r="G138" s="242">
        <v>7.2201834862385336E-2</v>
      </c>
      <c r="H138" s="245">
        <v>112.30117646182094</v>
      </c>
    </row>
    <row r="139" spans="1:8">
      <c r="A139" s="86" t="str">
        <v>SCLFSAT1_lo</v>
      </c>
      <c r="B139" s="239">
        <v>138</v>
      </c>
      <c r="C139" s="86" t="s">
        <v>450</v>
      </c>
      <c r="D139" s="241">
        <f>COUNTIF($C$1:$C139,C139)</f>
        <v>2</v>
      </c>
      <c r="E139" s="241" t="str">
        <f t="shared" si="22"/>
        <v>Contentment2</v>
      </c>
      <c r="F139" s="86" t="s">
        <v>453</v>
      </c>
      <c r="G139" s="242">
        <v>0.11759633027522939</v>
      </c>
      <c r="H139" s="245">
        <v>112.12654761741814</v>
      </c>
    </row>
    <row r="140" spans="1:8">
      <c r="A140" s="86" t="str">
        <v>SCLFSAT2_lo</v>
      </c>
      <c r="B140" s="239">
        <v>139</v>
      </c>
      <c r="C140" s="86" t="s">
        <v>450</v>
      </c>
      <c r="D140" s="241">
        <f>COUNTIF($C$1:$C140,C140)</f>
        <v>3</v>
      </c>
      <c r="E140" s="241" t="str">
        <f t="shared" si="22"/>
        <v>Contentment3</v>
      </c>
      <c r="F140" s="86" t="s">
        <v>455</v>
      </c>
      <c r="G140" s="242">
        <v>0.10413761467889909</v>
      </c>
      <c r="H140" s="245">
        <v>107.05056910183094</v>
      </c>
    </row>
    <row r="141" spans="1:8">
      <c r="A141" s="86" t="str">
        <v>JBSAT_lo</v>
      </c>
      <c r="B141" s="239">
        <v>140</v>
      </c>
      <c r="C141" s="86" t="s">
        <v>450</v>
      </c>
      <c r="D141" s="241">
        <f>COUNTIF($C$1:$C141,C141)</f>
        <v>4</v>
      </c>
      <c r="E141" s="241" t="str">
        <f t="shared" si="22"/>
        <v>Contentment4</v>
      </c>
      <c r="F141" s="86" t="s">
        <v>457</v>
      </c>
      <c r="G141" s="242">
        <v>4.4238532110091745E-2</v>
      </c>
      <c r="H141" s="245">
        <v>103.74471374501837</v>
      </c>
    </row>
    <row r="142" spans="1:8">
      <c r="A142" s="86" t="str">
        <v>SCLFSAT7_lo</v>
      </c>
      <c r="B142" s="239">
        <v>141</v>
      </c>
      <c r="C142" s="86" t="s">
        <v>450</v>
      </c>
      <c r="D142" s="241">
        <f>COUNTIF($C$1:$C142,C142)</f>
        <v>5</v>
      </c>
      <c r="E142" s="241" t="str">
        <f t="shared" si="22"/>
        <v>Contentment5</v>
      </c>
      <c r="F142" s="86" t="s">
        <v>459</v>
      </c>
      <c r="G142" s="242">
        <v>8.8284403669724759E-2</v>
      </c>
      <c r="H142" s="245">
        <v>104.58289306159128</v>
      </c>
    </row>
    <row r="143" spans="1:8">
      <c r="A143" s="86" t="str">
        <v>SCLFSATO_med</v>
      </c>
      <c r="B143" s="239">
        <v>142</v>
      </c>
      <c r="C143" s="86" t="s">
        <v>450</v>
      </c>
      <c r="D143" s="241">
        <f>COUNTIF($C$1:$C143,C143)</f>
        <v>6</v>
      </c>
      <c r="E143" s="241" t="str">
        <f t="shared" si="22"/>
        <v>Contentment6</v>
      </c>
      <c r="F143" s="86" t="s">
        <v>461</v>
      </c>
      <c r="G143" s="242">
        <v>0.40358715596330269</v>
      </c>
      <c r="H143" s="245">
        <v>104.83274787105705</v>
      </c>
    </row>
    <row r="144" spans="1:8">
      <c r="A144" s="86" t="str">
        <v>SCLFSAT1_med</v>
      </c>
      <c r="B144" s="239">
        <v>143</v>
      </c>
      <c r="C144" s="86" t="s">
        <v>450</v>
      </c>
      <c r="D144" s="241">
        <f>COUNTIF($C$1:$C144,C144)</f>
        <v>7</v>
      </c>
      <c r="E144" s="241" t="str">
        <f t="shared" si="22"/>
        <v>Contentment7</v>
      </c>
      <c r="F144" s="86" t="s">
        <v>463</v>
      </c>
      <c r="G144" s="242">
        <v>0.4164495412844037</v>
      </c>
      <c r="H144" s="245">
        <v>103.61388877365071</v>
      </c>
    </row>
    <row r="145" spans="1:8">
      <c r="A145" s="86" t="str">
        <v>SCLFSAT2_med</v>
      </c>
      <c r="B145" s="239">
        <v>144</v>
      </c>
      <c r="C145" s="86" t="s">
        <v>450</v>
      </c>
      <c r="D145" s="241">
        <f>COUNTIF($C$1:$C145,C145)</f>
        <v>8</v>
      </c>
      <c r="E145" s="241" t="str">
        <f t="shared" si="22"/>
        <v>Contentment8</v>
      </c>
      <c r="F145" s="86" t="s">
        <v>465</v>
      </c>
      <c r="G145" s="242">
        <v>0.47706422018348627</v>
      </c>
      <c r="H145" s="245">
        <v>107.67284151761827</v>
      </c>
    </row>
    <row r="146" spans="1:8">
      <c r="A146" s="86" t="str">
        <v>JBSAT_med</v>
      </c>
      <c r="B146" s="239">
        <v>145</v>
      </c>
      <c r="C146" s="86" t="s">
        <v>450</v>
      </c>
      <c r="D146" s="241">
        <f>COUNTIF($C$1:$C146,C146)</f>
        <v>9</v>
      </c>
      <c r="E146" s="241" t="str">
        <f t="shared" si="22"/>
        <v>Contentment9</v>
      </c>
      <c r="F146" s="86" t="s">
        <v>467</v>
      </c>
      <c r="G146" s="242">
        <v>0.37966055045871555</v>
      </c>
      <c r="H146" s="245">
        <v>100.96060528791944</v>
      </c>
    </row>
    <row r="147" spans="1:8">
      <c r="A147" s="86" t="str">
        <v>SCLFSAT7_med</v>
      </c>
      <c r="B147" s="239">
        <v>146</v>
      </c>
      <c r="C147" s="86" t="s">
        <v>450</v>
      </c>
      <c r="D147" s="241">
        <f>COUNTIF($C$1:$C147,C147)</f>
        <v>10</v>
      </c>
      <c r="E147" s="241" t="str">
        <f t="shared" si="22"/>
        <v>Contentment10</v>
      </c>
      <c r="F147" s="86" t="s">
        <v>469</v>
      </c>
      <c r="G147" s="242">
        <v>0.48196330275229354</v>
      </c>
      <c r="H147" s="245">
        <v>103.91012173856949</v>
      </c>
    </row>
    <row r="148" spans="1:8">
      <c r="A148" s="86" t="str">
        <v>SCLFSATO_hi</v>
      </c>
      <c r="B148" s="239">
        <v>147</v>
      </c>
      <c r="C148" s="86" t="s">
        <v>450</v>
      </c>
      <c r="D148" s="241">
        <f>COUNTIF($C$1:$C148,C148)</f>
        <v>11</v>
      </c>
      <c r="E148" s="241" t="str">
        <f t="shared" si="22"/>
        <v>Contentment11</v>
      </c>
      <c r="F148" s="86" t="s">
        <v>471</v>
      </c>
      <c r="G148" s="242">
        <v>0.52456880733944955</v>
      </c>
      <c r="H148" s="245">
        <v>95.17483163981268</v>
      </c>
    </row>
    <row r="149" spans="1:8">
      <c r="A149" s="86" t="str">
        <v>SCLFSAT1_hi</v>
      </c>
      <c r="B149" s="239">
        <v>148</v>
      </c>
      <c r="C149" s="86" t="s">
        <v>450</v>
      </c>
      <c r="D149" s="241">
        <f>COUNTIF($C$1:$C149,C149)</f>
        <v>12</v>
      </c>
      <c r="E149" s="241" t="str">
        <f t="shared" si="22"/>
        <v>Contentment12</v>
      </c>
      <c r="F149" s="86" t="s">
        <v>473</v>
      </c>
      <c r="G149" s="242">
        <v>0.46587155963302751</v>
      </c>
      <c r="H149" s="245">
        <v>94.454911382193032</v>
      </c>
    </row>
    <row r="150" spans="1:8">
      <c r="A150" s="86" t="str">
        <v>SCLFSAT2_hi</v>
      </c>
      <c r="B150" s="239">
        <v>149</v>
      </c>
      <c r="C150" s="86" t="s">
        <v>450</v>
      </c>
      <c r="D150" s="241">
        <f>COUNTIF($C$1:$C150,C150)</f>
        <v>13</v>
      </c>
      <c r="E150" s="241" t="str">
        <f t="shared" si="22"/>
        <v>Contentment13</v>
      </c>
      <c r="F150" s="86" t="s">
        <v>475</v>
      </c>
      <c r="G150" s="242">
        <v>0.41883486238532103</v>
      </c>
      <c r="H150" s="245">
        <v>91.12239272100409</v>
      </c>
    </row>
    <row r="151" spans="1:8">
      <c r="A151" s="86" t="str">
        <v>JBSAT_hi</v>
      </c>
      <c r="B151" s="239">
        <v>150</v>
      </c>
      <c r="C151" s="86" t="s">
        <v>450</v>
      </c>
      <c r="D151" s="241">
        <f>COUNTIF($C$1:$C151,C151)</f>
        <v>14</v>
      </c>
      <c r="E151" s="241" t="str">
        <f t="shared" si="22"/>
        <v>Contentment14</v>
      </c>
      <c r="F151" s="86" t="s">
        <v>477</v>
      </c>
      <c r="G151" s="242">
        <v>0.5758990825688074</v>
      </c>
      <c r="H151" s="245">
        <v>99.078553969744675</v>
      </c>
    </row>
    <row r="152" spans="1:8">
      <c r="A152" s="86" t="str">
        <v>SCLFSAT7_hi</v>
      </c>
      <c r="B152" s="239">
        <v>151</v>
      </c>
      <c r="C152" s="86" t="s">
        <v>450</v>
      </c>
      <c r="D152" s="241">
        <f>COUNTIF($C$1:$C152,C152)</f>
        <v>15</v>
      </c>
      <c r="E152" s="241" t="str">
        <f t="shared" si="22"/>
        <v>Contentment15</v>
      </c>
      <c r="F152" s="86" t="s">
        <v>479</v>
      </c>
      <c r="G152" s="242">
        <v>0.42983486238532109</v>
      </c>
      <c r="H152" s="245">
        <v>95.160552141468742</v>
      </c>
    </row>
    <row r="153" spans="1:8">
      <c r="A153" s="86" t="str">
        <v>age0004</v>
      </c>
      <c r="B153" s="239">
        <v>152</v>
      </c>
      <c r="C153" s="86" t="s">
        <v>52</v>
      </c>
      <c r="D153" s="241">
        <f>COUNTIF($C$1:$C153,C153)</f>
        <v>1</v>
      </c>
      <c r="E153" s="241" t="str">
        <f t="shared" si="22"/>
        <v>Age1</v>
      </c>
      <c r="F153" s="86" t="s">
        <v>481</v>
      </c>
      <c r="G153" s="242">
        <v>5.5073394495412833E-2</v>
      </c>
      <c r="H153" s="245">
        <v>104.53979160051566</v>
      </c>
    </row>
    <row r="154" spans="1:8">
      <c r="A154" s="86" t="str">
        <v>age0517</v>
      </c>
      <c r="B154" s="239">
        <v>153</v>
      </c>
      <c r="C154" s="86" t="s">
        <v>52</v>
      </c>
      <c r="D154" s="241">
        <f>COUNTIF($C$1:$C154,C154)</f>
        <v>2</v>
      </c>
      <c r="E154" s="241" t="str">
        <f t="shared" si="22"/>
        <v>Age2</v>
      </c>
      <c r="F154" s="86" t="s">
        <v>482</v>
      </c>
      <c r="G154" s="242">
        <v>0.15988990825688071</v>
      </c>
      <c r="H154" s="245">
        <v>102.49887531517309</v>
      </c>
    </row>
    <row r="155" spans="1:8">
      <c r="A155" s="86" t="str">
        <v>age1824</v>
      </c>
      <c r="B155" s="239">
        <v>154</v>
      </c>
      <c r="C155" s="86" t="s">
        <v>52</v>
      </c>
      <c r="D155" s="241">
        <f>COUNTIF($C$1:$C155,C155)</f>
        <v>3</v>
      </c>
      <c r="E155" s="241" t="str">
        <f t="shared" si="22"/>
        <v>Age3</v>
      </c>
      <c r="F155" s="86" t="s">
        <v>483</v>
      </c>
      <c r="G155" s="242">
        <v>7.0798165137614694E-2</v>
      </c>
      <c r="H155" s="245">
        <v>97.866752425988878</v>
      </c>
    </row>
    <row r="156" spans="1:8">
      <c r="A156" s="86" t="str">
        <v>age2534</v>
      </c>
      <c r="B156" s="239">
        <v>155</v>
      </c>
      <c r="C156" s="86" t="s">
        <v>52</v>
      </c>
      <c r="D156" s="241">
        <f>COUNTIF($C$1:$C156,C156)</f>
        <v>4</v>
      </c>
      <c r="E156" s="241" t="str">
        <f t="shared" si="22"/>
        <v>Age4</v>
      </c>
      <c r="F156" s="86" t="s">
        <v>484</v>
      </c>
      <c r="G156" s="242">
        <v>0.12149541284403671</v>
      </c>
      <c r="H156" s="245">
        <v>103.22041363284565</v>
      </c>
    </row>
    <row r="157" spans="1:8">
      <c r="A157" s="86" t="str">
        <v>age3549</v>
      </c>
      <c r="B157" s="239">
        <v>156</v>
      </c>
      <c r="C157" s="86" t="s">
        <v>52</v>
      </c>
      <c r="D157" s="241">
        <f>COUNTIF($C$1:$C157,C157)</f>
        <v>5</v>
      </c>
      <c r="E157" s="241" t="str">
        <f t="shared" si="22"/>
        <v>Age5</v>
      </c>
      <c r="F157" s="86" t="s">
        <v>485</v>
      </c>
      <c r="G157" s="242">
        <v>0.18546788990825686</v>
      </c>
      <c r="H157" s="245">
        <v>100.17741035601237</v>
      </c>
    </row>
    <row r="158" spans="1:8">
      <c r="A158" s="86" t="str">
        <v>age5064</v>
      </c>
      <c r="B158" s="239">
        <v>157</v>
      </c>
      <c r="C158" s="86" t="s">
        <v>52</v>
      </c>
      <c r="D158" s="241">
        <f>COUNTIF($C$1:$C158,C158)</f>
        <v>6</v>
      </c>
      <c r="E158" s="241" t="str">
        <f t="shared" si="22"/>
        <v>Age6</v>
      </c>
      <c r="F158" s="86" t="s">
        <v>486</v>
      </c>
      <c r="G158" s="242">
        <v>0.20511009174311928</v>
      </c>
      <c r="H158" s="245">
        <v>97.773048353394145</v>
      </c>
    </row>
    <row r="159" spans="1:8">
      <c r="A159" s="86" t="str">
        <v>age6574</v>
      </c>
      <c r="B159" s="239">
        <v>158</v>
      </c>
      <c r="C159" s="86" t="s">
        <v>52</v>
      </c>
      <c r="D159" s="241">
        <f>COUNTIF($C$1:$C159,C159)</f>
        <v>7</v>
      </c>
      <c r="E159" s="241" t="str">
        <f t="shared" si="22"/>
        <v>Age7</v>
      </c>
      <c r="F159" s="86" t="s">
        <v>487</v>
      </c>
      <c r="G159" s="242">
        <v>0.10862385321100917</v>
      </c>
      <c r="H159" s="245">
        <v>96.58959142802027</v>
      </c>
    </row>
    <row r="160" spans="1:8">
      <c r="A160" s="86" t="str">
        <v>age75p</v>
      </c>
      <c r="B160" s="239">
        <v>159</v>
      </c>
      <c r="C160" s="86" t="s">
        <v>52</v>
      </c>
      <c r="D160" s="241">
        <f>COUNTIF($C$1:$C160,C160)</f>
        <v>8</v>
      </c>
      <c r="E160" s="241" t="str">
        <f t="shared" si="22"/>
        <v>Age8</v>
      </c>
      <c r="F160" s="86" t="s">
        <v>488</v>
      </c>
      <c r="G160" s="242">
        <v>9.3788990825688062E-2</v>
      </c>
      <c r="H160" s="245">
        <v>99.773447757328029</v>
      </c>
    </row>
    <row r="161" spans="1:8">
      <c r="A161" s="86" t="str">
        <v>rcd_gor_dv_101</v>
      </c>
      <c r="B161" s="239">
        <v>160</v>
      </c>
      <c r="C161" s="86" t="s">
        <v>491</v>
      </c>
      <c r="D161" s="241">
        <f>COUNTIF($C$1:$C161,C161)</f>
        <v>1</v>
      </c>
      <c r="E161" s="241" t="str">
        <f t="shared" si="22"/>
        <v>Geography1</v>
      </c>
      <c r="F161" s="86" t="s">
        <v>492</v>
      </c>
      <c r="G161" s="242">
        <v>0.83251376146788991</v>
      </c>
      <c r="H161" s="245">
        <v>99.181416950438916</v>
      </c>
    </row>
    <row r="162" spans="1:8">
      <c r="A162" s="86" t="str">
        <v>rcd_gor_dv_102</v>
      </c>
      <c r="B162" s="239">
        <v>161</v>
      </c>
      <c r="C162" s="86" t="s">
        <v>491</v>
      </c>
      <c r="D162" s="241">
        <f>COUNTIF($C$1:$C162,C162)</f>
        <v>2</v>
      </c>
      <c r="E162" s="241" t="str">
        <f t="shared" si="22"/>
        <v>Geography2</v>
      </c>
      <c r="F162" s="86" t="s">
        <v>494</v>
      </c>
      <c r="G162" s="242">
        <v>4.9045871559633039E-2</v>
      </c>
      <c r="H162" s="245">
        <v>100.09194856750669</v>
      </c>
    </row>
    <row r="163" spans="1:8">
      <c r="A163" s="86" t="str">
        <v>rcd_gor_dv_103</v>
      </c>
      <c r="B163" s="239">
        <v>162</v>
      </c>
      <c r="C163" s="86" t="s">
        <v>491</v>
      </c>
      <c r="D163" s="241">
        <f>COUNTIF($C$1:$C163,C163)</f>
        <v>3</v>
      </c>
      <c r="E163" s="241" t="str">
        <f t="shared" si="22"/>
        <v>Geography3</v>
      </c>
      <c r="F163" s="86" t="s">
        <v>496</v>
      </c>
      <c r="G163" s="242">
        <v>8.8165137614678896E-2</v>
      </c>
      <c r="H163" s="245">
        <v>105.83995673414228</v>
      </c>
    </row>
    <row r="164" spans="1:8">
      <c r="A164" s="86" t="str">
        <v>rcd_gor_dv_104</v>
      </c>
      <c r="B164" s="239">
        <v>163</v>
      </c>
      <c r="C164" s="86" t="s">
        <v>491</v>
      </c>
      <c r="D164" s="241">
        <f>COUNTIF($C$1:$C164,C164)</f>
        <v>4</v>
      </c>
      <c r="E164" s="241" t="str">
        <f t="shared" si="22"/>
        <v>Geography4</v>
      </c>
      <c r="F164" s="86" t="s">
        <v>498</v>
      </c>
      <c r="G164" s="242">
        <v>3.029357798165138E-2</v>
      </c>
      <c r="H164" s="245">
        <v>106.18456358959862</v>
      </c>
    </row>
    <row r="165" spans="1:8">
      <c r="A165" s="86" t="str">
        <v>rcd_RACEL_DV_101</v>
      </c>
      <c r="B165" s="239">
        <v>164</v>
      </c>
      <c r="C165" s="86" t="s">
        <v>500</v>
      </c>
      <c r="D165" s="241">
        <f>COUNTIF($C$1:$C165,C165)</f>
        <v>1</v>
      </c>
      <c r="E165" s="241" t="str">
        <f t="shared" si="22"/>
        <v>Ethnicity1</v>
      </c>
      <c r="F165" s="86" t="s">
        <v>501</v>
      </c>
      <c r="G165" s="242">
        <v>0.9395688073394497</v>
      </c>
      <c r="H165" s="245">
        <v>100.19151524163838</v>
      </c>
    </row>
    <row r="166" spans="1:8">
      <c r="A166" s="86" t="str">
        <v>rcd_RACEL_DV_102</v>
      </c>
      <c r="B166" s="239">
        <v>165</v>
      </c>
      <c r="C166" s="86" t="s">
        <v>500</v>
      </c>
      <c r="D166" s="241">
        <f>COUNTIF($C$1:$C166,C166)</f>
        <v>2</v>
      </c>
      <c r="E166" s="241" t="str">
        <f t="shared" si="22"/>
        <v>Ethnicity2</v>
      </c>
      <c r="F166" s="86" t="s">
        <v>503</v>
      </c>
      <c r="G166" s="242">
        <v>1.1862385321100918E-2</v>
      </c>
      <c r="H166" s="245">
        <v>100.57731171558181</v>
      </c>
    </row>
    <row r="167" spans="1:8">
      <c r="A167" s="86" t="str">
        <v>rcd_RACEL_DV_103</v>
      </c>
      <c r="B167" s="239">
        <v>166</v>
      </c>
      <c r="C167" s="86" t="s">
        <v>500</v>
      </c>
      <c r="D167" s="241">
        <f>COUNTIF($C$1:$C167,C167)</f>
        <v>3</v>
      </c>
      <c r="E167" s="241" t="str">
        <f t="shared" si="22"/>
        <v>Ethnicity3</v>
      </c>
      <c r="F167" s="86" t="s">
        <v>505</v>
      </c>
      <c r="G167" s="242">
        <v>3.113761467889908E-2</v>
      </c>
      <c r="H167" s="245">
        <v>95.564770584965217</v>
      </c>
    </row>
    <row r="168" spans="1:8">
      <c r="A168" s="86" t="str">
        <v>rcd_RACEL_DV_104</v>
      </c>
      <c r="B168" s="239">
        <v>167</v>
      </c>
      <c r="C168" s="86" t="s">
        <v>500</v>
      </c>
      <c r="D168" s="241">
        <f>COUNTIF($C$1:$C168,C168)</f>
        <v>4</v>
      </c>
      <c r="E168" s="241" t="str">
        <f t="shared" si="22"/>
        <v>Ethnicity4</v>
      </c>
      <c r="F168" s="86" t="s">
        <v>507</v>
      </c>
      <c r="G168" s="242">
        <v>1.2220183486238533E-2</v>
      </c>
      <c r="H168" s="245">
        <v>96.094247019554899</v>
      </c>
    </row>
    <row r="169" spans="1:8">
      <c r="A169" s="86" t="str">
        <v>rcd_RACEL_DV_105</v>
      </c>
      <c r="B169" s="239">
        <v>168</v>
      </c>
      <c r="C169" s="86" t="s">
        <v>500</v>
      </c>
      <c r="D169" s="241">
        <f>COUNTIF($C$1:$C169,C169)</f>
        <v>5</v>
      </c>
      <c r="E169" s="241" t="str">
        <f t="shared" si="22"/>
        <v>Ethnicity5</v>
      </c>
      <c r="F169" s="86" t="s">
        <v>509</v>
      </c>
      <c r="G169" s="242">
        <v>4.7798165137614692E-3</v>
      </c>
      <c r="H169" s="245">
        <v>97.670985697739354</v>
      </c>
    </row>
    <row r="170" spans="1:8">
      <c r="A170" s="86" t="str">
        <v>rcd_plbornc_101</v>
      </c>
      <c r="B170" s="239">
        <v>169</v>
      </c>
      <c r="C170" s="86" t="s">
        <v>511</v>
      </c>
      <c r="D170" s="241">
        <f>COUNTIF($C$1:$C170,C170)</f>
        <v>1</v>
      </c>
      <c r="E170" s="241" t="str">
        <f t="shared" si="22"/>
        <v>Country of Birth1</v>
      </c>
      <c r="F170" s="86" t="s">
        <v>512</v>
      </c>
      <c r="G170" s="242">
        <v>0.92005504587155962</v>
      </c>
      <c r="H170" s="245">
        <v>100.23852913099971</v>
      </c>
    </row>
    <row r="171" spans="1:8">
      <c r="A171" s="86" t="str">
        <v>rcd_plbornc_102</v>
      </c>
      <c r="B171" s="239">
        <v>170</v>
      </c>
      <c r="C171" s="86" t="s">
        <v>511</v>
      </c>
      <c r="D171" s="241">
        <f>COUNTIF($C$1:$C171,C171)</f>
        <v>2</v>
      </c>
      <c r="E171" s="241" t="str">
        <f t="shared" si="22"/>
        <v>Country of Birth2</v>
      </c>
      <c r="F171" s="86" t="s">
        <v>514</v>
      </c>
      <c r="G171" s="242">
        <v>1.6165137614678901E-2</v>
      </c>
      <c r="H171" s="245">
        <v>100.9778432760418</v>
      </c>
    </row>
    <row r="172" spans="1:8">
      <c r="A172" s="86" t="str">
        <v>rcd_plbornc_103</v>
      </c>
      <c r="B172" s="239">
        <v>171</v>
      </c>
      <c r="C172" s="86" t="s">
        <v>511</v>
      </c>
      <c r="D172" s="241">
        <f>COUNTIF($C$1:$C172,C172)</f>
        <v>3</v>
      </c>
      <c r="E172" s="241" t="str">
        <f t="shared" si="22"/>
        <v>Country of Birth3</v>
      </c>
      <c r="F172" s="86" t="s">
        <v>516</v>
      </c>
      <c r="G172" s="242">
        <v>1.8899082568807344E-3</v>
      </c>
      <c r="H172" s="245">
        <v>84.212048586267628</v>
      </c>
    </row>
    <row r="173" spans="1:8">
      <c r="A173" s="86" t="str">
        <v>rcd_plbornc_104</v>
      </c>
      <c r="B173" s="239">
        <v>172</v>
      </c>
      <c r="C173" s="86" t="s">
        <v>511</v>
      </c>
      <c r="D173" s="241">
        <f>COUNTIF($C$1:$C173,C173)</f>
        <v>4</v>
      </c>
      <c r="E173" s="241" t="str">
        <f t="shared" si="22"/>
        <v>Country of Birth4</v>
      </c>
      <c r="F173" s="86" t="s">
        <v>518</v>
      </c>
      <c r="G173" s="242">
        <v>4.3486238532110099E-3</v>
      </c>
      <c r="H173" s="245">
        <v>102.3599029667979</v>
      </c>
    </row>
    <row r="174" spans="1:8">
      <c r="A174" s="86" t="str">
        <v>rcd_plbornc_105</v>
      </c>
      <c r="B174" s="239">
        <v>173</v>
      </c>
      <c r="C174" s="86" t="s">
        <v>511</v>
      </c>
      <c r="D174" s="241">
        <f>COUNTIF($C$1:$C174,C174)</f>
        <v>5</v>
      </c>
      <c r="E174" s="241" t="str">
        <f t="shared" si="22"/>
        <v>Country of Birth5</v>
      </c>
      <c r="F174" s="86" t="s">
        <v>520</v>
      </c>
      <c r="G174" s="242">
        <v>1.7302752293577982E-2</v>
      </c>
      <c r="H174" s="245">
        <v>94.564040365834998</v>
      </c>
    </row>
    <row r="175" spans="1:8">
      <c r="A175" s="86" t="str">
        <v>rcd_plbornc_106</v>
      </c>
      <c r="B175" s="239">
        <v>174</v>
      </c>
      <c r="C175" s="86" t="s">
        <v>511</v>
      </c>
      <c r="D175" s="241">
        <f>COUNTIF($C$1:$C175,C175)</f>
        <v>6</v>
      </c>
      <c r="E175" s="241" t="str">
        <f t="shared" si="22"/>
        <v>Country of Birth6</v>
      </c>
      <c r="F175" s="86" t="s">
        <v>522</v>
      </c>
      <c r="G175" s="242">
        <v>7.8715596330275264E-3</v>
      </c>
      <c r="H175" s="245">
        <v>95.489125669151392</v>
      </c>
    </row>
    <row r="176" spans="1:8">
      <c r="A176" s="86" t="str">
        <v>rcd_plbornc_107</v>
      </c>
      <c r="B176" s="239">
        <v>175</v>
      </c>
      <c r="C176" s="86" t="s">
        <v>511</v>
      </c>
      <c r="D176" s="241">
        <f>COUNTIF($C$1:$C176,C176)</f>
        <v>7</v>
      </c>
      <c r="E176" s="241" t="str">
        <f t="shared" si="22"/>
        <v>Country of Birth7</v>
      </c>
      <c r="F176" s="86" t="s">
        <v>49</v>
      </c>
      <c r="G176" s="242">
        <v>3.2394495412844039E-2</v>
      </c>
      <c r="H176" s="245">
        <v>97.596084044048965</v>
      </c>
    </row>
    <row r="177" spans="1:8">
      <c r="A177" s="86" t="str">
        <v>rcd_religion_101</v>
      </c>
      <c r="B177" s="239">
        <v>176</v>
      </c>
      <c r="C177" s="86" t="s">
        <v>525</v>
      </c>
      <c r="D177" s="241">
        <f>COUNTIF($C$1:$C177,C177)</f>
        <v>1</v>
      </c>
      <c r="E177" s="241" t="str">
        <f t="shared" si="22"/>
        <v>Religion1</v>
      </c>
      <c r="F177" s="86" t="s">
        <v>526</v>
      </c>
      <c r="G177" s="242">
        <v>0.41697247706422019</v>
      </c>
      <c r="H177" s="245">
        <v>95.491750456130362</v>
      </c>
    </row>
    <row r="178" spans="1:8">
      <c r="A178" s="86" t="str">
        <v>rcd_religion_102</v>
      </c>
      <c r="B178" s="239">
        <v>177</v>
      </c>
      <c r="C178" s="86" t="s">
        <v>525</v>
      </c>
      <c r="D178" s="241">
        <f>COUNTIF($C$1:$C178,C178)</f>
        <v>2</v>
      </c>
      <c r="E178" s="241" t="str">
        <f t="shared" si="22"/>
        <v>Religion2</v>
      </c>
      <c r="F178" s="86" t="s">
        <v>528</v>
      </c>
      <c r="G178" s="242">
        <v>3.1559633027522936E-3</v>
      </c>
      <c r="H178" s="245">
        <v>77.948376669677259</v>
      </c>
    </row>
    <row r="179" spans="1:8">
      <c r="A179" s="86" t="str">
        <v>rcd_religion_103</v>
      </c>
      <c r="B179" s="239">
        <v>178</v>
      </c>
      <c r="C179" s="86" t="s">
        <v>525</v>
      </c>
      <c r="D179" s="241">
        <f>COUNTIF($C$1:$C179,C179)</f>
        <v>3</v>
      </c>
      <c r="E179" s="241" t="str">
        <f t="shared" si="22"/>
        <v>Religion3</v>
      </c>
      <c r="F179" s="86" t="s">
        <v>530</v>
      </c>
      <c r="G179" s="242">
        <v>3.2018348623853218E-3</v>
      </c>
      <c r="H179" s="245">
        <v>95.375289418047018</v>
      </c>
    </row>
    <row r="180" spans="1:8">
      <c r="A180" s="86" t="str">
        <v>rcd_religion_104</v>
      </c>
      <c r="B180" s="239">
        <v>179</v>
      </c>
      <c r="C180" s="86" t="s">
        <v>525</v>
      </c>
      <c r="D180" s="241">
        <f>COUNTIF($C$1:$C180,C180)</f>
        <v>4</v>
      </c>
      <c r="E180" s="241" t="str">
        <f t="shared" si="22"/>
        <v>Religion4</v>
      </c>
      <c r="F180" s="86" t="s">
        <v>532</v>
      </c>
      <c r="G180" s="242">
        <v>1.6495412844036696E-2</v>
      </c>
      <c r="H180" s="245">
        <v>99.655687970528689</v>
      </c>
    </row>
    <row r="181" spans="1:8">
      <c r="A181" s="86" t="str">
        <v>rcd_religion_105</v>
      </c>
      <c r="B181" s="239">
        <v>180</v>
      </c>
      <c r="C181" s="86" t="s">
        <v>525</v>
      </c>
      <c r="D181" s="241">
        <f>COUNTIF($C$1:$C181,C181)</f>
        <v>5</v>
      </c>
      <c r="E181" s="241" t="str">
        <f t="shared" si="22"/>
        <v>Religion5</v>
      </c>
      <c r="F181" s="86" t="s">
        <v>534</v>
      </c>
      <c r="G181" s="242">
        <v>8.5596330275229358E-3</v>
      </c>
      <c r="H181" s="245">
        <v>88.960071796699651</v>
      </c>
    </row>
    <row r="182" spans="1:8">
      <c r="A182" s="86" t="str">
        <v>rcd_religion_106</v>
      </c>
      <c r="B182" s="239">
        <v>181</v>
      </c>
      <c r="C182" s="86" t="s">
        <v>525</v>
      </c>
      <c r="D182" s="241">
        <f>COUNTIF($C$1:$C182,C182)</f>
        <v>6</v>
      </c>
      <c r="E182" s="241" t="str">
        <f t="shared" si="22"/>
        <v>Religion6</v>
      </c>
      <c r="F182" s="86" t="s">
        <v>536</v>
      </c>
      <c r="G182" s="242">
        <v>2.9174311926605506E-3</v>
      </c>
      <c r="H182" s="245">
        <v>89.702872022090148</v>
      </c>
    </row>
    <row r="183" spans="1:8">
      <c r="A183" s="86" t="str">
        <v>rcd_religion_107</v>
      </c>
      <c r="B183" s="239">
        <v>182</v>
      </c>
      <c r="C183" s="86" t="s">
        <v>525</v>
      </c>
      <c r="D183" s="241">
        <f>COUNTIF($C$1:$C183,C183)</f>
        <v>7</v>
      </c>
      <c r="E183" s="241" t="str">
        <f t="shared" si="22"/>
        <v>Religion7</v>
      </c>
      <c r="F183" s="86" t="s">
        <v>538</v>
      </c>
      <c r="G183" s="242">
        <v>1.0908256880733947E-2</v>
      </c>
      <c r="H183" s="245">
        <v>112.72476928766</v>
      </c>
    </row>
    <row r="184" spans="1:8">
      <c r="A184" s="86" t="str">
        <v>rcd_religion_108</v>
      </c>
      <c r="B184" s="239">
        <v>183</v>
      </c>
      <c r="C184" s="86" t="s">
        <v>525</v>
      </c>
      <c r="D184" s="241">
        <f>COUNTIF($C$1:$C184,C184)</f>
        <v>8</v>
      </c>
      <c r="E184" s="241" t="str">
        <f t="shared" si="22"/>
        <v>Religion8</v>
      </c>
      <c r="F184" s="86" t="s">
        <v>540</v>
      </c>
      <c r="G184" s="242">
        <v>0.53733027522935772</v>
      </c>
      <c r="H184" s="245">
        <v>103.92406536215921</v>
      </c>
    </row>
    <row r="185" spans="1:8">
      <c r="A185" s="86" t="str">
        <v>A2_HOUSE5</v>
      </c>
      <c r="B185" s="239">
        <v>184</v>
      </c>
      <c r="C185" s="86" t="s">
        <v>543</v>
      </c>
      <c r="D185" s="241">
        <f>COUNTIF($C$1:$C185,C185)</f>
        <v>1</v>
      </c>
      <c r="E185" s="241" t="str">
        <f t="shared" si="22"/>
        <v>House Type1</v>
      </c>
      <c r="F185" s="86" t="s">
        <v>544</v>
      </c>
      <c r="G185" s="242">
        <v>0.19733027522935781</v>
      </c>
      <c r="H185" s="245">
        <v>67.231717773175106</v>
      </c>
    </row>
    <row r="186" spans="1:8">
      <c r="A186" s="86" t="str">
        <v>A2_HOUSE6</v>
      </c>
      <c r="B186" s="239">
        <v>185</v>
      </c>
      <c r="C186" s="86" t="s">
        <v>543</v>
      </c>
      <c r="D186" s="241">
        <f>COUNTIF($C$1:$C186,C186)</f>
        <v>2</v>
      </c>
      <c r="E186" s="241" t="str">
        <f t="shared" si="22"/>
        <v>House Type2</v>
      </c>
      <c r="F186" s="86" t="s">
        <v>546</v>
      </c>
      <c r="G186" s="242">
        <v>0.12359633027522936</v>
      </c>
      <c r="H186" s="245">
        <v>93.762643365140647</v>
      </c>
    </row>
    <row r="187" spans="1:8">
      <c r="A187" s="86" t="str">
        <v>A2_HOUSE7</v>
      </c>
      <c r="B187" s="239">
        <v>186</v>
      </c>
      <c r="C187" s="86" t="s">
        <v>543</v>
      </c>
      <c r="D187" s="241">
        <f>COUNTIF($C$1:$C187,C187)</f>
        <v>3</v>
      </c>
      <c r="E187" s="241" t="str">
        <f t="shared" si="22"/>
        <v>House Type3</v>
      </c>
      <c r="F187" s="86" t="s">
        <v>548</v>
      </c>
      <c r="G187" s="242">
        <v>0.46413761467889908</v>
      </c>
      <c r="H187" s="245">
        <v>130.82360713479815</v>
      </c>
    </row>
    <row r="188" spans="1:8">
      <c r="A188" s="86" t="str">
        <v>A2_HOUSE8</v>
      </c>
      <c r="B188" s="239">
        <v>187</v>
      </c>
      <c r="C188" s="86" t="s">
        <v>543</v>
      </c>
      <c r="D188" s="241">
        <f>COUNTIF($C$1:$C188,C188)</f>
        <v>4</v>
      </c>
      <c r="E188" s="241" t="str">
        <f t="shared" si="22"/>
        <v>House Type4</v>
      </c>
      <c r="F188" s="86" t="s">
        <v>550</v>
      </c>
      <c r="G188" s="242">
        <v>0.2151559633027523</v>
      </c>
      <c r="H188" s="245">
        <v>97.762094773301655</v>
      </c>
    </row>
    <row r="189" spans="1:8">
      <c r="A189" s="86" t="str">
        <v>TENURE2</v>
      </c>
      <c r="B189" s="239">
        <v>188</v>
      </c>
      <c r="C189" s="86" t="s">
        <v>552</v>
      </c>
      <c r="D189" s="241">
        <f>COUNTIF($C$1:$C189,C189)</f>
        <v>1</v>
      </c>
      <c r="E189" s="241" t="str">
        <f t="shared" si="22"/>
        <v>House Tenure1</v>
      </c>
      <c r="F189" s="86" t="s">
        <v>553</v>
      </c>
      <c r="G189" s="242">
        <v>0.34572477064220181</v>
      </c>
      <c r="H189" s="245">
        <v>89.464994187486852</v>
      </c>
    </row>
    <row r="190" spans="1:8">
      <c r="A190" s="86" t="str">
        <v>TENURE1</v>
      </c>
      <c r="B190" s="239">
        <v>189</v>
      </c>
      <c r="C190" s="86" t="s">
        <v>552</v>
      </c>
      <c r="D190" s="241">
        <f>COUNTIF($C$1:$C190,C190)</f>
        <v>2</v>
      </c>
      <c r="E190" s="241" t="str">
        <f t="shared" si="22"/>
        <v>House Tenure2</v>
      </c>
      <c r="F190" s="86" t="s">
        <v>555</v>
      </c>
      <c r="G190" s="242">
        <v>0.26627522935779818</v>
      </c>
      <c r="H190" s="245">
        <v>95.929081564825808</v>
      </c>
    </row>
    <row r="191" spans="1:8">
      <c r="A191" s="86" t="str">
        <v>TENURE7</v>
      </c>
      <c r="B191" s="239">
        <v>190</v>
      </c>
      <c r="C191" s="86" t="s">
        <v>552</v>
      </c>
      <c r="D191" s="241">
        <f>COUNTIF($C$1:$C191,C191)</f>
        <v>3</v>
      </c>
      <c r="E191" s="241" t="str">
        <f t="shared" si="22"/>
        <v>House Tenure3</v>
      </c>
      <c r="F191" s="86" t="s">
        <v>557</v>
      </c>
      <c r="G191" s="242">
        <v>7.7706422018348634E-3</v>
      </c>
      <c r="H191" s="245">
        <v>101.17271753425123</v>
      </c>
    </row>
    <row r="192" spans="1:8">
      <c r="A192" s="86" t="str">
        <v>TENURE4</v>
      </c>
      <c r="B192" s="239">
        <v>191</v>
      </c>
      <c r="C192" s="86" t="s">
        <v>552</v>
      </c>
      <c r="D192" s="241">
        <f>COUNTIF($C$1:$C192,C192)</f>
        <v>4</v>
      </c>
      <c r="E192" s="241" t="str">
        <f t="shared" si="22"/>
        <v>House Tenure4</v>
      </c>
      <c r="F192" s="86" t="s">
        <v>559</v>
      </c>
      <c r="G192" s="242">
        <v>0.14635779816513764</v>
      </c>
      <c r="H192" s="245">
        <v>87.365289495595903</v>
      </c>
    </row>
    <row r="193" spans="1:8">
      <c r="A193" s="86" t="str">
        <v>TENURE9</v>
      </c>
      <c r="B193" s="239">
        <v>192</v>
      </c>
      <c r="C193" s="86" t="s">
        <v>552</v>
      </c>
      <c r="D193" s="241">
        <f>COUNTIF($C$1:$C193,C193)</f>
        <v>5</v>
      </c>
      <c r="E193" s="241" t="str">
        <f t="shared" si="22"/>
        <v>House Tenure5</v>
      </c>
      <c r="F193" s="86" t="s">
        <v>561</v>
      </c>
      <c r="G193" s="242">
        <v>0.23399082568807342</v>
      </c>
      <c r="H193" s="245">
        <v>145.51385344935085</v>
      </c>
    </row>
    <row r="194" spans="1:8">
      <c r="A194" s="86" t="str">
        <v>NBEDS1</v>
      </c>
      <c r="B194" s="239">
        <v>193</v>
      </c>
      <c r="C194" s="86" t="s">
        <v>563</v>
      </c>
      <c r="D194" s="241">
        <f>COUNTIF($C$1:$C194,C194)</f>
        <v>1</v>
      </c>
      <c r="E194" s="241" t="str">
        <f t="shared" si="22"/>
        <v>House Size1</v>
      </c>
      <c r="F194" s="86" t="s">
        <v>564</v>
      </c>
      <c r="G194" s="242">
        <v>7.4596330275229356E-2</v>
      </c>
      <c r="H194" s="245">
        <v>114.73682215079806</v>
      </c>
    </row>
    <row r="195" spans="1:8">
      <c r="A195" s="86" t="str">
        <v>NBEDS2</v>
      </c>
      <c r="B195" s="239">
        <v>194</v>
      </c>
      <c r="C195" s="86" t="s">
        <v>563</v>
      </c>
      <c r="D195" s="241">
        <f>COUNTIF($C$1:$C195,C195)</f>
        <v>2</v>
      </c>
      <c r="E195" s="241" t="str">
        <f t="shared" ref="E195:E258" si="23">C195&amp;D195</f>
        <v>House Size2</v>
      </c>
      <c r="F195" s="86" t="s">
        <v>566</v>
      </c>
      <c r="G195" s="242">
        <v>0.24673394495412845</v>
      </c>
      <c r="H195" s="245">
        <v>105.89129950487246</v>
      </c>
    </row>
    <row r="196" spans="1:8">
      <c r="A196" s="86" t="str">
        <v>NBEDS3</v>
      </c>
      <c r="B196" s="239">
        <v>195</v>
      </c>
      <c r="C196" s="86" t="s">
        <v>563</v>
      </c>
      <c r="D196" s="241">
        <f>COUNTIF($C$1:$C196,C196)</f>
        <v>3</v>
      </c>
      <c r="E196" s="241" t="str">
        <f t="shared" si="23"/>
        <v>House Size3</v>
      </c>
      <c r="F196" s="86" t="s">
        <v>568</v>
      </c>
      <c r="G196" s="242">
        <v>0.49430275229357795</v>
      </c>
      <c r="H196" s="245">
        <v>110.51707872017667</v>
      </c>
    </row>
    <row r="197" spans="1:8">
      <c r="A197" s="86" t="str">
        <v>NBEDS4</v>
      </c>
      <c r="B197" s="239">
        <v>196</v>
      </c>
      <c r="C197" s="86" t="s">
        <v>563</v>
      </c>
      <c r="D197" s="241">
        <f>COUNTIF($C$1:$C197,C197)</f>
        <v>4</v>
      </c>
      <c r="E197" s="241" t="str">
        <f t="shared" si="23"/>
        <v>House Size4</v>
      </c>
      <c r="F197" s="86" t="s">
        <v>570</v>
      </c>
      <c r="G197" s="242">
        <v>0.14892660550458717</v>
      </c>
      <c r="H197" s="245">
        <v>76.069706984203549</v>
      </c>
    </row>
    <row r="198" spans="1:8">
      <c r="A198" s="86" t="str">
        <v>NBEDS5P</v>
      </c>
      <c r="B198" s="239">
        <v>197</v>
      </c>
      <c r="C198" s="86" t="s">
        <v>563</v>
      </c>
      <c r="D198" s="241">
        <f>COUNTIF($C$1:$C198,C198)</f>
        <v>5</v>
      </c>
      <c r="E198" s="241" t="str">
        <f t="shared" si="23"/>
        <v>House Size5</v>
      </c>
      <c r="F198" s="86" t="s">
        <v>572</v>
      </c>
      <c r="G198" s="242">
        <v>3.5128440366972477E-2</v>
      </c>
      <c r="H198" s="245">
        <v>59.998317949842495</v>
      </c>
    </row>
    <row r="199" spans="1:8">
      <c r="A199" s="86" t="str">
        <v>hhdval0to100k</v>
      </c>
      <c r="B199" s="239">
        <v>198</v>
      </c>
      <c r="C199" s="86" t="s">
        <v>574</v>
      </c>
      <c r="D199" s="241">
        <f>COUNTIF($C$1:$C199,C199)</f>
        <v>1</v>
      </c>
      <c r="E199" s="241" t="str">
        <f t="shared" si="23"/>
        <v>House Value1</v>
      </c>
      <c r="F199" s="86" t="s">
        <v>575</v>
      </c>
      <c r="G199" s="242">
        <v>0.14565137614678902</v>
      </c>
      <c r="H199" s="245">
        <v>141.11302285926558</v>
      </c>
    </row>
    <row r="200" spans="1:8">
      <c r="A200" s="86" t="str">
        <v>hhdval100to150k</v>
      </c>
      <c r="B200" s="239">
        <v>199</v>
      </c>
      <c r="C200" s="86" t="s">
        <v>574</v>
      </c>
      <c r="D200" s="241">
        <f>COUNTIF($C$1:$C200,C200)</f>
        <v>2</v>
      </c>
      <c r="E200" s="241" t="str">
        <f t="shared" si="23"/>
        <v>House Value2</v>
      </c>
      <c r="F200" s="86" t="s">
        <v>577</v>
      </c>
      <c r="G200" s="242">
        <v>0.19313761467889912</v>
      </c>
      <c r="H200" s="245">
        <v>145.83927398846305</v>
      </c>
    </row>
    <row r="201" spans="1:8">
      <c r="A201" s="86" t="str">
        <v>hhdval150to250k</v>
      </c>
      <c r="B201" s="239">
        <v>200</v>
      </c>
      <c r="C201" s="86" t="s">
        <v>574</v>
      </c>
      <c r="D201" s="241">
        <f>COUNTIF($C$1:$C201,C201)</f>
        <v>3</v>
      </c>
      <c r="E201" s="241" t="str">
        <f t="shared" si="23"/>
        <v>House Value3</v>
      </c>
      <c r="F201" s="86" t="s">
        <v>579</v>
      </c>
      <c r="G201" s="242">
        <v>0.29038532110091742</v>
      </c>
      <c r="H201" s="245">
        <v>114.25963848115816</v>
      </c>
    </row>
    <row r="202" spans="1:8">
      <c r="A202" s="86" t="str">
        <v>hhdval250to500k</v>
      </c>
      <c r="B202" s="239">
        <v>201</v>
      </c>
      <c r="C202" s="86" t="s">
        <v>574</v>
      </c>
      <c r="D202" s="241">
        <f>COUNTIF($C$1:$C202,C202)</f>
        <v>4</v>
      </c>
      <c r="E202" s="241" t="str">
        <f t="shared" si="23"/>
        <v>House Value4</v>
      </c>
      <c r="F202" s="86" t="s">
        <v>581</v>
      </c>
      <c r="G202" s="242">
        <v>0.2818990825688073</v>
      </c>
      <c r="H202" s="245">
        <v>85.132071400315837</v>
      </c>
    </row>
    <row r="203" spans="1:8">
      <c r="A203" s="86" t="str">
        <v>hhdval500to750k</v>
      </c>
      <c r="B203" s="239">
        <v>202</v>
      </c>
      <c r="C203" s="86" t="s">
        <v>574</v>
      </c>
      <c r="D203" s="241">
        <f>COUNTIF($C$1:$C203,C203)</f>
        <v>5</v>
      </c>
      <c r="E203" s="241" t="str">
        <f t="shared" si="23"/>
        <v>House Value5</v>
      </c>
      <c r="F203" s="86" t="s">
        <v>583</v>
      </c>
      <c r="G203" s="242">
        <v>6.3623853211009176E-2</v>
      </c>
      <c r="H203" s="245">
        <v>61.092902346885957</v>
      </c>
    </row>
    <row r="204" spans="1:8">
      <c r="A204" s="86" t="str">
        <v>hhdval750kto1m</v>
      </c>
      <c r="B204" s="239">
        <v>203</v>
      </c>
      <c r="C204" s="86" t="s">
        <v>574</v>
      </c>
      <c r="D204" s="241">
        <f>COUNTIF($C$1:$C204,C204)</f>
        <v>6</v>
      </c>
      <c r="E204" s="241" t="str">
        <f t="shared" si="23"/>
        <v>House Value6</v>
      </c>
      <c r="F204" s="86" t="s">
        <v>585</v>
      </c>
      <c r="G204" s="242">
        <v>1.6541284403669722E-2</v>
      </c>
      <c r="H204" s="245">
        <v>42.833233707210354</v>
      </c>
    </row>
    <row r="205" spans="1:8">
      <c r="A205" s="86" t="str">
        <v>hhdval1mplus</v>
      </c>
      <c r="B205" s="239">
        <v>204</v>
      </c>
      <c r="C205" s="86" t="s">
        <v>574</v>
      </c>
      <c r="D205" s="241">
        <f>COUNTIF($C$1:$C205,C205)</f>
        <v>7</v>
      </c>
      <c r="E205" s="241" t="str">
        <f t="shared" si="23"/>
        <v>House Value7</v>
      </c>
      <c r="F205" s="86" t="s">
        <v>587</v>
      </c>
      <c r="G205" s="242">
        <v>8.688073394495413E-3</v>
      </c>
      <c r="H205" s="245">
        <v>23.809767916881789</v>
      </c>
    </row>
    <row r="206" spans="1:8">
      <c r="A206" s="86" t="str">
        <v>move_ind</v>
      </c>
      <c r="B206" s="239">
        <v>205</v>
      </c>
      <c r="C206" s="86" t="s">
        <v>589</v>
      </c>
      <c r="D206" s="241">
        <f>COUNTIF($C$1:$C206,C206)</f>
        <v>1</v>
      </c>
      <c r="E206" s="241" t="str">
        <f t="shared" si="23"/>
        <v>House Move1</v>
      </c>
      <c r="F206" s="86" t="s">
        <v>590</v>
      </c>
      <c r="G206" s="242">
        <v>0.14897247706422015</v>
      </c>
      <c r="H206" s="245">
        <v>94.01760416830939</v>
      </c>
    </row>
    <row r="207" spans="1:8">
      <c r="A207" s="86" t="str">
        <v>RCD_HHTYPE_DV_101</v>
      </c>
      <c r="B207" s="239">
        <v>206</v>
      </c>
      <c r="C207" s="86" t="s">
        <v>54</v>
      </c>
      <c r="D207" s="241">
        <f>COUNTIF($C$1:$C207,C207)</f>
        <v>1</v>
      </c>
      <c r="E207" s="241" t="str">
        <f t="shared" si="23"/>
        <v>Structure1</v>
      </c>
      <c r="F207" s="86" t="s">
        <v>591</v>
      </c>
      <c r="G207" s="242">
        <v>0.1734678899082569</v>
      </c>
      <c r="H207" s="245">
        <v>108.05189378974065</v>
      </c>
    </row>
    <row r="208" spans="1:8">
      <c r="A208" s="86" t="str">
        <v>RCD_HHTYPE_DV_102</v>
      </c>
      <c r="B208" s="239">
        <v>207</v>
      </c>
      <c r="C208" s="86" t="s">
        <v>54</v>
      </c>
      <c r="D208" s="241">
        <f>COUNTIF($C$1:$C208,C208)</f>
        <v>2</v>
      </c>
      <c r="E208" s="241" t="str">
        <f t="shared" si="23"/>
        <v>Structure2</v>
      </c>
      <c r="F208" s="86" t="s">
        <v>592</v>
      </c>
      <c r="G208" s="242">
        <v>3.7963302752293586E-2</v>
      </c>
      <c r="H208" s="245">
        <v>124.73275616744893</v>
      </c>
    </row>
    <row r="209" spans="1:8">
      <c r="A209" s="86" t="str">
        <v>RCD_HHTYPE_DV_103</v>
      </c>
      <c r="B209" s="239">
        <v>208</v>
      </c>
      <c r="C209" s="86" t="s">
        <v>54</v>
      </c>
      <c r="D209" s="241">
        <f>COUNTIF($C$1:$C209,C209)</f>
        <v>3</v>
      </c>
      <c r="E209" s="241" t="str">
        <f t="shared" si="23"/>
        <v>Structure3</v>
      </c>
      <c r="F209" s="86" t="s">
        <v>593</v>
      </c>
      <c r="G209" s="242">
        <v>0.27668807339449547</v>
      </c>
      <c r="H209" s="245">
        <v>91.321771046197568</v>
      </c>
    </row>
    <row r="210" spans="1:8">
      <c r="A210" s="86" t="str">
        <v>RCD_HHTYPE_DV_104</v>
      </c>
      <c r="B210" s="239">
        <v>209</v>
      </c>
      <c r="C210" s="86" t="s">
        <v>54</v>
      </c>
      <c r="D210" s="241">
        <f>COUNTIF($C$1:$C210,C210)</f>
        <v>4</v>
      </c>
      <c r="E210" s="241" t="str">
        <f t="shared" si="23"/>
        <v>Structure4</v>
      </c>
      <c r="F210" s="86" t="s">
        <v>160</v>
      </c>
      <c r="G210" s="242">
        <v>0.18937614678899084</v>
      </c>
      <c r="H210" s="245">
        <v>100.25965404096404</v>
      </c>
    </row>
    <row r="211" spans="1:8">
      <c r="A211" s="86" t="str">
        <v>RCD_HHTYPE_DV_105</v>
      </c>
      <c r="B211" s="239">
        <v>210</v>
      </c>
      <c r="C211" s="86" t="s">
        <v>54</v>
      </c>
      <c r="D211" s="241">
        <f>COUNTIF($C$1:$C211,C211)</f>
        <v>5</v>
      </c>
      <c r="E211" s="241" t="str">
        <f t="shared" si="23"/>
        <v>Structure5</v>
      </c>
      <c r="F211" s="86" t="s">
        <v>594</v>
      </c>
      <c r="G211" s="242">
        <v>0.32258715596330273</v>
      </c>
      <c r="H211" s="245">
        <v>101.65404797663864</v>
      </c>
    </row>
    <row r="212" spans="1:8">
      <c r="A212" s="86" t="str">
        <v>RCD_NKIDS05_101</v>
      </c>
      <c r="B212" s="239">
        <v>211</v>
      </c>
      <c r="C212" s="86" t="s">
        <v>596</v>
      </c>
      <c r="D212" s="241">
        <f>COUNTIF($C$1:$C212,C212)</f>
        <v>1</v>
      </c>
      <c r="E212" s="241" t="str">
        <f t="shared" si="23"/>
        <v>Number of Children by Age1</v>
      </c>
      <c r="F212" s="86" t="s">
        <v>597</v>
      </c>
      <c r="G212" s="242">
        <v>0.89582568807339447</v>
      </c>
      <c r="H212" s="245">
        <v>99.531293248591695</v>
      </c>
    </row>
    <row r="213" spans="1:8">
      <c r="A213" s="86" t="str">
        <v>RCD_NKIDS05_102</v>
      </c>
      <c r="B213" s="239">
        <v>212</v>
      </c>
      <c r="C213" s="86" t="s">
        <v>596</v>
      </c>
      <c r="D213" s="241">
        <f>COUNTIF($C$1:$C213,C213)</f>
        <v>2</v>
      </c>
      <c r="E213" s="241" t="str">
        <f t="shared" si="23"/>
        <v>Number of Children by Age2</v>
      </c>
      <c r="F213" s="86" t="s">
        <v>599</v>
      </c>
      <c r="G213" s="242">
        <v>7.6788990825688061E-2</v>
      </c>
      <c r="H213" s="245">
        <v>103.53573823664124</v>
      </c>
    </row>
    <row r="214" spans="1:8">
      <c r="A214" s="86" t="str">
        <v>RCD_NKIDS05_103</v>
      </c>
      <c r="B214" s="239">
        <v>213</v>
      </c>
      <c r="C214" s="86" t="s">
        <v>596</v>
      </c>
      <c r="D214" s="241">
        <f>COUNTIF($C$1:$C214,C214)</f>
        <v>3</v>
      </c>
      <c r="E214" s="241" t="str">
        <f t="shared" si="23"/>
        <v>Number of Children by Age3</v>
      </c>
      <c r="F214" s="86" t="s">
        <v>601</v>
      </c>
      <c r="G214" s="242">
        <v>2.7504587155963305E-2</v>
      </c>
      <c r="H214" s="245">
        <v>107.0033087389259</v>
      </c>
    </row>
    <row r="215" spans="1:8">
      <c r="A215" s="86" t="str">
        <v>RCD_NKIDS615_101</v>
      </c>
      <c r="B215" s="239">
        <v>214</v>
      </c>
      <c r="C215" s="86" t="s">
        <v>596</v>
      </c>
      <c r="D215" s="241">
        <f>COUNTIF($C$1:$C215,C215)</f>
        <v>4</v>
      </c>
      <c r="E215" s="241" t="str">
        <f t="shared" si="23"/>
        <v>Number of Children by Age4</v>
      </c>
      <c r="F215" s="86" t="s">
        <v>603</v>
      </c>
      <c r="G215" s="242">
        <v>0.77667889908256882</v>
      </c>
      <c r="H215" s="245">
        <v>99.085085100981303</v>
      </c>
    </row>
    <row r="216" spans="1:8">
      <c r="A216" s="86" t="str">
        <v>RCD_NKIDS615_102</v>
      </c>
      <c r="B216" s="239">
        <v>215</v>
      </c>
      <c r="C216" s="86" t="s">
        <v>596</v>
      </c>
      <c r="D216" s="241">
        <f>COUNTIF($C$1:$C216,C216)</f>
        <v>5</v>
      </c>
      <c r="E216" s="241" t="str">
        <f t="shared" si="23"/>
        <v>Number of Children by Age5</v>
      </c>
      <c r="F216" s="86" t="s">
        <v>605</v>
      </c>
      <c r="G216" s="242">
        <v>0.1271743119266055</v>
      </c>
      <c r="H216" s="245">
        <v>103.43913171915338</v>
      </c>
    </row>
    <row r="217" spans="1:8">
      <c r="A217" s="86" t="str">
        <v>RCD_NKIDS615_103</v>
      </c>
      <c r="B217" s="239">
        <v>216</v>
      </c>
      <c r="C217" s="86" t="s">
        <v>596</v>
      </c>
      <c r="D217" s="241">
        <f>COUNTIF($C$1:$C217,C217)</f>
        <v>6</v>
      </c>
      <c r="E217" s="241" t="str">
        <f t="shared" si="23"/>
        <v>Number of Children by Age6</v>
      </c>
      <c r="F217" s="86" t="s">
        <v>607</v>
      </c>
      <c r="G217" s="242">
        <v>9.6449541284403667E-2</v>
      </c>
      <c r="H217" s="245">
        <v>103.29164463943346</v>
      </c>
    </row>
    <row r="218" spans="1:8">
      <c r="A218" s="86" t="str">
        <v>A2_CHILDREN1</v>
      </c>
      <c r="B218" s="239">
        <v>217</v>
      </c>
      <c r="C218" s="86" t="s">
        <v>608</v>
      </c>
      <c r="D218" s="241">
        <f>COUNTIF($C$1:$C218,C218)</f>
        <v>1</v>
      </c>
      <c r="E218" s="241" t="str">
        <f t="shared" si="23"/>
        <v>Children in household1</v>
      </c>
      <c r="F218" s="86" t="s">
        <v>609</v>
      </c>
      <c r="G218" s="242">
        <v>0.71279816513761463</v>
      </c>
      <c r="H218" s="245">
        <v>98.312990163030989</v>
      </c>
    </row>
    <row r="219" spans="1:8">
      <c r="A219" s="86" t="str">
        <v>A2_CHILDREN2A</v>
      </c>
      <c r="B219" s="239">
        <v>218</v>
      </c>
      <c r="C219" s="86" t="s">
        <v>608</v>
      </c>
      <c r="D219" s="241">
        <f>COUNTIF($C$1:$C219,C219)</f>
        <v>2</v>
      </c>
      <c r="E219" s="241" t="str">
        <f t="shared" si="23"/>
        <v>Children in household2</v>
      </c>
      <c r="F219" s="86" t="s">
        <v>610</v>
      </c>
      <c r="G219" s="242">
        <v>0.13135779816513762</v>
      </c>
      <c r="H219" s="245">
        <v>103.55859305558918</v>
      </c>
    </row>
    <row r="220" spans="1:8">
      <c r="A220" s="86" t="str">
        <v>A2_CHILDREN2B</v>
      </c>
      <c r="B220" s="239">
        <v>219</v>
      </c>
      <c r="C220" s="86" t="s">
        <v>608</v>
      </c>
      <c r="D220" s="241">
        <f>COUNTIF($C$1:$C220,C220)</f>
        <v>3</v>
      </c>
      <c r="E220" s="241" t="str">
        <f t="shared" si="23"/>
        <v>Children in household3</v>
      </c>
      <c r="F220" s="86" t="s">
        <v>611</v>
      </c>
      <c r="G220" s="242">
        <v>0.11157798165137615</v>
      </c>
      <c r="H220" s="245">
        <v>103.43576784470019</v>
      </c>
    </row>
    <row r="221" spans="1:8">
      <c r="A221" s="86" t="str">
        <v>A2_CHILDREN3</v>
      </c>
      <c r="B221" s="239">
        <v>220</v>
      </c>
      <c r="C221" s="86" t="s">
        <v>608</v>
      </c>
      <c r="D221" s="241">
        <f>COUNTIF($C$1:$C221,C221)</f>
        <v>4</v>
      </c>
      <c r="E221" s="241" t="str">
        <f t="shared" si="23"/>
        <v>Children in household4</v>
      </c>
      <c r="F221" s="86" t="s">
        <v>612</v>
      </c>
      <c r="G221" s="242">
        <v>4.4596330275229357E-2</v>
      </c>
      <c r="H221" s="245">
        <v>110.22541546109348</v>
      </c>
    </row>
    <row r="222" spans="1:8">
      <c r="A222" s="86" t="str">
        <v>A2_HHD1</v>
      </c>
      <c r="B222" s="239">
        <v>221</v>
      </c>
      <c r="C222" s="86" t="s">
        <v>613</v>
      </c>
      <c r="D222" s="241">
        <f>COUNTIF($C$1:$C222,C222)</f>
        <v>1</v>
      </c>
      <c r="E222" s="241" t="str">
        <f t="shared" si="23"/>
        <v>Household Size1</v>
      </c>
      <c r="F222" s="86" t="s">
        <v>614</v>
      </c>
      <c r="G222" s="242">
        <v>0.20302752293577983</v>
      </c>
      <c r="H222" s="245">
        <v>110.55731468595668</v>
      </c>
    </row>
    <row r="223" spans="1:8">
      <c r="A223" s="86" t="str">
        <v>A2_HHD2</v>
      </c>
      <c r="B223" s="239">
        <v>222</v>
      </c>
      <c r="C223" s="86" t="s">
        <v>613</v>
      </c>
      <c r="D223" s="241">
        <f>COUNTIF($C$1:$C223,C223)</f>
        <v>2</v>
      </c>
      <c r="E223" s="241" t="str">
        <f t="shared" si="23"/>
        <v>Household Size2</v>
      </c>
      <c r="F223" s="86" t="s">
        <v>615</v>
      </c>
      <c r="G223" s="242">
        <v>0.37222935779816513</v>
      </c>
      <c r="H223" s="245">
        <v>95.966520552360805</v>
      </c>
    </row>
    <row r="224" spans="1:8">
      <c r="A224" s="86" t="str">
        <v>A2_HHD5</v>
      </c>
      <c r="B224" s="239">
        <v>223</v>
      </c>
      <c r="C224" s="86" t="s">
        <v>613</v>
      </c>
      <c r="D224" s="241">
        <f>COUNTIF($C$1:$C224,C224)</f>
        <v>3</v>
      </c>
      <c r="E224" s="241" t="str">
        <f t="shared" si="23"/>
        <v>Household Size3</v>
      </c>
      <c r="F224" s="86" t="s">
        <v>616</v>
      </c>
      <c r="G224" s="242">
        <v>0.3442018348623852</v>
      </c>
      <c r="H224" s="245">
        <v>99.187596793452983</v>
      </c>
    </row>
    <row r="225" spans="1:8">
      <c r="A225" s="86" t="str">
        <v>A2_HHD6</v>
      </c>
      <c r="B225" s="239">
        <v>224</v>
      </c>
      <c r="C225" s="86" t="s">
        <v>613</v>
      </c>
      <c r="D225" s="241">
        <f>COUNTIF($C$1:$C225,C225)</f>
        <v>4</v>
      </c>
      <c r="E225" s="241" t="str">
        <f t="shared" si="23"/>
        <v>Household Size4</v>
      </c>
      <c r="F225" s="86" t="s">
        <v>617</v>
      </c>
      <c r="G225" s="242">
        <v>8.0559633027522948E-2</v>
      </c>
      <c r="H225" s="245">
        <v>98.692291743696131</v>
      </c>
    </row>
    <row r="226" spans="1:8">
      <c r="A226" s="86" t="str">
        <v>rcd_jbnssec8_dv_101</v>
      </c>
      <c r="B226" s="239">
        <v>225</v>
      </c>
      <c r="C226" s="86" t="s">
        <v>620</v>
      </c>
      <c r="D226" s="241">
        <f>COUNTIF($C$1:$C226,C226)</f>
        <v>1</v>
      </c>
      <c r="E226" s="241" t="str">
        <f t="shared" si="23"/>
        <v>NS SEC (% of people in employment)1</v>
      </c>
      <c r="F226" s="86" t="s">
        <v>621</v>
      </c>
      <c r="G226" s="242">
        <v>0.10878899082568808</v>
      </c>
      <c r="H226" s="245">
        <v>81.493220495068414</v>
      </c>
    </row>
    <row r="227" spans="1:8">
      <c r="A227" s="86" t="str">
        <v>rcd_jbnssec8_dv_102</v>
      </c>
      <c r="B227" s="239">
        <v>226</v>
      </c>
      <c r="C227" s="86" t="s">
        <v>620</v>
      </c>
      <c r="D227" s="241">
        <f>COUNTIF($C$1:$C227,C227)</f>
        <v>2</v>
      </c>
      <c r="E227" s="241" t="str">
        <f t="shared" si="23"/>
        <v>NS SEC (% of people in employment)2</v>
      </c>
      <c r="F227" s="86" t="s">
        <v>623</v>
      </c>
      <c r="G227" s="242">
        <v>0.27329357798165133</v>
      </c>
      <c r="H227" s="245">
        <v>93.676305824696229</v>
      </c>
    </row>
    <row r="228" spans="1:8">
      <c r="A228" s="86" t="str">
        <v>rcd_jbnssec8_dv_103</v>
      </c>
      <c r="B228" s="239">
        <v>227</v>
      </c>
      <c r="C228" s="86" t="s">
        <v>620</v>
      </c>
      <c r="D228" s="241">
        <f>COUNTIF($C$1:$C228,C228)</f>
        <v>3</v>
      </c>
      <c r="E228" s="241" t="str">
        <f t="shared" si="23"/>
        <v>NS SEC (% of people in employment)3</v>
      </c>
      <c r="F228" s="86" t="s">
        <v>625</v>
      </c>
      <c r="G228" s="242">
        <v>0.13453211009174312</v>
      </c>
      <c r="H228" s="245">
        <v>101.44341540768589</v>
      </c>
    </row>
    <row r="229" spans="1:8">
      <c r="A229" s="86" t="str">
        <v>rcd_jbnssec8_dv_104</v>
      </c>
      <c r="B229" s="239">
        <v>228</v>
      </c>
      <c r="C229" s="86" t="s">
        <v>620</v>
      </c>
      <c r="D229" s="241">
        <f>COUNTIF($C$1:$C229,C229)</f>
        <v>4</v>
      </c>
      <c r="E229" s="241" t="str">
        <f t="shared" si="23"/>
        <v>NS SEC (% of people in employment)4</v>
      </c>
      <c r="F229" s="86" t="s">
        <v>627</v>
      </c>
      <c r="G229" s="242">
        <v>0.10138532110091743</v>
      </c>
      <c r="H229" s="245">
        <v>98.703578372209392</v>
      </c>
    </row>
    <row r="230" spans="1:8">
      <c r="A230" s="86" t="str">
        <v>rcd_jbnssec8_dv_105</v>
      </c>
      <c r="B230" s="239">
        <v>229</v>
      </c>
      <c r="C230" s="86" t="s">
        <v>620</v>
      </c>
      <c r="D230" s="241">
        <f>COUNTIF($C$1:$C230,C230)</f>
        <v>5</v>
      </c>
      <c r="E230" s="241" t="str">
        <f t="shared" si="23"/>
        <v>NS SEC (% of people in employment)5</v>
      </c>
      <c r="F230" s="86" t="s">
        <v>629</v>
      </c>
      <c r="G230" s="242">
        <v>7.3192660550458699E-2</v>
      </c>
      <c r="H230" s="245">
        <v>110.75928523839671</v>
      </c>
    </row>
    <row r="231" spans="1:8">
      <c r="A231" s="86" t="str">
        <v>rcd_jbnssec8_dv_106</v>
      </c>
      <c r="B231" s="239">
        <v>230</v>
      </c>
      <c r="C231" s="86" t="s">
        <v>620</v>
      </c>
      <c r="D231" s="241">
        <f>COUNTIF($C$1:$C231,C231)</f>
        <v>6</v>
      </c>
      <c r="E231" s="241" t="str">
        <f t="shared" si="23"/>
        <v>NS SEC (% of people in employment)6</v>
      </c>
      <c r="F231" s="86" t="s">
        <v>631</v>
      </c>
      <c r="G231" s="242">
        <v>0.19601834862385323</v>
      </c>
      <c r="H231" s="245">
        <v>112.26209670325828</v>
      </c>
    </row>
    <row r="232" spans="1:8">
      <c r="A232" s="86" t="str">
        <v>rcd_jbnssec8_dv_107</v>
      </c>
      <c r="B232" s="239">
        <v>231</v>
      </c>
      <c r="C232" s="86" t="s">
        <v>620</v>
      </c>
      <c r="D232" s="241">
        <f>COUNTIF($C$1:$C232,C232)</f>
        <v>7</v>
      </c>
      <c r="E232" s="241" t="str">
        <f t="shared" si="23"/>
        <v>NS SEC (% of people in employment)7</v>
      </c>
      <c r="F232" s="86" t="s">
        <v>633</v>
      </c>
      <c r="G232" s="242">
        <v>0.11320183486238534</v>
      </c>
      <c r="H232" s="245">
        <v>114.45396236732842</v>
      </c>
    </row>
    <row r="233" spans="1:8">
      <c r="A233" s="86" t="str">
        <v>CLASS1</v>
      </c>
      <c r="B233" s="239">
        <v>232</v>
      </c>
      <c r="C233" s="86" t="s">
        <v>635</v>
      </c>
      <c r="D233" s="241">
        <f>COUNTIF($C$1:$C233,C233)</f>
        <v>1</v>
      </c>
      <c r="E233" s="241" t="str">
        <f t="shared" si="23"/>
        <v>Social Grade1</v>
      </c>
      <c r="F233" s="86" t="s">
        <v>636</v>
      </c>
      <c r="G233" s="242">
        <v>3.9311926605504595E-2</v>
      </c>
      <c r="H233" s="245">
        <v>67.530154750439195</v>
      </c>
    </row>
    <row r="234" spans="1:8">
      <c r="A234" s="86" t="str">
        <v>CLASS2</v>
      </c>
      <c r="B234" s="239">
        <v>233</v>
      </c>
      <c r="C234" s="86" t="s">
        <v>635</v>
      </c>
      <c r="D234" s="241">
        <f>COUNTIF($C$1:$C234,C234)</f>
        <v>2</v>
      </c>
      <c r="E234" s="241" t="str">
        <f t="shared" si="23"/>
        <v>Social Grade2</v>
      </c>
      <c r="F234" s="86" t="s">
        <v>638</v>
      </c>
      <c r="G234" s="242">
        <v>0.20381651376146789</v>
      </c>
      <c r="H234" s="245">
        <v>80.459060194574747</v>
      </c>
    </row>
    <row r="235" spans="1:8">
      <c r="A235" s="86" t="str">
        <v>CLASS3</v>
      </c>
      <c r="B235" s="239">
        <v>234</v>
      </c>
      <c r="C235" s="86" t="s">
        <v>635</v>
      </c>
      <c r="D235" s="241">
        <f>COUNTIF($C$1:$C235,C235)</f>
        <v>3</v>
      </c>
      <c r="E235" s="241" t="str">
        <f t="shared" si="23"/>
        <v>Social Grade3</v>
      </c>
      <c r="F235" s="86" t="s">
        <v>640</v>
      </c>
      <c r="G235" s="242">
        <v>0.26528440366972478</v>
      </c>
      <c r="H235" s="245">
        <v>97.0581940277429</v>
      </c>
    </row>
    <row r="236" spans="1:8">
      <c r="A236" s="86" t="str">
        <v>CLASS4</v>
      </c>
      <c r="B236" s="239">
        <v>235</v>
      </c>
      <c r="C236" s="86" t="s">
        <v>635</v>
      </c>
      <c r="D236" s="241">
        <f>COUNTIF($C$1:$C236,C236)</f>
        <v>4</v>
      </c>
      <c r="E236" s="241" t="str">
        <f t="shared" si="23"/>
        <v>Social Grade4</v>
      </c>
      <c r="F236" s="86" t="s">
        <v>642</v>
      </c>
      <c r="G236" s="242">
        <v>0.23233027522935779</v>
      </c>
      <c r="H236" s="245">
        <v>113.54006717909981</v>
      </c>
    </row>
    <row r="237" spans="1:8">
      <c r="A237" s="86" t="str">
        <v>CLASS5</v>
      </c>
      <c r="B237" s="239">
        <v>236</v>
      </c>
      <c r="C237" s="86" t="s">
        <v>635</v>
      </c>
      <c r="D237" s="241">
        <f>COUNTIF($C$1:$C237,C237)</f>
        <v>5</v>
      </c>
      <c r="E237" s="241" t="str">
        <f t="shared" si="23"/>
        <v>Social Grade5</v>
      </c>
      <c r="F237" s="86" t="s">
        <v>644</v>
      </c>
      <c r="G237" s="242">
        <v>0.14796330275229355</v>
      </c>
      <c r="H237" s="245">
        <v>120.66804676412526</v>
      </c>
    </row>
    <row r="238" spans="1:8">
      <c r="A238" s="86" t="str">
        <v>CLASS6</v>
      </c>
      <c r="B238" s="239">
        <v>237</v>
      </c>
      <c r="C238" s="86" t="s">
        <v>635</v>
      </c>
      <c r="D238" s="241">
        <f>COUNTIF($C$1:$C238,C238)</f>
        <v>6</v>
      </c>
      <c r="E238" s="241" t="str">
        <f t="shared" si="23"/>
        <v>Social Grade6</v>
      </c>
      <c r="F238" s="86" t="s">
        <v>646</v>
      </c>
      <c r="G238" s="242">
        <v>0.11083486238532113</v>
      </c>
      <c r="H238" s="245">
        <v>126.41227797759815</v>
      </c>
    </row>
    <row r="239" spans="1:8">
      <c r="A239" s="86" t="str">
        <v>OCCD2</v>
      </c>
      <c r="B239" s="239">
        <v>238</v>
      </c>
      <c r="C239" s="86" t="s">
        <v>648</v>
      </c>
      <c r="D239" s="241">
        <f>COUNTIF($C$1:$C239,C239)</f>
        <v>1</v>
      </c>
      <c r="E239" s="241" t="str">
        <f t="shared" si="23"/>
        <v>Occupation1</v>
      </c>
      <c r="F239" s="86" t="s">
        <v>649</v>
      </c>
      <c r="G239" s="242">
        <v>5.4256880733944954E-2</v>
      </c>
      <c r="H239" s="245">
        <v>83.225988999114392</v>
      </c>
    </row>
    <row r="240" spans="1:8">
      <c r="A240" s="86" t="str">
        <v>OCCD6</v>
      </c>
      <c r="B240" s="239">
        <v>239</v>
      </c>
      <c r="C240" s="86" t="s">
        <v>648</v>
      </c>
      <c r="D240" s="241">
        <f>COUNTIF($C$1:$C240,C240)</f>
        <v>2</v>
      </c>
      <c r="E240" s="241" t="str">
        <f t="shared" si="23"/>
        <v>Occupation2</v>
      </c>
      <c r="F240" s="86" t="s">
        <v>651</v>
      </c>
      <c r="G240" s="242">
        <v>0.19846788990825687</v>
      </c>
      <c r="H240" s="245">
        <v>91.830134678893586</v>
      </c>
    </row>
    <row r="241" spans="1:8">
      <c r="A241" s="86" t="str">
        <v>OCCD3</v>
      </c>
      <c r="B241" s="239">
        <v>240</v>
      </c>
      <c r="C241" s="86" t="s">
        <v>648</v>
      </c>
      <c r="D241" s="241">
        <f>COUNTIF($C$1:$C241,C241)</f>
        <v>3</v>
      </c>
      <c r="E241" s="241" t="str">
        <f t="shared" si="23"/>
        <v>Occupation3</v>
      </c>
      <c r="F241" s="86" t="s">
        <v>653</v>
      </c>
      <c r="G241" s="242">
        <v>0.15568807339449539</v>
      </c>
      <c r="H241" s="245">
        <v>103.82721096842306</v>
      </c>
    </row>
    <row r="242" spans="1:8">
      <c r="A242" s="86" t="str">
        <v>OCCD5</v>
      </c>
      <c r="B242" s="239">
        <v>241</v>
      </c>
      <c r="C242" s="86" t="s">
        <v>648</v>
      </c>
      <c r="D242" s="241">
        <f>COUNTIF($C$1:$C242,C242)</f>
        <v>4</v>
      </c>
      <c r="E242" s="241" t="str">
        <f t="shared" si="23"/>
        <v>Occupation4</v>
      </c>
      <c r="F242" s="86" t="s">
        <v>655</v>
      </c>
      <c r="G242" s="242">
        <v>5.5100917431192664E-2</v>
      </c>
      <c r="H242" s="245">
        <v>99.891386175618507</v>
      </c>
    </row>
    <row r="243" spans="1:8">
      <c r="A243" s="86" t="str">
        <v>OCCD8</v>
      </c>
      <c r="B243" s="239">
        <v>242</v>
      </c>
      <c r="C243" s="86" t="s">
        <v>648</v>
      </c>
      <c r="D243" s="241">
        <f>COUNTIF($C$1:$C243,C243)</f>
        <v>5</v>
      </c>
      <c r="E243" s="241" t="str">
        <f t="shared" si="23"/>
        <v>Occupation5</v>
      </c>
      <c r="F243" s="86" t="s">
        <v>657</v>
      </c>
      <c r="G243" s="242">
        <v>0.15213761467889908</v>
      </c>
      <c r="H243" s="245">
        <v>102.10251020238887</v>
      </c>
    </row>
    <row r="244" spans="1:8">
      <c r="A244" s="86" t="str">
        <v>OCCD9</v>
      </c>
      <c r="B244" s="239">
        <v>243</v>
      </c>
      <c r="C244" s="86" t="s">
        <v>648</v>
      </c>
      <c r="D244" s="241">
        <f>COUNTIF($C$1:$C244,C244)</f>
        <v>6</v>
      </c>
      <c r="E244" s="241" t="str">
        <f t="shared" si="23"/>
        <v>Occupation6</v>
      </c>
      <c r="F244" s="86" t="s">
        <v>659</v>
      </c>
      <c r="G244" s="242">
        <v>6.7155963302752295E-2</v>
      </c>
      <c r="H244" s="245">
        <v>89.281579177624025</v>
      </c>
    </row>
    <row r="245" spans="1:8">
      <c r="A245" s="86" t="str">
        <v>OCCD10</v>
      </c>
      <c r="B245" s="239">
        <v>244</v>
      </c>
      <c r="C245" s="86" t="s">
        <v>648</v>
      </c>
      <c r="D245" s="241">
        <f>COUNTIF($C$1:$C245,C245)</f>
        <v>7</v>
      </c>
      <c r="E245" s="241" t="str">
        <f t="shared" si="23"/>
        <v>Occupation7</v>
      </c>
      <c r="F245" s="86" t="s">
        <v>661</v>
      </c>
      <c r="G245" s="242">
        <v>9.2284403669724763E-2</v>
      </c>
      <c r="H245" s="245">
        <v>109.93011572440072</v>
      </c>
    </row>
    <row r="246" spans="1:8">
      <c r="A246" s="86" t="str">
        <v>OCCD11</v>
      </c>
      <c r="B246" s="239">
        <v>245</v>
      </c>
      <c r="C246" s="86" t="s">
        <v>648</v>
      </c>
      <c r="D246" s="241">
        <f>COUNTIF($C$1:$C246,C246)</f>
        <v>8</v>
      </c>
      <c r="E246" s="241" t="str">
        <f t="shared" si="23"/>
        <v>Occupation8</v>
      </c>
      <c r="F246" s="86" t="s">
        <v>663</v>
      </c>
      <c r="G246" s="242">
        <v>0.15311009174311926</v>
      </c>
      <c r="H246" s="245">
        <v>116.98805636884802</v>
      </c>
    </row>
    <row r="247" spans="1:8">
      <c r="A247" s="86" t="str">
        <v>OCCD12</v>
      </c>
      <c r="B247" s="239">
        <v>246</v>
      </c>
      <c r="C247" s="86" t="s">
        <v>648</v>
      </c>
      <c r="D247" s="241">
        <f>COUNTIF($C$1:$C247,C247)</f>
        <v>9</v>
      </c>
      <c r="E247" s="241" t="str">
        <f t="shared" si="23"/>
        <v>Occupation9</v>
      </c>
      <c r="F247" s="86" t="s">
        <v>665</v>
      </c>
      <c r="G247" s="242">
        <v>4.1568807339449544E-2</v>
      </c>
      <c r="H247" s="245">
        <v>86.249803998020127</v>
      </c>
    </row>
    <row r="248" spans="1:8">
      <c r="A248" s="86" t="str">
        <v>OCCD13</v>
      </c>
      <c r="B248" s="239">
        <v>247</v>
      </c>
      <c r="C248" s="86" t="s">
        <v>648</v>
      </c>
      <c r="D248" s="241">
        <f>COUNTIF($C$1:$C248,C248)</f>
        <v>10</v>
      </c>
      <c r="E248" s="241" t="str">
        <f t="shared" si="23"/>
        <v>Occupation10</v>
      </c>
      <c r="F248" s="86" t="s">
        <v>667</v>
      </c>
      <c r="G248" s="242">
        <v>2.9926605504587155E-2</v>
      </c>
      <c r="H248" s="245">
        <v>115.37049515212401</v>
      </c>
    </row>
    <row r="249" spans="1:8">
      <c r="A249" s="86" t="str">
        <v>rcd_qfhigh_101</v>
      </c>
      <c r="B249" s="239">
        <v>248</v>
      </c>
      <c r="C249" s="86" t="s">
        <v>670</v>
      </c>
      <c r="D249" s="241">
        <f>COUNTIF($C$1:$C249,C249)</f>
        <v>1</v>
      </c>
      <c r="E249" s="241" t="str">
        <f t="shared" si="23"/>
        <v>Highest Level of Qualifications (Adults)1</v>
      </c>
      <c r="F249" s="86" t="s">
        <v>671</v>
      </c>
      <c r="G249" s="242">
        <v>0.18348623853211013</v>
      </c>
      <c r="H249" s="245">
        <v>78.98877262064309</v>
      </c>
    </row>
    <row r="250" spans="1:8">
      <c r="A250" s="86" t="str">
        <v>rcd_qfhigh_102</v>
      </c>
      <c r="B250" s="239">
        <v>249</v>
      </c>
      <c r="C250" s="86" t="s">
        <v>670</v>
      </c>
      <c r="D250" s="241">
        <f>COUNTIF($C$1:$C250,C250)</f>
        <v>2</v>
      </c>
      <c r="E250" s="241" t="str">
        <f t="shared" si="23"/>
        <v>Highest Level of Qualifications (Adults)2</v>
      </c>
      <c r="F250" s="86" t="s">
        <v>673</v>
      </c>
      <c r="G250" s="242">
        <v>9.4532110091743116E-2</v>
      </c>
      <c r="H250" s="245">
        <v>94.563706570053327</v>
      </c>
    </row>
    <row r="251" spans="1:8">
      <c r="A251" s="86" t="str">
        <v>rcd_qfhigh_103</v>
      </c>
      <c r="B251" s="239">
        <v>250</v>
      </c>
      <c r="C251" s="86" t="s">
        <v>670</v>
      </c>
      <c r="D251" s="241">
        <f>COUNTIF($C$1:$C251,C251)</f>
        <v>3</v>
      </c>
      <c r="E251" s="241" t="str">
        <f t="shared" si="23"/>
        <v>Highest Level of Qualifications (Adults)3</v>
      </c>
      <c r="F251" s="86" t="s">
        <v>675</v>
      </c>
      <c r="G251" s="242">
        <v>8.4550458715596327E-2</v>
      </c>
      <c r="H251" s="245">
        <v>95.745885867919881</v>
      </c>
    </row>
    <row r="252" spans="1:8">
      <c r="A252" s="86" t="str">
        <v>rcd_qfhigh_104</v>
      </c>
      <c r="B252" s="239">
        <v>251</v>
      </c>
      <c r="C252" s="86" t="s">
        <v>670</v>
      </c>
      <c r="D252" s="241">
        <f>COUNTIF($C$1:$C252,C252)</f>
        <v>4</v>
      </c>
      <c r="E252" s="241" t="str">
        <f t="shared" si="23"/>
        <v>Highest Level of Qualifications (Adults)4</v>
      </c>
      <c r="F252" s="86" t="s">
        <v>677</v>
      </c>
      <c r="G252" s="242">
        <v>0.38558715596330273</v>
      </c>
      <c r="H252" s="245">
        <v>104.33063841100756</v>
      </c>
    </row>
    <row r="253" spans="1:8">
      <c r="A253" s="86" t="str">
        <v>rcd_qfhigh_105</v>
      </c>
      <c r="B253" s="239">
        <v>252</v>
      </c>
      <c r="C253" s="86" t="s">
        <v>670</v>
      </c>
      <c r="D253" s="241">
        <f>COUNTIF($C$1:$C253,C253)</f>
        <v>5</v>
      </c>
      <c r="E253" s="241" t="str">
        <f t="shared" si="23"/>
        <v>Highest Level of Qualifications (Adults)5</v>
      </c>
      <c r="F253" s="86" t="s">
        <v>679</v>
      </c>
      <c r="G253" s="242">
        <v>0.25160550458715603</v>
      </c>
      <c r="H253" s="245">
        <v>119.86212683557054</v>
      </c>
    </row>
    <row r="254" spans="1:8">
      <c r="A254" s="86" t="str">
        <v>Num_reading</v>
      </c>
      <c r="B254" s="239">
        <v>253</v>
      </c>
      <c r="C254" s="86" t="s">
        <v>681</v>
      </c>
      <c r="D254" s="241">
        <f>COUNTIF($C$1:$C254,C254)</f>
        <v>1</v>
      </c>
      <c r="E254" s="241" t="str">
        <f t="shared" si="23"/>
        <v>England: Pupils at the end of KS11</v>
      </c>
      <c r="F254" s="86" t="s">
        <v>682</v>
      </c>
      <c r="G254" s="242">
        <v>0.90351376146788986</v>
      </c>
      <c r="H254" s="245">
        <v>98.979280496470324</v>
      </c>
    </row>
    <row r="255" spans="1:8">
      <c r="A255" s="86" t="str">
        <v>Num_writing</v>
      </c>
      <c r="B255" s="239">
        <v>254</v>
      </c>
      <c r="C255" s="86" t="s">
        <v>681</v>
      </c>
      <c r="D255" s="241">
        <f>COUNTIF($C$1:$C255,C255)</f>
        <v>2</v>
      </c>
      <c r="E255" s="241" t="str">
        <f t="shared" si="23"/>
        <v>England: Pupils at the end of KS12</v>
      </c>
      <c r="F255" s="86" t="s">
        <v>684</v>
      </c>
      <c r="G255" s="242">
        <v>0.86356880733944941</v>
      </c>
      <c r="H255" s="245">
        <v>98.637074812073323</v>
      </c>
    </row>
    <row r="256" spans="1:8">
      <c r="A256" s="86" t="str">
        <v>Num_maths</v>
      </c>
      <c r="B256" s="239">
        <v>255</v>
      </c>
      <c r="C256" s="86" t="s">
        <v>681</v>
      </c>
      <c r="D256" s="241">
        <f>COUNTIF($C$1:$C256,C256)</f>
        <v>3</v>
      </c>
      <c r="E256" s="241" t="str">
        <f t="shared" si="23"/>
        <v>England: Pupils at the end of KS13</v>
      </c>
      <c r="F256" s="86" t="s">
        <v>686</v>
      </c>
      <c r="G256" s="242">
        <v>0.93098165137614697</v>
      </c>
      <c r="H256" s="245">
        <v>99.291199309080824</v>
      </c>
    </row>
    <row r="257" spans="1:8">
      <c r="A257" s="86" t="str">
        <v>Num_science</v>
      </c>
      <c r="B257" s="239">
        <v>256</v>
      </c>
      <c r="C257" s="86" t="s">
        <v>681</v>
      </c>
      <c r="D257" s="241">
        <f>COUNTIF($C$1:$C257,C257)</f>
        <v>4</v>
      </c>
      <c r="E257" s="241" t="str">
        <f t="shared" si="23"/>
        <v>England: Pupils at the end of KS14</v>
      </c>
      <c r="F257" s="86" t="s">
        <v>688</v>
      </c>
      <c r="G257" s="242">
        <v>0.91686238532110109</v>
      </c>
      <c r="H257" s="245">
        <v>99.120685745752851</v>
      </c>
    </row>
    <row r="258" spans="1:8">
      <c r="A258" s="86" t="str">
        <v>Num_All_Reading</v>
      </c>
      <c r="B258" s="239">
        <v>257</v>
      </c>
      <c r="C258" s="86" t="s">
        <v>690</v>
      </c>
      <c r="D258" s="241">
        <f>COUNTIF($C$1:$C258,C258)</f>
        <v>1</v>
      </c>
      <c r="E258" s="241" t="str">
        <f t="shared" si="23"/>
        <v>England: Pupils at the end of KS21</v>
      </c>
      <c r="F258" s="86" t="s">
        <v>682</v>
      </c>
      <c r="G258" s="242">
        <v>0.89295412844036692</v>
      </c>
      <c r="H258" s="245">
        <v>98.828181276991955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0.84968807339449559</v>
      </c>
      <c r="H259" s="245">
        <v>98.439056719728697</v>
      </c>
    </row>
    <row r="260" spans="1:8">
      <c r="A260" s="86" t="str">
        <v>Num_All_maths</v>
      </c>
      <c r="B260" s="239">
        <v>259</v>
      </c>
      <c r="C260" s="86" t="s">
        <v>690</v>
      </c>
      <c r="D260" s="241">
        <f>COUNTIF($C$1:$C260,C260)</f>
        <v>3</v>
      </c>
      <c r="E260" s="241" t="str">
        <f t="shared" si="24"/>
        <v>England: Pupils at the end of KS23</v>
      </c>
      <c r="F260" s="86" t="s">
        <v>686</v>
      </c>
      <c r="G260" s="242">
        <v>0.85814678899082564</v>
      </c>
      <c r="H260" s="245">
        <v>98.615141510364083</v>
      </c>
    </row>
    <row r="261" spans="1:8">
      <c r="A261" s="86" t="str">
        <v>Num_All_RWM</v>
      </c>
      <c r="B261" s="239">
        <v>260</v>
      </c>
      <c r="C261" s="86" t="s">
        <v>690</v>
      </c>
      <c r="D261" s="241">
        <f>COUNTIF($C$1:$C261,C261)</f>
        <v>4</v>
      </c>
      <c r="E261" s="241" t="str">
        <f t="shared" si="24"/>
        <v>England: Pupils at the end of KS24</v>
      </c>
      <c r="F261" s="86" t="s">
        <v>694</v>
      </c>
      <c r="G261" s="242">
        <v>0.77455963302752295</v>
      </c>
      <c r="H261" s="245">
        <v>97.863689037739405</v>
      </c>
    </row>
    <row r="262" spans="1:8">
      <c r="A262" s="86" t="str">
        <v>LEVEL2_all</v>
      </c>
      <c r="B262" s="239">
        <v>261</v>
      </c>
      <c r="C262" s="86" t="s">
        <v>696</v>
      </c>
      <c r="D262" s="241">
        <f>COUNTIF($C$1:$C262,C262)</f>
        <v>1</v>
      </c>
      <c r="E262" s="241" t="str">
        <f t="shared" si="24"/>
        <v>England: Pupils at the end of KS41</v>
      </c>
      <c r="F262" s="86" t="s">
        <v>697</v>
      </c>
      <c r="G262" s="242">
        <v>0.63221100917431194</v>
      </c>
      <c r="H262" s="245">
        <v>94.885864016859813</v>
      </c>
    </row>
    <row r="263" spans="1:8">
      <c r="A263" s="86" t="str">
        <v>LEVEL2_EM_all</v>
      </c>
      <c r="B263" s="239">
        <v>262</v>
      </c>
      <c r="C263" s="86" t="s">
        <v>696</v>
      </c>
      <c r="D263" s="241">
        <f>COUNTIF($C$1:$C263,C263)</f>
        <v>2</v>
      </c>
      <c r="E263" s="241" t="str">
        <f t="shared" si="24"/>
        <v>England: Pupils at the end of KS42</v>
      </c>
      <c r="F263" s="86" t="s">
        <v>699</v>
      </c>
      <c r="G263" s="242">
        <v>0.54633027522935795</v>
      </c>
      <c r="H263" s="245">
        <v>94.049024577002669</v>
      </c>
    </row>
    <row r="264" spans="1:8">
      <c r="A264" s="86" t="str">
        <v>NS4T5PAL5P</v>
      </c>
      <c r="B264" s="239">
        <v>263</v>
      </c>
      <c r="C264" s="86" t="s">
        <v>701</v>
      </c>
      <c r="D264" s="241">
        <f>COUNTIF($C$1:$C264,C264)</f>
        <v>1</v>
      </c>
      <c r="E264" s="241" t="str">
        <f t="shared" si="24"/>
        <v>Scotland: Pupils in the S4 cohort1</v>
      </c>
      <c r="F264" s="86" t="s">
        <v>702</v>
      </c>
      <c r="G264" s="242">
        <v>0.39158715596330268</v>
      </c>
      <c r="H264" s="245">
        <v>88.604633491758236</v>
      </c>
    </row>
    <row r="265" spans="1:8">
      <c r="A265" s="86" t="str">
        <v>NS5T3PAL6P</v>
      </c>
      <c r="B265" s="239">
        <v>264</v>
      </c>
      <c r="C265" s="86" t="s">
        <v>704</v>
      </c>
      <c r="D265" s="241">
        <f>COUNTIF($C$1:$C265,C265)</f>
        <v>1</v>
      </c>
      <c r="E265" s="241" t="str">
        <f t="shared" si="24"/>
        <v>Scotland: Pupils in the S5 cohort1</v>
      </c>
      <c r="F265" s="86" t="s">
        <v>705</v>
      </c>
      <c r="G265" s="242">
        <v>0.31945871559633032</v>
      </c>
      <c r="H265" s="245">
        <v>85.998886135442802</v>
      </c>
    </row>
    <row r="266" spans="1:8">
      <c r="A266" s="86" t="str">
        <v>NS5T5PAL6P</v>
      </c>
      <c r="B266" s="239">
        <v>265</v>
      </c>
      <c r="C266" s="86" t="s">
        <v>704</v>
      </c>
      <c r="D266" s="241">
        <f>COUNTIF($C$1:$C266,C266)</f>
        <v>2</v>
      </c>
      <c r="E266" s="241" t="str">
        <f t="shared" si="24"/>
        <v>Scotland: Pupils in the S5 cohort2</v>
      </c>
      <c r="F266" s="86" t="s">
        <v>707</v>
      </c>
      <c r="G266" s="242">
        <v>0.14412844036697248</v>
      </c>
      <c r="H266" s="245">
        <v>79.015285920614943</v>
      </c>
    </row>
    <row r="267" spans="1:8">
      <c r="A267" s="86" t="str">
        <v>rcd_worktrav_101</v>
      </c>
      <c r="B267" s="239">
        <v>266</v>
      </c>
      <c r="C267" s="86" t="s">
        <v>710</v>
      </c>
      <c r="D267" s="241">
        <f>COUNTIF($C$1:$C267,C267)</f>
        <v>1</v>
      </c>
      <c r="E267" s="241" t="str">
        <f t="shared" si="24"/>
        <v>Travel To Work (% of Workers)1</v>
      </c>
      <c r="F267" s="86" t="s">
        <v>711</v>
      </c>
      <c r="G267" s="242">
        <v>5.4183486238532114E-2</v>
      </c>
      <c r="H267" s="245">
        <v>81.574572776613181</v>
      </c>
    </row>
    <row r="268" spans="1:8">
      <c r="A268" s="86" t="str">
        <v>rcd_worktrav_102</v>
      </c>
      <c r="B268" s="239">
        <v>267</v>
      </c>
      <c r="C268" s="86" t="s">
        <v>710</v>
      </c>
      <c r="D268" s="241">
        <f>COUNTIF($C$1:$C268,C268)</f>
        <v>2</v>
      </c>
      <c r="E268" s="241" t="str">
        <f t="shared" si="24"/>
        <v>Travel To Work (% of Workers)2</v>
      </c>
      <c r="F268" s="86" t="s">
        <v>713</v>
      </c>
      <c r="G268" s="242">
        <v>0.67592660550458727</v>
      </c>
      <c r="H268" s="245">
        <v>101.24754979977384</v>
      </c>
    </row>
    <row r="269" spans="1:8">
      <c r="A269" s="86" t="str">
        <v>rcd_worktrav_103</v>
      </c>
      <c r="B269" s="239">
        <v>268</v>
      </c>
      <c r="C269" s="86" t="s">
        <v>710</v>
      </c>
      <c r="D269" s="241">
        <f>COUNTIF($C$1:$C269,C269)</f>
        <v>3</v>
      </c>
      <c r="E269" s="241" t="str">
        <f t="shared" si="24"/>
        <v>Travel To Work (% of Workers)3</v>
      </c>
      <c r="F269" s="86" t="s">
        <v>715</v>
      </c>
      <c r="G269" s="242">
        <v>6.3247706422018338E-2</v>
      </c>
      <c r="H269" s="245">
        <v>107.79642477775076</v>
      </c>
    </row>
    <row r="270" spans="1:8">
      <c r="A270" s="86" t="str">
        <v>rcd_worktrav_104</v>
      </c>
      <c r="B270" s="239">
        <v>269</v>
      </c>
      <c r="C270" s="86" t="s">
        <v>710</v>
      </c>
      <c r="D270" s="241">
        <f>COUNTIF($C$1:$C270,C270)</f>
        <v>4</v>
      </c>
      <c r="E270" s="241" t="str">
        <f t="shared" si="24"/>
        <v>Travel To Work (% of Workers)4</v>
      </c>
      <c r="F270" s="86" t="s">
        <v>717</v>
      </c>
      <c r="G270" s="242">
        <v>3.2293577981651382E-2</v>
      </c>
      <c r="H270" s="245">
        <v>95.234437449370716</v>
      </c>
    </row>
    <row r="271" spans="1:8">
      <c r="A271" s="86" t="str">
        <v>rcd_worktrav_105</v>
      </c>
      <c r="B271" s="239">
        <v>270</v>
      </c>
      <c r="C271" s="86" t="s">
        <v>710</v>
      </c>
      <c r="D271" s="241">
        <f>COUNTIF($C$1:$C271,C271)</f>
        <v>5</v>
      </c>
      <c r="E271" s="241" t="str">
        <f t="shared" si="24"/>
        <v>Travel To Work (% of Workers)5</v>
      </c>
      <c r="F271" s="86" t="s">
        <v>719</v>
      </c>
      <c r="G271" s="242">
        <v>0.12986238532110092</v>
      </c>
      <c r="H271" s="245">
        <v>108.52039146902797</v>
      </c>
    </row>
    <row r="272" spans="1:8">
      <c r="A272" s="86" t="str">
        <v>rcd_worktrav_106</v>
      </c>
      <c r="B272" s="239">
        <v>271</v>
      </c>
      <c r="C272" s="86" t="s">
        <v>710</v>
      </c>
      <c r="D272" s="241">
        <f>COUNTIF($C$1:$C272,C272)</f>
        <v>6</v>
      </c>
      <c r="E272" s="241" t="str">
        <f t="shared" si="24"/>
        <v>Travel To Work (% of Workers)6</v>
      </c>
      <c r="F272" s="86" t="s">
        <v>721</v>
      </c>
      <c r="G272" s="242">
        <v>9.5871559633027535E-3</v>
      </c>
      <c r="H272" s="245">
        <v>96.974198380372883</v>
      </c>
    </row>
    <row r="273" spans="1:8">
      <c r="A273" s="86" t="str">
        <v>rcd_worktrav_107</v>
      </c>
      <c r="B273" s="239">
        <v>272</v>
      </c>
      <c r="C273" s="86" t="s">
        <v>710</v>
      </c>
      <c r="D273" s="241">
        <f>COUNTIF($C$1:$C273,C273)</f>
        <v>7</v>
      </c>
      <c r="E273" s="241" t="str">
        <f t="shared" si="24"/>
        <v>Travel To Work (% of Workers)7</v>
      </c>
      <c r="F273" s="86" t="s">
        <v>723</v>
      </c>
      <c r="G273" s="242">
        <v>3.4605504587155965E-2</v>
      </c>
      <c r="H273" s="245">
        <v>79.170318840426219</v>
      </c>
    </row>
    <row r="274" spans="1:8">
      <c r="A274" s="86" t="str">
        <v>car0</v>
      </c>
      <c r="B274" s="239">
        <v>273</v>
      </c>
      <c r="C274" s="86" t="s">
        <v>725</v>
      </c>
      <c r="D274" s="241">
        <f>COUNTIF($C$1:$C274,C274)</f>
        <v>1</v>
      </c>
      <c r="E274" s="241" t="str">
        <f t="shared" si="24"/>
        <v>Car Ownership1</v>
      </c>
      <c r="F274" s="86" t="s">
        <v>726</v>
      </c>
      <c r="G274" s="242">
        <v>0.18824770642201832</v>
      </c>
      <c r="H274" s="245">
        <v>106.10273552131699</v>
      </c>
    </row>
    <row r="275" spans="1:8">
      <c r="A275" s="86" t="str">
        <v>car1</v>
      </c>
      <c r="B275" s="239">
        <v>274</v>
      </c>
      <c r="C275" s="86" t="s">
        <v>725</v>
      </c>
      <c r="D275" s="241">
        <f>COUNTIF($C$1:$C275,C275)</f>
        <v>2</v>
      </c>
      <c r="E275" s="241" t="str">
        <f t="shared" si="24"/>
        <v>Car Ownership2</v>
      </c>
      <c r="F275" s="86" t="s">
        <v>728</v>
      </c>
      <c r="G275" s="242">
        <v>0.42476146788990826</v>
      </c>
      <c r="H275" s="245">
        <v>107.15752872149275</v>
      </c>
    </row>
    <row r="276" spans="1:8">
      <c r="A276" s="86" t="str">
        <v>car2</v>
      </c>
      <c r="B276" s="239">
        <v>275</v>
      </c>
      <c r="C276" s="86" t="s">
        <v>725</v>
      </c>
      <c r="D276" s="241">
        <f>COUNTIF($C$1:$C276,C276)</f>
        <v>3</v>
      </c>
      <c r="E276" s="241" t="str">
        <f t="shared" si="24"/>
        <v>Car Ownership3</v>
      </c>
      <c r="F276" s="86" t="s">
        <v>730</v>
      </c>
      <c r="G276" s="242">
        <v>0.30807339449541282</v>
      </c>
      <c r="H276" s="245">
        <v>93.636769151675992</v>
      </c>
    </row>
    <row r="277" spans="1:8">
      <c r="A277" s="86" t="str">
        <v>car3p</v>
      </c>
      <c r="B277" s="239">
        <v>276</v>
      </c>
      <c r="C277" s="86" t="s">
        <v>725</v>
      </c>
      <c r="D277" s="241">
        <f>COUNTIF($C$1:$C277,C277)</f>
        <v>4</v>
      </c>
      <c r="E277" s="241" t="str">
        <f t="shared" si="24"/>
        <v>Car Ownership4</v>
      </c>
      <c r="F277" s="86" t="s">
        <v>732</v>
      </c>
      <c r="G277" s="242">
        <v>7.9073394495412841E-2</v>
      </c>
      <c r="H277" s="245">
        <v>81.410951579938981</v>
      </c>
    </row>
    <row r="278" spans="1:8">
      <c r="A278" s="86" t="str">
        <v>car1recent</v>
      </c>
      <c r="B278" s="239">
        <v>277</v>
      </c>
      <c r="C278" s="86" t="s">
        <v>725</v>
      </c>
      <c r="D278" s="241">
        <f>COUNTIF($C$1:$C278,C278)</f>
        <v>5</v>
      </c>
      <c r="E278" s="241" t="str">
        <f t="shared" si="24"/>
        <v>Car Ownership5</v>
      </c>
      <c r="F278" s="86" t="s">
        <v>734</v>
      </c>
      <c r="G278" s="242">
        <v>0.12859633027522938</v>
      </c>
      <c r="H278" s="245">
        <v>94.166782082701701</v>
      </c>
    </row>
    <row r="279" spans="1:8">
      <c r="A279" s="86" t="str">
        <v>car1co</v>
      </c>
      <c r="B279" s="239">
        <v>278</v>
      </c>
      <c r="C279" s="86" t="s">
        <v>736</v>
      </c>
      <c r="D279" s="241">
        <f>COUNTIF($C$1:$C279,C279)</f>
        <v>1</v>
      </c>
      <c r="E279" s="241" t="str">
        <f t="shared" si="24"/>
        <v>Main Car (% of car owners)1</v>
      </c>
      <c r="F279" s="86" t="s">
        <v>737</v>
      </c>
      <c r="G279" s="242">
        <v>1.502752293577982E-2</v>
      </c>
      <c r="H279" s="245">
        <v>93.677831880350723</v>
      </c>
    </row>
    <row r="280" spans="1:8">
      <c r="A280" s="86" t="str">
        <v>car1priv</v>
      </c>
      <c r="B280" s="239">
        <v>279</v>
      </c>
      <c r="C280" s="86" t="s">
        <v>736</v>
      </c>
      <c r="D280" s="241">
        <f>COUNTIF($C$1:$C280,C280)</f>
        <v>2</v>
      </c>
      <c r="E280" s="241" t="str">
        <f t="shared" si="24"/>
        <v>Main Car (% of car owners)2</v>
      </c>
      <c r="F280" s="86" t="s">
        <v>739</v>
      </c>
      <c r="G280" s="242">
        <v>0.98497247706422031</v>
      </c>
      <c r="H280" s="245">
        <v>100.10307181382194</v>
      </c>
    </row>
    <row r="281" spans="1:8">
      <c r="A281" s="86" t="str">
        <v>carsaloon</v>
      </c>
      <c r="B281" s="239">
        <v>280</v>
      </c>
      <c r="C281" s="86" t="s">
        <v>736</v>
      </c>
      <c r="D281" s="241">
        <f>COUNTIF($C$1:$C281,C281)</f>
        <v>3</v>
      </c>
      <c r="E281" s="241" t="str">
        <f t="shared" si="24"/>
        <v>Main Car (% of car owners)3</v>
      </c>
      <c r="F281" s="86" t="s">
        <v>741</v>
      </c>
      <c r="G281" s="242">
        <v>0.17360550458715596</v>
      </c>
      <c r="H281" s="245">
        <v>96.902359156038358</v>
      </c>
    </row>
    <row r="282" spans="1:8">
      <c r="A282" s="86" t="str">
        <v>carhatchback</v>
      </c>
      <c r="B282" s="239">
        <v>281</v>
      </c>
      <c r="C282" s="86" t="s">
        <v>736</v>
      </c>
      <c r="D282" s="241">
        <f>COUNTIF($C$1:$C282,C282)</f>
        <v>4</v>
      </c>
      <c r="E282" s="241" t="str">
        <f t="shared" si="24"/>
        <v>Main Car (% of car owners)4</v>
      </c>
      <c r="F282" s="86" t="s">
        <v>743</v>
      </c>
      <c r="G282" s="242">
        <v>0.51829357798165132</v>
      </c>
      <c r="H282" s="245">
        <v>103.51634642597436</v>
      </c>
    </row>
    <row r="283" spans="1:8">
      <c r="A283" s="86" t="str">
        <v>carestate</v>
      </c>
      <c r="B283" s="239">
        <v>282</v>
      </c>
      <c r="C283" s="86" t="s">
        <v>736</v>
      </c>
      <c r="D283" s="241">
        <f>COUNTIF($C$1:$C283,C283)</f>
        <v>5</v>
      </c>
      <c r="E283" s="241" t="str">
        <f t="shared" si="24"/>
        <v>Main Car (% of car owners)5</v>
      </c>
      <c r="F283" s="86" t="s">
        <v>745</v>
      </c>
      <c r="G283" s="242">
        <v>6.8761467889908265E-2</v>
      </c>
      <c r="H283" s="245">
        <v>96.805215663614433</v>
      </c>
    </row>
    <row r="284" spans="1:8">
      <c r="A284" s="86" t="str">
        <v>carlux</v>
      </c>
      <c r="B284" s="239">
        <v>283</v>
      </c>
      <c r="C284" s="86" t="s">
        <v>736</v>
      </c>
      <c r="D284" s="241">
        <f>COUNTIF($C$1:$C284,C284)</f>
        <v>6</v>
      </c>
      <c r="E284" s="241" t="str">
        <f t="shared" si="24"/>
        <v>Main Car (% of car owners)6</v>
      </c>
      <c r="F284" s="86" t="s">
        <v>747</v>
      </c>
      <c r="G284" s="242">
        <v>7.3605504587155979E-2</v>
      </c>
      <c r="H284" s="245">
        <v>94.004390080425949</v>
      </c>
    </row>
    <row r="285" spans="1:8">
      <c r="A285" s="86" t="str">
        <v>carother</v>
      </c>
      <c r="B285" s="239">
        <v>284</v>
      </c>
      <c r="C285" s="86" t="s">
        <v>736</v>
      </c>
      <c r="D285" s="241">
        <f>COUNTIF($C$1:$C285,C285)</f>
        <v>7</v>
      </c>
      <c r="E285" s="241" t="str">
        <f t="shared" si="24"/>
        <v>Main Car (% of car owners)7</v>
      </c>
      <c r="F285" s="86" t="s">
        <v>749</v>
      </c>
      <c r="G285" s="242">
        <v>0.16572477064220184</v>
      </c>
      <c r="H285" s="245">
        <v>97.056888295181793</v>
      </c>
    </row>
    <row r="286" spans="1:8">
      <c r="A286" s="86" t="str">
        <v>car1btnew</v>
      </c>
      <c r="B286" s="239">
        <v>285</v>
      </c>
      <c r="C286" s="86" t="s">
        <v>736</v>
      </c>
      <c r="D286" s="241">
        <f>COUNTIF($C$1:$C286,C286)</f>
        <v>8</v>
      </c>
      <c r="E286" s="241" t="str">
        <f t="shared" si="24"/>
        <v>Main Car (% of car owners)8</v>
      </c>
      <c r="F286" s="86" t="s">
        <v>751</v>
      </c>
      <c r="G286" s="242">
        <v>0.35530275229357805</v>
      </c>
      <c r="H286" s="245">
        <v>94.361185020245188</v>
      </c>
    </row>
    <row r="287" spans="1:8">
      <c r="A287" s="86" t="str">
        <v>car1btused</v>
      </c>
      <c r="B287" s="239">
        <v>286</v>
      </c>
      <c r="C287" s="86" t="s">
        <v>736</v>
      </c>
      <c r="D287" s="241">
        <f>COUNTIF($C$1:$C287,C287)</f>
        <v>9</v>
      </c>
      <c r="E287" s="241" t="str">
        <f t="shared" si="24"/>
        <v>Main Car (% of car owners)9</v>
      </c>
      <c r="F287" s="86" t="s">
        <v>753</v>
      </c>
      <c r="G287" s="242">
        <v>0.64469724770642212</v>
      </c>
      <c r="H287" s="245">
        <v>103.40549974342142</v>
      </c>
    </row>
    <row r="288" spans="1:8">
      <c r="A288" s="86" t="str">
        <v>rcd_hhdyrinc_101</v>
      </c>
      <c r="B288" s="239">
        <v>287</v>
      </c>
      <c r="C288" s="86" t="s">
        <v>755</v>
      </c>
      <c r="D288" s="241">
        <f>COUNTIF($C$1:$C288,C288)</f>
        <v>1</v>
      </c>
      <c r="E288" s="241" t="str">
        <f t="shared" si="24"/>
        <v>Household Annual Income1</v>
      </c>
      <c r="F288" s="86" t="s">
        <v>756</v>
      </c>
      <c r="G288" s="242">
        <v>0.19246788990825686</v>
      </c>
      <c r="H288" s="245">
        <v>119.3836019503666</v>
      </c>
    </row>
    <row r="289" spans="1:8">
      <c r="A289" s="86" t="str">
        <v>rcd_hhdyrinc_102</v>
      </c>
      <c r="B289" s="239">
        <v>288</v>
      </c>
      <c r="C289" s="86" t="s">
        <v>755</v>
      </c>
      <c r="D289" s="241">
        <f>COUNTIF($C$1:$C289,C289)</f>
        <v>2</v>
      </c>
      <c r="E289" s="241" t="str">
        <f t="shared" si="24"/>
        <v>Household Annual Income2</v>
      </c>
      <c r="F289" s="86" t="s">
        <v>757</v>
      </c>
      <c r="G289" s="242">
        <v>0.33477981651376149</v>
      </c>
      <c r="H289" s="245">
        <v>107.60842091300535</v>
      </c>
    </row>
    <row r="290" spans="1:8">
      <c r="A290" s="86" t="str">
        <v>rcd_hhdyrinc_103</v>
      </c>
      <c r="B290" s="239">
        <v>289</v>
      </c>
      <c r="C290" s="86" t="s">
        <v>755</v>
      </c>
      <c r="D290" s="241">
        <f>COUNTIF($C$1:$C290,C290)</f>
        <v>3</v>
      </c>
      <c r="E290" s="241" t="str">
        <f t="shared" si="24"/>
        <v>Household Annual Income3</v>
      </c>
      <c r="F290" s="86" t="s">
        <v>758</v>
      </c>
      <c r="G290" s="242">
        <v>0.2057064220183486</v>
      </c>
      <c r="H290" s="245">
        <v>96.531212429908322</v>
      </c>
    </row>
    <row r="291" spans="1:8">
      <c r="A291" s="86" t="str">
        <v>rcd_hhdyrinc_104</v>
      </c>
      <c r="B291" s="239">
        <v>290</v>
      </c>
      <c r="C291" s="86" t="s">
        <v>755</v>
      </c>
      <c r="D291" s="241">
        <f>COUNTIF($C$1:$C291,C291)</f>
        <v>4</v>
      </c>
      <c r="E291" s="241" t="str">
        <f t="shared" si="24"/>
        <v>Household Annual Income4</v>
      </c>
      <c r="F291" s="86" t="s">
        <v>759</v>
      </c>
      <c r="G291" s="242">
        <v>0.13753211009174313</v>
      </c>
      <c r="H291" s="245">
        <v>96.766423687487489</v>
      </c>
    </row>
    <row r="292" spans="1:8">
      <c r="A292" s="86" t="str">
        <v>rcd_hhdyrinc_105</v>
      </c>
      <c r="B292" s="239">
        <v>291</v>
      </c>
      <c r="C292" s="86" t="s">
        <v>755</v>
      </c>
      <c r="D292" s="241">
        <f>COUNTIF($C$1:$C292,C292)</f>
        <v>5</v>
      </c>
      <c r="E292" s="241" t="str">
        <f t="shared" si="24"/>
        <v>Household Annual Income5</v>
      </c>
      <c r="F292" s="86" t="s">
        <v>760</v>
      </c>
      <c r="G292" s="242">
        <v>6.4972477064220172E-2</v>
      </c>
      <c r="H292" s="245">
        <v>85.909660614066368</v>
      </c>
    </row>
    <row r="293" spans="1:8">
      <c r="A293" s="86" t="str">
        <v>rcd_hhdyrinc_106</v>
      </c>
      <c r="B293" s="239">
        <v>292</v>
      </c>
      <c r="C293" s="86" t="s">
        <v>755</v>
      </c>
      <c r="D293" s="241">
        <f>COUNTIF($C$1:$C293,C293)</f>
        <v>6</v>
      </c>
      <c r="E293" s="241" t="str">
        <f t="shared" si="24"/>
        <v>Household Annual Income6</v>
      </c>
      <c r="F293" s="86" t="s">
        <v>761</v>
      </c>
      <c r="G293" s="242">
        <v>6.4559633027522947E-2</v>
      </c>
      <c r="H293" s="245">
        <v>66.721550937478</v>
      </c>
    </row>
    <row r="294" spans="1:8">
      <c r="A294" s="86" t="str">
        <v>incmean</v>
      </c>
      <c r="B294" s="239">
        <v>293</v>
      </c>
      <c r="C294" s="86" t="s">
        <v>755</v>
      </c>
      <c r="D294" s="241">
        <f>COUNTIF($C$1:$C294,C294)</f>
        <v>7</v>
      </c>
      <c r="E294" s="241" t="str">
        <f t="shared" si="24"/>
        <v>Household Annual Income7</v>
      </c>
      <c r="F294" s="86" t="s">
        <v>763</v>
      </c>
      <c r="G294" s="242">
        <v>382.69518603853214</v>
      </c>
      <c r="H294" s="245">
        <v>88.546969365416444</v>
      </c>
    </row>
    <row r="295" spans="1:8">
      <c r="A295" s="86" t="str">
        <v>benbase1</v>
      </c>
      <c r="B295" s="239">
        <v>294</v>
      </c>
      <c r="C295" s="86" t="s">
        <v>765</v>
      </c>
      <c r="D295" s="241">
        <f>COUNTIF($C$1:$C295,C295)</f>
        <v>1</v>
      </c>
      <c r="E295" s="241" t="str">
        <f t="shared" si="24"/>
        <v>Benefits1</v>
      </c>
      <c r="F295" s="86" t="s">
        <v>766</v>
      </c>
      <c r="G295" s="242">
        <v>2.5247706422018356E-2</v>
      </c>
      <c r="H295" s="245">
        <v>132.10641825285384</v>
      </c>
    </row>
    <row r="296" spans="1:8">
      <c r="A296" s="86" t="str">
        <v>benbase2</v>
      </c>
      <c r="B296" s="239">
        <v>295</v>
      </c>
      <c r="C296" s="86" t="s">
        <v>765</v>
      </c>
      <c r="D296" s="241">
        <f>COUNTIF($C$1:$C296,C296)</f>
        <v>2</v>
      </c>
      <c r="E296" s="241" t="str">
        <f t="shared" si="24"/>
        <v>Benefits2</v>
      </c>
      <c r="F296" s="86" t="s">
        <v>768</v>
      </c>
      <c r="G296" s="242">
        <v>7.9082568807339465E-3</v>
      </c>
      <c r="H296" s="245">
        <v>111.39796946763707</v>
      </c>
    </row>
    <row r="297" spans="1:8">
      <c r="A297" s="86" t="str">
        <v>benbase3</v>
      </c>
      <c r="B297" s="239">
        <v>296</v>
      </c>
      <c r="C297" s="86" t="s">
        <v>765</v>
      </c>
      <c r="D297" s="241">
        <f>COUNTIF($C$1:$C297,C297)</f>
        <v>3</v>
      </c>
      <c r="E297" s="241" t="str">
        <f t="shared" si="24"/>
        <v>Benefits3</v>
      </c>
      <c r="F297" s="86" t="s">
        <v>770</v>
      </c>
      <c r="G297" s="242">
        <v>0.15562385321100919</v>
      </c>
      <c r="H297" s="245">
        <v>109.67368057102647</v>
      </c>
    </row>
    <row r="298" spans="1:8">
      <c r="A298" s="86" t="str">
        <v>benbase4</v>
      </c>
      <c r="B298" s="239">
        <v>297</v>
      </c>
      <c r="C298" s="86" t="s">
        <v>765</v>
      </c>
      <c r="D298" s="241">
        <f>COUNTIF($C$1:$C298,C298)</f>
        <v>4</v>
      </c>
      <c r="E298" s="241" t="str">
        <f t="shared" si="24"/>
        <v>Benefits4</v>
      </c>
      <c r="F298" s="86" t="s">
        <v>772</v>
      </c>
      <c r="G298" s="242">
        <v>2.6633027522935782E-2</v>
      </c>
      <c r="H298" s="245">
        <v>120.09811417271912</v>
      </c>
    </row>
    <row r="299" spans="1:8">
      <c r="A299" s="86" t="str">
        <v>finsit_savalot</v>
      </c>
      <c r="B299" s="239">
        <v>298</v>
      </c>
      <c r="C299" s="86" t="s">
        <v>774</v>
      </c>
      <c r="D299" s="241">
        <f>COUNTIF($C$1:$C299,C299)</f>
        <v>1</v>
      </c>
      <c r="E299" s="241" t="str">
        <f t="shared" si="24"/>
        <v>Financial Situation1</v>
      </c>
      <c r="F299" s="86" t="s">
        <v>775</v>
      </c>
      <c r="G299" s="242">
        <v>9.8889908256880751E-2</v>
      </c>
      <c r="H299" s="245">
        <v>85.894949155394485</v>
      </c>
    </row>
    <row r="300" spans="1:8">
      <c r="A300" s="86" t="str">
        <v>finsit_savlittle</v>
      </c>
      <c r="B300" s="239">
        <v>299</v>
      </c>
      <c r="C300" s="86" t="s">
        <v>774</v>
      </c>
      <c r="D300" s="241">
        <f>COUNTIF($C$1:$C300,C300)</f>
        <v>2</v>
      </c>
      <c r="E300" s="241" t="str">
        <f t="shared" si="24"/>
        <v>Financial Situation2</v>
      </c>
      <c r="F300" s="86" t="s">
        <v>777</v>
      </c>
      <c r="G300" s="242">
        <v>0.52479816513761479</v>
      </c>
      <c r="H300" s="245">
        <v>98.360648060545202</v>
      </c>
    </row>
    <row r="301" spans="1:8">
      <c r="A301" s="86" t="str">
        <v>finsit_even</v>
      </c>
      <c r="B301" s="239">
        <v>300</v>
      </c>
      <c r="C301" s="86" t="s">
        <v>774</v>
      </c>
      <c r="D301" s="241">
        <f>COUNTIF($C$1:$C301,C301)</f>
        <v>3</v>
      </c>
      <c r="E301" s="241" t="str">
        <f t="shared" si="24"/>
        <v>Financial Situation3</v>
      </c>
      <c r="F301" s="86" t="s">
        <v>779</v>
      </c>
      <c r="G301" s="242">
        <v>0.31639449541284398</v>
      </c>
      <c r="H301" s="245">
        <v>110.32064830862016</v>
      </c>
    </row>
    <row r="302" spans="1:8">
      <c r="A302" s="86" t="str">
        <v>finsit_debt</v>
      </c>
      <c r="B302" s="239">
        <v>301</v>
      </c>
      <c r="C302" s="86" t="s">
        <v>774</v>
      </c>
      <c r="D302" s="241">
        <f>COUNTIF($C$1:$C302,C302)</f>
        <v>4</v>
      </c>
      <c r="E302" s="241" t="str">
        <f t="shared" si="24"/>
        <v>Financial Situation4</v>
      </c>
      <c r="F302" s="86" t="s">
        <v>781</v>
      </c>
      <c r="G302" s="242">
        <v>5.9807339449541294E-2</v>
      </c>
      <c r="H302" s="245">
        <v>92.27593381627959</v>
      </c>
    </row>
    <row r="303" spans="1:8">
      <c r="A303" s="86" t="str">
        <v>smartband</v>
      </c>
      <c r="B303" s="239">
        <v>302</v>
      </c>
      <c r="C303" s="86" t="s">
        <v>783</v>
      </c>
      <c r="D303" s="241">
        <f>COUNTIF($C$1:$C303,C303)</f>
        <v>1</v>
      </c>
      <c r="E303" s="241" t="str">
        <f t="shared" si="24"/>
        <v>Contactless1</v>
      </c>
      <c r="F303" s="86" t="s">
        <v>784</v>
      </c>
      <c r="G303" s="242">
        <v>0.1188532110091743</v>
      </c>
      <c r="H303" s="245">
        <v>89.537740665060227</v>
      </c>
    </row>
    <row r="304" spans="1:8">
      <c r="A304" s="86" t="str">
        <v>cur_contless</v>
      </c>
      <c r="B304" s="239">
        <v>303</v>
      </c>
      <c r="C304" s="86" t="s">
        <v>783</v>
      </c>
      <c r="D304" s="241">
        <f>COUNTIF($C$1:$C304,C304)</f>
        <v>2</v>
      </c>
      <c r="E304" s="241" t="str">
        <f t="shared" si="24"/>
        <v>Contactless2</v>
      </c>
      <c r="F304" s="86" t="s">
        <v>786</v>
      </c>
      <c r="G304" s="242">
        <v>0.58446788990825693</v>
      </c>
      <c r="H304" s="245">
        <v>96.498931567340989</v>
      </c>
    </row>
    <row r="305" spans="1:8">
      <c r="A305" s="86" t="str">
        <v>CDS_1PLUS</v>
      </c>
      <c r="B305" s="239">
        <v>304</v>
      </c>
      <c r="C305" s="86" t="s">
        <v>788</v>
      </c>
      <c r="D305" s="241">
        <f>COUNTIF($C$1:$C305,C305)</f>
        <v>1</v>
      </c>
      <c r="E305" s="241" t="str">
        <f t="shared" si="24"/>
        <v>Credit Cards1</v>
      </c>
      <c r="F305" s="86" t="s">
        <v>789</v>
      </c>
      <c r="G305" s="242">
        <v>0.48483486238532109</v>
      </c>
      <c r="H305" s="245">
        <v>89.634924757191627</v>
      </c>
    </row>
    <row r="306" spans="1:8">
      <c r="A306" s="86" t="str">
        <v>CDS_2PLUS</v>
      </c>
      <c r="B306" s="239">
        <v>305</v>
      </c>
      <c r="C306" s="86" t="s">
        <v>788</v>
      </c>
      <c r="D306" s="241">
        <f>COUNTIF($C$1:$C306,C306)</f>
        <v>2</v>
      </c>
      <c r="E306" s="241" t="str">
        <f t="shared" si="24"/>
        <v>Credit Cards2</v>
      </c>
      <c r="F306" s="86" t="s">
        <v>791</v>
      </c>
      <c r="G306" s="242">
        <v>0.18531192660550458</v>
      </c>
      <c r="H306" s="245">
        <v>82.532812610927721</v>
      </c>
    </row>
    <row r="307" spans="1:8">
      <c r="A307" s="86" t="str">
        <v>CDS_SPE500PLUS</v>
      </c>
      <c r="B307" s="239">
        <v>306</v>
      </c>
      <c r="C307" s="86" t="s">
        <v>788</v>
      </c>
      <c r="D307" s="241">
        <f>COUNTIF($C$1:$C307,C307)</f>
        <v>3</v>
      </c>
      <c r="E307" s="241" t="str">
        <f t="shared" si="24"/>
        <v>Credit Cards3</v>
      </c>
      <c r="F307" s="86" t="s">
        <v>793</v>
      </c>
      <c r="G307" s="242">
        <v>0.10792660550458714</v>
      </c>
      <c r="H307" s="245">
        <v>74.885874577437477</v>
      </c>
    </row>
    <row r="308" spans="1:8">
      <c r="A308" s="86" t="str">
        <v>CDS_USE6T1M</v>
      </c>
      <c r="B308" s="239">
        <v>307</v>
      </c>
      <c r="C308" s="86" t="s">
        <v>788</v>
      </c>
      <c r="D308" s="241">
        <f>COUNTIF($C$1:$C308,C308)</f>
        <v>4</v>
      </c>
      <c r="E308" s="241" t="str">
        <f t="shared" si="24"/>
        <v>Credit Cards4</v>
      </c>
      <c r="F308" s="86" t="s">
        <v>795</v>
      </c>
      <c r="G308" s="242">
        <v>0.16733944954128438</v>
      </c>
      <c r="H308" s="245">
        <v>77.865950750578733</v>
      </c>
    </row>
    <row r="309" spans="1:8">
      <c r="A309" s="86" t="str">
        <v>CDS_REVOL</v>
      </c>
      <c r="B309" s="239">
        <v>308</v>
      </c>
      <c r="C309" s="86" t="s">
        <v>788</v>
      </c>
      <c r="D309" s="241">
        <f>COUNTIF($C$1:$C309,C309)</f>
        <v>5</v>
      </c>
      <c r="E309" s="241" t="str">
        <f t="shared" si="24"/>
        <v>Credit Cards5</v>
      </c>
      <c r="F309" s="86" t="s">
        <v>797</v>
      </c>
      <c r="G309" s="242">
        <v>7.9055045871559634E-2</v>
      </c>
      <c r="H309" s="245">
        <v>96.307841816938563</v>
      </c>
    </row>
    <row r="310" spans="1:8">
      <c r="A310" s="86" t="str">
        <v>CDS_TRANS</v>
      </c>
      <c r="B310" s="239">
        <v>309</v>
      </c>
      <c r="C310" s="86" t="s">
        <v>788</v>
      </c>
      <c r="D310" s="241">
        <f>COUNTIF($C$1:$C310,C310)</f>
        <v>6</v>
      </c>
      <c r="E310" s="241" t="str">
        <f t="shared" si="24"/>
        <v>Credit Cards6</v>
      </c>
      <c r="F310" s="86" t="s">
        <v>799</v>
      </c>
      <c r="G310" s="242">
        <v>0.33563302752293583</v>
      </c>
      <c r="H310" s="245">
        <v>85.484926225537123</v>
      </c>
    </row>
    <row r="311" spans="1:8">
      <c r="A311" s="86" t="str">
        <v>ca_have</v>
      </c>
      <c r="B311" s="239">
        <v>310</v>
      </c>
      <c r="C311" s="86" t="s">
        <v>801</v>
      </c>
      <c r="D311" s="241">
        <f>COUNTIF($C$1:$C311,C311)</f>
        <v>1</v>
      </c>
      <c r="E311" s="241" t="str">
        <f t="shared" si="24"/>
        <v>Current account, Savings and Investments1</v>
      </c>
      <c r="F311" s="86" t="s">
        <v>802</v>
      </c>
      <c r="G311" s="242">
        <v>0.90356880733944966</v>
      </c>
      <c r="H311" s="245">
        <v>100.22059767285576</v>
      </c>
    </row>
    <row r="312" spans="1:8">
      <c r="A312" s="86" t="str">
        <v>sv_have</v>
      </c>
      <c r="B312" s="239">
        <v>311</v>
      </c>
      <c r="C312" s="86" t="s">
        <v>801</v>
      </c>
      <c r="D312" s="241">
        <f>COUNTIF($C$1:$C312,C312)</f>
        <v>2</v>
      </c>
      <c r="E312" s="241" t="str">
        <f t="shared" si="24"/>
        <v>Current account, Savings and Investments2</v>
      </c>
      <c r="F312" s="86" t="s">
        <v>804</v>
      </c>
      <c r="G312" s="242">
        <v>0.54028440366972474</v>
      </c>
      <c r="H312" s="245">
        <v>92.536365441270178</v>
      </c>
    </row>
    <row r="313" spans="1:8">
      <c r="A313" s="86" t="str">
        <v>unreg_have</v>
      </c>
      <c r="B313" s="239">
        <v>312</v>
      </c>
      <c r="C313" s="86" t="s">
        <v>801</v>
      </c>
      <c r="D313" s="241">
        <f>COUNTIF($C$1:$C313,C313)</f>
        <v>3</v>
      </c>
      <c r="E313" s="241" t="str">
        <f t="shared" si="24"/>
        <v>Current account, Savings and Investments3</v>
      </c>
      <c r="F313" s="86" t="s">
        <v>806</v>
      </c>
      <c r="G313" s="242">
        <v>0.85500917431192658</v>
      </c>
      <c r="H313" s="245">
        <v>99.764699072267049</v>
      </c>
    </row>
    <row r="314" spans="1:8">
      <c r="A314" s="86" t="str">
        <v>reg_have</v>
      </c>
      <c r="B314" s="239">
        <v>313</v>
      </c>
      <c r="C314" s="86" t="s">
        <v>801</v>
      </c>
      <c r="D314" s="241">
        <f>COUNTIF($C$1:$C314,C314)</f>
        <v>4</v>
      </c>
      <c r="E314" s="241" t="str">
        <f t="shared" si="24"/>
        <v>Current account, Savings and Investments4</v>
      </c>
      <c r="F314" s="86" t="s">
        <v>808</v>
      </c>
      <c r="G314" s="242">
        <v>0.6112385321100916</v>
      </c>
      <c r="H314" s="245">
        <v>98.051080307925503</v>
      </c>
    </row>
    <row r="315" spans="1:8">
      <c r="A315" s="86" t="str">
        <v>SAV_INSTANT</v>
      </c>
      <c r="B315" s="239">
        <v>314</v>
      </c>
      <c r="C315" s="86" t="s">
        <v>801</v>
      </c>
      <c r="D315" s="241">
        <f>COUNTIF($C$1:$C315,C315)</f>
        <v>5</v>
      </c>
      <c r="E315" s="241" t="str">
        <f t="shared" si="24"/>
        <v>Current account, Savings and Investments5</v>
      </c>
      <c r="F315" s="86" t="s">
        <v>810</v>
      </c>
      <c r="G315" s="242">
        <v>0.40733944954128432</v>
      </c>
      <c r="H315" s="245">
        <v>93.495809586699338</v>
      </c>
    </row>
    <row r="316" spans="1:8">
      <c r="A316" s="86" t="str">
        <v>SAV_CASHISA</v>
      </c>
      <c r="B316" s="239">
        <v>315</v>
      </c>
      <c r="C316" s="86" t="s">
        <v>801</v>
      </c>
      <c r="D316" s="241">
        <f>COUNTIF($C$1:$C316,C316)</f>
        <v>6</v>
      </c>
      <c r="E316" s="241" t="str">
        <f t="shared" si="24"/>
        <v>Current account, Savings and Investments6</v>
      </c>
      <c r="F316" s="86" t="s">
        <v>812</v>
      </c>
      <c r="G316" s="242">
        <v>0.25987155963302755</v>
      </c>
      <c r="H316" s="245">
        <v>93.465350701467159</v>
      </c>
    </row>
    <row r="317" spans="1:8">
      <c r="A317" s="86" t="str">
        <v>INV_SHARESISA</v>
      </c>
      <c r="B317" s="239">
        <v>316</v>
      </c>
      <c r="C317" s="86" t="s">
        <v>801</v>
      </c>
      <c r="D317" s="241">
        <f>COUNTIF($C$1:$C317,C317)</f>
        <v>7</v>
      </c>
      <c r="E317" s="241" t="str">
        <f t="shared" si="24"/>
        <v>Current account, Savings and Investments7</v>
      </c>
      <c r="F317" s="86" t="s">
        <v>814</v>
      </c>
      <c r="G317" s="242">
        <v>8.1229357798165133E-2</v>
      </c>
      <c r="H317" s="245">
        <v>74.517192840154507</v>
      </c>
    </row>
    <row r="318" spans="1:8">
      <c r="A318" s="86" t="str">
        <v>INV_UNITTRUST</v>
      </c>
      <c r="B318" s="239">
        <v>317</v>
      </c>
      <c r="C318" s="86" t="s">
        <v>801</v>
      </c>
      <c r="D318" s="241">
        <f>COUNTIF($C$1:$C318,C318)</f>
        <v>8</v>
      </c>
      <c r="E318" s="241" t="str">
        <f t="shared" si="24"/>
        <v>Current account, Savings and Investments8</v>
      </c>
      <c r="F318" s="86" t="s">
        <v>816</v>
      </c>
      <c r="G318" s="242">
        <v>9.880733944954128E-3</v>
      </c>
      <c r="H318" s="245">
        <v>67.446428656284937</v>
      </c>
    </row>
    <row r="319" spans="1:8">
      <c r="A319" s="86" t="str">
        <v>INV_SHARES</v>
      </c>
      <c r="B319" s="239">
        <v>318</v>
      </c>
      <c r="C319" s="86" t="s">
        <v>801</v>
      </c>
      <c r="D319" s="241">
        <f>COUNTIF($C$1:$C319,C319)</f>
        <v>9</v>
      </c>
      <c r="E319" s="241" t="str">
        <f t="shared" si="24"/>
        <v>Current account, Savings and Investments9</v>
      </c>
      <c r="F319" s="86" t="s">
        <v>818</v>
      </c>
      <c r="G319" s="242">
        <v>7.5284403669724761E-2</v>
      </c>
      <c r="H319" s="245">
        <v>74.394511728657662</v>
      </c>
    </row>
    <row r="320" spans="1:8">
      <c r="A320" s="86" t="str">
        <v>INV_BONDS</v>
      </c>
      <c r="B320" s="239">
        <v>319</v>
      </c>
      <c r="C320" s="86" t="s">
        <v>801</v>
      </c>
      <c r="D320" s="241">
        <f>COUNTIF($C$1:$C320,C320)</f>
        <v>10</v>
      </c>
      <c r="E320" s="241" t="str">
        <f t="shared" si="24"/>
        <v>Current account, Savings and Investments10</v>
      </c>
      <c r="F320" s="86" t="s">
        <v>820</v>
      </c>
      <c r="G320" s="242">
        <v>2.1596330275229357E-2</v>
      </c>
      <c r="H320" s="245">
        <v>78.685636840269368</v>
      </c>
    </row>
    <row r="321" spans="1:8">
      <c r="A321" s="86" t="str">
        <v>SAV_NATSAV</v>
      </c>
      <c r="B321" s="239">
        <v>320</v>
      </c>
      <c r="C321" s="86" t="s">
        <v>801</v>
      </c>
      <c r="D321" s="241">
        <f>COUNTIF($C$1:$C321,C321)</f>
        <v>11</v>
      </c>
      <c r="E321" s="241" t="str">
        <f t="shared" si="24"/>
        <v>Current account, Savings and Investments11</v>
      </c>
      <c r="F321" s="86" t="s">
        <v>822</v>
      </c>
      <c r="G321" s="242">
        <v>0.16386238532110092</v>
      </c>
      <c r="H321" s="245">
        <v>83.351358127174194</v>
      </c>
    </row>
    <row r="322" spans="1:8">
      <c r="A322" s="86" t="str">
        <v>INV_ANY</v>
      </c>
      <c r="B322" s="239">
        <v>321</v>
      </c>
      <c r="C322" s="86" t="s">
        <v>801</v>
      </c>
      <c r="D322" s="241">
        <f>COUNTIF($C$1:$C322,C322)</f>
        <v>12</v>
      </c>
      <c r="E322" s="241" t="str">
        <f t="shared" si="24"/>
        <v>Current account, Savings and Investments12</v>
      </c>
      <c r="F322" s="86" t="s">
        <v>824</v>
      </c>
      <c r="G322" s="242">
        <v>0.16742201834862383</v>
      </c>
      <c r="H322" s="245">
        <v>76.9213720208258</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4.7587155963302756E-2</v>
      </c>
      <c r="H323" s="245">
        <v>69.850850260481579</v>
      </c>
    </row>
    <row r="324" spans="1:8">
      <c r="A324" s="86" t="str">
        <v>SAV_VALA</v>
      </c>
      <c r="B324" s="239">
        <v>323</v>
      </c>
      <c r="C324" s="86" t="s">
        <v>801</v>
      </c>
      <c r="D324" s="241">
        <f>COUNTIF($C$1:$C324,C324)</f>
        <v>14</v>
      </c>
      <c r="E324" s="241" t="str">
        <f t="shared" si="25"/>
        <v>Current account, Savings and Investments14</v>
      </c>
      <c r="F324" s="86" t="s">
        <v>828</v>
      </c>
      <c r="G324" s="242">
        <v>0.13644036697247708</v>
      </c>
      <c r="H324" s="245">
        <v>104.26757228154197</v>
      </c>
    </row>
    <row r="325" spans="1:8">
      <c r="A325" s="86" t="str">
        <v>SAV_VAL3</v>
      </c>
      <c r="B325" s="239">
        <v>324</v>
      </c>
      <c r="C325" s="86" t="s">
        <v>801</v>
      </c>
      <c r="D325" s="241">
        <f>COUNTIF($C$1:$C325,C325)</f>
        <v>15</v>
      </c>
      <c r="E325" s="241" t="str">
        <f t="shared" si="25"/>
        <v>Current account, Savings and Investments15</v>
      </c>
      <c r="F325" s="86" t="s">
        <v>830</v>
      </c>
      <c r="G325" s="242">
        <v>0.10576146788990826</v>
      </c>
      <c r="H325" s="245">
        <v>100.21149238079916</v>
      </c>
    </row>
    <row r="326" spans="1:8">
      <c r="A326" s="86" t="str">
        <v>SAV_VAL4</v>
      </c>
      <c r="B326" s="239">
        <v>325</v>
      </c>
      <c r="C326" s="86" t="s">
        <v>801</v>
      </c>
      <c r="D326" s="241">
        <f>COUNTIF($C$1:$C326,C326)</f>
        <v>16</v>
      </c>
      <c r="E326" s="241" t="str">
        <f t="shared" si="25"/>
        <v>Current account, Savings and Investments16</v>
      </c>
      <c r="F326" s="86" t="s">
        <v>832</v>
      </c>
      <c r="G326" s="242">
        <v>0.12042201834862386</v>
      </c>
      <c r="H326" s="245">
        <v>93.848021192504845</v>
      </c>
    </row>
    <row r="327" spans="1:8">
      <c r="A327" s="86" t="str">
        <v>SAV_VALC</v>
      </c>
      <c r="B327" s="239">
        <v>326</v>
      </c>
      <c r="C327" s="86" t="s">
        <v>801</v>
      </c>
      <c r="D327" s="241">
        <f>COUNTIF($C$1:$C327,C327)</f>
        <v>17</v>
      </c>
      <c r="E327" s="241" t="str">
        <f t="shared" si="25"/>
        <v>Current account, Savings and Investments17</v>
      </c>
      <c r="F327" s="86" t="s">
        <v>834</v>
      </c>
      <c r="G327" s="242">
        <v>0.17755963302752292</v>
      </c>
      <c r="H327" s="245">
        <v>81.067765053307568</v>
      </c>
    </row>
    <row r="328" spans="1:8">
      <c r="A328" s="86" t="str">
        <v>LOA_HAS</v>
      </c>
      <c r="B328" s="239">
        <v>327</v>
      </c>
      <c r="C328" s="86" t="s">
        <v>836</v>
      </c>
      <c r="D328" s="241">
        <f>COUNTIF($C$1:$C328,C328)</f>
        <v>1</v>
      </c>
      <c r="E328" s="241" t="str">
        <f t="shared" si="25"/>
        <v>Loans1</v>
      </c>
      <c r="F328" s="86" t="s">
        <v>837</v>
      </c>
      <c r="G328" s="242">
        <v>0.12179816513761468</v>
      </c>
      <c r="H328" s="245">
        <v>97.698259601620734</v>
      </c>
    </row>
    <row r="329" spans="1:8">
      <c r="A329" s="86" t="str">
        <v>LOA_UNS</v>
      </c>
      <c r="B329" s="239">
        <v>328</v>
      </c>
      <c r="C329" s="86" t="s">
        <v>836</v>
      </c>
      <c r="D329" s="241">
        <f>COUNTIF($C$1:$C329,C329)</f>
        <v>2</v>
      </c>
      <c r="E329" s="241" t="str">
        <f t="shared" si="25"/>
        <v>Loans2</v>
      </c>
      <c r="F329" s="86" t="s">
        <v>839</v>
      </c>
      <c r="G329" s="242">
        <v>6.7018348623853211E-2</v>
      </c>
      <c r="H329" s="245">
        <v>99.926571502618714</v>
      </c>
    </row>
    <row r="330" spans="1:8">
      <c r="A330" s="86" t="str">
        <v>LOA_2PLUS</v>
      </c>
      <c r="B330" s="239">
        <v>329</v>
      </c>
      <c r="C330" s="86" t="s">
        <v>836</v>
      </c>
      <c r="D330" s="241">
        <f>COUNTIF($C$1:$C330,C330)</f>
        <v>3</v>
      </c>
      <c r="E330" s="241" t="str">
        <f t="shared" si="25"/>
        <v>Loans3</v>
      </c>
      <c r="F330" s="86" t="s">
        <v>841</v>
      </c>
      <c r="G330" s="242">
        <v>2.4376146788990825E-2</v>
      </c>
      <c r="H330" s="245">
        <v>96.144539969944134</v>
      </c>
    </row>
    <row r="331" spans="1:8">
      <c r="A331" s="86" t="str">
        <v>UNSECGT15K</v>
      </c>
      <c r="B331" s="239">
        <v>330</v>
      </c>
      <c r="C331" s="86" t="s">
        <v>836</v>
      </c>
      <c r="D331" s="241">
        <f>COUNTIF($C$1:$C331,C331)</f>
        <v>4</v>
      </c>
      <c r="E331" s="241" t="str">
        <f t="shared" si="25"/>
        <v>Loans4</v>
      </c>
      <c r="F331" s="86" t="s">
        <v>843</v>
      </c>
      <c r="G331" s="242">
        <v>1.1036697247706423E-2</v>
      </c>
      <c r="H331" s="245">
        <v>91.562668195668948</v>
      </c>
    </row>
    <row r="332" spans="1:8">
      <c r="A332" s="86" t="str">
        <v>PHLTH</v>
      </c>
      <c r="B332" s="239">
        <v>331</v>
      </c>
      <c r="C332" s="86" t="s">
        <v>845</v>
      </c>
      <c r="D332" s="241">
        <f>COUNTIF($C$1:$C332,C332)</f>
        <v>1</v>
      </c>
      <c r="E332" s="241" t="str">
        <f t="shared" si="25"/>
        <v>Insurance and Pensions1</v>
      </c>
      <c r="F332" s="86" t="s">
        <v>846</v>
      </c>
      <c r="G332" s="242">
        <v>3.5284403669724775E-2</v>
      </c>
      <c r="H332" s="245">
        <v>80.893796708708194</v>
      </c>
    </row>
    <row r="333" spans="1:8">
      <c r="A333" s="86" t="str">
        <v>CHLTH</v>
      </c>
      <c r="B333" s="239">
        <v>332</v>
      </c>
      <c r="C333" s="86" t="s">
        <v>845</v>
      </c>
      <c r="D333" s="241">
        <f>COUNTIF($C$1:$C333,C333)</f>
        <v>2</v>
      </c>
      <c r="E333" s="241" t="str">
        <f t="shared" si="25"/>
        <v>Insurance and Pensions2</v>
      </c>
      <c r="F333" s="86" t="s">
        <v>848</v>
      </c>
      <c r="G333" s="242">
        <v>3.6155963302752295E-2</v>
      </c>
      <c r="H333" s="245">
        <v>82.066132721875434</v>
      </c>
    </row>
    <row r="334" spans="1:8">
      <c r="A334" s="86" t="str">
        <v>LIF_ASSUR</v>
      </c>
      <c r="B334" s="239">
        <v>333</v>
      </c>
      <c r="C334" s="86" t="s">
        <v>845</v>
      </c>
      <c r="D334" s="241">
        <f>COUNTIF($C$1:$C334,C334)</f>
        <v>3</v>
      </c>
      <c r="E334" s="241" t="str">
        <f t="shared" si="25"/>
        <v>Insurance and Pensions3</v>
      </c>
      <c r="F334" s="86" t="s">
        <v>850</v>
      </c>
      <c r="G334" s="242">
        <v>0.34644036697247699</v>
      </c>
      <c r="H334" s="245">
        <v>101.15953286516508</v>
      </c>
    </row>
    <row r="335" spans="1:8">
      <c r="A335" s="86" t="str">
        <v>LIF_PROTECT</v>
      </c>
      <c r="B335" s="239">
        <v>334</v>
      </c>
      <c r="C335" s="86" t="s">
        <v>845</v>
      </c>
      <c r="D335" s="241">
        <f>COUNTIF($C$1:$C335,C335)</f>
        <v>4</v>
      </c>
      <c r="E335" s="241" t="str">
        <f t="shared" si="25"/>
        <v>Insurance and Pensions4</v>
      </c>
      <c r="F335" s="86" t="s">
        <v>852</v>
      </c>
      <c r="G335" s="242">
        <v>0.24633944954128439</v>
      </c>
      <c r="H335" s="245">
        <v>102.68619653647504</v>
      </c>
    </row>
    <row r="336" spans="1:8">
      <c r="A336" s="86" t="str">
        <v>PEN_CO</v>
      </c>
      <c r="B336" s="239">
        <v>335</v>
      </c>
      <c r="C336" s="86" t="s">
        <v>845</v>
      </c>
      <c r="D336" s="241">
        <f>COUNTIF($C$1:$C336,C336)</f>
        <v>5</v>
      </c>
      <c r="E336" s="241" t="str">
        <f t="shared" si="25"/>
        <v>Insurance and Pensions5</v>
      </c>
      <c r="F336" s="86" t="s">
        <v>854</v>
      </c>
      <c r="G336" s="242">
        <v>0.34268807339449536</v>
      </c>
      <c r="H336" s="245">
        <v>100.50662697378552</v>
      </c>
    </row>
    <row r="337" spans="1:8">
      <c r="A337" s="86" t="str">
        <v>PEN_PERS</v>
      </c>
      <c r="B337" s="239">
        <v>336</v>
      </c>
      <c r="C337" s="86" t="s">
        <v>845</v>
      </c>
      <c r="D337" s="241">
        <f>COUNTIF($C$1:$C337,C337)</f>
        <v>6</v>
      </c>
      <c r="E337" s="241" t="str">
        <f t="shared" si="25"/>
        <v>Insurance and Pensions6</v>
      </c>
      <c r="F337" s="86" t="s">
        <v>856</v>
      </c>
      <c r="G337" s="242">
        <v>5.5357798165137605E-2</v>
      </c>
      <c r="H337" s="245">
        <v>88.826040822683822</v>
      </c>
    </row>
    <row r="338" spans="1:8">
      <c r="A338" s="86" t="str">
        <v>PEN_OTHER</v>
      </c>
      <c r="B338" s="239">
        <v>337</v>
      </c>
      <c r="C338" s="86" t="s">
        <v>845</v>
      </c>
      <c r="D338" s="241">
        <f>COUNTIF($C$1:$C338,C338)</f>
        <v>7</v>
      </c>
      <c r="E338" s="241" t="str">
        <f t="shared" si="25"/>
        <v>Insurance and Pensions7</v>
      </c>
      <c r="F338" s="86" t="s">
        <v>858</v>
      </c>
      <c r="G338" s="242">
        <v>0.16450458715596331</v>
      </c>
      <c r="H338" s="245">
        <v>87.599980911275949</v>
      </c>
    </row>
    <row r="339" spans="1:8">
      <c r="A339" s="86" t="str">
        <v>banktool</v>
      </c>
      <c r="B339" s="239">
        <v>338</v>
      </c>
      <c r="C339" s="86" t="s">
        <v>860</v>
      </c>
      <c r="D339" s="241">
        <f>COUNTIF($C$1:$C339,C339)</f>
        <v>1</v>
      </c>
      <c r="E339" s="241" t="str">
        <f t="shared" si="25"/>
        <v>FinTech1</v>
      </c>
      <c r="F339" s="86" t="s">
        <v>861</v>
      </c>
      <c r="G339" s="242">
        <v>5.0256880733944957E-2</v>
      </c>
      <c r="H339" s="245">
        <v>90.854707068575465</v>
      </c>
    </row>
    <row r="340" spans="1:8">
      <c r="A340" s="86" t="str">
        <v>mmgttool</v>
      </c>
      <c r="B340" s="239">
        <v>339</v>
      </c>
      <c r="C340" s="86" t="s">
        <v>860</v>
      </c>
      <c r="D340" s="241">
        <f>COUNTIF($C$1:$C340,C340)</f>
        <v>2</v>
      </c>
      <c r="E340" s="241" t="str">
        <f t="shared" si="25"/>
        <v>FinTech2</v>
      </c>
      <c r="F340" s="86" t="s">
        <v>863</v>
      </c>
      <c r="G340" s="242">
        <v>4.3357798165137622E-2</v>
      </c>
      <c r="H340" s="245">
        <v>92.863702072409112</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0.39652293577981645</v>
      </c>
      <c r="H341" s="245">
        <v>102.68564107334197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0.38085321100917435</v>
      </c>
      <c r="H342" s="245">
        <v>98.064508003816911</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0.11440366972477066</v>
      </c>
      <c r="H343" s="245">
        <v>96.627795357602665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5.1825688073394501E-2</v>
      </c>
      <c r="H344" s="245">
        <v>102.31644716930313</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5.6275229357798162E-2</v>
      </c>
      <c r="H345" s="245">
        <v>99.675835519515971</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0.14940366972477065</v>
      </c>
      <c r="H346" s="245">
        <v>105.20544173764186</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0.37688073394495414</v>
      </c>
      <c r="H347" s="245">
        <v>97.456074504896534</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0.20360550458715601</v>
      </c>
      <c r="H348" s="245">
        <v>96.781125819154923</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8.9633027522935796E-2</v>
      </c>
      <c r="H349" s="245">
        <v>108.38978474779528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0.18022018348623856</v>
      </c>
      <c r="H350" s="245">
        <v>101.27054498736356</v>
      </c>
    </row>
    <row r="351" spans="1:8">
      <c r="A351" s="86" t="str">
        <v>reg_fac</v>
      </c>
      <c r="B351" s="239">
        <v>350</v>
      </c>
      <c r="C351" s="86" t="s">
        <v>883</v>
      </c>
      <c r="D351" s="241">
        <f>COUNTIF($C$1:$C351,C351)</f>
        <v>1</v>
      </c>
      <c r="E351" s="241" t="str">
        <f t="shared" si="25"/>
        <v>Arrange mortgage (% of all people with a mortgage)1</v>
      </c>
      <c r="F351" s="86" t="s">
        <v>867</v>
      </c>
      <c r="G351" s="242">
        <v>0.64566972477064211</v>
      </c>
      <c r="H351" s="245">
        <v>105.84878786815824</v>
      </c>
    </row>
    <row r="352" spans="1:8">
      <c r="A352" s="86" t="str">
        <v>reg_net</v>
      </c>
      <c r="B352" s="239">
        <v>351</v>
      </c>
      <c r="C352" s="86" t="s">
        <v>883</v>
      </c>
      <c r="D352" s="241">
        <f>COUNTIF($C$1:$C352,C352)</f>
        <v>2</v>
      </c>
      <c r="E352" s="241" t="str">
        <f t="shared" si="25"/>
        <v>Arrange mortgage (% of all people with a mortgage)2</v>
      </c>
      <c r="F352" s="86" t="s">
        <v>869</v>
      </c>
      <c r="G352" s="242">
        <v>9.2633027522935799E-2</v>
      </c>
      <c r="H352" s="245">
        <v>89.803901336200781</v>
      </c>
    </row>
    <row r="353" spans="1:8">
      <c r="A353" s="86" t="str">
        <v>reg_pho</v>
      </c>
      <c r="B353" s="239">
        <v>352</v>
      </c>
      <c r="C353" s="86" t="s">
        <v>883</v>
      </c>
      <c r="D353" s="241">
        <f>COUNTIF($C$1:$C353,C353)</f>
        <v>3</v>
      </c>
      <c r="E353" s="241" t="str">
        <f t="shared" si="25"/>
        <v>Arrange mortgage (% of all people with a mortgage)3</v>
      </c>
      <c r="F353" s="86" t="s">
        <v>871</v>
      </c>
      <c r="G353" s="242">
        <v>0.17110091743119268</v>
      </c>
      <c r="H353" s="245">
        <v>90.730091228862022</v>
      </c>
    </row>
    <row r="354" spans="1:8">
      <c r="A354" s="86" t="str">
        <v>reg_pst</v>
      </c>
      <c r="B354" s="239">
        <v>353</v>
      </c>
      <c r="C354" s="86" t="s">
        <v>883</v>
      </c>
      <c r="D354" s="241">
        <f>COUNTIF($C$1:$C354,C354)</f>
        <v>4</v>
      </c>
      <c r="E354" s="241" t="str">
        <f t="shared" si="25"/>
        <v>Arrange mortgage (% of all people with a mortgage)4</v>
      </c>
      <c r="F354" s="86" t="s">
        <v>873</v>
      </c>
      <c r="G354" s="242">
        <v>5.2825688073394488E-2</v>
      </c>
      <c r="H354" s="245">
        <v>89.262091210885245</v>
      </c>
    </row>
    <row r="355" spans="1:8">
      <c r="A355" s="86" t="str">
        <v>reg_pcs</v>
      </c>
      <c r="B355" s="239">
        <v>354</v>
      </c>
      <c r="C355" s="86" t="s">
        <v>883</v>
      </c>
      <c r="D355" s="241">
        <f>COUNTIF($C$1:$C355,C355)</f>
        <v>5</v>
      </c>
      <c r="E355" s="241" t="str">
        <f t="shared" si="25"/>
        <v>Arrange mortgage (% of all people with a mortgage)5</v>
      </c>
      <c r="F355" s="86" t="s">
        <v>875</v>
      </c>
      <c r="G355" s="242">
        <v>8.9082568807339474E-3</v>
      </c>
      <c r="H355" s="245">
        <v>94.816646810950246</v>
      </c>
    </row>
    <row r="356" spans="1:8">
      <c r="A356" s="86" t="str">
        <v>reg_ifa</v>
      </c>
      <c r="B356" s="239">
        <v>355</v>
      </c>
      <c r="C356" s="86" t="s">
        <v>883</v>
      </c>
      <c r="D356" s="241">
        <f>COUNTIF($C$1:$C356,C356)</f>
        <v>6</v>
      </c>
      <c r="E356" s="241" t="str">
        <f t="shared" si="25"/>
        <v>Arrange mortgage (% of all people with a mortgage)6</v>
      </c>
      <c r="F356" s="86" t="s">
        <v>889</v>
      </c>
      <c r="G356" s="242">
        <v>2.8853211009174318E-2</v>
      </c>
      <c r="H356" s="245">
        <v>96.786575866340044</v>
      </c>
    </row>
    <row r="357" spans="1:8">
      <c r="A357" s="86" t="str">
        <v>manca_branch</v>
      </c>
      <c r="B357" s="239">
        <v>356</v>
      </c>
      <c r="C357" s="86" t="s">
        <v>891</v>
      </c>
      <c r="D357" s="241">
        <f>COUNTIF($C$1:$C357,C357)</f>
        <v>1</v>
      </c>
      <c r="E357" s="241" t="str">
        <f t="shared" si="25"/>
        <v>Manage current account1</v>
      </c>
      <c r="F357" s="86" t="s">
        <v>892</v>
      </c>
      <c r="G357" s="242">
        <v>0.58352293577981651</v>
      </c>
      <c r="H357" s="245">
        <v>102.04220832793381</v>
      </c>
    </row>
    <row r="358" spans="1:8">
      <c r="A358" s="86" t="str">
        <v>manca_net</v>
      </c>
      <c r="B358" s="239">
        <v>357</v>
      </c>
      <c r="C358" s="86" t="s">
        <v>891</v>
      </c>
      <c r="D358" s="241">
        <f>COUNTIF($C$1:$C358,C358)</f>
        <v>2</v>
      </c>
      <c r="E358" s="241" t="str">
        <f t="shared" si="25"/>
        <v>Manage current account2</v>
      </c>
      <c r="F358" s="86" t="s">
        <v>869</v>
      </c>
      <c r="G358" s="242">
        <v>0.55831192660550455</v>
      </c>
      <c r="H358" s="245">
        <v>94.05840019441996</v>
      </c>
    </row>
    <row r="359" spans="1:8">
      <c r="A359" s="86" t="str">
        <v>manca_mobnet</v>
      </c>
      <c r="B359" s="239">
        <v>358</v>
      </c>
      <c r="C359" s="86" t="s">
        <v>891</v>
      </c>
      <c r="D359" s="241">
        <f>COUNTIF($C$1:$C359,C359)</f>
        <v>3</v>
      </c>
      <c r="E359" s="241" t="str">
        <f t="shared" si="25"/>
        <v>Manage current account3</v>
      </c>
      <c r="F359" s="86" t="s">
        <v>895</v>
      </c>
      <c r="G359" s="242">
        <v>0.36416513761467895</v>
      </c>
      <c r="H359" s="245">
        <v>96.270932070246417</v>
      </c>
    </row>
    <row r="360" spans="1:8">
      <c r="A360" s="86" t="str">
        <v>manca_fixnet</v>
      </c>
      <c r="B360" s="239">
        <v>359</v>
      </c>
      <c r="C360" s="86" t="s">
        <v>891</v>
      </c>
      <c r="D360" s="241">
        <f>COUNTIF($C$1:$C360,C360)</f>
        <v>4</v>
      </c>
      <c r="E360" s="241" t="str">
        <f t="shared" si="25"/>
        <v>Manage current account4</v>
      </c>
      <c r="F360" s="86" t="s">
        <v>897</v>
      </c>
      <c r="G360" s="242">
        <v>0.36568807339449538</v>
      </c>
      <c r="H360" s="245">
        <v>89.705825692045622</v>
      </c>
    </row>
    <row r="361" spans="1:8">
      <c r="A361" s="86" t="str">
        <v>manca_pho</v>
      </c>
      <c r="B361" s="239">
        <v>360</v>
      </c>
      <c r="C361" s="86" t="s">
        <v>891</v>
      </c>
      <c r="D361" s="241">
        <f>COUNTIF($C$1:$C361,C361)</f>
        <v>5</v>
      </c>
      <c r="E361" s="241" t="str">
        <f t="shared" si="25"/>
        <v>Manage current account5</v>
      </c>
      <c r="F361" s="86" t="s">
        <v>871</v>
      </c>
      <c r="G361" s="242">
        <v>6.4266055045871559E-2</v>
      </c>
      <c r="H361" s="245">
        <v>91.88774842827651</v>
      </c>
    </row>
    <row r="362" spans="1:8">
      <c r="A362" s="86" t="str">
        <v>manca_pst</v>
      </c>
      <c r="B362" s="239">
        <v>361</v>
      </c>
      <c r="C362" s="86" t="s">
        <v>891</v>
      </c>
      <c r="D362" s="241">
        <f>COUNTIF($C$1:$C362,C362)</f>
        <v>6</v>
      </c>
      <c r="E362" s="241" t="str">
        <f t="shared" si="25"/>
        <v>Manage current account6</v>
      </c>
      <c r="F362" s="86" t="s">
        <v>873</v>
      </c>
      <c r="G362" s="242">
        <v>0.26826605504587153</v>
      </c>
      <c r="H362" s="245">
        <v>106.21104531753629</v>
      </c>
    </row>
    <row r="363" spans="1:8">
      <c r="A363" s="86" t="str">
        <v>mansv_branch</v>
      </c>
      <c r="B363" s="239">
        <v>362</v>
      </c>
      <c r="C363" s="86" t="s">
        <v>901</v>
      </c>
      <c r="D363" s="241">
        <f>COUNTIF($C$1:$C363,C363)</f>
        <v>1</v>
      </c>
      <c r="E363" s="241" t="str">
        <f t="shared" si="25"/>
        <v>Manage savings account1</v>
      </c>
      <c r="F363" s="86" t="s">
        <v>892</v>
      </c>
      <c r="G363" s="242">
        <v>0.18010091743119266</v>
      </c>
      <c r="H363" s="245">
        <v>100.24331662741115</v>
      </c>
    </row>
    <row r="364" spans="1:8">
      <c r="A364" s="86" t="str">
        <v>mansv_net</v>
      </c>
      <c r="B364" s="239">
        <v>363</v>
      </c>
      <c r="C364" s="86" t="s">
        <v>901</v>
      </c>
      <c r="D364" s="241">
        <f>COUNTIF($C$1:$C364,C364)</f>
        <v>2</v>
      </c>
      <c r="E364" s="241" t="str">
        <f t="shared" si="25"/>
        <v>Manage savings account2</v>
      </c>
      <c r="F364" s="86" t="s">
        <v>869</v>
      </c>
      <c r="G364" s="242">
        <v>0.31057798165137612</v>
      </c>
      <c r="H364" s="245">
        <v>88.186557089780777</v>
      </c>
    </row>
    <row r="365" spans="1:8">
      <c r="A365" s="86" t="str">
        <v>mansv_mobnet</v>
      </c>
      <c r="B365" s="239">
        <v>364</v>
      </c>
      <c r="C365" s="86" t="s">
        <v>901</v>
      </c>
      <c r="D365" s="241">
        <f>COUNTIF($C$1:$C365,C365)</f>
        <v>3</v>
      </c>
      <c r="E365" s="241" t="str">
        <f t="shared" si="25"/>
        <v>Manage savings account3</v>
      </c>
      <c r="F365" s="86" t="s">
        <v>895</v>
      </c>
      <c r="G365" s="242">
        <v>0.17693577981651373</v>
      </c>
      <c r="H365" s="245">
        <v>91.1535373805159</v>
      </c>
    </row>
    <row r="366" spans="1:8">
      <c r="A366" s="86" t="str">
        <v>mansv_fixnet</v>
      </c>
      <c r="B366" s="239">
        <v>365</v>
      </c>
      <c r="C366" s="86" t="s">
        <v>901</v>
      </c>
      <c r="D366" s="241">
        <f>COUNTIF($C$1:$C366,C366)</f>
        <v>4</v>
      </c>
      <c r="E366" s="241" t="str">
        <f t="shared" si="25"/>
        <v>Manage savings account4</v>
      </c>
      <c r="F366" s="86" t="s">
        <v>897</v>
      </c>
      <c r="G366" s="242">
        <v>0.18253211009174314</v>
      </c>
      <c r="H366" s="245">
        <v>84.489958327059384</v>
      </c>
    </row>
    <row r="367" spans="1:8">
      <c r="A367" s="86" t="str">
        <v>mansv_pho</v>
      </c>
      <c r="B367" s="239">
        <v>366</v>
      </c>
      <c r="C367" s="86" t="s">
        <v>901</v>
      </c>
      <c r="D367" s="241">
        <f>COUNTIF($C$1:$C367,C367)</f>
        <v>5</v>
      </c>
      <c r="E367" s="241" t="str">
        <f t="shared" si="25"/>
        <v>Manage savings account5</v>
      </c>
      <c r="F367" s="86" t="s">
        <v>871</v>
      </c>
      <c r="G367" s="242">
        <v>7.7559633027522931E-2</v>
      </c>
      <c r="H367" s="245">
        <v>95.970706711816192</v>
      </c>
    </row>
    <row r="368" spans="1:8">
      <c r="A368" s="86" t="str">
        <v>mansv_pst</v>
      </c>
      <c r="B368" s="239">
        <v>367</v>
      </c>
      <c r="C368" s="86" t="s">
        <v>901</v>
      </c>
      <c r="D368" s="241">
        <f>COUNTIF($C$1:$C368,C368)</f>
        <v>6</v>
      </c>
      <c r="E368" s="241" t="str">
        <f t="shared" si="25"/>
        <v>Manage savings account6</v>
      </c>
      <c r="F368" s="86" t="s">
        <v>873</v>
      </c>
      <c r="G368" s="242">
        <v>0.10244954128440366</v>
      </c>
      <c r="H368" s="245">
        <v>95.281789007409486</v>
      </c>
    </row>
    <row r="369" spans="1:8">
      <c r="A369" s="86" t="str">
        <v>actmanca_branch</v>
      </c>
      <c r="B369" s="239">
        <v>368</v>
      </c>
      <c r="C369" s="86" t="s">
        <v>908</v>
      </c>
      <c r="D369" s="241">
        <f>COUNTIF($C$1:$C369,C369)</f>
        <v>1</v>
      </c>
      <c r="E369" s="241" t="str">
        <f t="shared" si="25"/>
        <v>Actively manage current account1</v>
      </c>
      <c r="F369" s="86" t="s">
        <v>892</v>
      </c>
      <c r="G369" s="242">
        <v>3.4385321100917431E-2</v>
      </c>
      <c r="H369" s="245">
        <v>103.86897322953965</v>
      </c>
    </row>
    <row r="370" spans="1:8">
      <c r="A370" s="86" t="str">
        <v>actmanca_net</v>
      </c>
      <c r="B370" s="239">
        <v>369</v>
      </c>
      <c r="C370" s="86" t="s">
        <v>908</v>
      </c>
      <c r="D370" s="241">
        <f>COUNTIF($C$1:$C370,C370)</f>
        <v>2</v>
      </c>
      <c r="E370" s="241" t="str">
        <f t="shared" si="25"/>
        <v>Actively manage current account2</v>
      </c>
      <c r="F370" s="86" t="s">
        <v>869</v>
      </c>
      <c r="G370" s="242">
        <v>0.35300917431192669</v>
      </c>
      <c r="H370" s="245">
        <v>93.873822098752996</v>
      </c>
    </row>
    <row r="371" spans="1:8">
      <c r="A371" s="86" t="str">
        <v>actmanca_mobnet</v>
      </c>
      <c r="B371" s="239">
        <v>370</v>
      </c>
      <c r="C371" s="86" t="s">
        <v>908</v>
      </c>
      <c r="D371" s="241">
        <f>COUNTIF($C$1:$C371,C371)</f>
        <v>3</v>
      </c>
      <c r="E371" s="241" t="str">
        <f t="shared" si="25"/>
        <v>Actively manage current account3</v>
      </c>
      <c r="F371" s="86" t="s">
        <v>895</v>
      </c>
      <c r="G371" s="242">
        <v>0.23988073394495407</v>
      </c>
      <c r="H371" s="245">
        <v>97.012488814055644</v>
      </c>
    </row>
    <row r="372" spans="1:8">
      <c r="A372" s="86" t="str">
        <v>actmanca_fixnet</v>
      </c>
      <c r="B372" s="239">
        <v>371</v>
      </c>
      <c r="C372" s="86" t="s">
        <v>908</v>
      </c>
      <c r="D372" s="241">
        <f>COUNTIF($C$1:$C372,C372)</f>
        <v>4</v>
      </c>
      <c r="E372" s="241" t="str">
        <f t="shared" si="25"/>
        <v>Actively manage current account4</v>
      </c>
      <c r="F372" s="86" t="s">
        <v>897</v>
      </c>
      <c r="G372" s="242">
        <v>0.14488990825688075</v>
      </c>
      <c r="H372" s="245">
        <v>89.215958694950331</v>
      </c>
    </row>
    <row r="373" spans="1:8">
      <c r="A373" s="86" t="str">
        <v>actmanca_pho</v>
      </c>
      <c r="B373" s="239">
        <v>372</v>
      </c>
      <c r="C373" s="86" t="s">
        <v>908</v>
      </c>
      <c r="D373" s="241">
        <f>COUNTIF($C$1:$C373,C373)</f>
        <v>5</v>
      </c>
      <c r="E373" s="241" t="str">
        <f t="shared" si="25"/>
        <v>Actively manage current account5</v>
      </c>
      <c r="F373" s="86" t="s">
        <v>871</v>
      </c>
      <c r="G373" s="242">
        <v>1.153211009174312E-2</v>
      </c>
      <c r="H373" s="245">
        <v>95.473269547178859</v>
      </c>
    </row>
    <row r="374" spans="1:8">
      <c r="A374" s="86" t="str">
        <v>P600T</v>
      </c>
      <c r="B374" s="239">
        <v>373</v>
      </c>
      <c r="C374" s="86" t="s">
        <v>914</v>
      </c>
      <c r="D374" s="241">
        <f>COUNTIF($C$1:$C374,C374)</f>
        <v>1</v>
      </c>
      <c r="E374" s="241" t="str">
        <f t="shared" si="25"/>
        <v>Expenditure per adult per week1</v>
      </c>
      <c r="F374" s="86" t="s">
        <v>915</v>
      </c>
      <c r="G374" s="242">
        <v>4.3734678899082571</v>
      </c>
      <c r="H374" s="245">
        <v>87.577722609178124</v>
      </c>
    </row>
    <row r="375" spans="1:8">
      <c r="A375" s="86" t="str">
        <v>P601T</v>
      </c>
      <c r="B375" s="239">
        <v>374</v>
      </c>
      <c r="C375" s="86" t="s">
        <v>914</v>
      </c>
      <c r="D375" s="241">
        <f>COUNTIF($C$1:$C375,C375)</f>
        <v>2</v>
      </c>
      <c r="E375" s="241" t="str">
        <f t="shared" si="25"/>
        <v>Expenditure per adult per week2</v>
      </c>
      <c r="F375" s="86" t="s">
        <v>917</v>
      </c>
      <c r="G375" s="242">
        <v>0.57593577981651378</v>
      </c>
      <c r="H375" s="245">
        <v>93.630098197854679</v>
      </c>
    </row>
    <row r="376" spans="1:8">
      <c r="A376" s="86" t="str">
        <v>ALC</v>
      </c>
      <c r="B376" s="239">
        <v>375</v>
      </c>
      <c r="C376" s="86" t="s">
        <v>914</v>
      </c>
      <c r="D376" s="241">
        <f>COUNTIF($C$1:$C376,C376)</f>
        <v>3</v>
      </c>
      <c r="E376" s="241" t="str">
        <f t="shared" si="25"/>
        <v>Expenditure per adult per week3</v>
      </c>
      <c r="F376" s="86" t="s">
        <v>919</v>
      </c>
      <c r="G376" s="242">
        <v>8.049541284403669E-2</v>
      </c>
      <c r="H376" s="245">
        <v>89.346942557354311</v>
      </c>
    </row>
    <row r="377" spans="1:8">
      <c r="A377" s="86" t="str">
        <v>TOB</v>
      </c>
      <c r="B377" s="239">
        <v>376</v>
      </c>
      <c r="C377" s="86" t="s">
        <v>914</v>
      </c>
      <c r="D377" s="241">
        <f>COUNTIF($C$1:$C377,C377)</f>
        <v>4</v>
      </c>
      <c r="E377" s="241" t="str">
        <f t="shared" si="25"/>
        <v>Expenditure per adult per week4</v>
      </c>
      <c r="F377" s="86" t="s">
        <v>921</v>
      </c>
      <c r="G377" s="242">
        <v>4.454128440366973E-2</v>
      </c>
      <c r="H377" s="245">
        <v>121.84260351639313</v>
      </c>
    </row>
    <row r="378" spans="1:8">
      <c r="A378" s="86" t="str">
        <v>P603T</v>
      </c>
      <c r="B378" s="239">
        <v>377</v>
      </c>
      <c r="C378" s="86" t="s">
        <v>914</v>
      </c>
      <c r="D378" s="241">
        <f>COUNTIF($C$1:$C378,C378)</f>
        <v>5</v>
      </c>
      <c r="E378" s="241" t="str">
        <f t="shared" si="25"/>
        <v>Expenditure per adult per week5</v>
      </c>
      <c r="F378" s="86" t="s">
        <v>923</v>
      </c>
      <c r="G378" s="242">
        <v>0.22444036697247705</v>
      </c>
      <c r="H378" s="245">
        <v>90.348913320676388</v>
      </c>
    </row>
    <row r="379" spans="1:8">
      <c r="A379" s="86" t="str">
        <v>P604T</v>
      </c>
      <c r="B379" s="239">
        <v>378</v>
      </c>
      <c r="C379" s="86" t="s">
        <v>914</v>
      </c>
      <c r="D379" s="241">
        <f>COUNTIF($C$1:$C379,C379)</f>
        <v>6</v>
      </c>
      <c r="E379" s="241" t="str">
        <f t="shared" si="25"/>
        <v>Expenditure per adult per week6</v>
      </c>
      <c r="F379" s="86" t="s">
        <v>925</v>
      </c>
      <c r="G379" s="242">
        <v>0.64138532110091728</v>
      </c>
      <c r="H379" s="245">
        <v>91.179175975813166</v>
      </c>
    </row>
    <row r="380" spans="1:8">
      <c r="A380" s="86" t="str">
        <v>P605T</v>
      </c>
      <c r="B380" s="239">
        <v>379</v>
      </c>
      <c r="C380" s="86" t="s">
        <v>914</v>
      </c>
      <c r="D380" s="241">
        <f>COUNTIF($C$1:$C380,C380)</f>
        <v>7</v>
      </c>
      <c r="E380" s="241" t="str">
        <f t="shared" si="25"/>
        <v>Expenditure per adult per week7</v>
      </c>
      <c r="F380" s="86" t="s">
        <v>927</v>
      </c>
      <c r="G380" s="242">
        <v>0.3471100917431193</v>
      </c>
      <c r="H380" s="245">
        <v>84.588122569143991</v>
      </c>
    </row>
    <row r="381" spans="1:8">
      <c r="A381" s="86" t="str">
        <v>C61111</v>
      </c>
      <c r="B381" s="239">
        <v>380</v>
      </c>
      <c r="C381" s="86" t="s">
        <v>914</v>
      </c>
      <c r="D381" s="241">
        <f>COUNTIF($C$1:$C381,C381)</f>
        <v>8</v>
      </c>
      <c r="E381" s="241" t="str">
        <f t="shared" si="25"/>
        <v>Expenditure per adult per week8</v>
      </c>
      <c r="F381" s="86" t="s">
        <v>929</v>
      </c>
      <c r="G381" s="242">
        <v>2.3669724770642203E-3</v>
      </c>
      <c r="H381" s="245">
        <v>95.819186299521647</v>
      </c>
    </row>
    <row r="382" spans="1:8">
      <c r="A382" s="86" t="str">
        <v>C61112</v>
      </c>
      <c r="B382" s="239">
        <v>381</v>
      </c>
      <c r="C382" s="86" t="s">
        <v>914</v>
      </c>
      <c r="D382" s="241">
        <f>COUNTIF($C$1:$C382,C382)</f>
        <v>9</v>
      </c>
      <c r="E382" s="241" t="str">
        <f t="shared" si="25"/>
        <v>Expenditure per adult per week9</v>
      </c>
      <c r="F382" s="86" t="s">
        <v>931</v>
      </c>
      <c r="G382" s="242">
        <v>1.4027522935779817E-2</v>
      </c>
      <c r="H382" s="245">
        <v>87.874986094588763</v>
      </c>
    </row>
    <row r="383" spans="1:8">
      <c r="A383" s="86" t="str">
        <v>C61211</v>
      </c>
      <c r="B383" s="239">
        <v>382</v>
      </c>
      <c r="C383" s="86" t="s">
        <v>914</v>
      </c>
      <c r="D383" s="241">
        <f>COUNTIF($C$1:$C383,C383)</f>
        <v>10</v>
      </c>
      <c r="E383" s="241" t="str">
        <f t="shared" si="25"/>
        <v>Expenditure per adult per week10</v>
      </c>
      <c r="F383" s="86" t="s">
        <v>933</v>
      </c>
      <c r="G383" s="242">
        <v>1.9449541284403673E-3</v>
      </c>
      <c r="H383" s="245">
        <v>103.66766714826959</v>
      </c>
    </row>
    <row r="384" spans="1:8">
      <c r="A384" s="86" t="str">
        <v>C61311</v>
      </c>
      <c r="B384" s="239">
        <v>383</v>
      </c>
      <c r="C384" s="86" t="s">
        <v>914</v>
      </c>
      <c r="D384" s="241">
        <f>COUNTIF($C$1:$C384,C384)</f>
        <v>11</v>
      </c>
      <c r="E384" s="241" t="str">
        <f t="shared" si="25"/>
        <v>Expenditure per adult per week11</v>
      </c>
      <c r="F384" s="86" t="s">
        <v>935</v>
      </c>
      <c r="G384" s="242">
        <v>1.4137614678899084E-2</v>
      </c>
      <c r="H384" s="245">
        <v>78.370010832077256</v>
      </c>
    </row>
    <row r="385" spans="1:8">
      <c r="A385" s="86" t="str">
        <v>C61312</v>
      </c>
      <c r="B385" s="239">
        <v>384</v>
      </c>
      <c r="C385" s="86" t="s">
        <v>914</v>
      </c>
      <c r="D385" s="241">
        <f>COUNTIF($C$1:$C385,C385)</f>
        <v>12</v>
      </c>
      <c r="E385" s="241" t="str">
        <f t="shared" si="25"/>
        <v>Expenditure per adult per week12</v>
      </c>
      <c r="F385" s="86" t="s">
        <v>937</v>
      </c>
      <c r="G385" s="242">
        <v>1.7431192660550458E-4</v>
      </c>
      <c r="H385" s="245">
        <v>72.140212268220637</v>
      </c>
    </row>
    <row r="386" spans="1:8">
      <c r="A386" s="86" t="str">
        <v>C61313</v>
      </c>
      <c r="B386" s="239">
        <v>385</v>
      </c>
      <c r="C386" s="86" t="s">
        <v>914</v>
      </c>
      <c r="D386" s="241">
        <f>COUNTIF($C$1:$C386,C386)</f>
        <v>13</v>
      </c>
      <c r="E386" s="241" t="str">
        <f t="shared" si="25"/>
        <v>Expenditure per adult per week13</v>
      </c>
      <c r="F386" s="86" t="s">
        <v>939</v>
      </c>
      <c r="G386" s="242">
        <v>3.8348623853211011E-3</v>
      </c>
      <c r="H386" s="245">
        <v>84.384743464223035</v>
      </c>
    </row>
    <row r="387" spans="1:8">
      <c r="A387" s="86" t="str">
        <v>C62112</v>
      </c>
      <c r="B387" s="239">
        <v>386</v>
      </c>
      <c r="C387" s="86" t="s">
        <v>914</v>
      </c>
      <c r="D387" s="241">
        <f>COUNTIF($C$1:$C387,C387)</f>
        <v>14</v>
      </c>
      <c r="E387" s="241" t="str">
        <f t="shared" ref="E387:E450" si="26">C387&amp;D387</f>
        <v>Expenditure per adult per week14</v>
      </c>
      <c r="F387" s="86" t="s">
        <v>941</v>
      </c>
      <c r="G387" s="242">
        <v>1.6972477064220184E-3</v>
      </c>
      <c r="H387" s="245">
        <v>69.624671740027438</v>
      </c>
    </row>
    <row r="388" spans="1:8">
      <c r="A388" s="86" t="str">
        <v>C62113</v>
      </c>
      <c r="B388" s="239">
        <v>387</v>
      </c>
      <c r="C388" s="86" t="s">
        <v>914</v>
      </c>
      <c r="D388" s="241">
        <f>COUNTIF($C$1:$C388,C388)</f>
        <v>15</v>
      </c>
      <c r="E388" s="241" t="str">
        <f t="shared" si="26"/>
        <v>Expenditure per adult per week15</v>
      </c>
      <c r="F388" s="86" t="s">
        <v>943</v>
      </c>
      <c r="G388" s="242">
        <v>1.9266055045871557E-4</v>
      </c>
      <c r="H388" s="245">
        <v>100.9421100568465</v>
      </c>
    </row>
    <row r="389" spans="1:8">
      <c r="A389" s="86" t="str">
        <v>C62114</v>
      </c>
      <c r="B389" s="239">
        <v>388</v>
      </c>
      <c r="C389" s="86" t="s">
        <v>914</v>
      </c>
      <c r="D389" s="241">
        <f>COUNTIF($C$1:$C389,C389)</f>
        <v>16</v>
      </c>
      <c r="E389" s="241" t="str">
        <f t="shared" si="26"/>
        <v>Expenditure per adult per week16</v>
      </c>
      <c r="F389" s="86" t="s">
        <v>945</v>
      </c>
      <c r="G389" s="242">
        <v>7.6146788990825694E-4</v>
      </c>
      <c r="H389" s="245">
        <v>54.382464309081492</v>
      </c>
    </row>
    <row r="390" spans="1:8">
      <c r="A390" s="86" t="str">
        <v>C62211</v>
      </c>
      <c r="B390" s="239">
        <v>389</v>
      </c>
      <c r="C390" s="86" t="s">
        <v>914</v>
      </c>
      <c r="D390" s="241">
        <f>COUNTIF($C$1:$C390,C390)</f>
        <v>17</v>
      </c>
      <c r="E390" s="241" t="str">
        <f t="shared" si="26"/>
        <v>Expenditure per adult per week17</v>
      </c>
      <c r="F390" s="86" t="s">
        <v>947</v>
      </c>
      <c r="G390" s="242">
        <v>8.5871559633027544E-3</v>
      </c>
      <c r="H390" s="245">
        <v>80.246533024773356</v>
      </c>
    </row>
    <row r="391" spans="1:8">
      <c r="A391" s="86" t="str">
        <v>C62212</v>
      </c>
      <c r="B391" s="239">
        <v>390</v>
      </c>
      <c r="C391" s="86" t="s">
        <v>914</v>
      </c>
      <c r="D391" s="241">
        <f>COUNTIF($C$1:$C391,C391)</f>
        <v>18</v>
      </c>
      <c r="E391" s="241" t="str">
        <f t="shared" si="26"/>
        <v>Expenditure per adult per week18</v>
      </c>
      <c r="F391" s="86" t="s">
        <v>949</v>
      </c>
      <c r="G391" s="242">
        <v>9.3944954128440377E-3</v>
      </c>
      <c r="H391" s="245">
        <v>64.05520412827687</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5.5137614678899081E-3</v>
      </c>
      <c r="H393" s="245">
        <v>73.119581485215676</v>
      </c>
    </row>
    <row r="394" spans="1:8">
      <c r="A394" s="86" t="str">
        <v>C63111</v>
      </c>
      <c r="B394" s="239">
        <v>393</v>
      </c>
      <c r="C394" s="86" t="s">
        <v>914</v>
      </c>
      <c r="D394" s="241">
        <f>COUNTIF($C$1:$C394,C394)</f>
        <v>21</v>
      </c>
      <c r="E394" s="241" t="str">
        <f t="shared" si="26"/>
        <v>Expenditure per adult per week21</v>
      </c>
      <c r="F394" s="86" t="s">
        <v>955</v>
      </c>
      <c r="G394" s="242">
        <v>5.3211009174311931E-4</v>
      </c>
      <c r="H394" s="245">
        <v>68.87057644074325</v>
      </c>
    </row>
    <row r="395" spans="1:8">
      <c r="A395" s="86" t="str">
        <v>P607T</v>
      </c>
      <c r="B395" s="239">
        <v>394</v>
      </c>
      <c r="C395" s="86" t="s">
        <v>914</v>
      </c>
      <c r="D395" s="241">
        <f>COUNTIF($C$1:$C395,C395)</f>
        <v>22</v>
      </c>
      <c r="E395" s="241" t="str">
        <f t="shared" si="26"/>
        <v>Expenditure per adult per week22</v>
      </c>
      <c r="F395" s="86" t="s">
        <v>957</v>
      </c>
      <c r="G395" s="242">
        <v>0.72040366972477066</v>
      </c>
      <c r="H395" s="245">
        <v>85.789055815534809</v>
      </c>
    </row>
    <row r="396" spans="1:8">
      <c r="A396" s="86" t="str">
        <v>P608T</v>
      </c>
      <c r="B396" s="239">
        <v>395</v>
      </c>
      <c r="C396" s="86" t="s">
        <v>914</v>
      </c>
      <c r="D396" s="241">
        <f>COUNTIF($C$1:$C396,C396)</f>
        <v>23</v>
      </c>
      <c r="E396" s="241" t="str">
        <f t="shared" si="26"/>
        <v>Expenditure per adult per week23</v>
      </c>
      <c r="F396" s="86" t="s">
        <v>959</v>
      </c>
      <c r="G396" s="242">
        <v>0.16278899082568807</v>
      </c>
      <c r="H396" s="245">
        <v>96.678897072818543</v>
      </c>
    </row>
    <row r="397" spans="1:8">
      <c r="A397" s="86" t="str">
        <v>P609T</v>
      </c>
      <c r="B397" s="239">
        <v>396</v>
      </c>
      <c r="C397" s="86" t="s">
        <v>914</v>
      </c>
      <c r="D397" s="241">
        <f>COUNTIF($C$1:$C397,C397)</f>
        <v>24</v>
      </c>
      <c r="E397" s="241" t="str">
        <f t="shared" si="26"/>
        <v>Expenditure per adult per week24</v>
      </c>
      <c r="F397" s="86" t="s">
        <v>961</v>
      </c>
      <c r="G397" s="242">
        <v>0.67312844036697261</v>
      </c>
      <c r="H397" s="245">
        <v>85.305936470769268</v>
      </c>
    </row>
    <row r="398" spans="1:8">
      <c r="A398" s="86" t="str">
        <v>P610T</v>
      </c>
      <c r="B398" s="239">
        <v>397</v>
      </c>
      <c r="C398" s="86" t="s">
        <v>914</v>
      </c>
      <c r="D398" s="241">
        <f>COUNTIF($C$1:$C398,C398)</f>
        <v>25</v>
      </c>
      <c r="E398" s="241" t="str">
        <f t="shared" si="26"/>
        <v>Expenditure per adult per week25</v>
      </c>
      <c r="F398" s="86" t="s">
        <v>963</v>
      </c>
      <c r="G398" s="242">
        <v>4.2504587155963301E-2</v>
      </c>
      <c r="H398" s="245">
        <v>53.335587560952014</v>
      </c>
    </row>
    <row r="399" spans="1:8">
      <c r="A399" s="86" t="str">
        <v>P611T</v>
      </c>
      <c r="B399" s="239">
        <v>398</v>
      </c>
      <c r="C399" s="86" t="s">
        <v>914</v>
      </c>
      <c r="D399" s="241">
        <f>COUNTIF($C$1:$C399,C399)</f>
        <v>26</v>
      </c>
      <c r="E399" s="241" t="str">
        <f t="shared" si="26"/>
        <v>Expenditure per adult per week26</v>
      </c>
      <c r="F399" s="86" t="s">
        <v>965</v>
      </c>
      <c r="G399" s="242">
        <v>0.41032110091743118</v>
      </c>
      <c r="H399" s="245">
        <v>84.912609448408887</v>
      </c>
    </row>
    <row r="400" spans="1:8">
      <c r="A400" s="86" t="str">
        <v>P612T</v>
      </c>
      <c r="B400" s="239">
        <v>399</v>
      </c>
      <c r="C400" s="86" t="s">
        <v>914</v>
      </c>
      <c r="D400" s="241">
        <f>COUNTIF($C$1:$C400,C400)</f>
        <v>27</v>
      </c>
      <c r="E400" s="241" t="str">
        <f t="shared" si="26"/>
        <v>Expenditure per adult per week27</v>
      </c>
      <c r="F400" s="86" t="s">
        <v>967</v>
      </c>
      <c r="G400" s="242">
        <v>0.38754128440366969</v>
      </c>
      <c r="H400" s="245">
        <v>86.34336408981514</v>
      </c>
    </row>
    <row r="401" spans="1:8">
      <c r="A401" s="86" t="str">
        <v>WEBSPEND</v>
      </c>
      <c r="B401" s="239">
        <v>400</v>
      </c>
      <c r="C401" s="86" t="s">
        <v>914</v>
      </c>
      <c r="D401" s="241">
        <f>COUNTIF($C$1:$C401,C401)</f>
        <v>28</v>
      </c>
      <c r="E401" s="241" t="str">
        <f t="shared" si="26"/>
        <v>Expenditure per adult per week28</v>
      </c>
      <c r="F401" s="86" t="s">
        <v>969</v>
      </c>
      <c r="G401" s="242">
        <v>0.16006422018348621</v>
      </c>
      <c r="H401" s="245">
        <v>82.866056154133489</v>
      </c>
    </row>
    <row r="402" spans="1:8">
      <c r="A402" s="86" t="str">
        <v>onlineuse12</v>
      </c>
      <c r="B402" s="239">
        <v>401</v>
      </c>
      <c r="C402" s="86" t="s">
        <v>972</v>
      </c>
      <c r="D402" s="241">
        <f>COUNTIF($C$1:$C402,C402)</f>
        <v>1</v>
      </c>
      <c r="E402" s="241" t="str">
        <f t="shared" si="26"/>
        <v>Internet Access: Overall1</v>
      </c>
      <c r="F402" s="86" t="s">
        <v>973</v>
      </c>
      <c r="G402" s="242">
        <v>0.86934862385321099</v>
      </c>
      <c r="H402" s="245">
        <v>96.308874422249119</v>
      </c>
    </row>
    <row r="403" spans="1:8">
      <c r="A403" s="86" t="str">
        <v>onlineuse5</v>
      </c>
      <c r="B403" s="239">
        <v>402</v>
      </c>
      <c r="C403" s="86" t="s">
        <v>972</v>
      </c>
      <c r="D403" s="241">
        <f>COUNTIF($C$1:$C403,C403)</f>
        <v>2</v>
      </c>
      <c r="E403" s="241" t="str">
        <f t="shared" si="26"/>
        <v>Internet Access: Overall2</v>
      </c>
      <c r="F403" s="86" t="s">
        <v>975</v>
      </c>
      <c r="G403" s="242">
        <v>0.11442201834862384</v>
      </c>
      <c r="H403" s="245">
        <v>136.70853743780671</v>
      </c>
    </row>
    <row r="404" spans="1:8">
      <c r="A404" s="86" t="str">
        <v>netfreq1</v>
      </c>
      <c r="B404" s="239">
        <v>403</v>
      </c>
      <c r="C404" s="86" t="s">
        <v>978</v>
      </c>
      <c r="D404" s="241">
        <f>COUNTIF($C$1:$C404,C404)</f>
        <v>1</v>
      </c>
      <c r="E404" s="241" t="str">
        <f t="shared" si="26"/>
        <v>Internet Access: Frequency1</v>
      </c>
      <c r="F404" s="86" t="s">
        <v>979</v>
      </c>
      <c r="G404" s="242">
        <v>2.5238532110091742E-2</v>
      </c>
      <c r="H404" s="245">
        <v>106.60588285602384</v>
      </c>
    </row>
    <row r="405" spans="1:8">
      <c r="A405" s="86" t="str">
        <v>netfreq2t10</v>
      </c>
      <c r="B405" s="239">
        <v>404</v>
      </c>
      <c r="C405" s="86" t="s">
        <v>978</v>
      </c>
      <c r="D405" s="241">
        <f>COUNTIF($C$1:$C405,C405)</f>
        <v>2</v>
      </c>
      <c r="E405" s="241" t="str">
        <f t="shared" si="26"/>
        <v>Internet Access: Frequency2</v>
      </c>
      <c r="F405" s="86" t="s">
        <v>981</v>
      </c>
      <c r="G405" s="242">
        <v>0.42992660550458717</v>
      </c>
      <c r="H405" s="245">
        <v>102.30099998926099</v>
      </c>
    </row>
    <row r="406" spans="1:8">
      <c r="A406" s="86" t="str">
        <v>netfreq10p</v>
      </c>
      <c r="B406" s="239">
        <v>405</v>
      </c>
      <c r="C406" s="86" t="s">
        <v>978</v>
      </c>
      <c r="D406" s="241">
        <f>COUNTIF($C$1:$C406,C406)</f>
        <v>3</v>
      </c>
      <c r="E406" s="241" t="str">
        <f t="shared" si="26"/>
        <v>Internet Access: Frequency3</v>
      </c>
      <c r="F406" s="86" t="s">
        <v>983</v>
      </c>
      <c r="G406" s="242">
        <v>0.4136146788990826</v>
      </c>
      <c r="H406" s="245">
        <v>90.170514142194719</v>
      </c>
    </row>
    <row r="407" spans="1:8">
      <c r="A407" s="86" t="str">
        <v>ONHOURS0</v>
      </c>
      <c r="B407" s="239">
        <v>406</v>
      </c>
      <c r="C407" s="86" t="s">
        <v>985</v>
      </c>
      <c r="D407" s="241">
        <f>COUNTIF($C$1:$C407,C407)</f>
        <v>1</v>
      </c>
      <c r="E407" s="241" t="str">
        <f t="shared" si="26"/>
        <v>Internet Access: Usage in Last Week1</v>
      </c>
      <c r="F407" s="86" t="s">
        <v>986</v>
      </c>
      <c r="G407" s="242">
        <v>0.14289908256880732</v>
      </c>
      <c r="H407" s="245">
        <v>132.53861410326425</v>
      </c>
    </row>
    <row r="408" spans="1:8">
      <c r="A408" s="86" t="str">
        <v>ONHOURS1</v>
      </c>
      <c r="B408" s="239">
        <v>407</v>
      </c>
      <c r="C408" s="86" t="s">
        <v>985</v>
      </c>
      <c r="D408" s="241">
        <f>COUNTIF($C$1:$C408,C408)</f>
        <v>2</v>
      </c>
      <c r="E408" s="241" t="str">
        <f t="shared" si="26"/>
        <v>Internet Access: Usage in Last Week2</v>
      </c>
      <c r="F408" s="86" t="s">
        <v>988</v>
      </c>
      <c r="G408" s="242">
        <v>9.4807339449541297E-2</v>
      </c>
      <c r="H408" s="245">
        <v>104.11403179326182</v>
      </c>
    </row>
    <row r="409" spans="1:8">
      <c r="A409" s="86" t="str">
        <v>ONHOURS2</v>
      </c>
      <c r="B409" s="239">
        <v>408</v>
      </c>
      <c r="C409" s="86" t="s">
        <v>985</v>
      </c>
      <c r="D409" s="241">
        <f>COUNTIF($C$1:$C409,C409)</f>
        <v>3</v>
      </c>
      <c r="E409" s="241" t="str">
        <f t="shared" si="26"/>
        <v>Internet Access: Usage in Last Week3</v>
      </c>
      <c r="F409" s="86" t="s">
        <v>990</v>
      </c>
      <c r="G409" s="242">
        <v>0.25547706422018351</v>
      </c>
      <c r="H409" s="245">
        <v>103.72726444373058</v>
      </c>
    </row>
    <row r="410" spans="1:8">
      <c r="A410" s="86" t="str">
        <v>ONHOURS3</v>
      </c>
      <c r="B410" s="239">
        <v>409</v>
      </c>
      <c r="C410" s="86" t="s">
        <v>985</v>
      </c>
      <c r="D410" s="241">
        <f>COUNTIF($C$1:$C410,C410)</f>
        <v>4</v>
      </c>
      <c r="E410" s="241" t="str">
        <f t="shared" si="26"/>
        <v>Internet Access: Usage in Last Week4</v>
      </c>
      <c r="F410" s="86" t="s">
        <v>992</v>
      </c>
      <c r="G410" s="242">
        <v>0.24675229357798162</v>
      </c>
      <c r="H410" s="245">
        <v>93.848012757866385</v>
      </c>
    </row>
    <row r="411" spans="1:8">
      <c r="A411" s="86" t="str">
        <v>ONHOURS4</v>
      </c>
      <c r="B411" s="239">
        <v>410</v>
      </c>
      <c r="C411" s="86" t="s">
        <v>985</v>
      </c>
      <c r="D411" s="241">
        <f>COUNTIF($C$1:$C411,C411)</f>
        <v>5</v>
      </c>
      <c r="E411" s="241" t="str">
        <f t="shared" si="26"/>
        <v>Internet Access: Usage in Last Week5</v>
      </c>
      <c r="F411" s="86" t="s">
        <v>994</v>
      </c>
      <c r="G411" s="242">
        <v>0.25983486238532111</v>
      </c>
      <c r="H411" s="245">
        <v>89.137271739612672</v>
      </c>
    </row>
    <row r="412" spans="1:8">
      <c r="A412" s="86" t="str">
        <v>TECH18</v>
      </c>
      <c r="B412" s="239">
        <v>411</v>
      </c>
      <c r="C412" s="86" t="s">
        <v>996</v>
      </c>
      <c r="D412" s="241">
        <f>COUNTIF($C$1:$C412,C412)</f>
        <v>1</v>
      </c>
      <c r="E412" s="241" t="str">
        <f t="shared" si="26"/>
        <v>Technology at Home1</v>
      </c>
      <c r="F412" s="86" t="s">
        <v>997</v>
      </c>
      <c r="G412" s="242">
        <v>7.3660550458715598E-2</v>
      </c>
      <c r="H412" s="245">
        <v>92.988594236560559</v>
      </c>
    </row>
    <row r="413" spans="1:8">
      <c r="A413" s="86" t="str">
        <v>TECH19</v>
      </c>
      <c r="B413" s="239">
        <v>412</v>
      </c>
      <c r="C413" s="86" t="s">
        <v>996</v>
      </c>
      <c r="D413" s="241">
        <f>COUNTIF($C$1:$C413,C413)</f>
        <v>2</v>
      </c>
      <c r="E413" s="241" t="str">
        <f t="shared" si="26"/>
        <v>Technology at Home2</v>
      </c>
      <c r="F413" s="86" t="s">
        <v>999</v>
      </c>
      <c r="G413" s="242">
        <v>0.22542201834862391</v>
      </c>
      <c r="H413" s="245">
        <v>98.413064780023305</v>
      </c>
    </row>
    <row r="414" spans="1:8">
      <c r="A414" s="86" t="str">
        <v>mobhas</v>
      </c>
      <c r="B414" s="239">
        <v>413</v>
      </c>
      <c r="C414" s="86" t="s">
        <v>1002</v>
      </c>
      <c r="D414" s="241">
        <f>COUNTIF($C$1:$C414,C414)</f>
        <v>1</v>
      </c>
      <c r="E414" s="241" t="str">
        <f t="shared" si="26"/>
        <v>Mobile phone1</v>
      </c>
      <c r="F414" s="86" t="s">
        <v>1003</v>
      </c>
      <c r="G414" s="242">
        <v>0.87619266055045864</v>
      </c>
      <c r="H414" s="245">
        <v>98.353242753884984</v>
      </c>
    </row>
    <row r="415" spans="1:8">
      <c r="A415" s="86" t="str">
        <v>mob_smart</v>
      </c>
      <c r="B415" s="239">
        <v>414</v>
      </c>
      <c r="C415" s="86" t="s">
        <v>1002</v>
      </c>
      <c r="D415" s="241">
        <f>COUNTIF($C$1:$C415,C415)</f>
        <v>2</v>
      </c>
      <c r="E415" s="241" t="str">
        <f t="shared" si="26"/>
        <v>Mobile phone2</v>
      </c>
      <c r="F415" s="86" t="s">
        <v>1005</v>
      </c>
      <c r="G415" s="242">
        <v>0.71129357798165138</v>
      </c>
      <c r="H415" s="245">
        <v>95.414827617494822</v>
      </c>
    </row>
    <row r="416" spans="1:8">
      <c r="A416" s="86" t="str">
        <v>ips_iphone</v>
      </c>
      <c r="B416" s="239">
        <v>415</v>
      </c>
      <c r="C416" s="86" t="s">
        <v>1002</v>
      </c>
      <c r="D416" s="241">
        <f>COUNTIF($C$1:$C416,C416)</f>
        <v>3</v>
      </c>
      <c r="E416" s="241" t="str">
        <f t="shared" si="26"/>
        <v>Mobile phone3</v>
      </c>
      <c r="F416" s="86" t="s">
        <v>1007</v>
      </c>
      <c r="G416" s="242">
        <v>0.29132110091743119</v>
      </c>
      <c r="H416" s="245">
        <v>91.121717366476531</v>
      </c>
    </row>
    <row r="417" spans="1:8">
      <c r="A417" s="86" t="str">
        <v>TECH29</v>
      </c>
      <c r="B417" s="239">
        <v>416</v>
      </c>
      <c r="C417" s="86" t="s">
        <v>1009</v>
      </c>
      <c r="D417" s="241">
        <f>COUNTIF($C$1:$C417,C417)</f>
        <v>1</v>
      </c>
      <c r="E417" s="241" t="str">
        <f t="shared" si="26"/>
        <v>Tablet Devices1</v>
      </c>
      <c r="F417" s="86" t="s">
        <v>1010</v>
      </c>
      <c r="G417" s="242">
        <v>0.44811009174311928</v>
      </c>
      <c r="H417" s="245">
        <v>93.680566665917951</v>
      </c>
    </row>
    <row r="418" spans="1:8">
      <c r="A418" s="86" t="str">
        <v>socmed_lessthanmonthly</v>
      </c>
      <c r="B418" s="239">
        <v>417</v>
      </c>
      <c r="C418" s="86" t="s">
        <v>1012</v>
      </c>
      <c r="D418" s="241">
        <f>COUNTIF($C$1:$C418,C418)</f>
        <v>1</v>
      </c>
      <c r="E418" s="241" t="str">
        <f t="shared" si="26"/>
        <v>Overall Social Media Activity1</v>
      </c>
      <c r="F418" s="86" t="s">
        <v>1013</v>
      </c>
      <c r="G418" s="242">
        <v>3.6165137614678898E-2</v>
      </c>
      <c r="H418" s="245">
        <v>99.233973036541329</v>
      </c>
    </row>
    <row r="419" spans="1:8">
      <c r="A419" s="86" t="str">
        <v>socmed_lessthanweekly</v>
      </c>
      <c r="B419" s="239">
        <v>418</v>
      </c>
      <c r="C419" s="86" t="s">
        <v>1012</v>
      </c>
      <c r="D419" s="241">
        <f>COUNTIF($C$1:$C419,C419)</f>
        <v>2</v>
      </c>
      <c r="E419" s="241" t="str">
        <f t="shared" si="26"/>
        <v>Overall Social Media Activity2</v>
      </c>
      <c r="F419" s="86" t="s">
        <v>1015</v>
      </c>
      <c r="G419" s="242">
        <v>4.9788990825688065E-2</v>
      </c>
      <c r="H419" s="245">
        <v>97.269636282134712</v>
      </c>
    </row>
    <row r="420" spans="1:8">
      <c r="A420" s="86" t="str">
        <v>socmed_weekly</v>
      </c>
      <c r="B420" s="239">
        <v>419</v>
      </c>
      <c r="C420" s="86" t="s">
        <v>1012</v>
      </c>
      <c r="D420" s="241">
        <f>COUNTIF($C$1:$C420,C420)</f>
        <v>3</v>
      </c>
      <c r="E420" s="241" t="str">
        <f t="shared" si="26"/>
        <v>Overall Social Media Activity3</v>
      </c>
      <c r="F420" s="86" t="s">
        <v>1017</v>
      </c>
      <c r="G420" s="242">
        <v>0.14529357798165138</v>
      </c>
      <c r="H420" s="245">
        <v>92.783692604722575</v>
      </c>
    </row>
    <row r="421" spans="1:8">
      <c r="A421" s="86" t="str">
        <v>socmed_daily</v>
      </c>
      <c r="B421" s="239">
        <v>420</v>
      </c>
      <c r="C421" s="86" t="s">
        <v>1012</v>
      </c>
      <c r="D421" s="241">
        <f>COUNTIF($C$1:$C421,C421)</f>
        <v>4</v>
      </c>
      <c r="E421" s="241" t="str">
        <f t="shared" si="26"/>
        <v>Overall Social Media Activity4</v>
      </c>
      <c r="F421" s="86" t="s">
        <v>1019</v>
      </c>
      <c r="G421" s="242">
        <v>0.49821100917431188</v>
      </c>
      <c r="H421" s="245">
        <v>99.021090193347121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0.2241192660550459</v>
      </c>
      <c r="H422" s="245">
        <v>94.161987838841284</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0.12125688073394493</v>
      </c>
      <c r="H423" s="245">
        <v>97.912576788962454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0.25178899082568806</v>
      </c>
      <c r="H424" s="245">
        <v>93.195969448375592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0.12660550458715597</v>
      </c>
      <c r="H425" s="245">
        <v>95.011641084344816</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0.16388990825688071</v>
      </c>
      <c r="H426" s="245">
        <v>95.237508755247973</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0.17966055045871562</v>
      </c>
      <c r="H427" s="245">
        <v>92.931095380437583</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0.44672477064220173</v>
      </c>
      <c r="H428" s="245">
        <v>96.168807976574556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0.21318348623853212</v>
      </c>
      <c r="H429" s="245">
        <v>91.747358689720471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0.20172477064220182</v>
      </c>
      <c r="H430" s="245">
        <v>91.675980004942559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0.66724770642201825</v>
      </c>
      <c r="H431" s="245">
        <v>96.242533140490366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0.29799082568807339</v>
      </c>
      <c r="H432" s="245">
        <v>92.378206129012668</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0.19893577981651378</v>
      </c>
      <c r="H433" s="245">
        <v>89.206838110490366</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5.1541284403669736E-2</v>
      </c>
      <c r="H434" s="245">
        <v>88.647816536938379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5.1174311926605515E-2</v>
      </c>
      <c r="H435" s="245">
        <v>92.371756348291271</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0.76081651376146775</v>
      </c>
      <c r="H436" s="245">
        <v>95.1385273859714</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0.6112844036697247</v>
      </c>
      <c r="H437" s="245">
        <v>98.145324000337723</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0.44914678899082577</v>
      </c>
      <c r="H438" s="245">
        <v>98.963467618903906</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4.9633027522935781E-2</v>
      </c>
      <c r="H439" s="245">
        <v>92.324681816227027</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0.34438532110091746</v>
      </c>
      <c r="H440" s="245">
        <v>93.321337650292818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0.12622935779816513</v>
      </c>
      <c r="H441" s="245">
        <v>83.40642354527067</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0.15061467889908256</v>
      </c>
      <c r="H442" s="245">
        <v>96.670563152538463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0.10194495412844039</v>
      </c>
      <c r="H443" s="245">
        <v>93.691175101463941</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9.5266055045871531E-2</v>
      </c>
      <c r="H444" s="245">
        <v>89.310470173218775</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0.18748623853211013</v>
      </c>
      <c r="H445" s="245">
        <v>94.993257770834276</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0.13502752293577985</v>
      </c>
      <c r="H446" s="245">
        <v>93.172611769913388</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6.2256880733944961E-2</v>
      </c>
      <c r="H447" s="245">
        <v>90.993319914852307</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5.6293577981651369E-2</v>
      </c>
      <c r="H448" s="245">
        <v>89.010210713661905</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0.28530275229357804</v>
      </c>
      <c r="H449" s="245">
        <v>95.159551043713535</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4.8321100917431185E-2</v>
      </c>
      <c r="H450" s="245">
        <v>88.963679245576856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0.50998165137614682</v>
      </c>
      <c r="H451" s="245">
        <v>92.467073623078946</v>
      </c>
    </row>
    <row r="452" spans="1:8">
      <c r="A452" s="86" t="str">
        <v>vod_subscribe</v>
      </c>
      <c r="B452" s="239">
        <v>451</v>
      </c>
      <c r="C452" s="86" t="s">
        <v>1082</v>
      </c>
      <c r="D452" s="241">
        <f>COUNTIF($C$1:$C452,C452)</f>
        <v>1</v>
      </c>
      <c r="E452" s="241" t="str">
        <f t="shared" si="27"/>
        <v>TV Subscription services1</v>
      </c>
      <c r="F452" s="86" t="s">
        <v>1083</v>
      </c>
      <c r="G452" s="242">
        <v>0.54944954128440371</v>
      </c>
      <c r="H452" s="245">
        <v>96.205665255220978</v>
      </c>
    </row>
    <row r="453" spans="1:8">
      <c r="A453" s="86" t="str">
        <v>vod_netflix</v>
      </c>
      <c r="B453" s="239">
        <v>452</v>
      </c>
      <c r="C453" s="86" t="s">
        <v>1082</v>
      </c>
      <c r="D453" s="241">
        <f>COUNTIF($C$1:$C453,C453)</f>
        <v>2</v>
      </c>
      <c r="E453" s="241" t="str">
        <f t="shared" si="27"/>
        <v>TV Subscription services2</v>
      </c>
      <c r="F453" s="86" t="s">
        <v>1085</v>
      </c>
      <c r="G453" s="242">
        <v>0.40202752293577987</v>
      </c>
      <c r="H453" s="245">
        <v>95.121973700289089</v>
      </c>
    </row>
    <row r="454" spans="1:8">
      <c r="A454" s="86" t="str">
        <v>vod_amzprime</v>
      </c>
      <c r="B454" s="239">
        <v>453</v>
      </c>
      <c r="C454" s="86" t="s">
        <v>1082</v>
      </c>
      <c r="D454" s="241">
        <f>COUNTIF($C$1:$C454,C454)</f>
        <v>3</v>
      </c>
      <c r="E454" s="241" t="str">
        <f t="shared" si="27"/>
        <v>TV Subscription services3</v>
      </c>
      <c r="F454" s="86" t="s">
        <v>1087</v>
      </c>
      <c r="G454" s="242">
        <v>0.24447706422018348</v>
      </c>
      <c r="H454" s="245">
        <v>97.230153768324641</v>
      </c>
    </row>
    <row r="455" spans="1:8">
      <c r="A455" s="86" t="str">
        <v>vod_skyplayer</v>
      </c>
      <c r="B455" s="239">
        <v>454</v>
      </c>
      <c r="C455" s="86" t="s">
        <v>1082</v>
      </c>
      <c r="D455" s="241">
        <f>COUNTIF($C$1:$C455,C455)</f>
        <v>4</v>
      </c>
      <c r="E455" s="241" t="str">
        <f t="shared" si="27"/>
        <v>TV Subscription services4</v>
      </c>
      <c r="F455" s="86" t="s">
        <v>1089</v>
      </c>
      <c r="G455" s="242">
        <v>0.11110091743119264</v>
      </c>
      <c r="H455" s="245">
        <v>95.95263225131049</v>
      </c>
    </row>
    <row r="456" spans="1:8">
      <c r="A456" s="86" t="str">
        <v>vod_skygo</v>
      </c>
      <c r="B456" s="239">
        <v>455</v>
      </c>
      <c r="C456" s="86" t="s">
        <v>1082</v>
      </c>
      <c r="D456" s="241">
        <f>COUNTIF($C$1:$C456,C456)</f>
        <v>5</v>
      </c>
      <c r="E456" s="241" t="str">
        <f t="shared" si="27"/>
        <v>TV Subscription services5</v>
      </c>
      <c r="F456" s="86" t="s">
        <v>1091</v>
      </c>
      <c r="G456" s="242">
        <v>9.5889908256880735E-2</v>
      </c>
      <c r="H456" s="245">
        <v>96.187545019992086</v>
      </c>
    </row>
    <row r="457" spans="1:8">
      <c r="A457" s="86" t="str">
        <v>vod_nowtv</v>
      </c>
      <c r="B457" s="239">
        <v>456</v>
      </c>
      <c r="C457" s="86" t="s">
        <v>1082</v>
      </c>
      <c r="D457" s="241">
        <f>COUNTIF($C$1:$C457,C457)</f>
        <v>6</v>
      </c>
      <c r="E457" s="241" t="str">
        <f t="shared" si="27"/>
        <v>TV Subscription services6</v>
      </c>
      <c r="F457" s="86" t="s">
        <v>1093</v>
      </c>
      <c r="G457" s="242">
        <v>0.10536697247706421</v>
      </c>
      <c r="H457" s="245">
        <v>94.632003596919546</v>
      </c>
    </row>
    <row r="458" spans="1:8">
      <c r="A458" s="86" t="str">
        <v>vod_eetv</v>
      </c>
      <c r="B458" s="239">
        <v>457</v>
      </c>
      <c r="C458" s="86" t="s">
        <v>1082</v>
      </c>
      <c r="D458" s="241">
        <f>COUNTIF($C$1:$C458,C458)</f>
        <v>7</v>
      </c>
      <c r="E458" s="241" t="str">
        <f t="shared" si="27"/>
        <v>TV Subscription services7</v>
      </c>
      <c r="F458" s="86" t="s">
        <v>1095</v>
      </c>
      <c r="G458" s="242">
        <v>4.540366972477064E-2</v>
      </c>
      <c r="H458" s="245">
        <v>92.582571365514724</v>
      </c>
    </row>
    <row r="459" spans="1:8">
      <c r="A459" s="86" t="str">
        <v>vod_appletv</v>
      </c>
      <c r="B459" s="239">
        <v>458</v>
      </c>
      <c r="C459" s="86" t="s">
        <v>1082</v>
      </c>
      <c r="D459" s="241">
        <f>COUNTIF($C$1:$C459,C459)</f>
        <v>8</v>
      </c>
      <c r="E459" s="241" t="str">
        <f t="shared" si="27"/>
        <v>TV Subscription services8</v>
      </c>
      <c r="F459" s="86" t="s">
        <v>1097</v>
      </c>
      <c r="G459" s="242">
        <v>5.3486238532110091E-2</v>
      </c>
      <c r="H459" s="245">
        <v>89.531622907390556</v>
      </c>
    </row>
    <row r="460" spans="1:8">
      <c r="A460" s="86" t="str">
        <v>vod_btsport</v>
      </c>
      <c r="B460" s="239">
        <v>459</v>
      </c>
      <c r="C460" s="86" t="s">
        <v>1082</v>
      </c>
      <c r="D460" s="241">
        <f>COUNTIF($C$1:$C460,C460)</f>
        <v>9</v>
      </c>
      <c r="E460" s="241" t="str">
        <f t="shared" si="27"/>
        <v>TV Subscription services9</v>
      </c>
      <c r="F460" s="86" t="s">
        <v>1099</v>
      </c>
      <c r="G460" s="242">
        <v>9.6027522935779805E-2</v>
      </c>
      <c r="H460" s="245">
        <v>93.673825196822065</v>
      </c>
    </row>
    <row r="461" spans="1:8">
      <c r="A461" s="86" t="str">
        <v>vod_settop</v>
      </c>
      <c r="B461" s="239">
        <v>460</v>
      </c>
      <c r="C461" s="86" t="s">
        <v>1082</v>
      </c>
      <c r="D461" s="241">
        <f>COUNTIF($C$1:$C461,C461)</f>
        <v>10</v>
      </c>
      <c r="E461" s="241" t="str">
        <f t="shared" si="27"/>
        <v>TV Subscription services10</v>
      </c>
      <c r="F461" s="86" t="s">
        <v>1101</v>
      </c>
      <c r="G461" s="242">
        <v>0.18844036697247707</v>
      </c>
      <c r="H461" s="245">
        <v>96.031682104211029</v>
      </c>
    </row>
    <row r="462" spans="1:8">
      <c r="A462" s="86" t="str">
        <v>vod_free</v>
      </c>
      <c r="B462" s="239">
        <v>461</v>
      </c>
      <c r="C462" s="86" t="s">
        <v>1103</v>
      </c>
      <c r="D462" s="241">
        <f>COUNTIF($C$1:$C462,C462)</f>
        <v>1</v>
      </c>
      <c r="E462" s="241" t="str">
        <f t="shared" si="27"/>
        <v>TV free online catchup / video services1</v>
      </c>
      <c r="F462" s="86" t="s">
        <v>1104</v>
      </c>
      <c r="G462" s="242">
        <v>0.44726605504587158</v>
      </c>
      <c r="H462" s="245">
        <v>95.297341406228213</v>
      </c>
    </row>
    <row r="463" spans="1:8">
      <c r="A463" s="86" t="str">
        <v>vod_youtube</v>
      </c>
      <c r="B463" s="239">
        <v>462</v>
      </c>
      <c r="C463" s="86" t="s">
        <v>1103</v>
      </c>
      <c r="D463" s="241">
        <f>COUNTIF($C$1:$C463,C463)</f>
        <v>2</v>
      </c>
      <c r="E463" s="241" t="str">
        <f t="shared" si="27"/>
        <v>TV free online catchup / video services2</v>
      </c>
      <c r="F463" s="86" t="s">
        <v>1106</v>
      </c>
      <c r="G463" s="242">
        <v>0.22558715596330273</v>
      </c>
      <c r="H463" s="245">
        <v>95.538230458058777</v>
      </c>
    </row>
    <row r="464" spans="1:8">
      <c r="A464" s="86" t="str">
        <v>vod_iplayer</v>
      </c>
      <c r="B464" s="239">
        <v>463</v>
      </c>
      <c r="C464" s="86" t="s">
        <v>1103</v>
      </c>
      <c r="D464" s="241">
        <f>COUNTIF($C$1:$C464,C464)</f>
        <v>3</v>
      </c>
      <c r="E464" s="241" t="str">
        <f t="shared" si="27"/>
        <v>TV free online catchup / video services3</v>
      </c>
      <c r="F464" s="86" t="s">
        <v>1108</v>
      </c>
      <c r="G464" s="242">
        <v>0.268045871559633</v>
      </c>
      <c r="H464" s="245">
        <v>94.080646105560135</v>
      </c>
    </row>
    <row r="465" spans="1:8">
      <c r="A465" s="86" t="str">
        <v>vod_itvhub</v>
      </c>
      <c r="B465" s="239">
        <v>464</v>
      </c>
      <c r="C465" s="86" t="s">
        <v>1103</v>
      </c>
      <c r="D465" s="241">
        <f>COUNTIF($C$1:$C465,C465)</f>
        <v>4</v>
      </c>
      <c r="E465" s="241" t="str">
        <f t="shared" si="27"/>
        <v>TV free online catchup / video services4</v>
      </c>
      <c r="F465" s="86" t="s">
        <v>1110</v>
      </c>
      <c r="G465" s="242">
        <v>0.17957798165137612</v>
      </c>
      <c r="H465" s="245">
        <v>98.40315302841006</v>
      </c>
    </row>
    <row r="466" spans="1:8">
      <c r="A466" s="86" t="str">
        <v>vod_all4</v>
      </c>
      <c r="B466" s="239">
        <v>465</v>
      </c>
      <c r="C466" s="86" t="s">
        <v>1103</v>
      </c>
      <c r="D466" s="241">
        <f>COUNTIF($C$1:$C466,C466)</f>
        <v>5</v>
      </c>
      <c r="E466" s="241" t="str">
        <f t="shared" si="27"/>
        <v>TV free online catchup / video services5</v>
      </c>
      <c r="F466" s="86" t="s">
        <v>1112</v>
      </c>
      <c r="G466" s="242">
        <v>0.14785321100917431</v>
      </c>
      <c r="H466" s="245">
        <v>93.139969158185991</v>
      </c>
    </row>
    <row r="467" spans="1:8">
      <c r="A467" s="86" t="str">
        <v>vod_demand5</v>
      </c>
      <c r="B467" s="239">
        <v>466</v>
      </c>
      <c r="C467" s="86" t="s">
        <v>1103</v>
      </c>
      <c r="D467" s="241">
        <f>COUNTIF($C$1:$C467,C467)</f>
        <v>6</v>
      </c>
      <c r="E467" s="241" t="str">
        <f t="shared" si="27"/>
        <v>TV free online catchup / video services6</v>
      </c>
      <c r="F467" s="86" t="s">
        <v>1114</v>
      </c>
      <c r="G467" s="242">
        <v>7.7256880733944946E-2</v>
      </c>
      <c r="H467" s="245">
        <v>98.793545434181382</v>
      </c>
    </row>
    <row r="468" spans="1:8">
      <c r="A468" s="86" t="str">
        <v>vod_stvplayer</v>
      </c>
      <c r="B468" s="239">
        <v>467</v>
      </c>
      <c r="C468" s="86" t="s">
        <v>1103</v>
      </c>
      <c r="D468" s="241">
        <f>COUNTIF($C$1:$C468,C468)</f>
        <v>7</v>
      </c>
      <c r="E468" s="241" t="str">
        <f t="shared" si="27"/>
        <v>TV free online catchup / video services7</v>
      </c>
      <c r="F468" s="86" t="s">
        <v>1116</v>
      </c>
      <c r="G468" s="242">
        <v>5.4266055045871557E-2</v>
      </c>
      <c r="H468" s="245">
        <v>96.509121360201434</v>
      </c>
    </row>
    <row r="469" spans="1:8">
      <c r="A469" s="86" t="str">
        <v>bookholiday</v>
      </c>
      <c r="B469" s="239">
        <v>468</v>
      </c>
      <c r="C469" s="86" t="s">
        <v>1118</v>
      </c>
      <c r="D469" s="241">
        <f>COUNTIF($C$1:$C469,C469)</f>
        <v>1</v>
      </c>
      <c r="E469" s="241" t="str">
        <f t="shared" si="27"/>
        <v>Online activity (one or more times per week)1</v>
      </c>
      <c r="F469" s="86" t="s">
        <v>1119</v>
      </c>
      <c r="G469" s="242">
        <v>5.723853211009175E-2</v>
      </c>
      <c r="H469" s="245">
        <v>93.009132150548751</v>
      </c>
    </row>
    <row r="470" spans="1:8">
      <c r="A470" s="86" t="str">
        <v>gambling</v>
      </c>
      <c r="B470" s="239">
        <v>469</v>
      </c>
      <c r="C470" s="86" t="s">
        <v>1118</v>
      </c>
      <c r="D470" s="241">
        <f>COUNTIF($C$1:$C470,C470)</f>
        <v>2</v>
      </c>
      <c r="E470" s="241" t="str">
        <f t="shared" si="27"/>
        <v>Online activity (one or more times per week)2</v>
      </c>
      <c r="F470" s="86" t="s">
        <v>1121</v>
      </c>
      <c r="G470" s="242">
        <v>0.13374311926605503</v>
      </c>
      <c r="H470" s="245">
        <v>97.780055613568209</v>
      </c>
    </row>
    <row r="471" spans="1:8">
      <c r="A471" s="86" t="str">
        <v>managefinances</v>
      </c>
      <c r="B471" s="239">
        <v>470</v>
      </c>
      <c r="C471" s="86" t="s">
        <v>1118</v>
      </c>
      <c r="D471" s="241">
        <f>COUNTIF($C$1:$C471,C471)</f>
        <v>3</v>
      </c>
      <c r="E471" s="241" t="str">
        <f t="shared" si="27"/>
        <v>Online activity (one or more times per week)3</v>
      </c>
      <c r="F471" s="86" t="s">
        <v>1123</v>
      </c>
      <c r="G471" s="242">
        <v>0.57169724770642205</v>
      </c>
      <c r="H471" s="245">
        <v>95.968056034616382</v>
      </c>
    </row>
    <row r="472" spans="1:8">
      <c r="A472" s="86" t="str">
        <v>auctions</v>
      </c>
      <c r="B472" s="239">
        <v>471</v>
      </c>
      <c r="C472" s="86" t="s">
        <v>1118</v>
      </c>
      <c r="D472" s="241">
        <f>COUNTIF($C$1:$C472,C472)</f>
        <v>4</v>
      </c>
      <c r="E472" s="241" t="str">
        <f t="shared" si="27"/>
        <v>Online activity (one or more times per week)4</v>
      </c>
      <c r="F472" s="86" t="s">
        <v>1125</v>
      </c>
      <c r="G472" s="242">
        <v>0.19955963302752297</v>
      </c>
      <c r="H472" s="245">
        <v>97.468925427376391</v>
      </c>
    </row>
    <row r="473" spans="1:8">
      <c r="A473" s="86" t="str">
        <v>shopping</v>
      </c>
      <c r="B473" s="239">
        <v>472</v>
      </c>
      <c r="C473" s="86" t="s">
        <v>1118</v>
      </c>
      <c r="D473" s="241">
        <f>COUNTIF($C$1:$C473,C473)</f>
        <v>5</v>
      </c>
      <c r="E473" s="241" t="str">
        <f t="shared" si="27"/>
        <v>Online activity (one or more times per week)5</v>
      </c>
      <c r="F473" s="86" t="s">
        <v>1127</v>
      </c>
      <c r="G473" s="242">
        <v>0.2626880733944954</v>
      </c>
      <c r="H473" s="245">
        <v>93.207406419744558</v>
      </c>
    </row>
    <row r="474" spans="1:8">
      <c r="A474" s="86" t="str">
        <v>souceinfo</v>
      </c>
      <c r="B474" s="239">
        <v>473</v>
      </c>
      <c r="C474" s="86" t="s">
        <v>1118</v>
      </c>
      <c r="D474" s="241">
        <f>COUNTIF($C$1:$C474,C474)</f>
        <v>6</v>
      </c>
      <c r="E474" s="241" t="str">
        <f t="shared" si="27"/>
        <v>Online activity (one or more times per week)6</v>
      </c>
      <c r="F474" s="86" t="s">
        <v>1129</v>
      </c>
      <c r="G474" s="242">
        <v>0.50711009174311938</v>
      </c>
      <c r="H474" s="245">
        <v>94.667317046741687</v>
      </c>
    </row>
    <row r="475" spans="1:8">
      <c r="A475" s="86" t="str">
        <v>searchengine</v>
      </c>
      <c r="B475" s="239">
        <v>474</v>
      </c>
      <c r="C475" s="86" t="s">
        <v>1118</v>
      </c>
      <c r="D475" s="241">
        <f>COUNTIF($C$1:$C475,C475)</f>
        <v>7</v>
      </c>
      <c r="E475" s="241" t="str">
        <f t="shared" si="27"/>
        <v>Online activity (one or more times per week)7</v>
      </c>
      <c r="F475" s="86" t="s">
        <v>1131</v>
      </c>
      <c r="G475" s="242">
        <v>0.79584403669724757</v>
      </c>
      <c r="H475" s="245">
        <v>96.23593247263932</v>
      </c>
    </row>
    <row r="476" spans="1:8">
      <c r="A476" s="86" t="str">
        <v>res_cars</v>
      </c>
      <c r="B476" s="239">
        <v>475</v>
      </c>
      <c r="C476" s="86" t="s">
        <v>1133</v>
      </c>
      <c r="D476" s="241">
        <f>COUNTIF($C$1:$C476,C476)</f>
        <v>1</v>
      </c>
      <c r="E476" s="241" t="str">
        <f t="shared" si="27"/>
        <v>Researched the last purchase online before buying1</v>
      </c>
      <c r="F476" s="86" t="s">
        <v>1134</v>
      </c>
      <c r="G476" s="242">
        <v>0.49233944954128434</v>
      </c>
      <c r="H476" s="245">
        <v>97.306043463062849</v>
      </c>
    </row>
    <row r="477" spans="1:8">
      <c r="A477" s="86" t="str">
        <v>res_tech</v>
      </c>
      <c r="B477" s="239">
        <v>476</v>
      </c>
      <c r="C477" s="86" t="s">
        <v>1133</v>
      </c>
      <c r="D477" s="241">
        <f>COUNTIF($C$1:$C477,C477)</f>
        <v>2</v>
      </c>
      <c r="E477" s="241" t="str">
        <f t="shared" si="27"/>
        <v>Researched the last purchase online before buying2</v>
      </c>
      <c r="F477" s="86" t="s">
        <v>1136</v>
      </c>
      <c r="G477" s="242">
        <v>0.71517431192660552</v>
      </c>
      <c r="H477" s="245">
        <v>97.504605129096433</v>
      </c>
    </row>
    <row r="478" spans="1:8">
      <c r="A478" s="86" t="str">
        <v>res_tickets</v>
      </c>
      <c r="B478" s="239">
        <v>477</v>
      </c>
      <c r="C478" s="86" t="s">
        <v>1133</v>
      </c>
      <c r="D478" s="241">
        <f>COUNTIF($C$1:$C478,C478)</f>
        <v>3</v>
      </c>
      <c r="E478" s="241" t="str">
        <f t="shared" si="27"/>
        <v>Researched the last purchase online before buying3</v>
      </c>
      <c r="F478" s="86" t="s">
        <v>1138</v>
      </c>
      <c r="G478" s="242">
        <v>0.71354128440366971</v>
      </c>
      <c r="H478" s="245">
        <v>96.474330264337055</v>
      </c>
    </row>
    <row r="479" spans="1:8">
      <c r="A479" s="86" t="str">
        <v>res_clothes</v>
      </c>
      <c r="B479" s="239">
        <v>478</v>
      </c>
      <c r="C479" s="86" t="s">
        <v>1133</v>
      </c>
      <c r="D479" s="241">
        <f>COUNTIF($C$1:$C479,C479)</f>
        <v>4</v>
      </c>
      <c r="E479" s="241" t="str">
        <f t="shared" si="27"/>
        <v>Researched the last purchase online before buying4</v>
      </c>
      <c r="F479" s="86" t="s">
        <v>1140</v>
      </c>
      <c r="G479" s="242">
        <v>0.58408256880733944</v>
      </c>
      <c r="H479" s="245">
        <v>97.892992500152914</v>
      </c>
    </row>
    <row r="480" spans="1:8">
      <c r="A480" s="86" t="str">
        <v>res_groceries</v>
      </c>
      <c r="B480" s="239">
        <v>479</v>
      </c>
      <c r="C480" s="86" t="s">
        <v>1133</v>
      </c>
      <c r="D480" s="241">
        <f>COUNTIF($C$1:$C480,C480)</f>
        <v>5</v>
      </c>
      <c r="E480" s="241" t="str">
        <f t="shared" si="27"/>
        <v>Researched the last purchase online before buying5</v>
      </c>
      <c r="F480" s="86" t="s">
        <v>1142</v>
      </c>
      <c r="G480" s="242">
        <v>0.32927522935779824</v>
      </c>
      <c r="H480" s="245">
        <v>97.081524345697787</v>
      </c>
    </row>
    <row r="481" spans="1:8">
      <c r="A481" s="86" t="str">
        <v>res_holidays</v>
      </c>
      <c r="B481" s="239">
        <v>480</v>
      </c>
      <c r="C481" s="86" t="s">
        <v>1133</v>
      </c>
      <c r="D481" s="241">
        <f>COUNTIF($C$1:$C481,C481)</f>
        <v>6</v>
      </c>
      <c r="E481" s="241" t="str">
        <f t="shared" si="27"/>
        <v>Researched the last purchase online before buying6</v>
      </c>
      <c r="F481" s="86" t="s">
        <v>1144</v>
      </c>
      <c r="G481" s="242">
        <v>0.7676788990825687</v>
      </c>
      <c r="H481" s="245">
        <v>95.977240871987505</v>
      </c>
    </row>
    <row r="482" spans="1:8">
      <c r="A482" s="86" t="str">
        <v>res_domesticappl</v>
      </c>
      <c r="B482" s="239">
        <v>481</v>
      </c>
      <c r="C482" s="86" t="s">
        <v>1133</v>
      </c>
      <c r="D482" s="241">
        <f>COUNTIF($C$1:$C482,C482)</f>
        <v>7</v>
      </c>
      <c r="E482" s="241" t="str">
        <f t="shared" si="27"/>
        <v>Researched the last purchase online before buying7</v>
      </c>
      <c r="F482" s="86" t="s">
        <v>1146</v>
      </c>
      <c r="G482" s="242">
        <v>0.66759633027522924</v>
      </c>
      <c r="H482" s="245">
        <v>98.101886369173812</v>
      </c>
    </row>
    <row r="483" spans="1:8">
      <c r="A483" s="86" t="str">
        <v>res_luxurygoods</v>
      </c>
      <c r="B483" s="239">
        <v>482</v>
      </c>
      <c r="C483" s="86" t="s">
        <v>1133</v>
      </c>
      <c r="D483" s="241">
        <f>COUNTIF($C$1:$C483,C483)</f>
        <v>8</v>
      </c>
      <c r="E483" s="241" t="str">
        <f t="shared" si="27"/>
        <v>Researched the last purchase online before buying8</v>
      </c>
      <c r="F483" s="86" t="s">
        <v>1148</v>
      </c>
      <c r="G483" s="242">
        <v>0.64775229357798159</v>
      </c>
      <c r="H483" s="245">
        <v>97.91151406600585</v>
      </c>
    </row>
    <row r="484" spans="1:8">
      <c r="A484" s="86" t="str">
        <v>res_music</v>
      </c>
      <c r="B484" s="239">
        <v>483</v>
      </c>
      <c r="C484" s="86" t="s">
        <v>1133</v>
      </c>
      <c r="D484" s="241">
        <f>COUNTIF($C$1:$C484,C484)</f>
        <v>9</v>
      </c>
      <c r="E484" s="241" t="str">
        <f t="shared" si="27"/>
        <v>Researched the last purchase online before buying9</v>
      </c>
      <c r="F484" s="86" t="s">
        <v>1150</v>
      </c>
      <c r="G484" s="242">
        <v>0.77579816513761479</v>
      </c>
      <c r="H484" s="245">
        <v>97.141255348162218</v>
      </c>
    </row>
    <row r="485" spans="1:8">
      <c r="A485" s="86" t="str">
        <v>res_finance</v>
      </c>
      <c r="B485" s="239">
        <v>484</v>
      </c>
      <c r="C485" s="86" t="s">
        <v>1133</v>
      </c>
      <c r="D485" s="241">
        <f>COUNTIF($C$1:$C485,C485)</f>
        <v>10</v>
      </c>
      <c r="E485" s="241" t="str">
        <f t="shared" si="27"/>
        <v>Researched the last purchase online before buying10</v>
      </c>
      <c r="F485" s="86" t="s">
        <v>1152</v>
      </c>
      <c r="G485" s="242">
        <v>0.72568807339449537</v>
      </c>
      <c r="H485" s="245">
        <v>97.257173996658835</v>
      </c>
    </row>
    <row r="486" spans="1:8">
      <c r="A486" s="86" t="str">
        <v>res_groomingprod</v>
      </c>
      <c r="B486" s="239">
        <v>485</v>
      </c>
      <c r="C486" s="86" t="s">
        <v>1133</v>
      </c>
      <c r="D486" s="241">
        <f>COUNTIF($C$1:$C486,C486)</f>
        <v>11</v>
      </c>
      <c r="E486" s="241" t="str">
        <f t="shared" si="27"/>
        <v>Researched the last purchase online before buying11</v>
      </c>
      <c r="F486" s="86" t="s">
        <v>1154</v>
      </c>
      <c r="G486" s="242">
        <v>0.47831192660550459</v>
      </c>
      <c r="H486" s="245">
        <v>96.315158413807296</v>
      </c>
    </row>
    <row r="487" spans="1:8">
      <c r="A487" s="86" t="str">
        <v>res_alcohol</v>
      </c>
      <c r="B487" s="239">
        <v>486</v>
      </c>
      <c r="C487" s="86" t="s">
        <v>1133</v>
      </c>
      <c r="D487" s="241">
        <f>COUNTIF($C$1:$C487,C487)</f>
        <v>12</v>
      </c>
      <c r="E487" s="241" t="str">
        <f t="shared" si="27"/>
        <v>Researched the last purchase online before buying12</v>
      </c>
      <c r="F487" s="86" t="s">
        <v>1156</v>
      </c>
      <c r="G487" s="242">
        <v>0.26408256880733949</v>
      </c>
      <c r="H487" s="245">
        <v>95.141526261827352</v>
      </c>
    </row>
    <row r="488" spans="1:8">
      <c r="A488" s="86" t="str">
        <v>res_gaming</v>
      </c>
      <c r="B488" s="239">
        <v>487</v>
      </c>
      <c r="C488" s="86" t="s">
        <v>1133</v>
      </c>
      <c r="D488" s="241">
        <f>COUNTIF($C$1:$C488,C488)</f>
        <v>13</v>
      </c>
      <c r="E488" s="241" t="str">
        <f t="shared" si="27"/>
        <v>Researched the last purchase online before buying13</v>
      </c>
      <c r="F488" s="86" t="s">
        <v>1158</v>
      </c>
      <c r="G488" s="242">
        <v>0.73583486238532103</v>
      </c>
      <c r="H488" s="245">
        <v>98.225155966033157</v>
      </c>
    </row>
    <row r="489" spans="1:8">
      <c r="A489" s="86" t="str">
        <v>res_sportsequip</v>
      </c>
      <c r="B489" s="239">
        <v>488</v>
      </c>
      <c r="C489" s="86" t="s">
        <v>1133</v>
      </c>
      <c r="D489" s="241">
        <f>COUNTIF($C$1:$C489,C489)</f>
        <v>14</v>
      </c>
      <c r="E489" s="241" t="str">
        <f t="shared" si="27"/>
        <v>Researched the last purchase online before buying14</v>
      </c>
      <c r="F489" s="86" t="s">
        <v>1160</v>
      </c>
      <c r="G489" s="242">
        <v>0.58515596330275232</v>
      </c>
      <c r="H489" s="245">
        <v>95.94208449393517</v>
      </c>
    </row>
    <row r="490" spans="1:8">
      <c r="A490" s="86" t="str">
        <v>res_diy</v>
      </c>
      <c r="B490" s="239">
        <v>489</v>
      </c>
      <c r="C490" s="86" t="s">
        <v>1133</v>
      </c>
      <c r="D490" s="241">
        <f>COUNTIF($C$1:$C490,C490)</f>
        <v>15</v>
      </c>
      <c r="E490" s="241" t="str">
        <f t="shared" si="27"/>
        <v>Researched the last purchase online before buying15</v>
      </c>
      <c r="F490" s="86" t="s">
        <v>1162</v>
      </c>
      <c r="G490" s="242">
        <v>0.50178899082568806</v>
      </c>
      <c r="H490" s="245">
        <v>97.702258838974259</v>
      </c>
    </row>
    <row r="491" spans="1:8">
      <c r="A491" s="86" t="str">
        <v>pur_onl_cars</v>
      </c>
      <c r="B491" s="239">
        <v>490</v>
      </c>
      <c r="C491" s="86" t="s">
        <v>1164</v>
      </c>
      <c r="D491" s="241">
        <f>COUNTIF($C$1:$C491,C491)</f>
        <v>1</v>
      </c>
      <c r="E491" s="241" t="str">
        <f t="shared" si="27"/>
        <v>Bought the last purchase online using any device1</v>
      </c>
      <c r="F491" s="86" t="s">
        <v>1134</v>
      </c>
      <c r="G491" s="242">
        <v>9.2899082568807329E-2</v>
      </c>
      <c r="H491" s="245">
        <v>97.564503942860782</v>
      </c>
    </row>
    <row r="492" spans="1:8">
      <c r="A492" s="86" t="str">
        <v>pur_onl_tech</v>
      </c>
      <c r="B492" s="239">
        <v>491</v>
      </c>
      <c r="C492" s="86" t="s">
        <v>1164</v>
      </c>
      <c r="D492" s="241">
        <f>COUNTIF($C$1:$C492,C492)</f>
        <v>2</v>
      </c>
      <c r="E492" s="241" t="str">
        <f t="shared" si="27"/>
        <v>Bought the last purchase online using any device2</v>
      </c>
      <c r="F492" s="86" t="s">
        <v>1136</v>
      </c>
      <c r="G492" s="242">
        <v>0.44080733944954137</v>
      </c>
      <c r="H492" s="245">
        <v>96.796434627455881</v>
      </c>
    </row>
    <row r="493" spans="1:8">
      <c r="A493" s="130" t="str">
        <v>pur_onl_tickets</v>
      </c>
      <c r="B493" s="239">
        <v>492</v>
      </c>
      <c r="C493" s="130" t="s">
        <v>1164</v>
      </c>
      <c r="D493" s="241">
        <f>COUNTIF($C$1:$C493,C493)</f>
        <v>3</v>
      </c>
      <c r="E493" s="241" t="str">
        <f t="shared" si="27"/>
        <v>Bought the last purchase online using any device3</v>
      </c>
      <c r="F493" s="130" t="s">
        <v>1138</v>
      </c>
      <c r="G493" s="243">
        <v>0.37496330275229361</v>
      </c>
      <c r="H493" s="246">
        <v>92.643698636635946</v>
      </c>
    </row>
    <row r="494" spans="1:8">
      <c r="A494" s="130" t="str">
        <v>pur_onl_clothes</v>
      </c>
      <c r="B494" s="239">
        <v>493</v>
      </c>
      <c r="C494" s="130" t="s">
        <v>1164</v>
      </c>
      <c r="D494" s="241">
        <f>COUNTIF($C$1:$C494,C494)</f>
        <v>4</v>
      </c>
      <c r="E494" s="241" t="str">
        <f t="shared" si="27"/>
        <v>Bought the last purchase online using any device4</v>
      </c>
      <c r="F494" s="130" t="s">
        <v>1140</v>
      </c>
      <c r="G494" s="243">
        <v>0.41608256880733951</v>
      </c>
      <c r="H494" s="246">
        <v>97.356707755584551</v>
      </c>
    </row>
    <row r="495" spans="1:8">
      <c r="A495" s="130" t="str">
        <v>pur_onl_groceries</v>
      </c>
      <c r="B495" s="239">
        <v>494</v>
      </c>
      <c r="C495" s="130" t="s">
        <v>1164</v>
      </c>
      <c r="D495" s="241">
        <f>COUNTIF($C$1:$C495,C495)</f>
        <v>5</v>
      </c>
      <c r="E495" s="241" t="str">
        <f t="shared" si="27"/>
        <v>Bought the last purchase online using any device5</v>
      </c>
      <c r="F495" s="130" t="s">
        <v>1142</v>
      </c>
      <c r="G495" s="243">
        <v>0.21415596330275227</v>
      </c>
      <c r="H495" s="246">
        <v>97.628830432973572</v>
      </c>
    </row>
    <row r="496" spans="1:8">
      <c r="A496" s="130" t="str">
        <v>pur_onl_holidays</v>
      </c>
      <c r="B496" s="239">
        <v>495</v>
      </c>
      <c r="C496" s="130" t="s">
        <v>1164</v>
      </c>
      <c r="D496" s="241">
        <f>COUNTIF($C$1:$C496,C496)</f>
        <v>6</v>
      </c>
      <c r="E496" s="241" t="str">
        <f t="shared" si="27"/>
        <v>Bought the last purchase online using any device6</v>
      </c>
      <c r="F496" s="130" t="s">
        <v>1144</v>
      </c>
      <c r="G496" s="243">
        <v>0.44488990825688074</v>
      </c>
      <c r="H496" s="246">
        <v>92.157223616662733</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0.36775229357798161</v>
      </c>
      <c r="H497" s="246">
        <v>98.057264064291061</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0.19607339449541289</v>
      </c>
      <c r="H498" s="246">
        <v>97.258431806966968</v>
      </c>
    </row>
    <row r="499" spans="1:8">
      <c r="A499" s="130" t="str">
        <v>pur_onl_music</v>
      </c>
      <c r="B499" s="239">
        <v>498</v>
      </c>
      <c r="C499" s="130" t="s">
        <v>1164</v>
      </c>
      <c r="D499" s="241">
        <f>COUNTIF($C$1:$C499,C499)</f>
        <v>9</v>
      </c>
      <c r="E499" s="241" t="str">
        <f t="shared" si="27"/>
        <v>Bought the last purchase online using any device9</v>
      </c>
      <c r="F499" s="130" t="s">
        <v>1150</v>
      </c>
      <c r="G499" s="243">
        <v>0.40109174311926604</v>
      </c>
      <c r="H499" s="246">
        <v>93.568257455649373</v>
      </c>
    </row>
    <row r="500" spans="1:8">
      <c r="A500" s="130" t="str">
        <v>pur_onl_finance</v>
      </c>
      <c r="B500" s="239">
        <v>499</v>
      </c>
      <c r="C500" s="130" t="s">
        <v>1164</v>
      </c>
      <c r="D500" s="241">
        <f>COUNTIF($C$1:$C500,C500)</f>
        <v>10</v>
      </c>
      <c r="E500" s="241" t="str">
        <f t="shared" si="27"/>
        <v>Bought the last purchase online using any device10</v>
      </c>
      <c r="F500" s="130" t="s">
        <v>1152</v>
      </c>
      <c r="G500" s="243">
        <v>0.45011009174311933</v>
      </c>
      <c r="H500" s="246">
        <v>94.498109365772308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0.2693944954128441</v>
      </c>
      <c r="H501" s="246">
        <v>96.362341651167398</v>
      </c>
    </row>
    <row r="502" spans="1:8">
      <c r="A502" s="130" t="str">
        <v>pur_onl_alcohol</v>
      </c>
      <c r="B502" s="239">
        <v>501</v>
      </c>
      <c r="C502" s="130" t="s">
        <v>1164</v>
      </c>
      <c r="D502" s="241">
        <f>COUNTIF($C$1:$C502,C502)</f>
        <v>12</v>
      </c>
      <c r="E502" s="241" t="str">
        <f t="shared" si="27"/>
        <v>Bought the last purchase online using any device12</v>
      </c>
      <c r="F502" s="130" t="s">
        <v>1156</v>
      </c>
      <c r="G502" s="243">
        <v>0.12974311926605503</v>
      </c>
      <c r="H502" s="246">
        <v>92.420125897463549</v>
      </c>
    </row>
    <row r="503" spans="1:8">
      <c r="A503" s="130" t="str">
        <v>pur_onl_gaming</v>
      </c>
      <c r="B503" s="239">
        <v>502</v>
      </c>
      <c r="C503" s="130" t="s">
        <v>1164</v>
      </c>
      <c r="D503" s="241">
        <f>COUNTIF($C$1:$C503,C503)</f>
        <v>13</v>
      </c>
      <c r="E503" s="241" t="str">
        <f t="shared" si="27"/>
        <v>Bought the last purchase online using any device13</v>
      </c>
      <c r="F503" s="130" t="s">
        <v>1158</v>
      </c>
      <c r="G503" s="243">
        <v>0.26453211009174316</v>
      </c>
      <c r="H503" s="246">
        <v>98.10761268343478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0.24753211009174314</v>
      </c>
      <c r="H504" s="246">
        <v>92.965831351954833</v>
      </c>
    </row>
    <row r="505" spans="1:8">
      <c r="A505" s="130" t="str">
        <v>pur_onl_diy</v>
      </c>
      <c r="B505" s="239">
        <v>504</v>
      </c>
      <c r="C505" s="130" t="s">
        <v>1164</v>
      </c>
      <c r="D505" s="241">
        <f>COUNTIF($C$1:$C505,C505)</f>
        <v>15</v>
      </c>
      <c r="E505" s="241" t="str">
        <f t="shared" si="27"/>
        <v>Bought the last purchase online using any device15</v>
      </c>
      <c r="F505" s="130" t="s">
        <v>1162</v>
      </c>
      <c r="G505" s="243">
        <v>0.22763302752293577</v>
      </c>
      <c r="H505" s="246">
        <v>95.399623832815934</v>
      </c>
    </row>
    <row r="506" spans="1:8">
      <c r="A506" s="130" t="str">
        <v>site_airbnb</v>
      </c>
      <c r="B506" s="239">
        <v>505</v>
      </c>
      <c r="C506" s="130" t="s">
        <v>1180</v>
      </c>
      <c r="D506" s="241">
        <f>COUNTIF($C$1:$C506,C506)</f>
        <v>1</v>
      </c>
      <c r="E506" s="241" t="str">
        <f t="shared" si="27"/>
        <v>Favourite web sites1</v>
      </c>
      <c r="F506" s="130" t="s">
        <v>1181</v>
      </c>
      <c r="G506" s="243">
        <v>4.4082568807339455E-2</v>
      </c>
      <c r="H506" s="246">
        <v>88.92503845086857</v>
      </c>
    </row>
    <row r="507" spans="1:8">
      <c r="A507" s="130" t="str">
        <v>site_amazon</v>
      </c>
      <c r="B507" s="239">
        <v>506</v>
      </c>
      <c r="C507" s="130" t="s">
        <v>1180</v>
      </c>
      <c r="D507" s="241">
        <f>COUNTIF($C$1:$C507,C507)</f>
        <v>2</v>
      </c>
      <c r="E507" s="241" t="str">
        <f t="shared" si="27"/>
        <v>Favourite web sites2</v>
      </c>
      <c r="F507" s="130" t="s">
        <v>1183</v>
      </c>
      <c r="G507" s="243">
        <v>0.50157798165137624</v>
      </c>
      <c r="H507" s="246">
        <v>98.660961374416715</v>
      </c>
    </row>
    <row r="508" spans="1:8">
      <c r="A508" s="86" t="str">
        <v>site_itunes</v>
      </c>
      <c r="B508" s="239">
        <v>507</v>
      </c>
      <c r="C508" s="86" t="s">
        <v>1180</v>
      </c>
      <c r="D508" s="241">
        <f>COUNTIF($C$1:$C508,C508)</f>
        <v>3</v>
      </c>
      <c r="E508" s="241" t="str">
        <f t="shared" si="27"/>
        <v>Favourite web sites3</v>
      </c>
      <c r="F508" s="86" t="s">
        <v>1185</v>
      </c>
      <c r="G508" s="242">
        <v>5.5504587155963299E-2</v>
      </c>
      <c r="H508" s="245">
        <v>98.362422843575359</v>
      </c>
    </row>
    <row r="509" spans="1:8">
      <c r="A509" s="86" t="str">
        <v>site_argos</v>
      </c>
      <c r="B509" s="239">
        <v>508</v>
      </c>
      <c r="C509" s="86" t="s">
        <v>1180</v>
      </c>
      <c r="D509" s="241">
        <f>COUNTIF($C$1:$C509,C509)</f>
        <v>4</v>
      </c>
      <c r="E509" s="241" t="str">
        <f t="shared" si="27"/>
        <v>Favourite web sites4</v>
      </c>
      <c r="F509" s="86" t="s">
        <v>1187</v>
      </c>
      <c r="G509" s="242">
        <v>0.14632110091743117</v>
      </c>
      <c r="H509" s="245">
        <v>105.44037082039691</v>
      </c>
    </row>
    <row r="510" spans="1:8">
      <c r="A510" s="86" t="str">
        <v>site_asos</v>
      </c>
      <c r="B510" s="239">
        <v>509</v>
      </c>
      <c r="C510" s="86" t="s">
        <v>1180</v>
      </c>
      <c r="D510" s="241">
        <f>COUNTIF($C$1:$C510,C510)</f>
        <v>5</v>
      </c>
      <c r="E510" s="241" t="str">
        <f t="shared" si="27"/>
        <v>Favourite web sites5</v>
      </c>
      <c r="F510" s="86" t="s">
        <v>1189</v>
      </c>
      <c r="G510" s="242">
        <v>7.0981651376146787E-2</v>
      </c>
      <c r="H510" s="245">
        <v>92.729673084703208</v>
      </c>
    </row>
    <row r="511" spans="1:8">
      <c r="A511" s="86" t="str">
        <v>site_audible</v>
      </c>
      <c r="B511" s="239">
        <v>510</v>
      </c>
      <c r="C511" s="86" t="s">
        <v>1180</v>
      </c>
      <c r="D511" s="241">
        <f>COUNTIF($C$1:$C511,C511)</f>
        <v>6</v>
      </c>
      <c r="E511" s="241" t="str">
        <f t="shared" si="27"/>
        <v>Favourite web sites6</v>
      </c>
      <c r="F511" s="86" t="s">
        <v>1191</v>
      </c>
      <c r="G511" s="242">
        <v>3.1155963302752304E-2</v>
      </c>
      <c r="H511" s="245">
        <v>99.039214582422247</v>
      </c>
    </row>
    <row r="512" spans="1:8">
      <c r="A512" s="86" t="str">
        <v>site_autotrader</v>
      </c>
      <c r="B512" s="239">
        <v>511</v>
      </c>
      <c r="C512" s="86" t="s">
        <v>1180</v>
      </c>
      <c r="D512" s="241">
        <f>COUNTIF($C$1:$C512,C512)</f>
        <v>7</v>
      </c>
      <c r="E512" s="241" t="str">
        <f t="shared" si="27"/>
        <v>Favourite web sites7</v>
      </c>
      <c r="F512" s="86" t="s">
        <v>1193</v>
      </c>
      <c r="G512" s="242">
        <v>3.4504587155963301E-2</v>
      </c>
      <c r="H512" s="245">
        <v>99.365781558861102</v>
      </c>
    </row>
    <row r="513" spans="1:8">
      <c r="A513" s="86" t="str">
        <v>site_bbcgoodfood</v>
      </c>
      <c r="B513" s="239">
        <v>512</v>
      </c>
      <c r="C513" s="86" t="s">
        <v>1180</v>
      </c>
      <c r="D513" s="241">
        <f>COUNTIF($C$1:$C513,C513)</f>
        <v>8</v>
      </c>
      <c r="E513" s="241" t="str">
        <f t="shared" si="27"/>
        <v>Favourite web sites8</v>
      </c>
      <c r="F513" s="86" t="s">
        <v>1195</v>
      </c>
      <c r="G513" s="242">
        <v>0.10199082568807337</v>
      </c>
      <c r="H513" s="245">
        <v>96.0917760089105</v>
      </c>
    </row>
    <row r="514" spans="1:8">
      <c r="A514" s="86" t="str">
        <v>site_bbcnews</v>
      </c>
      <c r="B514" s="239">
        <v>513</v>
      </c>
      <c r="C514" s="86" t="s">
        <v>1180</v>
      </c>
      <c r="D514" s="241">
        <f>COUNTIF($C$1:$C514,C514)</f>
        <v>9</v>
      </c>
      <c r="E514" s="241" t="str">
        <f t="shared" si="27"/>
        <v>Favourite web sites9</v>
      </c>
      <c r="F514" s="86" t="s">
        <v>1197</v>
      </c>
      <c r="G514" s="242">
        <v>0.25902752293577985</v>
      </c>
      <c r="H514" s="245">
        <v>91.570581994553763</v>
      </c>
    </row>
    <row r="515" spans="1:8">
      <c r="A515" s="86" t="str">
        <v>site_bbcsport</v>
      </c>
      <c r="B515" s="239">
        <v>514</v>
      </c>
      <c r="C515" s="86" t="s">
        <v>1180</v>
      </c>
      <c r="D515" s="241">
        <f>COUNTIF($C$1:$C515,C515)</f>
        <v>10</v>
      </c>
      <c r="E515" s="241" t="str">
        <f t="shared" ref="E515:E578" si="28">C515&amp;D515</f>
        <v>Favourite web sites10</v>
      </c>
      <c r="F515" s="86" t="s">
        <v>1199</v>
      </c>
      <c r="G515" s="242">
        <v>0.14833027522935779</v>
      </c>
      <c r="H515" s="245">
        <v>95.472400946589616</v>
      </c>
    </row>
    <row r="516" spans="1:8">
      <c r="A516" s="86" t="str">
        <v>site_bet365</v>
      </c>
      <c r="B516" s="239">
        <v>515</v>
      </c>
      <c r="C516" s="86" t="s">
        <v>1180</v>
      </c>
      <c r="D516" s="241">
        <f>COUNTIF($C$1:$C516,C516)</f>
        <v>11</v>
      </c>
      <c r="E516" s="241" t="str">
        <f t="shared" si="28"/>
        <v>Favourite web sites11</v>
      </c>
      <c r="F516" s="86" t="s">
        <v>1201</v>
      </c>
      <c r="G516" s="242">
        <v>2.5568807339449544E-2</v>
      </c>
      <c r="H516" s="245">
        <v>99.948456639981785</v>
      </c>
    </row>
    <row r="517" spans="1:8">
      <c r="A517" s="86" t="str">
        <v>site_bing</v>
      </c>
      <c r="B517" s="239">
        <v>516</v>
      </c>
      <c r="C517" s="86" t="s">
        <v>1180</v>
      </c>
      <c r="D517" s="241">
        <f>COUNTIF($C$1:$C517,C517)</f>
        <v>12</v>
      </c>
      <c r="E517" s="241" t="str">
        <f t="shared" si="28"/>
        <v>Favourite web sites12</v>
      </c>
      <c r="F517" s="86" t="s">
        <v>1203</v>
      </c>
      <c r="G517" s="242">
        <v>1.9981651376146783E-2</v>
      </c>
      <c r="H517" s="245">
        <v>98.976431308791049</v>
      </c>
    </row>
    <row r="518" spans="1:8">
      <c r="A518" s="86" t="str">
        <v>site_boots</v>
      </c>
      <c r="B518" s="239">
        <v>517</v>
      </c>
      <c r="C518" s="86" t="s">
        <v>1180</v>
      </c>
      <c r="D518" s="241">
        <f>COUNTIF($C$1:$C518,C518)</f>
        <v>13</v>
      </c>
      <c r="E518" s="241" t="str">
        <f t="shared" si="28"/>
        <v>Favourite web sites13</v>
      </c>
      <c r="F518" s="86" t="s">
        <v>1205</v>
      </c>
      <c r="G518" s="242">
        <v>0.107</v>
      </c>
      <c r="H518" s="245">
        <v>99.02025689961566</v>
      </c>
    </row>
    <row r="519" spans="1:8">
      <c r="A519" s="86" t="str">
        <v>site_buzzfeed</v>
      </c>
      <c r="B519" s="239">
        <v>518</v>
      </c>
      <c r="C519" s="86" t="s">
        <v>1180</v>
      </c>
      <c r="D519" s="241">
        <f>COUNTIF($C$1:$C519,C519)</f>
        <v>14</v>
      </c>
      <c r="E519" s="241" t="str">
        <f t="shared" si="28"/>
        <v>Favourite web sites14</v>
      </c>
      <c r="F519" s="86" t="s">
        <v>1207</v>
      </c>
      <c r="G519" s="242">
        <v>3.331192660550459E-2</v>
      </c>
      <c r="H519" s="245">
        <v>92.502267732232028</v>
      </c>
    </row>
    <row r="520" spans="1:8">
      <c r="A520" s="86" t="str">
        <v>site_carphonewarehouse</v>
      </c>
      <c r="B520" s="239">
        <v>519</v>
      </c>
      <c r="C520" s="86" t="s">
        <v>1180</v>
      </c>
      <c r="D520" s="241">
        <f>COUNTIF($C$1:$C520,C520)</f>
        <v>15</v>
      </c>
      <c r="E520" s="241" t="str">
        <f t="shared" si="28"/>
        <v>Favourite web sites15</v>
      </c>
      <c r="F520" s="86" t="s">
        <v>1209</v>
      </c>
      <c r="G520" s="242">
        <v>1.7100917431192665E-2</v>
      </c>
      <c r="H520" s="245">
        <v>95.331365754078163</v>
      </c>
    </row>
    <row r="521" spans="1:8">
      <c r="A521" s="86" t="str">
        <v>site_comparethemarket</v>
      </c>
      <c r="B521" s="239">
        <v>520</v>
      </c>
      <c r="C521" s="86" t="s">
        <v>1180</v>
      </c>
      <c r="D521" s="241">
        <f>COUNTIF($C$1:$C521,C521)</f>
        <v>16</v>
      </c>
      <c r="E521" s="241" t="str">
        <f t="shared" si="28"/>
        <v>Favourite web sites16</v>
      </c>
      <c r="F521" s="86" t="s">
        <v>1211</v>
      </c>
      <c r="G521" s="242">
        <v>6.6238532110091744E-2</v>
      </c>
      <c r="H521" s="245">
        <v>100.19021593458315</v>
      </c>
    </row>
    <row r="522" spans="1:8">
      <c r="A522" s="86" t="str">
        <v>site_confused</v>
      </c>
      <c r="B522" s="239">
        <v>521</v>
      </c>
      <c r="C522" s="86" t="s">
        <v>1180</v>
      </c>
      <c r="D522" s="241">
        <f>COUNTIF($C$1:$C522,C522)</f>
        <v>17</v>
      </c>
      <c r="E522" s="241" t="str">
        <f t="shared" si="28"/>
        <v>Favourite web sites17</v>
      </c>
      <c r="F522" s="86" t="s">
        <v>1213</v>
      </c>
      <c r="G522" s="242">
        <v>2.6944954128440373E-2</v>
      </c>
      <c r="H522" s="245">
        <v>100.06853181393672</v>
      </c>
    </row>
    <row r="523" spans="1:8">
      <c r="A523" s="86" t="str">
        <v>site_currys</v>
      </c>
      <c r="B523" s="239">
        <v>522</v>
      </c>
      <c r="C523" s="86" t="s">
        <v>1180</v>
      </c>
      <c r="D523" s="241">
        <f>COUNTIF($C$1:$C523,C523)</f>
        <v>18</v>
      </c>
      <c r="E523" s="241" t="str">
        <f t="shared" si="28"/>
        <v>Favourite web sites18</v>
      </c>
      <c r="F523" s="86" t="s">
        <v>1215</v>
      </c>
      <c r="G523" s="242">
        <v>6.3201834862385314E-2</v>
      </c>
      <c r="H523" s="245">
        <v>103.03235701489145</v>
      </c>
    </row>
    <row r="524" spans="1:8">
      <c r="A524" s="86" t="str">
        <v>site_digitalspy</v>
      </c>
      <c r="B524" s="239">
        <v>523</v>
      </c>
      <c r="C524" s="86" t="s">
        <v>1180</v>
      </c>
      <c r="D524" s="241">
        <f>COUNTIF($C$1:$C524,C524)</f>
        <v>19</v>
      </c>
      <c r="E524" s="241" t="str">
        <f t="shared" si="28"/>
        <v>Favourite web sites19</v>
      </c>
      <c r="F524" s="86" t="s">
        <v>1217</v>
      </c>
      <c r="G524" s="242">
        <v>2.0752293577981657E-2</v>
      </c>
      <c r="H524" s="245">
        <v>94.611634968146774</v>
      </c>
    </row>
    <row r="525" spans="1:8">
      <c r="A525" s="86" t="str">
        <v>site_direct</v>
      </c>
      <c r="B525" s="239">
        <v>524</v>
      </c>
      <c r="C525" s="86" t="s">
        <v>1180</v>
      </c>
      <c r="D525" s="241">
        <f>COUNTIF($C$1:$C525,C525)</f>
        <v>20</v>
      </c>
      <c r="E525" s="241" t="str">
        <f t="shared" si="28"/>
        <v>Favourite web sites20</v>
      </c>
      <c r="F525" s="86" t="s">
        <v>1219</v>
      </c>
      <c r="G525" s="242">
        <v>7.4935779816513753E-2</v>
      </c>
      <c r="H525" s="245">
        <v>102.6560042804275</v>
      </c>
    </row>
    <row r="526" spans="1:8">
      <c r="A526" s="86" t="str">
        <v>site_ebay</v>
      </c>
      <c r="B526" s="239">
        <v>525</v>
      </c>
      <c r="C526" s="86" t="s">
        <v>1180</v>
      </c>
      <c r="D526" s="241">
        <f>COUNTIF($C$1:$C526,C526)</f>
        <v>21</v>
      </c>
      <c r="E526" s="241" t="str">
        <f t="shared" si="28"/>
        <v>Favourite web sites21</v>
      </c>
      <c r="F526" s="86" t="s">
        <v>1221</v>
      </c>
      <c r="G526" s="242">
        <v>0.29629357798165135</v>
      </c>
      <c r="H526" s="245">
        <v>99.776964603990209</v>
      </c>
    </row>
    <row r="527" spans="1:8">
      <c r="A527" s="86" t="str">
        <v>site_etsy</v>
      </c>
      <c r="B527" s="239">
        <v>526</v>
      </c>
      <c r="C527" s="86" t="s">
        <v>1180</v>
      </c>
      <c r="D527" s="241">
        <f>COUNTIF($C$1:$C527,C527)</f>
        <v>22</v>
      </c>
      <c r="E527" s="241" t="str">
        <f t="shared" si="28"/>
        <v>Favourite web sites22</v>
      </c>
      <c r="F527" s="86" t="s">
        <v>1223</v>
      </c>
      <c r="G527" s="242">
        <v>6.5211009174311912E-2</v>
      </c>
      <c r="H527" s="245">
        <v>95.825447199908155</v>
      </c>
    </row>
    <row r="528" spans="1:8">
      <c r="A528" s="86" t="str">
        <v>site_expedia</v>
      </c>
      <c r="B528" s="239">
        <v>527</v>
      </c>
      <c r="C528" s="86" t="s">
        <v>1180</v>
      </c>
      <c r="D528" s="241">
        <f>COUNTIF($C$1:$C528,C528)</f>
        <v>23</v>
      </c>
      <c r="E528" s="241" t="str">
        <f t="shared" si="28"/>
        <v>Favourite web sites23</v>
      </c>
      <c r="F528" s="86" t="s">
        <v>1225</v>
      </c>
      <c r="G528" s="242">
        <v>4.0862385321100925E-2</v>
      </c>
      <c r="H528" s="245">
        <v>100.1115660340248</v>
      </c>
    </row>
    <row r="529" spans="1:8">
      <c r="A529" s="86" t="str">
        <v>site_freecycle</v>
      </c>
      <c r="B529" s="239">
        <v>528</v>
      </c>
      <c r="C529" s="86" t="s">
        <v>1180</v>
      </c>
      <c r="D529" s="241">
        <f>COUNTIF($C$1:$C529,C529)</f>
        <v>24</v>
      </c>
      <c r="E529" s="241" t="str">
        <f t="shared" si="28"/>
        <v>Favourite web sites24</v>
      </c>
      <c r="F529" s="86" t="s">
        <v>1227</v>
      </c>
      <c r="G529" s="242">
        <v>2.5834862385321108E-2</v>
      </c>
      <c r="H529" s="245">
        <v>95.945982388966627</v>
      </c>
    </row>
    <row r="530" spans="1:8">
      <c r="A530" s="86" t="str">
        <v>site_game</v>
      </c>
      <c r="B530" s="239">
        <v>529</v>
      </c>
      <c r="C530" s="86" t="s">
        <v>1180</v>
      </c>
      <c r="D530" s="241">
        <f>COUNTIF($C$1:$C530,C530)</f>
        <v>25</v>
      </c>
      <c r="E530" s="241" t="str">
        <f t="shared" si="28"/>
        <v>Favourite web sites25</v>
      </c>
      <c r="F530" s="86" t="s">
        <v>1229</v>
      </c>
      <c r="G530" s="242">
        <v>3.426605504587156E-2</v>
      </c>
      <c r="H530" s="245">
        <v>112.17142630677985</v>
      </c>
    </row>
    <row r="531" spans="1:8">
      <c r="A531" s="86" t="str">
        <v>site_gmail</v>
      </c>
      <c r="B531" s="239">
        <v>530</v>
      </c>
      <c r="C531" s="86" t="s">
        <v>1180</v>
      </c>
      <c r="D531" s="241">
        <f>COUNTIF($C$1:$C531,C531)</f>
        <v>26</v>
      </c>
      <c r="E531" s="241" t="str">
        <f t="shared" si="28"/>
        <v>Favourite web sites26</v>
      </c>
      <c r="F531" s="86" t="s">
        <v>1231</v>
      </c>
      <c r="G531" s="242">
        <v>0.23677981651376148</v>
      </c>
      <c r="H531" s="245">
        <v>98.130168215070412</v>
      </c>
    </row>
    <row r="532" spans="1:8">
      <c r="A532" s="86" t="str">
        <v>site_google</v>
      </c>
      <c r="B532" s="239">
        <v>531</v>
      </c>
      <c r="C532" s="86" t="s">
        <v>1180</v>
      </c>
      <c r="D532" s="241">
        <f>COUNTIF($C$1:$C532,C532)</f>
        <v>27</v>
      </c>
      <c r="E532" s="241" t="str">
        <f t="shared" si="28"/>
        <v>Favourite web sites27</v>
      </c>
      <c r="F532" s="86" t="s">
        <v>1233</v>
      </c>
      <c r="G532" s="242">
        <v>0.39799082568807331</v>
      </c>
      <c r="H532" s="245">
        <v>96.924541365207673</v>
      </c>
    </row>
    <row r="533" spans="1:8">
      <c r="A533" s="86" t="str">
        <v>site_groupon</v>
      </c>
      <c r="B533" s="239">
        <v>532</v>
      </c>
      <c r="C533" s="86" t="s">
        <v>1180</v>
      </c>
      <c r="D533" s="241">
        <f>COUNTIF($C$1:$C533,C533)</f>
        <v>28</v>
      </c>
      <c r="E533" s="241" t="str">
        <f t="shared" si="28"/>
        <v>Favourite web sites28</v>
      </c>
      <c r="F533" s="86" t="s">
        <v>1235</v>
      </c>
      <c r="G533" s="242">
        <v>7.323853211009175E-2</v>
      </c>
      <c r="H533" s="245">
        <v>101.6144738064024</v>
      </c>
    </row>
    <row r="534" spans="1:8">
      <c r="A534" s="86" t="str">
        <v>site_gumtree</v>
      </c>
      <c r="B534" s="239">
        <v>533</v>
      </c>
      <c r="C534" s="86" t="s">
        <v>1180</v>
      </c>
      <c r="D534" s="241">
        <f>COUNTIF($C$1:$C534,C534)</f>
        <v>29</v>
      </c>
      <c r="E534" s="241" t="str">
        <f t="shared" si="28"/>
        <v>Favourite web sites29</v>
      </c>
      <c r="F534" s="86" t="s">
        <v>1237</v>
      </c>
      <c r="G534" s="242">
        <v>6.8229357798165136E-2</v>
      </c>
      <c r="H534" s="245">
        <v>102.24508380786905</v>
      </c>
    </row>
    <row r="535" spans="1:8">
      <c r="A535" s="86" t="str">
        <v>site_healthline</v>
      </c>
      <c r="B535" s="239">
        <v>534</v>
      </c>
      <c r="C535" s="86" t="s">
        <v>1180</v>
      </c>
      <c r="D535" s="241">
        <f>COUNTIF($C$1:$C535,C535)</f>
        <v>30</v>
      </c>
      <c r="E535" s="241" t="str">
        <f t="shared" si="28"/>
        <v>Favourite web sites30</v>
      </c>
      <c r="F535" s="86" t="s">
        <v>1239</v>
      </c>
      <c r="G535" s="242">
        <v>1.1073394495412845E-2</v>
      </c>
      <c r="H535" s="245">
        <v>100.3863060380435</v>
      </c>
    </row>
    <row r="536" spans="1:8">
      <c r="A536" s="86" t="str">
        <v>site_hotels</v>
      </c>
      <c r="B536" s="239">
        <v>535</v>
      </c>
      <c r="C536" s="86" t="s">
        <v>1180</v>
      </c>
      <c r="D536" s="241">
        <f>COUNTIF($C$1:$C536,C536)</f>
        <v>31</v>
      </c>
      <c r="E536" s="241" t="str">
        <f t="shared" si="28"/>
        <v>Favourite web sites31</v>
      </c>
      <c r="F536" s="86" t="s">
        <v>1241</v>
      </c>
      <c r="G536" s="242">
        <v>3.593577981651376E-2</v>
      </c>
      <c r="H536" s="245">
        <v>94.730987131469007</v>
      </c>
    </row>
    <row r="537" spans="1:8">
      <c r="A537" s="86" t="str">
        <v>site_hotukdeals</v>
      </c>
      <c r="B537" s="239">
        <v>536</v>
      </c>
      <c r="C537" s="86" t="s">
        <v>1180</v>
      </c>
      <c r="D537" s="241">
        <f>COUNTIF($C$1:$C537,C537)</f>
        <v>32</v>
      </c>
      <c r="E537" s="241" t="str">
        <f t="shared" si="28"/>
        <v>Favourite web sites32</v>
      </c>
      <c r="F537" s="86" t="s">
        <v>1243</v>
      </c>
      <c r="G537" s="242">
        <v>4.5532110091743128E-2</v>
      </c>
      <c r="H537" s="245">
        <v>101.85307813075491</v>
      </c>
    </row>
    <row r="538" spans="1:8">
      <c r="A538" s="86" t="str">
        <v>site_huffingtonpost</v>
      </c>
      <c r="B538" s="239">
        <v>537</v>
      </c>
      <c r="C538" s="86" t="s">
        <v>1180</v>
      </c>
      <c r="D538" s="241">
        <f>COUNTIF($C$1:$C538,C538)</f>
        <v>33</v>
      </c>
      <c r="E538" s="241" t="str">
        <f t="shared" si="28"/>
        <v>Favourite web sites33</v>
      </c>
      <c r="F538" s="86" t="s">
        <v>1245</v>
      </c>
      <c r="G538" s="242">
        <v>2.4486238532110096E-2</v>
      </c>
      <c r="H538" s="245">
        <v>96.350423147693803</v>
      </c>
    </row>
    <row r="539" spans="1:8">
      <c r="A539" s="86" t="str">
        <v>site_hungryhouse</v>
      </c>
      <c r="B539" s="239">
        <v>538</v>
      </c>
      <c r="C539" s="86" t="s">
        <v>1180</v>
      </c>
      <c r="D539" s="241">
        <f>COUNTIF($C$1:$C539,C539)</f>
        <v>34</v>
      </c>
      <c r="E539" s="241" t="str">
        <f t="shared" si="28"/>
        <v>Favourite web sites34</v>
      </c>
      <c r="F539" s="86" t="s">
        <v>1247</v>
      </c>
      <c r="G539" s="242">
        <v>1.2981651376146789E-2</v>
      </c>
      <c r="H539" s="245">
        <v>101.7262468741929</v>
      </c>
    </row>
    <row r="540" spans="1:8">
      <c r="A540" s="86" t="str">
        <v>site_ikea</v>
      </c>
      <c r="B540" s="239">
        <v>539</v>
      </c>
      <c r="C540" s="86" t="s">
        <v>1180</v>
      </c>
      <c r="D540" s="241">
        <f>COUNTIF($C$1:$C540,C540)</f>
        <v>35</v>
      </c>
      <c r="E540" s="241" t="str">
        <f t="shared" si="28"/>
        <v>Favourite web sites35</v>
      </c>
      <c r="F540" s="86" t="s">
        <v>1249</v>
      </c>
      <c r="G540" s="242">
        <v>7.4880733944954134E-2</v>
      </c>
      <c r="H540" s="245">
        <v>94.84120557058921</v>
      </c>
    </row>
    <row r="541" spans="1:8">
      <c r="A541" s="86" t="str">
        <v>site_imdb</v>
      </c>
      <c r="B541" s="239">
        <v>540</v>
      </c>
      <c r="C541" s="86" t="s">
        <v>1180</v>
      </c>
      <c r="D541" s="241">
        <f>COUNTIF($C$1:$C541,C541)</f>
        <v>36</v>
      </c>
      <c r="E541" s="241" t="str">
        <f t="shared" si="28"/>
        <v>Favourite web sites36</v>
      </c>
      <c r="F541" s="86" t="s">
        <v>1251</v>
      </c>
      <c r="G541" s="242">
        <v>5.4192660550458717E-2</v>
      </c>
      <c r="H541" s="245">
        <v>102.26726437683568</v>
      </c>
    </row>
    <row r="542" spans="1:8">
      <c r="A542" s="86" t="str">
        <v>site_jamieoliver</v>
      </c>
      <c r="B542" s="239">
        <v>541</v>
      </c>
      <c r="C542" s="86" t="s">
        <v>1180</v>
      </c>
      <c r="D542" s="241">
        <f>COUNTIF($C$1:$C542,C542)</f>
        <v>37</v>
      </c>
      <c r="E542" s="241" t="str">
        <f t="shared" si="28"/>
        <v>Favourite web sites37</v>
      </c>
      <c r="F542" s="86" t="s">
        <v>1253</v>
      </c>
      <c r="G542" s="242">
        <v>1.824770642201835E-2</v>
      </c>
      <c r="H542" s="245">
        <v>87.581775892918898</v>
      </c>
    </row>
    <row r="543" spans="1:8">
      <c r="A543" s="86" t="str">
        <v>site_johnlewis</v>
      </c>
      <c r="B543" s="239">
        <v>542</v>
      </c>
      <c r="C543" s="86" t="s">
        <v>1180</v>
      </c>
      <c r="D543" s="241">
        <f>COUNTIF($C$1:$C543,C543)</f>
        <v>38</v>
      </c>
      <c r="E543" s="241" t="str">
        <f t="shared" si="28"/>
        <v>Favourite web sites38</v>
      </c>
      <c r="F543" s="86" t="s">
        <v>1255</v>
      </c>
      <c r="G543" s="242">
        <v>7.163302752293578E-2</v>
      </c>
      <c r="H543" s="245">
        <v>84.648811673523483</v>
      </c>
    </row>
    <row r="544" spans="1:8">
      <c r="A544" s="86" t="str">
        <v>site_justeat</v>
      </c>
      <c r="B544" s="239">
        <v>543</v>
      </c>
      <c r="C544" s="86" t="s">
        <v>1180</v>
      </c>
      <c r="D544" s="241">
        <f>COUNTIF($C$1:$C544,C544)</f>
        <v>39</v>
      </c>
      <c r="E544" s="241" t="str">
        <f t="shared" si="28"/>
        <v>Favourite web sites39</v>
      </c>
      <c r="F544" s="86" t="s">
        <v>1257</v>
      </c>
      <c r="G544" s="242">
        <v>0.11608256880733946</v>
      </c>
      <c r="H544" s="245">
        <v>104.63561901948786</v>
      </c>
    </row>
    <row r="545" spans="1:8">
      <c r="A545" s="86" t="str">
        <v>site_lastminute</v>
      </c>
      <c r="B545" s="239">
        <v>544</v>
      </c>
      <c r="C545" s="86" t="s">
        <v>1180</v>
      </c>
      <c r="D545" s="241">
        <f>COUNTIF($C$1:$C545,C545)</f>
        <v>40</v>
      </c>
      <c r="E545" s="241" t="str">
        <f t="shared" si="28"/>
        <v>Favourite web sites40</v>
      </c>
      <c r="F545" s="86" t="s">
        <v>1259</v>
      </c>
      <c r="G545" s="242">
        <v>2.7807339449541283E-2</v>
      </c>
      <c r="H545" s="245">
        <v>93.678521251972114</v>
      </c>
    </row>
    <row r="546" spans="1:8">
      <c r="A546" s="86" t="str">
        <v>site_marksandspencer</v>
      </c>
      <c r="B546" s="239">
        <v>545</v>
      </c>
      <c r="C546" s="86" t="s">
        <v>1180</v>
      </c>
      <c r="D546" s="241">
        <f>COUNTIF($C$1:$C546,C546)</f>
        <v>41</v>
      </c>
      <c r="E546" s="241" t="str">
        <f t="shared" si="28"/>
        <v>Favourite web sites41</v>
      </c>
      <c r="F546" s="86" t="s">
        <v>1261</v>
      </c>
      <c r="G546" s="242">
        <v>0.11002752293577982</v>
      </c>
      <c r="H546" s="245">
        <v>91.664006241177049</v>
      </c>
    </row>
    <row r="547" spans="1:8">
      <c r="A547" s="86" t="str">
        <v>site_microsoft</v>
      </c>
      <c r="B547" s="239">
        <v>546</v>
      </c>
      <c r="C547" s="86" t="s">
        <v>1180</v>
      </c>
      <c r="D547" s="241">
        <f>COUNTIF($C$1:$C547,C547)</f>
        <v>42</v>
      </c>
      <c r="E547" s="241" t="str">
        <f t="shared" si="28"/>
        <v>Favourite web sites42</v>
      </c>
      <c r="F547" s="86" t="s">
        <v>1263</v>
      </c>
      <c r="G547" s="242">
        <v>7.9192660550458718E-2</v>
      </c>
      <c r="H547" s="245">
        <v>94.209835487684174</v>
      </c>
    </row>
    <row r="548" spans="1:8">
      <c r="A548" s="86" t="str">
        <v>site_moneysavingexpert</v>
      </c>
      <c r="B548" s="239">
        <v>547</v>
      </c>
      <c r="C548" s="86" t="s">
        <v>1180</v>
      </c>
      <c r="D548" s="241">
        <f>COUNTIF($C$1:$C548,C548)</f>
        <v>43</v>
      </c>
      <c r="E548" s="241" t="str">
        <f t="shared" si="28"/>
        <v>Favourite web sites43</v>
      </c>
      <c r="F548" s="86" t="s">
        <v>1265</v>
      </c>
      <c r="G548" s="242">
        <v>0.15970642201834861</v>
      </c>
      <c r="H548" s="245">
        <v>95.064248571529419</v>
      </c>
    </row>
    <row r="549" spans="1:8">
      <c r="A549" s="86" t="str">
        <v>site_moneysupermarket</v>
      </c>
      <c r="B549" s="239">
        <v>548</v>
      </c>
      <c r="C549" s="86" t="s">
        <v>1180</v>
      </c>
      <c r="D549" s="241">
        <f>COUNTIF($C$1:$C549,C549)</f>
        <v>44</v>
      </c>
      <c r="E549" s="241" t="str">
        <f t="shared" si="28"/>
        <v>Favourite web sites44</v>
      </c>
      <c r="F549" s="86" t="s">
        <v>1267</v>
      </c>
      <c r="G549" s="242">
        <v>7.2513761467889903E-2</v>
      </c>
      <c r="H549" s="245">
        <v>94.604509852233264</v>
      </c>
    </row>
    <row r="550" spans="1:8">
      <c r="A550" s="86" t="str">
        <v>site_msn</v>
      </c>
      <c r="B550" s="239">
        <v>549</v>
      </c>
      <c r="C550" s="86" t="s">
        <v>1180</v>
      </c>
      <c r="D550" s="241">
        <f>COUNTIF($C$1:$C550,C550)</f>
        <v>45</v>
      </c>
      <c r="E550" s="241" t="str">
        <f t="shared" si="28"/>
        <v>Favourite web sites45</v>
      </c>
      <c r="F550" s="86" t="s">
        <v>1269</v>
      </c>
      <c r="G550" s="242">
        <v>3.3422018348623864E-2</v>
      </c>
      <c r="H550" s="245">
        <v>100.62946112780939</v>
      </c>
    </row>
    <row r="551" spans="1:8">
      <c r="A551" s="86" t="str">
        <v>site_mumsnet</v>
      </c>
      <c r="B551" s="239">
        <v>550</v>
      </c>
      <c r="C551" s="86" t="s">
        <v>1180</v>
      </c>
      <c r="D551" s="241">
        <f>COUNTIF($C$1:$C551,C551)</f>
        <v>46</v>
      </c>
      <c r="E551" s="241" t="str">
        <f t="shared" si="28"/>
        <v>Favourite web sites46</v>
      </c>
      <c r="F551" s="86" t="s">
        <v>1271</v>
      </c>
      <c r="G551" s="242">
        <v>1.9495412844036698E-2</v>
      </c>
      <c r="H551" s="245">
        <v>99.30166652264802</v>
      </c>
    </row>
    <row r="552" spans="1:8">
      <c r="A552" s="86" t="str">
        <v>site_nationallottery</v>
      </c>
      <c r="B552" s="239">
        <v>551</v>
      </c>
      <c r="C552" s="86" t="s">
        <v>1180</v>
      </c>
      <c r="D552" s="241">
        <f>COUNTIF($C$1:$C552,C552)</f>
        <v>47</v>
      </c>
      <c r="E552" s="241" t="str">
        <f t="shared" si="28"/>
        <v>Favourite web sites47</v>
      </c>
      <c r="F552" s="86" t="s">
        <v>1273</v>
      </c>
      <c r="G552" s="242">
        <v>0.10688073394495412</v>
      </c>
      <c r="H552" s="245">
        <v>100.2578569794031</v>
      </c>
    </row>
    <row r="553" spans="1:8">
      <c r="A553" s="86" t="str">
        <v>site_nationalrail</v>
      </c>
      <c r="B553" s="239">
        <v>552</v>
      </c>
      <c r="C553" s="86" t="s">
        <v>1180</v>
      </c>
      <c r="D553" s="241">
        <f>COUNTIF($C$1:$C553,C553)</f>
        <v>48</v>
      </c>
      <c r="E553" s="241" t="str">
        <f t="shared" si="28"/>
        <v>Favourite web sites48</v>
      </c>
      <c r="F553" s="86" t="s">
        <v>1275</v>
      </c>
      <c r="G553" s="242">
        <v>4.8871559633027514E-2</v>
      </c>
      <c r="H553" s="245">
        <v>89.015501400742792</v>
      </c>
    </row>
    <row r="554" spans="1:8">
      <c r="A554" s="86" t="str">
        <v>site_netnums</v>
      </c>
      <c r="B554" s="239">
        <v>553</v>
      </c>
      <c r="C554" s="86" t="s">
        <v>1180</v>
      </c>
      <c r="D554" s="241">
        <f>COUNTIF($C$1:$C554,C554)</f>
        <v>49</v>
      </c>
      <c r="E554" s="241" t="str">
        <f t="shared" si="28"/>
        <v>Favourite web sites49</v>
      </c>
      <c r="F554" s="86" t="s">
        <v>1277</v>
      </c>
      <c r="G554" s="242">
        <v>1.5073394495412847E-2</v>
      </c>
      <c r="H554" s="245">
        <v>100.31790416966071</v>
      </c>
    </row>
    <row r="555" spans="1:8">
      <c r="A555" s="86" t="str">
        <v>site_nhs</v>
      </c>
      <c r="B555" s="239">
        <v>554</v>
      </c>
      <c r="C555" s="86" t="s">
        <v>1180</v>
      </c>
      <c r="D555" s="241">
        <f>COUNTIF($C$1:$C555,C555)</f>
        <v>50</v>
      </c>
      <c r="E555" s="241" t="str">
        <f t="shared" si="28"/>
        <v>Favourite web sites50</v>
      </c>
      <c r="F555" s="86" t="s">
        <v>1279</v>
      </c>
      <c r="G555" s="242">
        <v>6.5201834862385316E-2</v>
      </c>
      <c r="H555" s="245">
        <v>101.60707351995688</v>
      </c>
    </row>
    <row r="556" spans="1:8">
      <c r="A556" s="86" t="str">
        <v>site_notonthehighstreet</v>
      </c>
      <c r="B556" s="239">
        <v>555</v>
      </c>
      <c r="C556" s="86" t="s">
        <v>1180</v>
      </c>
      <c r="D556" s="241">
        <f>COUNTIF($C$1:$C556,C556)</f>
        <v>51</v>
      </c>
      <c r="E556" s="241" t="str">
        <f t="shared" si="28"/>
        <v>Favourite web sites51</v>
      </c>
      <c r="F556" s="86" t="s">
        <v>1281</v>
      </c>
      <c r="G556" s="242">
        <v>4.3449541284403675E-2</v>
      </c>
      <c r="H556" s="245">
        <v>96.156688850030648</v>
      </c>
    </row>
    <row r="557" spans="1:8">
      <c r="A557" s="86" t="str">
        <v>site_premierleague</v>
      </c>
      <c r="B557" s="239">
        <v>556</v>
      </c>
      <c r="C557" s="86" t="s">
        <v>1180</v>
      </c>
      <c r="D557" s="241">
        <f>COUNTIF($C$1:$C557,C557)</f>
        <v>52</v>
      </c>
      <c r="E557" s="241" t="str">
        <f t="shared" si="28"/>
        <v>Favourite web sites52</v>
      </c>
      <c r="F557" s="86" t="s">
        <v>1283</v>
      </c>
      <c r="G557" s="242">
        <v>5.8311926605504591E-2</v>
      </c>
      <c r="H557" s="245">
        <v>100.99711849944136</v>
      </c>
    </row>
    <row r="558" spans="1:8">
      <c r="A558" s="86" t="str">
        <v>site_quidco</v>
      </c>
      <c r="B558" s="239">
        <v>557</v>
      </c>
      <c r="C558" s="86" t="s">
        <v>1180</v>
      </c>
      <c r="D558" s="241">
        <f>COUNTIF($C$1:$C558,C558)</f>
        <v>53</v>
      </c>
      <c r="E558" s="241" t="str">
        <f t="shared" si="28"/>
        <v>Favourite web sites53</v>
      </c>
      <c r="F558" s="86" t="s">
        <v>1285</v>
      </c>
      <c r="G558" s="242">
        <v>3.347706422018349E-2</v>
      </c>
      <c r="H558" s="245">
        <v>93.243937663073979</v>
      </c>
    </row>
    <row r="559" spans="1:8">
      <c r="A559" s="86" t="str">
        <v>site_quora</v>
      </c>
      <c r="B559" s="239">
        <v>558</v>
      </c>
      <c r="C559" s="86" t="s">
        <v>1180</v>
      </c>
      <c r="D559" s="241">
        <f>COUNTIF($C$1:$C559,C559)</f>
        <v>54</v>
      </c>
      <c r="E559" s="241" t="str">
        <f t="shared" si="28"/>
        <v>Favourite web sites54</v>
      </c>
      <c r="F559" s="86" t="s">
        <v>1287</v>
      </c>
      <c r="G559" s="242">
        <v>1.7999999999999999E-2</v>
      </c>
      <c r="H559" s="245">
        <v>96.900364077271476</v>
      </c>
    </row>
    <row r="560" spans="1:8">
      <c r="A560" s="86" t="str">
        <v>site_rightmove</v>
      </c>
      <c r="B560" s="239">
        <v>559</v>
      </c>
      <c r="C560" s="86" t="s">
        <v>1180</v>
      </c>
      <c r="D560" s="241">
        <f>COUNTIF($C$1:$C560,C560)</f>
        <v>55</v>
      </c>
      <c r="E560" s="241" t="str">
        <f t="shared" si="28"/>
        <v>Favourite web sites55</v>
      </c>
      <c r="F560" s="86" t="s">
        <v>1289</v>
      </c>
      <c r="G560" s="242">
        <v>7.3899082568807339E-2</v>
      </c>
      <c r="H560" s="245">
        <v>90.382120080553989</v>
      </c>
    </row>
    <row r="561" spans="1:8">
      <c r="A561" s="86" t="str">
        <v>site_santander</v>
      </c>
      <c r="B561" s="239">
        <v>560</v>
      </c>
      <c r="C561" s="86" t="s">
        <v>1180</v>
      </c>
      <c r="D561" s="241">
        <f>COUNTIF($C$1:$C561,C561)</f>
        <v>56</v>
      </c>
      <c r="E561" s="241" t="str">
        <f t="shared" si="28"/>
        <v>Favourite web sites56</v>
      </c>
      <c r="F561" s="86" t="s">
        <v>1291</v>
      </c>
      <c r="G561" s="242">
        <v>6.4394495412844033E-2</v>
      </c>
      <c r="H561" s="245">
        <v>92.957441301303191</v>
      </c>
    </row>
    <row r="562" spans="1:8">
      <c r="A562" s="86" t="str">
        <v>site_selfridges</v>
      </c>
      <c r="B562" s="239">
        <v>561</v>
      </c>
      <c r="C562" s="86" t="s">
        <v>1180</v>
      </c>
      <c r="D562" s="241">
        <f>COUNTIF($C$1:$C562,C562)</f>
        <v>57</v>
      </c>
      <c r="E562" s="241" t="str">
        <f t="shared" si="28"/>
        <v>Favourite web sites57</v>
      </c>
      <c r="F562" s="86" t="s">
        <v>1293</v>
      </c>
      <c r="G562" s="242">
        <v>1.9724770642201839E-2</v>
      </c>
      <c r="H562" s="245">
        <v>99.03789880021499</v>
      </c>
    </row>
    <row r="563" spans="1:8">
      <c r="A563" s="86" t="str">
        <v>site_skynews</v>
      </c>
      <c r="B563" s="239">
        <v>562</v>
      </c>
      <c r="C563" s="86" t="s">
        <v>1180</v>
      </c>
      <c r="D563" s="241">
        <f>COUNTIF($C$1:$C563,C563)</f>
        <v>58</v>
      </c>
      <c r="E563" s="241" t="str">
        <f t="shared" si="28"/>
        <v>Favourite web sites58</v>
      </c>
      <c r="F563" s="86" t="s">
        <v>1295</v>
      </c>
      <c r="G563" s="242">
        <v>8.8899082568807325E-2</v>
      </c>
      <c r="H563" s="245">
        <v>101.78797220898571</v>
      </c>
    </row>
    <row r="564" spans="1:8">
      <c r="A564" s="86" t="str">
        <v>site_skysports</v>
      </c>
      <c r="B564" s="239">
        <v>563</v>
      </c>
      <c r="C564" s="86" t="s">
        <v>1180</v>
      </c>
      <c r="D564" s="241">
        <f>COUNTIF($C$1:$C564,C564)</f>
        <v>59</v>
      </c>
      <c r="E564" s="241" t="str">
        <f t="shared" si="28"/>
        <v>Favourite web sites59</v>
      </c>
      <c r="F564" s="86" t="s">
        <v>1297</v>
      </c>
      <c r="G564" s="242">
        <v>9.2972477064220196E-2</v>
      </c>
      <c r="H564" s="245">
        <v>100.06513915663547</v>
      </c>
    </row>
    <row r="565" spans="1:8">
      <c r="A565" s="86" t="str">
        <v>site_soundcloud</v>
      </c>
      <c r="B565" s="239">
        <v>564</v>
      </c>
      <c r="C565" s="86" t="s">
        <v>1180</v>
      </c>
      <c r="D565" s="241">
        <f>COUNTIF($C$1:$C565,C565)</f>
        <v>60</v>
      </c>
      <c r="E565" s="241" t="str">
        <f t="shared" si="28"/>
        <v>Favourite web sites60</v>
      </c>
      <c r="F565" s="86" t="s">
        <v>1299</v>
      </c>
      <c r="G565" s="242">
        <v>2.7623853211009176E-2</v>
      </c>
      <c r="H565" s="245">
        <v>96.814723581338598</v>
      </c>
    </row>
    <row r="566" spans="1:8">
      <c r="A566" s="86" t="str">
        <v>site_spotify</v>
      </c>
      <c r="B566" s="239">
        <v>565</v>
      </c>
      <c r="C566" s="86" t="s">
        <v>1180</v>
      </c>
      <c r="D566" s="241">
        <f>COUNTIF($C$1:$C566,C566)</f>
        <v>61</v>
      </c>
      <c r="E566" s="241" t="str">
        <f t="shared" si="28"/>
        <v>Favourite web sites61</v>
      </c>
      <c r="F566" s="86" t="s">
        <v>1301</v>
      </c>
      <c r="G566" s="242">
        <v>0.16621100917431195</v>
      </c>
      <c r="H566" s="245">
        <v>94.581722673310765</v>
      </c>
    </row>
    <row r="567" spans="1:8">
      <c r="A567" s="86" t="str">
        <v>site_tesco</v>
      </c>
      <c r="B567" s="239">
        <v>566</v>
      </c>
      <c r="C567" s="86" t="s">
        <v>1180</v>
      </c>
      <c r="D567" s="241">
        <f>COUNTIF($C$1:$C567,C567)</f>
        <v>62</v>
      </c>
      <c r="E567" s="241" t="str">
        <f t="shared" si="28"/>
        <v>Favourite web sites62</v>
      </c>
      <c r="F567" s="86" t="s">
        <v>1303</v>
      </c>
      <c r="G567" s="242">
        <v>0.14689908256880735</v>
      </c>
      <c r="H567" s="245">
        <v>99.194387785465693</v>
      </c>
    </row>
    <row r="568" spans="1:8">
      <c r="A568" s="86" t="str">
        <v>site_theladbible</v>
      </c>
      <c r="B568" s="239">
        <v>567</v>
      </c>
      <c r="C568" s="86" t="s">
        <v>1180</v>
      </c>
      <c r="D568" s="241">
        <f>COUNTIF($C$1:$C568,C568)</f>
        <v>63</v>
      </c>
      <c r="E568" s="241" t="str">
        <f t="shared" si="28"/>
        <v>Favourite web sites63</v>
      </c>
      <c r="F568" s="86" t="s">
        <v>1305</v>
      </c>
      <c r="G568" s="242">
        <v>3.4449541284403674E-2</v>
      </c>
      <c r="H568" s="245">
        <v>99.437048643994316</v>
      </c>
    </row>
    <row r="569" spans="1:8">
      <c r="A569" s="86" t="str">
        <v>site_ticketmaster</v>
      </c>
      <c r="B569" s="239">
        <v>568</v>
      </c>
      <c r="C569" s="86" t="s">
        <v>1180</v>
      </c>
      <c r="D569" s="241">
        <f>COUNTIF($C$1:$C569,C569)</f>
        <v>64</v>
      </c>
      <c r="E569" s="241" t="str">
        <f t="shared" si="28"/>
        <v>Favourite web sites64</v>
      </c>
      <c r="F569" s="86" t="s">
        <v>1307</v>
      </c>
      <c r="G569" s="242">
        <v>3.2990825688073398E-2</v>
      </c>
      <c r="H569" s="245">
        <v>99.08244782592476</v>
      </c>
    </row>
    <row r="570" spans="1:8">
      <c r="A570" s="86" t="str">
        <v>site_topshop</v>
      </c>
      <c r="B570" s="239">
        <v>569</v>
      </c>
      <c r="C570" s="86" t="s">
        <v>1180</v>
      </c>
      <c r="D570" s="241">
        <f>COUNTIF($C$1:$C570,C570)</f>
        <v>65</v>
      </c>
      <c r="E570" s="241" t="str">
        <f t="shared" si="28"/>
        <v>Favourite web sites65</v>
      </c>
      <c r="F570" s="86" t="s">
        <v>1309</v>
      </c>
      <c r="G570" s="242">
        <v>2.9431192660550463E-2</v>
      </c>
      <c r="H570" s="245">
        <v>95.125070626266634</v>
      </c>
    </row>
    <row r="571" spans="1:8">
      <c r="A571" s="86" t="str">
        <v>site_tripadvisor</v>
      </c>
      <c r="B571" s="239">
        <v>570</v>
      </c>
      <c r="C571" s="86" t="s">
        <v>1180</v>
      </c>
      <c r="D571" s="241">
        <f>COUNTIF($C$1:$C571,C571)</f>
        <v>66</v>
      </c>
      <c r="E571" s="241" t="str">
        <f t="shared" si="28"/>
        <v>Favourite web sites66</v>
      </c>
      <c r="F571" s="86" t="s">
        <v>1311</v>
      </c>
      <c r="G571" s="242">
        <v>0.10403669724770642</v>
      </c>
      <c r="H571" s="245">
        <v>96.066831049788831</v>
      </c>
    </row>
    <row r="572" spans="1:8">
      <c r="A572" s="86" t="str">
        <v>site_trivago</v>
      </c>
      <c r="B572" s="239">
        <v>571</v>
      </c>
      <c r="C572" s="86" t="s">
        <v>1180</v>
      </c>
      <c r="D572" s="241">
        <f>COUNTIF($C$1:$C572,C572)</f>
        <v>67</v>
      </c>
      <c r="E572" s="241" t="str">
        <f t="shared" si="28"/>
        <v>Favourite web sites67</v>
      </c>
      <c r="F572" s="86" t="s">
        <v>1313</v>
      </c>
      <c r="G572" s="242">
        <v>3.4724770642201835E-2</v>
      </c>
      <c r="H572" s="245">
        <v>99.595824558194423</v>
      </c>
    </row>
    <row r="573" spans="1:8">
      <c r="A573" s="86" t="str">
        <v>site_tui</v>
      </c>
      <c r="B573" s="239">
        <v>572</v>
      </c>
      <c r="C573" s="86" t="s">
        <v>1180</v>
      </c>
      <c r="D573" s="241">
        <f>COUNTIF($C$1:$C573,C573)</f>
        <v>68</v>
      </c>
      <c r="E573" s="241" t="str">
        <f t="shared" si="28"/>
        <v>Favourite web sites68</v>
      </c>
      <c r="F573" s="86" t="s">
        <v>1315</v>
      </c>
      <c r="G573" s="242">
        <v>2.8486238532110096E-2</v>
      </c>
      <c r="H573" s="245">
        <v>101.10102170627002</v>
      </c>
    </row>
    <row r="574" spans="1:8">
      <c r="A574" s="86" t="str">
        <v>site_twitch</v>
      </c>
      <c r="B574" s="239">
        <v>573</v>
      </c>
      <c r="C574" s="86" t="s">
        <v>1180</v>
      </c>
      <c r="D574" s="241">
        <f>COUNTIF($C$1:$C574,C574)</f>
        <v>69</v>
      </c>
      <c r="E574" s="241" t="str">
        <f t="shared" si="28"/>
        <v>Favourite web sites69</v>
      </c>
      <c r="F574" s="86" t="s">
        <v>1317</v>
      </c>
      <c r="G574" s="242">
        <v>2.8211009174311928E-2</v>
      </c>
      <c r="H574" s="245">
        <v>96.020489023932925</v>
      </c>
    </row>
    <row r="575" spans="1:8">
      <c r="A575" s="86" t="str">
        <v>site_very</v>
      </c>
      <c r="B575" s="239">
        <v>574</v>
      </c>
      <c r="C575" s="86" t="s">
        <v>1180</v>
      </c>
      <c r="D575" s="241">
        <f>COUNTIF($C$1:$C575,C575)</f>
        <v>70</v>
      </c>
      <c r="E575" s="241" t="str">
        <f t="shared" si="28"/>
        <v>Favourite web sites70</v>
      </c>
      <c r="F575" s="86" t="s">
        <v>1319</v>
      </c>
      <c r="G575" s="242">
        <v>3.7211009174311922E-2</v>
      </c>
      <c r="H575" s="245">
        <v>104.04335374089193</v>
      </c>
    </row>
    <row r="576" spans="1:8">
      <c r="A576" s="86" t="str">
        <v>site_vevo</v>
      </c>
      <c r="B576" s="239">
        <v>575</v>
      </c>
      <c r="C576" s="86" t="s">
        <v>1180</v>
      </c>
      <c r="D576" s="241">
        <f>COUNTIF($C$1:$C576,C576)</f>
        <v>71</v>
      </c>
      <c r="E576" s="241" t="str">
        <f t="shared" si="28"/>
        <v>Favourite web sites71</v>
      </c>
      <c r="F576" s="86" t="s">
        <v>1321</v>
      </c>
      <c r="G576" s="242">
        <v>1.3247706422018351E-2</v>
      </c>
      <c r="H576" s="245">
        <v>95.977784937170824</v>
      </c>
    </row>
    <row r="577" spans="1:8">
      <c r="A577" s="86" t="str">
        <v>site_vice</v>
      </c>
      <c r="B577" s="239">
        <v>576</v>
      </c>
      <c r="C577" s="86" t="s">
        <v>1180</v>
      </c>
      <c r="D577" s="241">
        <f>COUNTIF($C$1:$C577,C577)</f>
        <v>72</v>
      </c>
      <c r="E577" s="241" t="str">
        <f t="shared" si="28"/>
        <v>Favourite web sites72</v>
      </c>
      <c r="F577" s="86" t="s">
        <v>1323</v>
      </c>
      <c r="G577" s="242">
        <v>1.0201834862385323E-2</v>
      </c>
      <c r="H577" s="245">
        <v>92.336646462635969</v>
      </c>
    </row>
    <row r="578" spans="1:8">
      <c r="A578" s="86" t="str">
        <v>site_wikihow</v>
      </c>
      <c r="B578" s="239">
        <v>577</v>
      </c>
      <c r="C578" s="86" t="s">
        <v>1180</v>
      </c>
      <c r="D578" s="241">
        <f>COUNTIF($C$1:$C578,C578)</f>
        <v>73</v>
      </c>
      <c r="E578" s="241" t="str">
        <f t="shared" si="28"/>
        <v>Favourite web sites73</v>
      </c>
      <c r="F578" s="86" t="s">
        <v>1325</v>
      </c>
      <c r="G578" s="242">
        <v>2.2880733944954136E-2</v>
      </c>
      <c r="H578" s="245">
        <v>96.647126826343282</v>
      </c>
    </row>
    <row r="579" spans="1:8">
      <c r="A579" s="86" t="str">
        <v>site_wiki</v>
      </c>
      <c r="B579" s="239">
        <v>578</v>
      </c>
      <c r="C579" s="86" t="s">
        <v>1180</v>
      </c>
      <c r="D579" s="241">
        <f>COUNTIF($C$1:$C579,C579)</f>
        <v>74</v>
      </c>
      <c r="E579" s="241" t="str">
        <f t="shared" ref="E579:E642" si="29">C579&amp;D579</f>
        <v>Favourite web sites74</v>
      </c>
      <c r="F579" s="86" t="s">
        <v>1327</v>
      </c>
      <c r="G579" s="242">
        <v>0.16807339449541284</v>
      </c>
      <c r="H579" s="245">
        <v>91.817362710739786</v>
      </c>
    </row>
    <row r="580" spans="1:8">
      <c r="A580" s="86" t="str">
        <v>site_williamhill</v>
      </c>
      <c r="B580" s="239">
        <v>579</v>
      </c>
      <c r="C580" s="86" t="s">
        <v>1180</v>
      </c>
      <c r="D580" s="241">
        <f>COUNTIF($C$1:$C580,C580)</f>
        <v>75</v>
      </c>
      <c r="E580" s="241" t="str">
        <f t="shared" si="29"/>
        <v>Favourite web sites75</v>
      </c>
      <c r="F580" s="86" t="s">
        <v>1329</v>
      </c>
      <c r="G580" s="242">
        <v>2.5798165137614681E-2</v>
      </c>
      <c r="H580" s="245">
        <v>99.848510499876355</v>
      </c>
    </row>
    <row r="581" spans="1:8">
      <c r="A581" s="86" t="str">
        <v>site_yahoo</v>
      </c>
      <c r="B581" s="239">
        <v>580</v>
      </c>
      <c r="C581" s="86" t="s">
        <v>1180</v>
      </c>
      <c r="D581" s="241">
        <f>COUNTIF($C$1:$C581,C581)</f>
        <v>76</v>
      </c>
      <c r="E581" s="241" t="str">
        <f t="shared" si="29"/>
        <v>Favourite web sites76</v>
      </c>
      <c r="F581" s="86" t="s">
        <v>1331</v>
      </c>
      <c r="G581" s="242">
        <v>7.0376146788990818E-2</v>
      </c>
      <c r="H581" s="245">
        <v>101.170505001808</v>
      </c>
    </row>
    <row r="582" spans="1:8">
      <c r="A582" s="86" t="str">
        <v>site_zoopla</v>
      </c>
      <c r="B582" s="239">
        <v>581</v>
      </c>
      <c r="C582" s="86" t="s">
        <v>1180</v>
      </c>
      <c r="D582" s="241">
        <f>COUNTIF($C$1:$C582,C582)</f>
        <v>77</v>
      </c>
      <c r="E582" s="241" t="str">
        <f t="shared" si="29"/>
        <v>Favourite web sites77</v>
      </c>
      <c r="F582" s="86" t="s">
        <v>1333</v>
      </c>
      <c r="G582" s="242">
        <v>4.3100917431192667E-2</v>
      </c>
      <c r="H582" s="245">
        <v>96.543448839828983</v>
      </c>
    </row>
    <row r="583" spans="1:8">
      <c r="A583" s="86" t="str">
        <v>shopm10</v>
      </c>
      <c r="B583" s="239">
        <v>582</v>
      </c>
      <c r="C583" s="86" t="s">
        <v>1336</v>
      </c>
      <c r="D583" s="241">
        <f>COUNTIF($C$1:$C583,C583)</f>
        <v>1</v>
      </c>
      <c r="E583" s="241" t="str">
        <f t="shared" si="29"/>
        <v>Supermarket: shop at (1+ times per month)1</v>
      </c>
      <c r="F583" s="86" t="s">
        <v>1337</v>
      </c>
      <c r="G583" s="242">
        <v>0.40282568807339453</v>
      </c>
      <c r="H583" s="245">
        <v>103.92022712216431</v>
      </c>
    </row>
    <row r="584" spans="1:8">
      <c r="A584" s="86" t="str">
        <v>shopm1</v>
      </c>
      <c r="B584" s="239">
        <v>583</v>
      </c>
      <c r="C584" s="86" t="s">
        <v>1336</v>
      </c>
      <c r="D584" s="241">
        <f>COUNTIF($C$1:$C584,C584)</f>
        <v>2</v>
      </c>
      <c r="E584" s="241" t="str">
        <f t="shared" si="29"/>
        <v>Supermarket: shop at (1+ times per month)2</v>
      </c>
      <c r="F584" s="86" t="s">
        <v>1339</v>
      </c>
      <c r="G584" s="242">
        <v>0.43321100917431193</v>
      </c>
      <c r="H584" s="245">
        <v>105.3310087057755</v>
      </c>
    </row>
    <row r="585" spans="1:8">
      <c r="A585" s="86" t="str">
        <v>shopm2</v>
      </c>
      <c r="B585" s="239">
        <v>584</v>
      </c>
      <c r="C585" s="86" t="s">
        <v>1336</v>
      </c>
      <c r="D585" s="241">
        <f>COUNTIF($C$1:$C585,C585)</f>
        <v>3</v>
      </c>
      <c r="E585" s="241" t="str">
        <f t="shared" si="29"/>
        <v>Supermarket: shop at (1+ times per month)3</v>
      </c>
      <c r="F585" s="86" t="s">
        <v>1341</v>
      </c>
      <c r="G585" s="242">
        <v>0.24168807339449541</v>
      </c>
      <c r="H585" s="245">
        <v>98.476127867932419</v>
      </c>
    </row>
    <row r="586" spans="1:8">
      <c r="A586" s="86" t="str">
        <v>shopm11</v>
      </c>
      <c r="B586" s="239">
        <v>585</v>
      </c>
      <c r="C586" s="86" t="s">
        <v>1336</v>
      </c>
      <c r="D586" s="241">
        <f>COUNTIF($C$1:$C586,C586)</f>
        <v>4</v>
      </c>
      <c r="E586" s="241" t="str">
        <f t="shared" si="29"/>
        <v>Supermarket: shop at (1+ times per month)4</v>
      </c>
      <c r="F586" s="86" t="s">
        <v>1343</v>
      </c>
      <c r="G586" s="242">
        <v>0.29992660550458716</v>
      </c>
      <c r="H586" s="245">
        <v>98.586339384017236</v>
      </c>
    </row>
    <row r="587" spans="1:8">
      <c r="A587" s="86" t="str">
        <v>shopm3</v>
      </c>
      <c r="B587" s="239">
        <v>586</v>
      </c>
      <c r="C587" s="86" t="s">
        <v>1336</v>
      </c>
      <c r="D587" s="241">
        <f>COUNTIF($C$1:$C587,C587)</f>
        <v>5</v>
      </c>
      <c r="E587" s="241" t="str">
        <f t="shared" si="29"/>
        <v>Supermarket: shop at (1+ times per month)5</v>
      </c>
      <c r="F587" s="86" t="s">
        <v>1345</v>
      </c>
      <c r="G587" s="242">
        <v>0.1987981651376147</v>
      </c>
      <c r="H587" s="245">
        <v>84.160680746993279</v>
      </c>
    </row>
    <row r="588" spans="1:8">
      <c r="A588" s="86" t="str">
        <v>shopm4</v>
      </c>
      <c r="B588" s="239">
        <v>587</v>
      </c>
      <c r="C588" s="86" t="s">
        <v>1336</v>
      </c>
      <c r="D588" s="241">
        <f>COUNTIF($C$1:$C588,C588)</f>
        <v>6</v>
      </c>
      <c r="E588" s="241" t="str">
        <f t="shared" si="29"/>
        <v>Supermarket: shop at (1+ times per month)6</v>
      </c>
      <c r="F588" s="86" t="s">
        <v>1347</v>
      </c>
      <c r="G588" s="242">
        <v>0.34831192660550453</v>
      </c>
      <c r="H588" s="245">
        <v>103.02224006466834</v>
      </c>
    </row>
    <row r="589" spans="1:8">
      <c r="A589" s="86" t="str">
        <v>shopm5</v>
      </c>
      <c r="B589" s="239">
        <v>588</v>
      </c>
      <c r="C589" s="86" t="s">
        <v>1336</v>
      </c>
      <c r="D589" s="241">
        <f>COUNTIF($C$1:$C589,C589)</f>
        <v>7</v>
      </c>
      <c r="E589" s="241" t="str">
        <f t="shared" si="29"/>
        <v>Supermarket: shop at (1+ times per month)7</v>
      </c>
      <c r="F589" s="86" t="s">
        <v>1349</v>
      </c>
      <c r="G589" s="242">
        <v>0.39033027522935781</v>
      </c>
      <c r="H589" s="245">
        <v>88.436484727507462</v>
      </c>
    </row>
    <row r="590" spans="1:8">
      <c r="A590" s="86" t="str">
        <v>shopm6</v>
      </c>
      <c r="B590" s="239">
        <v>589</v>
      </c>
      <c r="C590" s="86" t="s">
        <v>1336</v>
      </c>
      <c r="D590" s="241">
        <f>COUNTIF($C$1:$C590,C590)</f>
        <v>8</v>
      </c>
      <c r="E590" s="241" t="str">
        <f t="shared" si="29"/>
        <v>Supermarket: shop at (1+ times per month)8</v>
      </c>
      <c r="F590" s="86" t="s">
        <v>1303</v>
      </c>
      <c r="G590" s="242">
        <v>0.59487155963302762</v>
      </c>
      <c r="H590" s="245">
        <v>96.981102354942948</v>
      </c>
    </row>
    <row r="591" spans="1:8">
      <c r="A591" s="86" t="str">
        <v>shopm8</v>
      </c>
      <c r="B591" s="239">
        <v>590</v>
      </c>
      <c r="C591" s="86" t="s">
        <v>1336</v>
      </c>
      <c r="D591" s="241">
        <f>COUNTIF($C$1:$C591,C591)</f>
        <v>9</v>
      </c>
      <c r="E591" s="241" t="str">
        <f t="shared" si="29"/>
        <v>Supermarket: shop at (1+ times per month)9</v>
      </c>
      <c r="F591" s="86" t="s">
        <v>1352</v>
      </c>
      <c r="G591" s="242">
        <v>0.11553211009174312</v>
      </c>
      <c r="H591" s="245">
        <v>69.324104839636107</v>
      </c>
    </row>
    <row r="592" spans="1:8">
      <c r="A592" s="86" t="str">
        <v>DAILY11</v>
      </c>
      <c r="B592" s="239">
        <v>591</v>
      </c>
      <c r="C592" s="86" t="s">
        <v>1355</v>
      </c>
      <c r="D592" s="241">
        <f>COUNTIF($C$1:$C592,C592)</f>
        <v>1</v>
      </c>
      <c r="E592" s="241" t="str">
        <f t="shared" si="29"/>
        <v>Daily Newspapers1</v>
      </c>
      <c r="F592" s="86" t="s">
        <v>1356</v>
      </c>
      <c r="G592" s="242">
        <v>0.11691743119266054</v>
      </c>
      <c r="H592" s="245">
        <v>124.62288396180917</v>
      </c>
    </row>
    <row r="593" spans="1:8">
      <c r="A593" s="86" t="str">
        <v>DAILY3</v>
      </c>
      <c r="B593" s="239">
        <v>592</v>
      </c>
      <c r="C593" s="86" t="s">
        <v>1355</v>
      </c>
      <c r="D593" s="241">
        <f>COUNTIF($C$1:$C593,C593)</f>
        <v>2</v>
      </c>
      <c r="E593" s="241" t="str">
        <f t="shared" si="29"/>
        <v>Daily Newspapers2</v>
      </c>
      <c r="F593" s="86" t="s">
        <v>1358</v>
      </c>
      <c r="G593" s="242">
        <v>4.2477064220183477E-2</v>
      </c>
      <c r="H593" s="245">
        <v>116.58889099189949</v>
      </c>
    </row>
    <row r="594" spans="1:8">
      <c r="A594" s="86" t="str">
        <v>DAILY4</v>
      </c>
      <c r="B594" s="239">
        <v>593</v>
      </c>
      <c r="C594" s="86" t="s">
        <v>1355</v>
      </c>
      <c r="D594" s="241">
        <f>COUNTIF($C$1:$C594,C594)</f>
        <v>3</v>
      </c>
      <c r="E594" s="241" t="str">
        <f t="shared" si="29"/>
        <v>Daily Newspapers3</v>
      </c>
      <c r="F594" s="86" t="s">
        <v>1360</v>
      </c>
      <c r="G594" s="242">
        <v>1.2174311926605504E-2</v>
      </c>
      <c r="H594" s="245">
        <v>147.86880706407419</v>
      </c>
    </row>
    <row r="595" spans="1:8">
      <c r="A595" s="86" t="str">
        <v>DAILY10</v>
      </c>
      <c r="B595" s="239">
        <v>594</v>
      </c>
      <c r="C595" s="86" t="s">
        <v>1355</v>
      </c>
      <c r="D595" s="241">
        <f>COUNTIF($C$1:$C595,C595)</f>
        <v>4</v>
      </c>
      <c r="E595" s="241" t="str">
        <f t="shared" si="29"/>
        <v>Daily Newspapers4</v>
      </c>
      <c r="F595" s="86" t="s">
        <v>1362</v>
      </c>
      <c r="G595" s="242">
        <v>2.2990825688073396E-2</v>
      </c>
      <c r="H595" s="245">
        <v>128.98716384218747</v>
      </c>
    </row>
    <row r="596" spans="1:8">
      <c r="A596" s="86" t="str">
        <v>DAILY2</v>
      </c>
      <c r="B596" s="239">
        <v>595</v>
      </c>
      <c r="C596" s="86" t="s">
        <v>1355</v>
      </c>
      <c r="D596" s="241">
        <f>COUNTIF($C$1:$C596,C596)</f>
        <v>5</v>
      </c>
      <c r="E596" s="241" t="str">
        <f t="shared" si="29"/>
        <v>Daily Newspapers5</v>
      </c>
      <c r="F596" s="86" t="s">
        <v>1364</v>
      </c>
      <c r="G596" s="242">
        <v>7.3834862385321096E-2</v>
      </c>
      <c r="H596" s="245">
        <v>92.968036168061886</v>
      </c>
    </row>
    <row r="597" spans="1:8">
      <c r="A597" s="86" t="str">
        <v>DAILY1</v>
      </c>
      <c r="B597" s="239">
        <v>596</v>
      </c>
      <c r="C597" s="86" t="s">
        <v>1355</v>
      </c>
      <c r="D597" s="241">
        <f>COUNTIF($C$1:$C597,C597)</f>
        <v>6</v>
      </c>
      <c r="E597" s="241" t="str">
        <f t="shared" si="29"/>
        <v>Daily Newspapers6</v>
      </c>
      <c r="F597" s="86" t="s">
        <v>1366</v>
      </c>
      <c r="G597" s="242">
        <v>1.7899082568807342E-2</v>
      </c>
      <c r="H597" s="245">
        <v>101.32538836043521</v>
      </c>
    </row>
    <row r="598" spans="1:8">
      <c r="A598" s="86" t="str">
        <v>DAILY6</v>
      </c>
      <c r="B598" s="239">
        <v>597</v>
      </c>
      <c r="C598" s="86" t="s">
        <v>1355</v>
      </c>
      <c r="D598" s="241">
        <f>COUNTIF($C$1:$C598,C598)</f>
        <v>7</v>
      </c>
      <c r="E598" s="241" t="str">
        <f t="shared" si="29"/>
        <v>Daily Newspapers7</v>
      </c>
      <c r="F598" s="86" t="s">
        <v>1368</v>
      </c>
      <c r="G598" s="242">
        <v>1.7577981651376147E-2</v>
      </c>
      <c r="H598" s="245">
        <v>66.591703664744657</v>
      </c>
    </row>
    <row r="599" spans="1:8">
      <c r="A599" s="86" t="str">
        <v>DAILY8</v>
      </c>
      <c r="B599" s="239">
        <v>598</v>
      </c>
      <c r="C599" s="86" t="s">
        <v>1355</v>
      </c>
      <c r="D599" s="241">
        <f>COUNTIF($C$1:$C599,C599)</f>
        <v>8</v>
      </c>
      <c r="E599" s="241" t="str">
        <f t="shared" si="29"/>
        <v>Daily Newspapers8</v>
      </c>
      <c r="F599" s="86" t="s">
        <v>1370</v>
      </c>
      <c r="G599" s="242">
        <v>1.4568807339449543E-2</v>
      </c>
      <c r="H599" s="245">
        <v>74.861991708709397</v>
      </c>
    </row>
    <row r="600" spans="1:8">
      <c r="A600" s="86" t="str">
        <v>DAILY12</v>
      </c>
      <c r="B600" s="239">
        <v>599</v>
      </c>
      <c r="C600" s="86" t="s">
        <v>1355</v>
      </c>
      <c r="D600" s="241">
        <f>COUNTIF($C$1:$C600,C600)</f>
        <v>9</v>
      </c>
      <c r="E600" s="241" t="str">
        <f t="shared" si="29"/>
        <v>Daily Newspapers9</v>
      </c>
      <c r="F600" s="86" t="s">
        <v>1372</v>
      </c>
      <c r="G600" s="242">
        <v>2.0275229357798168E-2</v>
      </c>
      <c r="H600" s="245">
        <v>66.524990268824169</v>
      </c>
    </row>
    <row r="601" spans="1:8">
      <c r="A601" s="86" t="str">
        <v>MAGBIZEDU</v>
      </c>
      <c r="B601" s="239">
        <v>600</v>
      </c>
      <c r="C601" s="86" t="s">
        <v>1374</v>
      </c>
      <c r="D601" s="241">
        <f>COUNTIF($C$1:$C601,C601)</f>
        <v>1</v>
      </c>
      <c r="E601" s="241" t="str">
        <f t="shared" si="29"/>
        <v>Magazines Read1</v>
      </c>
      <c r="F601" s="86" t="s">
        <v>1375</v>
      </c>
      <c r="G601" s="242">
        <v>2.1073394495412841E-2</v>
      </c>
      <c r="H601" s="245">
        <v>82.608231686377238</v>
      </c>
    </row>
    <row r="602" spans="1:8">
      <c r="A602" s="86" t="str">
        <v>MAGCELEB</v>
      </c>
      <c r="B602" s="239">
        <v>601</v>
      </c>
      <c r="C602" s="86" t="s">
        <v>1374</v>
      </c>
      <c r="D602" s="241">
        <f>COUNTIF($C$1:$C602,C602)</f>
        <v>2</v>
      </c>
      <c r="E602" s="241" t="str">
        <f t="shared" si="29"/>
        <v>Magazines Read2</v>
      </c>
      <c r="F602" s="86" t="s">
        <v>1377</v>
      </c>
      <c r="G602" s="242">
        <v>2.3100917431192663E-2</v>
      </c>
      <c r="H602" s="245">
        <v>101.3230576509572</v>
      </c>
    </row>
    <row r="603" spans="1:8">
      <c r="A603" s="86" t="str">
        <v>MAGFASHION</v>
      </c>
      <c r="B603" s="239">
        <v>602</v>
      </c>
      <c r="C603" s="86" t="s">
        <v>1374</v>
      </c>
      <c r="D603" s="241">
        <f>COUNTIF($C$1:$C603,C603)</f>
        <v>3</v>
      </c>
      <c r="E603" s="241" t="str">
        <f t="shared" si="29"/>
        <v>Magazines Read3</v>
      </c>
      <c r="F603" s="86" t="s">
        <v>1379</v>
      </c>
      <c r="G603" s="242">
        <v>1.0807339449541289E-2</v>
      </c>
      <c r="H603" s="245">
        <v>90.729973247708358</v>
      </c>
    </row>
    <row r="604" spans="1:8">
      <c r="A604" s="86" t="str">
        <v>MAGCOOK</v>
      </c>
      <c r="B604" s="239">
        <v>603</v>
      </c>
      <c r="C604" s="86" t="s">
        <v>1374</v>
      </c>
      <c r="D604" s="241">
        <f>COUNTIF($C$1:$C604,C604)</f>
        <v>4</v>
      </c>
      <c r="E604" s="241" t="str">
        <f t="shared" si="29"/>
        <v>Magazines Read4</v>
      </c>
      <c r="F604" s="86" t="s">
        <v>1381</v>
      </c>
      <c r="G604" s="242">
        <v>7.4165137614678897E-2</v>
      </c>
      <c r="H604" s="245">
        <v>93.203320043737293</v>
      </c>
    </row>
    <row r="605" spans="1:8">
      <c r="A605" s="86" t="str">
        <v>MAGHEALTH</v>
      </c>
      <c r="B605" s="239">
        <v>604</v>
      </c>
      <c r="C605" s="86" t="s">
        <v>1374</v>
      </c>
      <c r="D605" s="241">
        <f>COUNTIF($C$1:$C605,C605)</f>
        <v>5</v>
      </c>
      <c r="E605" s="241" t="str">
        <f t="shared" si="29"/>
        <v>Magazines Read5</v>
      </c>
      <c r="F605" s="86" t="s">
        <v>1383</v>
      </c>
      <c r="G605" s="242">
        <v>2.3522935779816515E-2</v>
      </c>
      <c r="H605" s="245">
        <v>100.10502120187472</v>
      </c>
    </row>
    <row r="606" spans="1:8">
      <c r="A606" s="86" t="str">
        <v>MAGHOME</v>
      </c>
      <c r="B606" s="239">
        <v>605</v>
      </c>
      <c r="C606" s="86" t="s">
        <v>1374</v>
      </c>
      <c r="D606" s="241">
        <f>COUNTIF($C$1:$C606,C606)</f>
        <v>6</v>
      </c>
      <c r="E606" s="241" t="str">
        <f t="shared" si="29"/>
        <v>Magazines Read6</v>
      </c>
      <c r="F606" s="86" t="s">
        <v>1385</v>
      </c>
      <c r="G606" s="242">
        <v>3.7853211009174312E-2</v>
      </c>
      <c r="H606" s="245">
        <v>90.630854341771112</v>
      </c>
    </row>
    <row r="607" spans="1:8">
      <c r="A607" s="86" t="str">
        <v>MAGIT</v>
      </c>
      <c r="B607" s="239">
        <v>606</v>
      </c>
      <c r="C607" s="86" t="s">
        <v>1374</v>
      </c>
      <c r="D607" s="241">
        <f>COUNTIF($C$1:$C607,C607)</f>
        <v>7</v>
      </c>
      <c r="E607" s="241" t="str">
        <f t="shared" si="29"/>
        <v>Magazines Read7</v>
      </c>
      <c r="F607" s="86" t="s">
        <v>1387</v>
      </c>
      <c r="G607" s="242">
        <v>2.5082568807339448E-2</v>
      </c>
      <c r="H607" s="245">
        <v>90.711006729433024</v>
      </c>
    </row>
    <row r="608" spans="1:8">
      <c r="A608" s="86" t="str">
        <v>MAGMENSTYLE</v>
      </c>
      <c r="B608" s="239">
        <v>607</v>
      </c>
      <c r="C608" s="86" t="s">
        <v>1374</v>
      </c>
      <c r="D608" s="241">
        <f>COUNTIF($C$1:$C608,C608)</f>
        <v>8</v>
      </c>
      <c r="E608" s="241" t="str">
        <f t="shared" si="29"/>
        <v>Magazines Read8</v>
      </c>
      <c r="F608" s="86" t="s">
        <v>1389</v>
      </c>
      <c r="G608" s="242">
        <v>2.6266055045871563E-2</v>
      </c>
      <c r="H608" s="245">
        <v>87.886611290876246</v>
      </c>
    </row>
    <row r="609" spans="1:8">
      <c r="A609" s="86" t="str">
        <v>MAGMOTOR</v>
      </c>
      <c r="B609" s="239">
        <v>608</v>
      </c>
      <c r="C609" s="86" t="s">
        <v>1374</v>
      </c>
      <c r="D609" s="241">
        <f>COUNTIF($C$1:$C609,C609)</f>
        <v>9</v>
      </c>
      <c r="E609" s="241" t="str">
        <f t="shared" si="29"/>
        <v>Magazines Read9</v>
      </c>
      <c r="F609" s="86" t="s">
        <v>1391</v>
      </c>
      <c r="G609" s="242">
        <v>2.4091743119266058E-2</v>
      </c>
      <c r="H609" s="245">
        <v>89.516773145999196</v>
      </c>
    </row>
    <row r="610" spans="1:8">
      <c r="A610" s="86" t="str">
        <v>MAGMUSICFILM</v>
      </c>
      <c r="B610" s="239">
        <v>609</v>
      </c>
      <c r="C610" s="86" t="s">
        <v>1374</v>
      </c>
      <c r="D610" s="241">
        <f>COUNTIF($C$1:$C610,C610)</f>
        <v>10</v>
      </c>
      <c r="E610" s="241" t="str">
        <f t="shared" si="29"/>
        <v>Magazines Read10</v>
      </c>
      <c r="F610" s="86" t="s">
        <v>1393</v>
      </c>
      <c r="G610" s="242">
        <v>2.0220183486238535E-2</v>
      </c>
      <c r="H610" s="245">
        <v>93.768088345499024</v>
      </c>
    </row>
    <row r="611" spans="1:8">
      <c r="A611" s="86" t="str">
        <v>MAGSPORT</v>
      </c>
      <c r="B611" s="239">
        <v>610</v>
      </c>
      <c r="C611" s="86" t="s">
        <v>1374</v>
      </c>
      <c r="D611" s="241">
        <f>COUNTIF($C$1:$C611,C611)</f>
        <v>11</v>
      </c>
      <c r="E611" s="241" t="str">
        <f t="shared" si="29"/>
        <v>Magazines Read11</v>
      </c>
      <c r="F611" s="86" t="s">
        <v>1395</v>
      </c>
      <c r="G611" s="242">
        <v>2.1229357798165139E-2</v>
      </c>
      <c r="H611" s="245">
        <v>92.913830310775538</v>
      </c>
    </row>
    <row r="612" spans="1:8">
      <c r="A612" s="86" t="str">
        <v>MAGTRAVEL</v>
      </c>
      <c r="B612" s="239">
        <v>611</v>
      </c>
      <c r="C612" s="86" t="s">
        <v>1374</v>
      </c>
      <c r="D612" s="241">
        <f>COUNTIF($C$1:$C612,C612)</f>
        <v>12</v>
      </c>
      <c r="E612" s="241" t="str">
        <f t="shared" si="29"/>
        <v>Magazines Read12</v>
      </c>
      <c r="F612" s="86" t="s">
        <v>1397</v>
      </c>
      <c r="G612" s="242">
        <v>4.5816513761467899E-2</v>
      </c>
      <c r="H612" s="245">
        <v>83.559859689912855</v>
      </c>
    </row>
    <row r="613" spans="1:8">
      <c r="A613" s="86" t="str">
        <v>MAGTV</v>
      </c>
      <c r="B613" s="239">
        <v>612</v>
      </c>
      <c r="C613" s="86" t="s">
        <v>1374</v>
      </c>
      <c r="D613" s="241">
        <f>COUNTIF($C$1:$C613,C613)</f>
        <v>13</v>
      </c>
      <c r="E613" s="241" t="str">
        <f t="shared" si="29"/>
        <v>Magazines Read13</v>
      </c>
      <c r="F613" s="86" t="s">
        <v>1399</v>
      </c>
      <c r="G613" s="242">
        <v>0.15188073394495416</v>
      </c>
      <c r="H613" s="245">
        <v>105.07311862194008</v>
      </c>
    </row>
    <row r="614" spans="1:8">
      <c r="A614" s="86" t="str">
        <v>MAGWOMEN</v>
      </c>
      <c r="B614" s="239">
        <v>613</v>
      </c>
      <c r="C614" s="86" t="s">
        <v>1374</v>
      </c>
      <c r="D614" s="241">
        <f>COUNTIF($C$1:$C614,C614)</f>
        <v>14</v>
      </c>
      <c r="E614" s="241" t="str">
        <f t="shared" si="29"/>
        <v>Magazines Read14</v>
      </c>
      <c r="F614" s="86" t="s">
        <v>1401</v>
      </c>
      <c r="G614" s="242">
        <v>0.10203669724770642</v>
      </c>
      <c r="H614" s="245">
        <v>108.09597716506094</v>
      </c>
    </row>
    <row r="615" spans="1:8">
      <c r="A615" s="86" t="str">
        <v>MAGWOMENGLOSS</v>
      </c>
      <c r="B615" s="239">
        <v>614</v>
      </c>
      <c r="C615" s="86" t="s">
        <v>1374</v>
      </c>
      <c r="D615" s="241">
        <f>COUNTIF($C$1:$C615,C615)</f>
        <v>15</v>
      </c>
      <c r="E615" s="241" t="str">
        <f t="shared" si="29"/>
        <v>Magazines Read15</v>
      </c>
      <c r="F615" s="86" t="s">
        <v>1403</v>
      </c>
      <c r="G615" s="242">
        <v>3.1477064220183495E-2</v>
      </c>
      <c r="H615" s="245">
        <v>85.237289210290598</v>
      </c>
    </row>
    <row r="616" spans="1:8">
      <c r="A616" s="86" t="str">
        <v>CHARITY1</v>
      </c>
      <c r="B616" s="239">
        <v>615</v>
      </c>
      <c r="C616" s="86" t="s">
        <v>1405</v>
      </c>
      <c r="D616" s="241">
        <f>COUNTIF($C$1:$C616,C616)</f>
        <v>1</v>
      </c>
      <c r="E616" s="241" t="str">
        <f t="shared" si="29"/>
        <v>Charities1</v>
      </c>
      <c r="F616" s="86" t="s">
        <v>1406</v>
      </c>
      <c r="G616" s="242">
        <v>0.13912844036697247</v>
      </c>
      <c r="H616" s="245">
        <v>100.70410588829458</v>
      </c>
    </row>
    <row r="617" spans="1:8">
      <c r="A617" s="86" t="str">
        <v>CHARITY2</v>
      </c>
      <c r="B617" s="239">
        <v>616</v>
      </c>
      <c r="C617" s="86" t="s">
        <v>1405</v>
      </c>
      <c r="D617" s="241">
        <f>COUNTIF($C$1:$C617,C617)</f>
        <v>2</v>
      </c>
      <c r="E617" s="241" t="str">
        <f t="shared" si="29"/>
        <v>Charities2</v>
      </c>
      <c r="F617" s="86" t="s">
        <v>1408</v>
      </c>
      <c r="G617" s="242">
        <v>0.12232110091743119</v>
      </c>
      <c r="H617" s="245">
        <v>97.247892346987555</v>
      </c>
    </row>
    <row r="618" spans="1:8">
      <c r="A618" s="86" t="str">
        <v>CHARITY3</v>
      </c>
      <c r="B618" s="239">
        <v>617</v>
      </c>
      <c r="C618" s="86" t="s">
        <v>1405</v>
      </c>
      <c r="D618" s="241">
        <f>COUNTIF($C$1:$C618,C618)</f>
        <v>3</v>
      </c>
      <c r="E618" s="241" t="str">
        <f t="shared" si="29"/>
        <v>Charities3</v>
      </c>
      <c r="F618" s="86" t="s">
        <v>1410</v>
      </c>
      <c r="G618" s="242">
        <v>4.2669724770642202E-2</v>
      </c>
      <c r="H618" s="245">
        <v>100.87267159111674</v>
      </c>
    </row>
    <row r="619" spans="1:8">
      <c r="A619" s="86" t="str">
        <v>CHARITY5</v>
      </c>
      <c r="B619" s="239">
        <v>618</v>
      </c>
      <c r="C619" s="86" t="s">
        <v>1405</v>
      </c>
      <c r="D619" s="241">
        <f>COUNTIF($C$1:$C619,C619)</f>
        <v>4</v>
      </c>
      <c r="E619" s="241" t="str">
        <f t="shared" si="29"/>
        <v>Charities4</v>
      </c>
      <c r="F619" s="86" t="s">
        <v>1412</v>
      </c>
      <c r="G619" s="242">
        <v>6.5064220183486232E-2</v>
      </c>
      <c r="H619" s="245">
        <v>100.66415968590697</v>
      </c>
    </row>
    <row r="620" spans="1:8">
      <c r="A620" s="86" t="str">
        <v>CHARITY7</v>
      </c>
      <c r="B620" s="239">
        <v>619</v>
      </c>
      <c r="C620" s="86" t="s">
        <v>1405</v>
      </c>
      <c r="D620" s="241">
        <f>COUNTIF($C$1:$C620,C620)</f>
        <v>5</v>
      </c>
      <c r="E620" s="241" t="str">
        <f t="shared" si="29"/>
        <v>Charities5</v>
      </c>
      <c r="F620" s="86" t="s">
        <v>1414</v>
      </c>
      <c r="G620" s="242">
        <v>0.23580733944954127</v>
      </c>
      <c r="H620" s="245">
        <v>94.778013806603724</v>
      </c>
    </row>
    <row r="621" spans="1:8">
      <c r="A621" s="86" t="str">
        <v>CHARITY8</v>
      </c>
      <c r="B621" s="239">
        <v>620</v>
      </c>
      <c r="C621" s="86" t="s">
        <v>1405</v>
      </c>
      <c r="D621" s="241">
        <f>COUNTIF($C$1:$C621,C621)</f>
        <v>6</v>
      </c>
      <c r="E621" s="241" t="str">
        <f t="shared" si="29"/>
        <v>Charities6</v>
      </c>
      <c r="F621" s="86" t="s">
        <v>1416</v>
      </c>
      <c r="G621" s="242">
        <v>3.0788990825688072E-2</v>
      </c>
      <c r="H621" s="245">
        <v>79.944842455500492</v>
      </c>
    </row>
    <row r="622" spans="1:8">
      <c r="A622" s="86" t="str">
        <v>CHARITY11</v>
      </c>
      <c r="B622" s="239">
        <v>621</v>
      </c>
      <c r="C622" s="86" t="s">
        <v>1405</v>
      </c>
      <c r="D622" s="241">
        <f>COUNTIF($C$1:$C622,C622)</f>
        <v>7</v>
      </c>
      <c r="E622" s="241" t="str">
        <f t="shared" si="29"/>
        <v>Charities7</v>
      </c>
      <c r="F622" s="86" t="s">
        <v>1418</v>
      </c>
      <c r="G622" s="242">
        <v>0.29378899082568805</v>
      </c>
      <c r="H622" s="245">
        <v>99.030707457999483</v>
      </c>
    </row>
    <row r="623" spans="1:8">
      <c r="A623" s="86" t="str">
        <v>CHARITY13</v>
      </c>
      <c r="B623" s="239">
        <v>622</v>
      </c>
      <c r="C623" s="86" t="s">
        <v>1405</v>
      </c>
      <c r="D623" s="241">
        <f>COUNTIF($C$1:$C623,C623)</f>
        <v>8</v>
      </c>
      <c r="E623" s="241" t="str">
        <f t="shared" si="29"/>
        <v>Charities8</v>
      </c>
      <c r="F623" s="86" t="s">
        <v>1420</v>
      </c>
      <c r="G623" s="242">
        <v>2.9495412844036697E-2</v>
      </c>
      <c r="H623" s="245">
        <v>96.449905554951059</v>
      </c>
    </row>
    <row r="624" spans="1:8">
      <c r="A624" s="86" t="str">
        <v>CHARITY15</v>
      </c>
      <c r="B624" s="239">
        <v>623</v>
      </c>
      <c r="C624" s="86" t="s">
        <v>1405</v>
      </c>
      <c r="D624" s="241">
        <f>COUNTIF($C$1:$C624,C624)</f>
        <v>9</v>
      </c>
      <c r="E624" s="241" t="str">
        <f t="shared" si="29"/>
        <v>Charities9</v>
      </c>
      <c r="F624" s="86" t="s">
        <v>1422</v>
      </c>
      <c r="G624" s="242">
        <v>9.3963302752293587E-2</v>
      </c>
      <c r="H624" s="245">
        <v>99.920982291554239</v>
      </c>
    </row>
    <row r="625" spans="1:8">
      <c r="A625" s="86" t="str">
        <v>CHARITY10</v>
      </c>
      <c r="B625" s="239">
        <v>624</v>
      </c>
      <c r="C625" s="86" t="s">
        <v>1405</v>
      </c>
      <c r="D625" s="241">
        <f>COUNTIF($C$1:$C625,C625)</f>
        <v>10</v>
      </c>
      <c r="E625" s="241" t="str">
        <f t="shared" si="29"/>
        <v>Charities10</v>
      </c>
      <c r="F625" s="86" t="s">
        <v>1424</v>
      </c>
      <c r="G625" s="242">
        <v>0.23855963302752295</v>
      </c>
      <c r="H625" s="245">
        <v>92.311292225313551</v>
      </c>
    </row>
    <row r="626" spans="1:8">
      <c r="A626" s="86" t="str">
        <v>INTERESTS1</v>
      </c>
      <c r="B626" s="239">
        <v>625</v>
      </c>
      <c r="C626" s="86" t="s">
        <v>1426</v>
      </c>
      <c r="D626" s="241">
        <f>COUNTIF($C$1:$C626,C626)</f>
        <v>1</v>
      </c>
      <c r="E626" s="241" t="str">
        <f t="shared" si="29"/>
        <v>Interests &amp; Hobbies1</v>
      </c>
      <c r="F626" s="86" t="s">
        <v>1427</v>
      </c>
      <c r="G626" s="242">
        <v>3.1220183486238538E-2</v>
      </c>
      <c r="H626" s="245">
        <v>110.68937150654732</v>
      </c>
    </row>
    <row r="627" spans="1:8">
      <c r="A627" s="86" t="str">
        <v>INTERESTS4</v>
      </c>
      <c r="B627" s="239">
        <v>626</v>
      </c>
      <c r="C627" s="86" t="s">
        <v>1426</v>
      </c>
      <c r="D627" s="241">
        <f>COUNTIF($C$1:$C627,C627)</f>
        <v>2</v>
      </c>
      <c r="E627" s="241" t="str">
        <f t="shared" si="29"/>
        <v>Interests &amp; Hobbies2</v>
      </c>
      <c r="F627" s="86" t="s">
        <v>1429</v>
      </c>
      <c r="G627" s="242">
        <v>0.15961467889908257</v>
      </c>
      <c r="H627" s="245">
        <v>89.92941097643741</v>
      </c>
    </row>
    <row r="628" spans="1:8">
      <c r="A628" s="86" t="str">
        <v>INTERESTS5</v>
      </c>
      <c r="B628" s="239">
        <v>627</v>
      </c>
      <c r="C628" s="86" t="s">
        <v>1426</v>
      </c>
      <c r="D628" s="241">
        <f>COUNTIF($C$1:$C628,C628)</f>
        <v>3</v>
      </c>
      <c r="E628" s="241" t="str">
        <f t="shared" si="29"/>
        <v>Interests &amp; Hobbies3</v>
      </c>
      <c r="F628" s="86" t="s">
        <v>1431</v>
      </c>
      <c r="G628" s="242">
        <v>0.27800917431192657</v>
      </c>
      <c r="H628" s="245">
        <v>93.689868147044606</v>
      </c>
    </row>
    <row r="629" spans="1:8">
      <c r="A629" s="86" t="str">
        <v>INTERESTS6</v>
      </c>
      <c r="B629" s="239">
        <v>628</v>
      </c>
      <c r="C629" s="86" t="s">
        <v>1426</v>
      </c>
      <c r="D629" s="241">
        <f>COUNTIF($C$1:$C629,C629)</f>
        <v>4</v>
      </c>
      <c r="E629" s="241" t="str">
        <f t="shared" si="29"/>
        <v>Interests &amp; Hobbies4</v>
      </c>
      <c r="F629" s="86" t="s">
        <v>1433</v>
      </c>
      <c r="G629" s="242">
        <v>0.34564220183486244</v>
      </c>
      <c r="H629" s="245">
        <v>94.983160811243167</v>
      </c>
    </row>
    <row r="630" spans="1:8">
      <c r="A630" s="86" t="str">
        <v>INTERESTS9</v>
      </c>
      <c r="B630" s="239">
        <v>629</v>
      </c>
      <c r="C630" s="86" t="s">
        <v>1426</v>
      </c>
      <c r="D630" s="241">
        <f>COUNTIF($C$1:$C630,C630)</f>
        <v>5</v>
      </c>
      <c r="E630" s="241" t="str">
        <f t="shared" si="29"/>
        <v>Interests &amp; Hobbies5</v>
      </c>
      <c r="F630" s="86" t="s">
        <v>1435</v>
      </c>
      <c r="G630" s="242">
        <v>0.24171559633027517</v>
      </c>
      <c r="H630" s="245">
        <v>99.409526895315452</v>
      </c>
    </row>
    <row r="631" spans="1:8">
      <c r="A631" s="86" t="str">
        <v>INTERESTS55</v>
      </c>
      <c r="B631" s="239">
        <v>630</v>
      </c>
      <c r="C631" s="86" t="s">
        <v>1426</v>
      </c>
      <c r="D631" s="241">
        <f>COUNTIF($C$1:$C631,C631)</f>
        <v>6</v>
      </c>
      <c r="E631" s="241" t="str">
        <f t="shared" si="29"/>
        <v>Interests &amp; Hobbies6</v>
      </c>
      <c r="F631" s="86" t="s">
        <v>1437</v>
      </c>
      <c r="G631" s="242">
        <v>0.1929449541284404</v>
      </c>
      <c r="H631" s="245">
        <v>94.941481640112286</v>
      </c>
    </row>
    <row r="632" spans="1:8">
      <c r="A632" s="86" t="str">
        <v>INTERESTS10</v>
      </c>
      <c r="B632" s="239">
        <v>631</v>
      </c>
      <c r="C632" s="86" t="s">
        <v>1426</v>
      </c>
      <c r="D632" s="241">
        <f>COUNTIF($C$1:$C632,C632)</f>
        <v>7</v>
      </c>
      <c r="E632" s="241" t="str">
        <f t="shared" si="29"/>
        <v>Interests &amp; Hobbies7</v>
      </c>
      <c r="F632" s="86" t="s">
        <v>1439</v>
      </c>
      <c r="G632" s="242">
        <v>0.41204587155963301</v>
      </c>
      <c r="H632" s="245">
        <v>92.150282707031835</v>
      </c>
    </row>
    <row r="633" spans="1:8">
      <c r="A633" s="86" t="str">
        <v>INTERESTS12</v>
      </c>
      <c r="B633" s="239">
        <v>632</v>
      </c>
      <c r="C633" s="86" t="s">
        <v>1426</v>
      </c>
      <c r="D633" s="241">
        <f>COUNTIF($C$1:$C633,C633)</f>
        <v>8</v>
      </c>
      <c r="E633" s="241" t="str">
        <f t="shared" si="29"/>
        <v>Interests &amp; Hobbies8</v>
      </c>
      <c r="F633" s="86" t="s">
        <v>1441</v>
      </c>
      <c r="G633" s="242">
        <v>0.31448623853211011</v>
      </c>
      <c r="H633" s="245">
        <v>92.242936561711389</v>
      </c>
    </row>
    <row r="634" spans="1:8">
      <c r="A634" s="86" t="str">
        <v>INTERESTS17</v>
      </c>
      <c r="B634" s="239">
        <v>633</v>
      </c>
      <c r="C634" s="86" t="s">
        <v>1426</v>
      </c>
      <c r="D634" s="241">
        <f>COUNTIF($C$1:$C634,C634)</f>
        <v>9</v>
      </c>
      <c r="E634" s="241" t="str">
        <f t="shared" si="29"/>
        <v>Interests &amp; Hobbies9</v>
      </c>
      <c r="F634" s="86" t="s">
        <v>1443</v>
      </c>
      <c r="G634" s="242">
        <v>0.35501834862385317</v>
      </c>
      <c r="H634" s="245">
        <v>93.978415036309244</v>
      </c>
    </row>
    <row r="635" spans="1:8">
      <c r="A635" s="86" t="str">
        <v>INTERESTS43</v>
      </c>
      <c r="B635" s="239">
        <v>634</v>
      </c>
      <c r="C635" s="86" t="s">
        <v>1426</v>
      </c>
      <c r="D635" s="241">
        <f>COUNTIF($C$1:$C635,C635)</f>
        <v>10</v>
      </c>
      <c r="E635" s="241" t="str">
        <f t="shared" si="29"/>
        <v>Interests &amp; Hobbies10</v>
      </c>
      <c r="F635" s="86" t="s">
        <v>1445</v>
      </c>
      <c r="G635" s="242">
        <v>7.565137614678899E-2</v>
      </c>
      <c r="H635" s="245">
        <v>111.21950287284068</v>
      </c>
    </row>
    <row r="636" spans="1:8">
      <c r="A636" s="86" t="str">
        <v>INTERESTS18</v>
      </c>
      <c r="B636" s="239">
        <v>635</v>
      </c>
      <c r="C636" s="86" t="s">
        <v>1426</v>
      </c>
      <c r="D636" s="241">
        <f>COUNTIF($C$1:$C636,C636)</f>
        <v>11</v>
      </c>
      <c r="E636" s="241" t="str">
        <f t="shared" si="29"/>
        <v>Interests &amp; Hobbies11</v>
      </c>
      <c r="F636" s="86" t="s">
        <v>1447</v>
      </c>
      <c r="G636" s="242">
        <v>0.35049541284403668</v>
      </c>
      <c r="H636" s="245">
        <v>101.75779484542649</v>
      </c>
    </row>
    <row r="637" spans="1:8">
      <c r="A637" s="86" t="str">
        <v>INTERESTS19</v>
      </c>
      <c r="B637" s="239">
        <v>636</v>
      </c>
      <c r="C637" s="86" t="s">
        <v>1426</v>
      </c>
      <c r="D637" s="241">
        <f>COUNTIF($C$1:$C637,C637)</f>
        <v>12</v>
      </c>
      <c r="E637" s="241" t="str">
        <f t="shared" si="29"/>
        <v>Interests &amp; Hobbies12</v>
      </c>
      <c r="F637" s="86" t="s">
        <v>1449</v>
      </c>
      <c r="G637" s="242">
        <v>2.5853211009174312E-2</v>
      </c>
      <c r="H637" s="245">
        <v>83.609739418497483</v>
      </c>
    </row>
    <row r="638" spans="1:8">
      <c r="A638" s="86" t="str">
        <v>INTERESTS44</v>
      </c>
      <c r="B638" s="239">
        <v>637</v>
      </c>
      <c r="C638" s="86" t="s">
        <v>1426</v>
      </c>
      <c r="D638" s="241">
        <f>COUNTIF($C$1:$C638,C638)</f>
        <v>13</v>
      </c>
      <c r="E638" s="241" t="str">
        <f t="shared" si="29"/>
        <v>Interests &amp; Hobbies13</v>
      </c>
      <c r="F638" s="86" t="s">
        <v>1451</v>
      </c>
      <c r="G638" s="242">
        <v>0.34714678899082568</v>
      </c>
      <c r="H638" s="245">
        <v>92.24549387345462</v>
      </c>
    </row>
    <row r="639" spans="1:8">
      <c r="A639" s="86" t="str">
        <v>INTERESTS21</v>
      </c>
      <c r="B639" s="239">
        <v>638</v>
      </c>
      <c r="C639" s="86" t="s">
        <v>1426</v>
      </c>
      <c r="D639" s="241">
        <f>COUNTIF($C$1:$C639,C639)</f>
        <v>14</v>
      </c>
      <c r="E639" s="241" t="str">
        <f t="shared" si="29"/>
        <v>Interests &amp; Hobbies14</v>
      </c>
      <c r="F639" s="86" t="s">
        <v>1453</v>
      </c>
      <c r="G639" s="242">
        <v>0.17693577981651373</v>
      </c>
      <c r="H639" s="245">
        <v>89.808031413026029</v>
      </c>
    </row>
    <row r="640" spans="1:8">
      <c r="A640" s="86" t="str">
        <v>INTERESTS47</v>
      </c>
      <c r="B640" s="239">
        <v>639</v>
      </c>
      <c r="C640" s="86" t="s">
        <v>1426</v>
      </c>
      <c r="D640" s="241">
        <f>COUNTIF($C$1:$C640,C640)</f>
        <v>15</v>
      </c>
      <c r="E640" s="241" t="str">
        <f t="shared" si="29"/>
        <v>Interests &amp; Hobbies15</v>
      </c>
      <c r="F640" s="86" t="s">
        <v>1455</v>
      </c>
      <c r="G640" s="242">
        <v>4.4449541284403669E-2</v>
      </c>
      <c r="H640" s="245">
        <v>85.957306710416916</v>
      </c>
    </row>
    <row r="641" spans="1:8">
      <c r="A641" s="86" t="str">
        <v>INTERESTS48</v>
      </c>
      <c r="B641" s="239">
        <v>640</v>
      </c>
      <c r="C641" s="86" t="s">
        <v>1426</v>
      </c>
      <c r="D641" s="241">
        <f>COUNTIF($C$1:$C641,C641)</f>
        <v>16</v>
      </c>
      <c r="E641" s="241" t="str">
        <f t="shared" si="29"/>
        <v>Interests &amp; Hobbies16</v>
      </c>
      <c r="F641" s="86" t="s">
        <v>1457</v>
      </c>
      <c r="G641" s="242">
        <v>0.49994495412844037</v>
      </c>
      <c r="H641" s="245">
        <v>104.87559006211293</v>
      </c>
    </row>
    <row r="642" spans="1:8">
      <c r="A642" s="86" t="str">
        <v>INTERESTS28</v>
      </c>
      <c r="B642" s="239">
        <v>641</v>
      </c>
      <c r="C642" s="86" t="s">
        <v>1426</v>
      </c>
      <c r="D642" s="241">
        <f>COUNTIF($C$1:$C642,C642)</f>
        <v>17</v>
      </c>
      <c r="E642" s="241" t="str">
        <f t="shared" si="29"/>
        <v>Interests &amp; Hobbies17</v>
      </c>
      <c r="F642" s="86" t="s">
        <v>1459</v>
      </c>
      <c r="G642" s="242">
        <v>0.33715596330275227</v>
      </c>
      <c r="H642" s="245">
        <v>92.914167640465678</v>
      </c>
    </row>
    <row r="643" spans="1:8">
      <c r="A643" s="86" t="str">
        <v>INTERESTS29</v>
      </c>
      <c r="B643" s="239">
        <v>642</v>
      </c>
      <c r="C643" s="86" t="s">
        <v>1426</v>
      </c>
      <c r="D643" s="241">
        <f>COUNTIF($C$1:$C643,C643)</f>
        <v>18</v>
      </c>
      <c r="E643" s="241" t="str">
        <f t="shared" ref="E643:E706" si="30">C643&amp;D643</f>
        <v>Interests &amp; Hobbies18</v>
      </c>
      <c r="F643" s="86" t="s">
        <v>1461</v>
      </c>
      <c r="G643" s="242">
        <v>0.41502752293577977</v>
      </c>
      <c r="H643" s="245">
        <v>98.51649498856608</v>
      </c>
    </row>
    <row r="644" spans="1:8">
      <c r="A644" s="86" t="str">
        <v>INTERESTS51</v>
      </c>
      <c r="B644" s="239">
        <v>643</v>
      </c>
      <c r="C644" s="86" t="s">
        <v>1426</v>
      </c>
      <c r="D644" s="241">
        <f>COUNTIF($C$1:$C644,C644)</f>
        <v>19</v>
      </c>
      <c r="E644" s="241" t="str">
        <f t="shared" si="30"/>
        <v>Interests &amp; Hobbies19</v>
      </c>
      <c r="F644" s="86" t="s">
        <v>1399</v>
      </c>
      <c r="G644" s="242">
        <v>0.52377064220183489</v>
      </c>
      <c r="H644" s="245">
        <v>102.46822742800678</v>
      </c>
    </row>
    <row r="645" spans="1:8">
      <c r="A645" s="86" t="str">
        <v>INTERESTS52</v>
      </c>
      <c r="B645" s="239">
        <v>644</v>
      </c>
      <c r="C645" s="86" t="s">
        <v>1426</v>
      </c>
      <c r="D645" s="241">
        <f>COUNTIF($C$1:$C645,C645)</f>
        <v>20</v>
      </c>
      <c r="E645" s="241" t="str">
        <f t="shared" si="30"/>
        <v>Interests &amp; Hobbies20</v>
      </c>
      <c r="F645" s="86" t="s">
        <v>1464</v>
      </c>
      <c r="G645" s="242">
        <v>0.15641284403669725</v>
      </c>
      <c r="H645" s="245">
        <v>89.442797104773831</v>
      </c>
    </row>
    <row r="646" spans="1:8">
      <c r="A646" s="86" t="str">
        <v>holdest6</v>
      </c>
      <c r="B646" s="239">
        <v>645</v>
      </c>
      <c r="C646" s="86" t="s">
        <v>1466</v>
      </c>
      <c r="D646" s="241">
        <f>COUNTIF($C$1:$C646,C646)</f>
        <v>1</v>
      </c>
      <c r="E646" s="241" t="str">
        <f t="shared" si="30"/>
        <v>Holiday Destination/Type1</v>
      </c>
      <c r="F646" s="86" t="s">
        <v>1467</v>
      </c>
      <c r="G646" s="242">
        <v>0.57577064220183483</v>
      </c>
      <c r="H646" s="245">
        <v>99.257377391384622</v>
      </c>
    </row>
    <row r="647" spans="1:8">
      <c r="A647" s="86" t="str">
        <v>holdest1</v>
      </c>
      <c r="B647" s="239">
        <v>646</v>
      </c>
      <c r="C647" s="86" t="s">
        <v>1466</v>
      </c>
      <c r="D647" s="241">
        <f>COUNTIF($C$1:$C647,C647)</f>
        <v>2</v>
      </c>
      <c r="E647" s="241" t="str">
        <f t="shared" si="30"/>
        <v>Holiday Destination/Type2</v>
      </c>
      <c r="F647" s="86" t="s">
        <v>1469</v>
      </c>
      <c r="G647" s="242">
        <v>3.6981651376146792E-2</v>
      </c>
      <c r="H647" s="245">
        <v>85.579129087709589</v>
      </c>
    </row>
    <row r="648" spans="1:8">
      <c r="A648" s="86" t="str">
        <v>holdest2</v>
      </c>
      <c r="B648" s="239">
        <v>647</v>
      </c>
      <c r="C648" s="86" t="s">
        <v>1466</v>
      </c>
      <c r="D648" s="241">
        <f>COUNTIF($C$1:$C648,C648)</f>
        <v>3</v>
      </c>
      <c r="E648" s="241" t="str">
        <f t="shared" si="30"/>
        <v>Holiday Destination/Type3</v>
      </c>
      <c r="F648" s="86" t="s">
        <v>1471</v>
      </c>
      <c r="G648" s="242">
        <v>8.3642201834862387E-2</v>
      </c>
      <c r="H648" s="245">
        <v>81.014184848042731</v>
      </c>
    </row>
    <row r="649" spans="1:8">
      <c r="A649" s="86" t="str">
        <v>holdest3</v>
      </c>
      <c r="B649" s="239">
        <v>648</v>
      </c>
      <c r="C649" s="86" t="s">
        <v>1466</v>
      </c>
      <c r="D649" s="241">
        <f>COUNTIF($C$1:$C649,C649)</f>
        <v>4</v>
      </c>
      <c r="E649" s="241" t="str">
        <f t="shared" si="30"/>
        <v>Holiday Destination/Type4</v>
      </c>
      <c r="F649" s="86" t="s">
        <v>1473</v>
      </c>
      <c r="G649" s="242">
        <v>8.7889908256880752E-3</v>
      </c>
      <c r="H649" s="245">
        <v>78.684667274300963</v>
      </c>
    </row>
    <row r="650" spans="1:8">
      <c r="A650" s="86" t="str">
        <v>holdest4</v>
      </c>
      <c r="B650" s="239">
        <v>649</v>
      </c>
      <c r="C650" s="86" t="s">
        <v>1466</v>
      </c>
      <c r="D650" s="241">
        <f>COUNTIF($C$1:$C650,C650)</f>
        <v>5</v>
      </c>
      <c r="E650" s="241" t="str">
        <f t="shared" si="30"/>
        <v>Holiday Destination/Type5</v>
      </c>
      <c r="F650" s="86" t="s">
        <v>1475</v>
      </c>
      <c r="G650" s="242">
        <v>1.5477064220183488E-2</v>
      </c>
      <c r="H650" s="245">
        <v>83.095296447216455</v>
      </c>
    </row>
    <row r="651" spans="1:8">
      <c r="A651" s="86" t="str">
        <v>holdest5</v>
      </c>
      <c r="B651" s="239">
        <v>650</v>
      </c>
      <c r="C651" s="86" t="s">
        <v>1466</v>
      </c>
      <c r="D651" s="241">
        <f>COUNTIF($C$1:$C651,C651)</f>
        <v>6</v>
      </c>
      <c r="E651" s="241" t="str">
        <f t="shared" si="30"/>
        <v>Holiday Destination/Type6</v>
      </c>
      <c r="F651" s="86" t="s">
        <v>1477</v>
      </c>
      <c r="G651" s="242">
        <v>0.3347064220183486</v>
      </c>
      <c r="H651" s="245">
        <v>92.844513175225202</v>
      </c>
    </row>
    <row r="652" spans="1:8">
      <c r="A652" s="86" t="str">
        <v>holdest7</v>
      </c>
      <c r="B652" s="239">
        <v>651</v>
      </c>
      <c r="C652" s="86" t="s">
        <v>1466</v>
      </c>
      <c r="D652" s="241">
        <f>COUNTIF($C$1:$C652,C652)</f>
        <v>7</v>
      </c>
      <c r="E652" s="241" t="str">
        <f t="shared" si="30"/>
        <v>Holiday Destination/Type7</v>
      </c>
      <c r="F652" s="86" t="s">
        <v>1479</v>
      </c>
      <c r="G652" s="242">
        <v>0.20334862385321098</v>
      </c>
      <c r="H652" s="245">
        <v>91.494975769832507</v>
      </c>
    </row>
    <row r="653" spans="1:8">
      <c r="A653" s="86" t="str">
        <v>holdest8</v>
      </c>
      <c r="B653" s="239">
        <v>652</v>
      </c>
      <c r="C653" s="86" t="s">
        <v>1466</v>
      </c>
      <c r="D653" s="241">
        <f>COUNTIF($C$1:$C653,C653)</f>
        <v>8</v>
      </c>
      <c r="E653" s="241" t="str">
        <f t="shared" si="30"/>
        <v>Holiday Destination/Type8</v>
      </c>
      <c r="F653" s="86" t="s">
        <v>1481</v>
      </c>
      <c r="G653" s="242">
        <v>6.353211009174313E-2</v>
      </c>
      <c r="H653" s="245">
        <v>85.003860400287707</v>
      </c>
    </row>
    <row r="654" spans="1:8">
      <c r="A654" s="86" t="str">
        <v>holtype1</v>
      </c>
      <c r="B654" s="239">
        <v>653</v>
      </c>
      <c r="C654" s="86" t="s">
        <v>1466</v>
      </c>
      <c r="D654" s="241">
        <f>COUNTIF($C$1:$C654,C654)</f>
        <v>9</v>
      </c>
      <c r="E654" s="241" t="str">
        <f t="shared" si="30"/>
        <v>Holiday Destination/Type9</v>
      </c>
      <c r="F654" s="86" t="s">
        <v>1483</v>
      </c>
      <c r="G654" s="242">
        <v>0.20957798165137612</v>
      </c>
      <c r="H654" s="245">
        <v>92.076285254596314</v>
      </c>
    </row>
    <row r="655" spans="1:8">
      <c r="A655" s="86" t="str">
        <v>holtype3</v>
      </c>
      <c r="B655" s="239">
        <v>654</v>
      </c>
      <c r="C655" s="86" t="s">
        <v>1466</v>
      </c>
      <c r="D655" s="241">
        <f>COUNTIF($C$1:$C655,C655)</f>
        <v>10</v>
      </c>
      <c r="E655" s="241" t="str">
        <f t="shared" si="30"/>
        <v>Holiday Destination/Type10</v>
      </c>
      <c r="F655" s="86" t="s">
        <v>1485</v>
      </c>
      <c r="G655" s="242">
        <v>2.8146788990825684E-2</v>
      </c>
      <c r="H655" s="245">
        <v>91.595026484187514</v>
      </c>
    </row>
    <row r="656" spans="1:8">
      <c r="A656" s="86" t="str">
        <v>holtype4</v>
      </c>
      <c r="B656" s="239">
        <v>655</v>
      </c>
      <c r="C656" s="86" t="s">
        <v>1466</v>
      </c>
      <c r="D656" s="241">
        <f>COUNTIF($C$1:$C656,C656)</f>
        <v>11</v>
      </c>
      <c r="E656" s="241" t="str">
        <f t="shared" si="30"/>
        <v>Holiday Destination/Type11</v>
      </c>
      <c r="F656" s="86" t="s">
        <v>1487</v>
      </c>
      <c r="G656" s="242">
        <v>0.20304587155963305</v>
      </c>
      <c r="H656" s="245">
        <v>100.74031565816443</v>
      </c>
    </row>
    <row r="657" spans="1:8">
      <c r="A657" s="86" t="str">
        <v>holtype6</v>
      </c>
      <c r="B657" s="239">
        <v>656</v>
      </c>
      <c r="C657" s="86" t="s">
        <v>1466</v>
      </c>
      <c r="D657" s="241">
        <f>COUNTIF($C$1:$C657,C657)</f>
        <v>12</v>
      </c>
      <c r="E657" s="241" t="str">
        <f t="shared" si="30"/>
        <v>Holiday Destination/Type12</v>
      </c>
      <c r="F657" s="86" t="s">
        <v>1489</v>
      </c>
      <c r="G657" s="242">
        <v>0.13020183486238535</v>
      </c>
      <c r="H657" s="245">
        <v>88.510983880560303</v>
      </c>
    </row>
    <row r="658" spans="1:8">
      <c r="A658" s="86" t="str">
        <v>car_enqc_app</v>
      </c>
      <c r="B658" s="239">
        <v>657</v>
      </c>
      <c r="C658" s="86" t="s">
        <v>1492</v>
      </c>
      <c r="D658" s="241">
        <f>COUNTIF($C$1:$C658,C658)</f>
        <v>1</v>
      </c>
      <c r="E658" s="241" t="str">
        <f t="shared" si="30"/>
        <v>Make enquiry on car dealership or manufacturer1</v>
      </c>
      <c r="F658" s="86" t="s">
        <v>1493</v>
      </c>
      <c r="G658" s="242">
        <v>0.14491743119266057</v>
      </c>
      <c r="H658" s="245">
        <v>100.30527818774335</v>
      </c>
    </row>
    <row r="659" spans="1:8">
      <c r="A659" s="86" t="str">
        <v>car_enqc_call</v>
      </c>
      <c r="B659" s="239">
        <v>658</v>
      </c>
      <c r="C659" s="86" t="s">
        <v>1492</v>
      </c>
      <c r="D659" s="241">
        <f>COUNTIF($C$1:$C659,C659)</f>
        <v>2</v>
      </c>
      <c r="E659" s="241" t="str">
        <f t="shared" si="30"/>
        <v>Make enquiry on car dealership or manufacturer2</v>
      </c>
      <c r="F659" s="86" t="s">
        <v>1495</v>
      </c>
      <c r="G659" s="242">
        <v>0.45258715596330268</v>
      </c>
      <c r="H659" s="245">
        <v>97.427297263695991</v>
      </c>
    </row>
    <row r="660" spans="1:8">
      <c r="A660" s="86" t="str">
        <v>car_enqc_email</v>
      </c>
      <c r="B660" s="239">
        <v>659</v>
      </c>
      <c r="C660" s="86" t="s">
        <v>1492</v>
      </c>
      <c r="D660" s="241">
        <f>COUNTIF($C$1:$C660,C660)</f>
        <v>3</v>
      </c>
      <c r="E660" s="241" t="str">
        <f t="shared" si="30"/>
        <v>Make enquiry on car dealership or manufacturer3</v>
      </c>
      <c r="F660" s="86" t="s">
        <v>1050</v>
      </c>
      <c r="G660" s="242">
        <v>0.32409174311926608</v>
      </c>
      <c r="H660" s="245">
        <v>99.328584787716181</v>
      </c>
    </row>
    <row r="661" spans="1:8">
      <c r="A661" s="86" t="str">
        <v>car_enqc_f2f</v>
      </c>
      <c r="B661" s="239">
        <v>660</v>
      </c>
      <c r="C661" s="86" t="s">
        <v>1492</v>
      </c>
      <c r="D661" s="241">
        <f>COUNTIF($C$1:$C661,C661)</f>
        <v>4</v>
      </c>
      <c r="E661" s="241" t="str">
        <f t="shared" si="30"/>
        <v>Make enquiry on car dealership or manufacturer4</v>
      </c>
      <c r="F661" s="86" t="s">
        <v>1498</v>
      </c>
      <c r="G661" s="242">
        <v>0.51565137614678902</v>
      </c>
      <c r="H661" s="245">
        <v>98.950168936037713</v>
      </c>
    </row>
    <row r="662" spans="1:8">
      <c r="A662" s="86" t="str">
        <v>car_enqc_mail</v>
      </c>
      <c r="B662" s="239">
        <v>661</v>
      </c>
      <c r="C662" s="86" t="s">
        <v>1492</v>
      </c>
      <c r="D662" s="241">
        <f>COUNTIF($C$1:$C662,C662)</f>
        <v>5</v>
      </c>
      <c r="E662" s="241" t="str">
        <f t="shared" si="30"/>
        <v>Make enquiry on car dealership or manufacturer5</v>
      </c>
      <c r="F662" s="86" t="s">
        <v>1500</v>
      </c>
      <c r="G662" s="242">
        <v>0.11587155963302753</v>
      </c>
      <c r="H662" s="245">
        <v>96.764080509145103</v>
      </c>
    </row>
    <row r="663" spans="1:8">
      <c r="A663" s="86" t="str">
        <v>car_enqc_txt</v>
      </c>
      <c r="B663" s="239">
        <v>662</v>
      </c>
      <c r="C663" s="86" t="s">
        <v>1492</v>
      </c>
      <c r="D663" s="241">
        <f>COUNTIF($C$1:$C663,C663)</f>
        <v>6</v>
      </c>
      <c r="E663" s="241" t="str">
        <f t="shared" si="30"/>
        <v>Make enquiry on car dealership or manufacturer6</v>
      </c>
      <c r="F663" s="86" t="s">
        <v>1502</v>
      </c>
      <c r="G663" s="242">
        <v>8.9990825688073414E-2</v>
      </c>
      <c r="H663" s="245">
        <v>99.753203135073875</v>
      </c>
    </row>
    <row r="664" spans="1:8">
      <c r="A664" s="86" t="str">
        <v>car_enqc_web</v>
      </c>
      <c r="B664" s="239">
        <v>663</v>
      </c>
      <c r="C664" s="86" t="s">
        <v>1492</v>
      </c>
      <c r="D664" s="241">
        <f>COUNTIF($C$1:$C664,C664)</f>
        <v>7</v>
      </c>
      <c r="E664" s="241" t="str">
        <f t="shared" si="30"/>
        <v>Make enquiry on car dealership or manufacturer7</v>
      </c>
      <c r="F664" s="86" t="s">
        <v>1504</v>
      </c>
      <c r="G664" s="242">
        <v>0.23857798165137617</v>
      </c>
      <c r="H664" s="245">
        <v>100.26258456260445</v>
      </c>
    </row>
    <row r="665" spans="1:8">
      <c r="A665" s="86" t="str">
        <v>car_sub_app</v>
      </c>
      <c r="B665" s="239">
        <v>664</v>
      </c>
      <c r="C665" s="86" t="s">
        <v>1506</v>
      </c>
      <c r="D665" s="241">
        <f>COUNTIF($C$1:$C665,C665)</f>
        <v>1</v>
      </c>
      <c r="E665" s="241" t="str">
        <f t="shared" si="30"/>
        <v>Submit info to cars dealership or manufacturer1</v>
      </c>
      <c r="F665" s="86" t="s">
        <v>1493</v>
      </c>
      <c r="G665" s="242">
        <v>0.17933944954128439</v>
      </c>
      <c r="H665" s="245">
        <v>107.50058955915449</v>
      </c>
    </row>
    <row r="666" spans="1:8">
      <c r="A666" s="86" t="str">
        <v>car_sub_call</v>
      </c>
      <c r="B666" s="239">
        <v>665</v>
      </c>
      <c r="C666" s="86" t="s">
        <v>1506</v>
      </c>
      <c r="D666" s="241">
        <f>COUNTIF($C$1:$C666,C666)</f>
        <v>2</v>
      </c>
      <c r="E666" s="241" t="str">
        <f t="shared" si="30"/>
        <v>Submit info to cars dealership or manufacturer2</v>
      </c>
      <c r="F666" s="86" t="s">
        <v>1495</v>
      </c>
      <c r="G666" s="242">
        <v>0.42504587155963297</v>
      </c>
      <c r="H666" s="245">
        <v>100.12390326534788</v>
      </c>
    </row>
    <row r="667" spans="1:8">
      <c r="A667" s="86" t="str">
        <v>car_sub_email</v>
      </c>
      <c r="B667" s="239">
        <v>666</v>
      </c>
      <c r="C667" s="86" t="s">
        <v>1506</v>
      </c>
      <c r="D667" s="241">
        <f>COUNTIF($C$1:$C667,C667)</f>
        <v>3</v>
      </c>
      <c r="E667" s="241" t="str">
        <f t="shared" si="30"/>
        <v>Submit info to cars dealership or manufacturer3</v>
      </c>
      <c r="F667" s="86" t="s">
        <v>1050</v>
      </c>
      <c r="G667" s="242">
        <v>0.3076238532110091</v>
      </c>
      <c r="H667" s="245">
        <v>102.647120610428</v>
      </c>
    </row>
    <row r="668" spans="1:8">
      <c r="A668" s="86" t="str">
        <v>car_sub_f2f</v>
      </c>
      <c r="B668" s="239">
        <v>667</v>
      </c>
      <c r="C668" s="86" t="s">
        <v>1506</v>
      </c>
      <c r="D668" s="241">
        <f>COUNTIF($C$1:$C668,C668)</f>
        <v>4</v>
      </c>
      <c r="E668" s="241" t="str">
        <f t="shared" si="30"/>
        <v>Submit info to cars dealership or manufacturer4</v>
      </c>
      <c r="F668" s="86" t="s">
        <v>1498</v>
      </c>
      <c r="G668" s="242">
        <v>0.49754128440366974</v>
      </c>
      <c r="H668" s="245">
        <v>100.11941391783282</v>
      </c>
    </row>
    <row r="669" spans="1:8">
      <c r="A669" s="86" t="str">
        <v>car_sub_mail</v>
      </c>
      <c r="B669" s="239">
        <v>668</v>
      </c>
      <c r="C669" s="86" t="s">
        <v>1506</v>
      </c>
      <c r="D669" s="241">
        <f>COUNTIF($C$1:$C669,C669)</f>
        <v>5</v>
      </c>
      <c r="E669" s="241" t="str">
        <f t="shared" si="30"/>
        <v>Submit info to cars dealership or manufacturer5</v>
      </c>
      <c r="F669" s="86" t="s">
        <v>1500</v>
      </c>
      <c r="G669" s="242">
        <v>8.7247706422018345E-2</v>
      </c>
      <c r="H669" s="245">
        <v>98.841510357966797</v>
      </c>
    </row>
    <row r="670" spans="1:8">
      <c r="A670" s="86" t="str">
        <v>car_sub_txt</v>
      </c>
      <c r="B670" s="239">
        <v>669</v>
      </c>
      <c r="C670" s="86" t="s">
        <v>1506</v>
      </c>
      <c r="D670" s="241">
        <f>COUNTIF($C$1:$C670,C670)</f>
        <v>6</v>
      </c>
      <c r="E670" s="241" t="str">
        <f t="shared" si="30"/>
        <v>Submit info to cars dealership or manufacturer6</v>
      </c>
      <c r="F670" s="86" t="s">
        <v>1502</v>
      </c>
      <c r="G670" s="242">
        <v>0.10826605504587156</v>
      </c>
      <c r="H670" s="245">
        <v>103.25993994308156</v>
      </c>
    </row>
    <row r="671" spans="1:8">
      <c r="A671" s="86" t="str">
        <v>car_sub_web</v>
      </c>
      <c r="B671" s="239">
        <v>670</v>
      </c>
      <c r="C671" s="86" t="s">
        <v>1506</v>
      </c>
      <c r="D671" s="241">
        <f>COUNTIF($C$1:$C671,C671)</f>
        <v>7</v>
      </c>
      <c r="E671" s="241" t="str">
        <f t="shared" si="30"/>
        <v>Submit info to cars dealership or manufacturer7</v>
      </c>
      <c r="F671" s="86" t="s">
        <v>1504</v>
      </c>
      <c r="G671" s="242">
        <v>0.31444036697247707</v>
      </c>
      <c r="H671" s="245">
        <v>102.05502396313332</v>
      </c>
    </row>
    <row r="672" spans="1:8">
      <c r="A672" s="86" t="str">
        <v>car_mark_app</v>
      </c>
      <c r="B672" s="239">
        <v>671</v>
      </c>
      <c r="C672" s="86" t="s">
        <v>1514</v>
      </c>
      <c r="D672" s="241">
        <f>COUNTIF($C$1:$C672,C672)</f>
        <v>1</v>
      </c>
      <c r="E672" s="241" t="str">
        <f t="shared" si="30"/>
        <v>Get info/marketing from car dealership or manufacturer1</v>
      </c>
      <c r="F672" s="86" t="s">
        <v>1493</v>
      </c>
      <c r="G672" s="242">
        <v>0.14375229357798167</v>
      </c>
      <c r="H672" s="245">
        <v>103.57542700882483</v>
      </c>
    </row>
    <row r="673" spans="1:8">
      <c r="A673" s="86" t="str">
        <v>car_mark_call</v>
      </c>
      <c r="B673" s="239">
        <v>672</v>
      </c>
      <c r="C673" s="86" t="s">
        <v>1514</v>
      </c>
      <c r="D673" s="241">
        <f>COUNTIF($C$1:$C673,C673)</f>
        <v>2</v>
      </c>
      <c r="E673" s="241" t="str">
        <f t="shared" si="30"/>
        <v>Get info/marketing from car dealership or manufacturer2</v>
      </c>
      <c r="F673" s="86" t="s">
        <v>1495</v>
      </c>
      <c r="G673" s="242">
        <v>0.22756880733944951</v>
      </c>
      <c r="H673" s="245">
        <v>98.415965244963374</v>
      </c>
    </row>
    <row r="674" spans="1:8">
      <c r="A674" s="86" t="str">
        <v>car_mark_email</v>
      </c>
      <c r="B674" s="239">
        <v>673</v>
      </c>
      <c r="C674" s="86" t="s">
        <v>1514</v>
      </c>
      <c r="D674" s="241">
        <f>COUNTIF($C$1:$C674,C674)</f>
        <v>3</v>
      </c>
      <c r="E674" s="241" t="str">
        <f t="shared" si="30"/>
        <v>Get info/marketing from car dealership or manufacturer3</v>
      </c>
      <c r="F674" s="86" t="s">
        <v>1050</v>
      </c>
      <c r="G674" s="242">
        <v>0.24860550458715597</v>
      </c>
      <c r="H674" s="245">
        <v>101.98891623383129</v>
      </c>
    </row>
    <row r="675" spans="1:8">
      <c r="A675" s="86" t="str">
        <v>car_mark_f2f</v>
      </c>
      <c r="B675" s="239">
        <v>674</v>
      </c>
      <c r="C675" s="86" t="s">
        <v>1514</v>
      </c>
      <c r="D675" s="241">
        <f>COUNTIF($C$1:$C675,C675)</f>
        <v>4</v>
      </c>
      <c r="E675" s="241" t="str">
        <f t="shared" si="30"/>
        <v>Get info/marketing from car dealership or manufacturer4</v>
      </c>
      <c r="F675" s="86" t="s">
        <v>1498</v>
      </c>
      <c r="G675" s="242">
        <v>0.49427522935779805</v>
      </c>
      <c r="H675" s="245">
        <v>100.9497794460021</v>
      </c>
    </row>
    <row r="676" spans="1:8">
      <c r="A676" s="86" t="str">
        <v>car_mark_mail</v>
      </c>
      <c r="B676" s="239">
        <v>675</v>
      </c>
      <c r="C676" s="86" t="s">
        <v>1514</v>
      </c>
      <c r="D676" s="241">
        <f>COUNTIF($C$1:$C676,C676)</f>
        <v>5</v>
      </c>
      <c r="E676" s="241" t="str">
        <f t="shared" si="30"/>
        <v>Get info/marketing from car dealership or manufacturer5</v>
      </c>
      <c r="F676" s="86" t="s">
        <v>1500</v>
      </c>
      <c r="G676" s="242">
        <v>0.15171559633027523</v>
      </c>
      <c r="H676" s="245">
        <v>99.425659222004811</v>
      </c>
    </row>
    <row r="677" spans="1:8">
      <c r="A677" s="86" t="str">
        <v>car_mark_txt</v>
      </c>
      <c r="B677" s="239">
        <v>676</v>
      </c>
      <c r="C677" s="86" t="s">
        <v>1514</v>
      </c>
      <c r="D677" s="241">
        <f>COUNTIF($C$1:$C677,C677)</f>
        <v>6</v>
      </c>
      <c r="E677" s="241" t="str">
        <f t="shared" si="30"/>
        <v>Get info/marketing from car dealership or manufacturer6</v>
      </c>
      <c r="F677" s="86" t="s">
        <v>1502</v>
      </c>
      <c r="G677" s="242">
        <v>0.10345871559633028</v>
      </c>
      <c r="H677" s="245">
        <v>103.21663347821865</v>
      </c>
    </row>
    <row r="678" spans="1:8">
      <c r="A678" s="86" t="str">
        <v>car_mark_web</v>
      </c>
      <c r="B678" s="239">
        <v>677</v>
      </c>
      <c r="C678" s="86" t="s">
        <v>1514</v>
      </c>
      <c r="D678" s="241">
        <f>COUNTIF($C$1:$C678,C678)</f>
        <v>7</v>
      </c>
      <c r="E678" s="241" t="str">
        <f t="shared" si="30"/>
        <v>Get info/marketing from car dealership or manufacturer7</v>
      </c>
      <c r="F678" s="86" t="s">
        <v>1504</v>
      </c>
      <c r="G678" s="242">
        <v>0.30978899082568806</v>
      </c>
      <c r="H678" s="245">
        <v>100.10461914354087</v>
      </c>
    </row>
    <row r="679" spans="1:8">
      <c r="A679" s="86" t="str">
        <v>car_res_app</v>
      </c>
      <c r="B679" s="239">
        <v>678</v>
      </c>
      <c r="C679" s="86" t="s">
        <v>1522</v>
      </c>
      <c r="D679" s="241">
        <f>COUNTIF($C$1:$C679,C679)</f>
        <v>1</v>
      </c>
      <c r="E679" s="241" t="str">
        <f t="shared" si="30"/>
        <v>Research car dealership or manufacturer1</v>
      </c>
      <c r="F679" s="86" t="s">
        <v>1493</v>
      </c>
      <c r="G679" s="242">
        <v>0.14312844036697248</v>
      </c>
      <c r="H679" s="245">
        <v>111.15188502250726</v>
      </c>
    </row>
    <row r="680" spans="1:8">
      <c r="A680" s="86" t="str">
        <v>car_res_call</v>
      </c>
      <c r="B680" s="239">
        <v>679</v>
      </c>
      <c r="C680" s="86" t="s">
        <v>1522</v>
      </c>
      <c r="D680" s="241">
        <f>COUNTIF($C$1:$C680,C680)</f>
        <v>2</v>
      </c>
      <c r="E680" s="241" t="str">
        <f t="shared" si="30"/>
        <v>Research car dealership or manufacturer2</v>
      </c>
      <c r="F680" s="86" t="s">
        <v>1495</v>
      </c>
      <c r="G680" s="242">
        <v>0.21560550458715597</v>
      </c>
      <c r="H680" s="245">
        <v>99.366159685884583</v>
      </c>
    </row>
    <row r="681" spans="1:8">
      <c r="A681" s="86" t="str">
        <v>car_res_email</v>
      </c>
      <c r="B681" s="239">
        <v>680</v>
      </c>
      <c r="C681" s="86" t="s">
        <v>1522</v>
      </c>
      <c r="D681" s="241">
        <f>COUNTIF($C$1:$C681,C681)</f>
        <v>3</v>
      </c>
      <c r="E681" s="241" t="str">
        <f t="shared" si="30"/>
        <v>Research car dealership or manufacturer3</v>
      </c>
      <c r="F681" s="86" t="s">
        <v>1050</v>
      </c>
      <c r="G681" s="242">
        <v>0.18422018348623856</v>
      </c>
      <c r="H681" s="245">
        <v>104.38655170129219</v>
      </c>
    </row>
    <row r="682" spans="1:8">
      <c r="A682" s="86" t="str">
        <v>car_res_f2f</v>
      </c>
      <c r="B682" s="239">
        <v>681</v>
      </c>
      <c r="C682" s="86" t="s">
        <v>1522</v>
      </c>
      <c r="D682" s="241">
        <f>COUNTIF($C$1:$C682,C682)</f>
        <v>4</v>
      </c>
      <c r="E682" s="241" t="str">
        <f t="shared" si="30"/>
        <v>Research car dealership or manufacturer4</v>
      </c>
      <c r="F682" s="86" t="s">
        <v>1498</v>
      </c>
      <c r="G682" s="242">
        <v>0.67760550458715596</v>
      </c>
      <c r="H682" s="245">
        <v>100.38059863176029</v>
      </c>
    </row>
    <row r="683" spans="1:8">
      <c r="A683" s="86" t="str">
        <v>car_res_mail</v>
      </c>
      <c r="B683" s="239">
        <v>682</v>
      </c>
      <c r="C683" s="86" t="s">
        <v>1522</v>
      </c>
      <c r="D683" s="241">
        <f>COUNTIF($C$1:$C683,C683)</f>
        <v>5</v>
      </c>
      <c r="E683" s="241" t="str">
        <f t="shared" si="30"/>
        <v>Research car dealership or manufacturer5</v>
      </c>
      <c r="F683" s="86" t="s">
        <v>1500</v>
      </c>
      <c r="G683" s="242">
        <v>8.7018348623853228E-2</v>
      </c>
      <c r="H683" s="245">
        <v>103.299117186</v>
      </c>
    </row>
    <row r="684" spans="1:8">
      <c r="A684" s="86" t="str">
        <v>car_res_txt</v>
      </c>
      <c r="B684" s="239">
        <v>683</v>
      </c>
      <c r="C684" s="86" t="s">
        <v>1522</v>
      </c>
      <c r="D684" s="241">
        <f>COUNTIF($C$1:$C684,C684)</f>
        <v>6</v>
      </c>
      <c r="E684" s="241" t="str">
        <f t="shared" si="30"/>
        <v>Research car dealership or manufacturer6</v>
      </c>
      <c r="F684" s="86" t="s">
        <v>1502</v>
      </c>
      <c r="G684" s="242">
        <v>7.4871559633027537E-2</v>
      </c>
      <c r="H684" s="245">
        <v>118.56248507880956</v>
      </c>
    </row>
    <row r="685" spans="1:8">
      <c r="A685" s="86" t="str">
        <v>car_res_web</v>
      </c>
      <c r="B685" s="239">
        <v>684</v>
      </c>
      <c r="C685" s="86" t="s">
        <v>1522</v>
      </c>
      <c r="D685" s="241">
        <f>COUNTIF($C$1:$C685,C685)</f>
        <v>7</v>
      </c>
      <c r="E685" s="241" t="str">
        <f t="shared" si="30"/>
        <v>Research car dealership or manufacturer7</v>
      </c>
      <c r="F685" s="86" t="s">
        <v>1504</v>
      </c>
      <c r="G685" s="242">
        <v>0.38361467889908263</v>
      </c>
      <c r="H685" s="245">
        <v>99.778173209447715</v>
      </c>
    </row>
    <row r="686" spans="1:8">
      <c r="A686" s="86" t="str">
        <v>hlh_enqc_app</v>
      </c>
      <c r="B686" s="239">
        <v>685</v>
      </c>
      <c r="C686" s="86" t="s">
        <v>1530</v>
      </c>
      <c r="D686" s="241">
        <f>COUNTIF($C$1:$C686,C686)</f>
        <v>1</v>
      </c>
      <c r="E686" s="241" t="str">
        <f t="shared" si="30"/>
        <v>Make enquiry on local health services1</v>
      </c>
      <c r="F686" s="86" t="s">
        <v>1493</v>
      </c>
      <c r="G686" s="242">
        <v>0.12657798165137615</v>
      </c>
      <c r="H686" s="245">
        <v>103.10979687876616</v>
      </c>
    </row>
    <row r="687" spans="1:8">
      <c r="A687" s="86" t="str">
        <v>hlh_enqc_call</v>
      </c>
      <c r="B687" s="239">
        <v>686</v>
      </c>
      <c r="C687" s="86" t="s">
        <v>1530</v>
      </c>
      <c r="D687" s="241">
        <f>COUNTIF($C$1:$C687,C687)</f>
        <v>2</v>
      </c>
      <c r="E687" s="241" t="str">
        <f t="shared" si="30"/>
        <v>Make enquiry on local health services2</v>
      </c>
      <c r="F687" s="86" t="s">
        <v>1495</v>
      </c>
      <c r="G687" s="242">
        <v>0.39900917431192656</v>
      </c>
      <c r="H687" s="245">
        <v>100.07527550231494</v>
      </c>
    </row>
    <row r="688" spans="1:8">
      <c r="A688" s="86" t="str">
        <v>hlh_enqc_email</v>
      </c>
      <c r="B688" s="239">
        <v>687</v>
      </c>
      <c r="C688" s="86" t="s">
        <v>1530</v>
      </c>
      <c r="D688" s="241">
        <f>COUNTIF($C$1:$C688,C688)</f>
        <v>3</v>
      </c>
      <c r="E688" s="241" t="str">
        <f t="shared" si="30"/>
        <v>Make enquiry on local health services3</v>
      </c>
      <c r="F688" s="86" t="s">
        <v>1050</v>
      </c>
      <c r="G688" s="242">
        <v>0.31261467889908262</v>
      </c>
      <c r="H688" s="245">
        <v>99.756709395786217</v>
      </c>
    </row>
    <row r="689" spans="1:8">
      <c r="A689" s="86" t="str">
        <v>hlh_enqc_f2f</v>
      </c>
      <c r="B689" s="239">
        <v>688</v>
      </c>
      <c r="C689" s="86" t="s">
        <v>1530</v>
      </c>
      <c r="D689" s="241">
        <f>COUNTIF($C$1:$C689,C689)</f>
        <v>4</v>
      </c>
      <c r="E689" s="241" t="str">
        <f t="shared" si="30"/>
        <v>Make enquiry on local health services4</v>
      </c>
      <c r="F689" s="86" t="s">
        <v>1498</v>
      </c>
      <c r="G689" s="242">
        <v>0.34173394495412845</v>
      </c>
      <c r="H689" s="245">
        <v>103.19614584174657</v>
      </c>
    </row>
    <row r="690" spans="1:8">
      <c r="A690" s="86" t="str">
        <v>hlh_enqc_mail</v>
      </c>
      <c r="B690" s="239">
        <v>689</v>
      </c>
      <c r="C690" s="86" t="s">
        <v>1530</v>
      </c>
      <c r="D690" s="241">
        <f>COUNTIF($C$1:$C690,C690)</f>
        <v>5</v>
      </c>
      <c r="E690" s="241" t="str">
        <f t="shared" si="30"/>
        <v>Make enquiry on local health services5</v>
      </c>
      <c r="F690" s="86" t="s">
        <v>1500</v>
      </c>
      <c r="G690" s="242">
        <v>0.12333944954128441</v>
      </c>
      <c r="H690" s="245">
        <v>98.453834614974596</v>
      </c>
    </row>
    <row r="691" spans="1:8">
      <c r="A691" s="86" t="str">
        <v>hlh_enqc_txt</v>
      </c>
      <c r="B691" s="239">
        <v>690</v>
      </c>
      <c r="C691" s="86" t="s">
        <v>1530</v>
      </c>
      <c r="D691" s="241">
        <f>COUNTIF($C$1:$C691,C691)</f>
        <v>6</v>
      </c>
      <c r="E691" s="241" t="str">
        <f t="shared" si="30"/>
        <v>Make enquiry on local health services6</v>
      </c>
      <c r="F691" s="86" t="s">
        <v>1502</v>
      </c>
      <c r="G691" s="242">
        <v>8.7981651376146788E-2</v>
      </c>
      <c r="H691" s="245">
        <v>98.432418842362139</v>
      </c>
    </row>
    <row r="692" spans="1:8">
      <c r="A692" s="86" t="str">
        <v>hlh_enqc_web</v>
      </c>
      <c r="B692" s="239">
        <v>691</v>
      </c>
      <c r="C692" s="86" t="s">
        <v>1530</v>
      </c>
      <c r="D692" s="241">
        <f>COUNTIF($C$1:$C692,C692)</f>
        <v>7</v>
      </c>
      <c r="E692" s="241" t="str">
        <f t="shared" si="30"/>
        <v>Make enquiry on local health services7</v>
      </c>
      <c r="F692" s="86" t="s">
        <v>1504</v>
      </c>
      <c r="G692" s="242">
        <v>0.22165137614678898</v>
      </c>
      <c r="H692" s="245">
        <v>99.90223907824226</v>
      </c>
    </row>
    <row r="693" spans="1:8">
      <c r="A693" s="86" t="str">
        <v>hlh_sub_app</v>
      </c>
      <c r="B693" s="239">
        <v>692</v>
      </c>
      <c r="C693" s="86" t="s">
        <v>1538</v>
      </c>
      <c r="D693" s="241">
        <f>COUNTIF($C$1:$C693,C693)</f>
        <v>1</v>
      </c>
      <c r="E693" s="241" t="str">
        <f t="shared" si="30"/>
        <v>Submit info to local health services1</v>
      </c>
      <c r="F693" s="86" t="s">
        <v>1493</v>
      </c>
      <c r="G693" s="242">
        <v>0.17042201834862383</v>
      </c>
      <c r="H693" s="245">
        <v>103.21939040018624</v>
      </c>
    </row>
    <row r="694" spans="1:8">
      <c r="A694" s="86" t="str">
        <v>hlh_sub_call</v>
      </c>
      <c r="B694" s="239">
        <v>693</v>
      </c>
      <c r="C694" s="86" t="s">
        <v>1538</v>
      </c>
      <c r="D694" s="241">
        <f>COUNTIF($C$1:$C694,C694)</f>
        <v>2</v>
      </c>
      <c r="E694" s="241" t="str">
        <f t="shared" si="30"/>
        <v>Submit info to local health services2</v>
      </c>
      <c r="F694" s="86" t="s">
        <v>1495</v>
      </c>
      <c r="G694" s="242">
        <v>0.37420183486238534</v>
      </c>
      <c r="H694" s="245">
        <v>97.903758292296757</v>
      </c>
    </row>
    <row r="695" spans="1:8">
      <c r="A695" s="86" t="str">
        <v>hlh_sub_email</v>
      </c>
      <c r="B695" s="239">
        <v>694</v>
      </c>
      <c r="C695" s="86" t="s">
        <v>1538</v>
      </c>
      <c r="D695" s="241">
        <f>COUNTIF($C$1:$C695,C695)</f>
        <v>3</v>
      </c>
      <c r="E695" s="241" t="str">
        <f t="shared" si="30"/>
        <v>Submit info to local health services3</v>
      </c>
      <c r="F695" s="86" t="s">
        <v>1050</v>
      </c>
      <c r="G695" s="242">
        <v>0.27710091743119264</v>
      </c>
      <c r="H695" s="245">
        <v>100.12157961729567</v>
      </c>
    </row>
    <row r="696" spans="1:8">
      <c r="A696" s="86" t="str">
        <v>hlh_sub_f2f</v>
      </c>
      <c r="B696" s="239">
        <v>695</v>
      </c>
      <c r="C696" s="86" t="s">
        <v>1538</v>
      </c>
      <c r="D696" s="241">
        <f>COUNTIF($C$1:$C696,C696)</f>
        <v>4</v>
      </c>
      <c r="E696" s="241" t="str">
        <f t="shared" si="30"/>
        <v>Submit info to local health services4</v>
      </c>
      <c r="F696" s="86" t="s">
        <v>1498</v>
      </c>
      <c r="G696" s="242">
        <v>0.41113761467889909</v>
      </c>
      <c r="H696" s="245">
        <v>102.02686917276968</v>
      </c>
    </row>
    <row r="697" spans="1:8">
      <c r="A697" s="86" t="str">
        <v>hlh_sub_mail</v>
      </c>
      <c r="B697" s="239">
        <v>696</v>
      </c>
      <c r="C697" s="86" t="s">
        <v>1538</v>
      </c>
      <c r="D697" s="241">
        <f>COUNTIF($C$1:$C697,C697)</f>
        <v>5</v>
      </c>
      <c r="E697" s="241" t="str">
        <f t="shared" si="30"/>
        <v>Submit info to local health services5</v>
      </c>
      <c r="F697" s="86" t="s">
        <v>1500</v>
      </c>
      <c r="G697" s="242">
        <v>0.11520183486238535</v>
      </c>
      <c r="H697" s="245">
        <v>96.404841967130125</v>
      </c>
    </row>
    <row r="698" spans="1:8">
      <c r="A698" s="86" t="str">
        <v>hlh_sub_txt</v>
      </c>
      <c r="B698" s="239">
        <v>697</v>
      </c>
      <c r="C698" s="86" t="s">
        <v>1538</v>
      </c>
      <c r="D698" s="241">
        <f>COUNTIF($C$1:$C698,C698)</f>
        <v>6</v>
      </c>
      <c r="E698" s="241" t="str">
        <f t="shared" si="30"/>
        <v>Submit info to local health services6</v>
      </c>
      <c r="F698" s="86" t="s">
        <v>1502</v>
      </c>
      <c r="G698" s="242">
        <v>0.10736697247706421</v>
      </c>
      <c r="H698" s="245">
        <v>102.15304891728887</v>
      </c>
    </row>
    <row r="699" spans="1:8">
      <c r="A699" s="86" t="str">
        <v>hlh_sub_web</v>
      </c>
      <c r="B699" s="239">
        <v>698</v>
      </c>
      <c r="C699" s="86" t="s">
        <v>1538</v>
      </c>
      <c r="D699" s="241">
        <f>COUNTIF($C$1:$C699,C699)</f>
        <v>7</v>
      </c>
      <c r="E699" s="241" t="str">
        <f t="shared" si="30"/>
        <v>Submit info to local health services7</v>
      </c>
      <c r="F699" s="86" t="s">
        <v>1504</v>
      </c>
      <c r="G699" s="242">
        <v>0.26562385321100912</v>
      </c>
      <c r="H699" s="245">
        <v>99.150956135683614</v>
      </c>
    </row>
    <row r="700" spans="1:8">
      <c r="A700" s="86" t="str">
        <v>hlh_mark_app</v>
      </c>
      <c r="B700" s="239">
        <v>699</v>
      </c>
      <c r="C700" s="86" t="s">
        <v>1546</v>
      </c>
      <c r="D700" s="241">
        <f>COUNTIF($C$1:$C700,C700)</f>
        <v>1</v>
      </c>
      <c r="E700" s="241" t="str">
        <f t="shared" si="30"/>
        <v>Get info/marketing on local health services1</v>
      </c>
      <c r="F700" s="86" t="s">
        <v>1493</v>
      </c>
      <c r="G700" s="242">
        <v>0.14111926605504588</v>
      </c>
      <c r="H700" s="245">
        <v>103.57557571647986</v>
      </c>
    </row>
    <row r="701" spans="1:8">
      <c r="A701" s="86" t="str">
        <v>hlh_mark_call</v>
      </c>
      <c r="B701" s="239">
        <v>700</v>
      </c>
      <c r="C701" s="86" t="s">
        <v>1546</v>
      </c>
      <c r="D701" s="241">
        <f>COUNTIF($C$1:$C701,C701)</f>
        <v>2</v>
      </c>
      <c r="E701" s="241" t="str">
        <f t="shared" si="30"/>
        <v>Get info/marketing on local health services2</v>
      </c>
      <c r="F701" s="86" t="s">
        <v>1495</v>
      </c>
      <c r="G701" s="242">
        <v>0.2638990825688074</v>
      </c>
      <c r="H701" s="245">
        <v>101.88554371342013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0.27257798165137626</v>
      </c>
      <c r="H703" s="245">
        <v>103.75476634150588</v>
      </c>
    </row>
    <row r="704" spans="1:8">
      <c r="A704" s="86" t="str">
        <v>hlh_mark_mail</v>
      </c>
      <c r="B704" s="239">
        <v>703</v>
      </c>
      <c r="C704" s="86" t="s">
        <v>1546</v>
      </c>
      <c r="D704" s="241">
        <f>COUNTIF($C$1:$C704,C704)</f>
        <v>5</v>
      </c>
      <c r="E704" s="241" t="str">
        <f t="shared" si="30"/>
        <v>Get info/marketing on local health services5</v>
      </c>
      <c r="F704" s="86" t="s">
        <v>1500</v>
      </c>
      <c r="G704" s="242">
        <v>0.18288990825688076</v>
      </c>
      <c r="H704" s="245">
        <v>102.11848885139415</v>
      </c>
    </row>
    <row r="705" spans="1:8">
      <c r="A705" s="86" t="str">
        <v>hlh_mark_txt</v>
      </c>
      <c r="B705" s="239">
        <v>704</v>
      </c>
      <c r="C705" s="86" t="s">
        <v>1546</v>
      </c>
      <c r="D705" s="241">
        <f>COUNTIF($C$1:$C705,C705)</f>
        <v>6</v>
      </c>
      <c r="E705" s="241" t="str">
        <f t="shared" si="30"/>
        <v>Get info/marketing on local health services6</v>
      </c>
      <c r="F705" s="86" t="s">
        <v>1502</v>
      </c>
      <c r="G705" s="242">
        <v>0.14277981651376145</v>
      </c>
      <c r="H705" s="245">
        <v>102.78879431257172</v>
      </c>
    </row>
    <row r="706" spans="1:8">
      <c r="A706" s="86" t="str">
        <v>hlh_mark_web</v>
      </c>
      <c r="B706" s="239">
        <v>705</v>
      </c>
      <c r="C706" s="86" t="s">
        <v>1546</v>
      </c>
      <c r="D706" s="241">
        <f>COUNTIF($C$1:$C706,C706)</f>
        <v>7</v>
      </c>
      <c r="E706" s="241" t="str">
        <f t="shared" si="30"/>
        <v>Get info/marketing on local health services7</v>
      </c>
      <c r="F706" s="86" t="s">
        <v>1504</v>
      </c>
      <c r="G706" s="242">
        <v>0.2575229357798165</v>
      </c>
      <c r="H706" s="245">
        <v>98.413310056187356</v>
      </c>
    </row>
    <row r="707" spans="1:8">
      <c r="A707" s="86" t="str">
        <v>hlh_res_app</v>
      </c>
      <c r="B707" s="239">
        <v>706</v>
      </c>
      <c r="C707" s="86" t="s">
        <v>1554</v>
      </c>
      <c r="D707" s="241">
        <f>COUNTIF($C$1:$C707,C707)</f>
        <v>1</v>
      </c>
      <c r="E707" s="241" t="str">
        <f t="shared" ref="E707:E770" si="31">C707&amp;D707</f>
        <v>Research local health services1</v>
      </c>
      <c r="F707" s="86" t="s">
        <v>1493</v>
      </c>
      <c r="G707" s="242">
        <v>0.14499999999999999</v>
      </c>
      <c r="H707" s="245">
        <v>111.24956060555317</v>
      </c>
    </row>
    <row r="708" spans="1:8">
      <c r="A708" s="86" t="str">
        <v>hlh_res_call</v>
      </c>
      <c r="B708" s="239">
        <v>707</v>
      </c>
      <c r="C708" s="86" t="s">
        <v>1554</v>
      </c>
      <c r="D708" s="241">
        <f>COUNTIF($C$1:$C708,C708)</f>
        <v>2</v>
      </c>
      <c r="E708" s="241" t="str">
        <f t="shared" si="31"/>
        <v>Research local health services2</v>
      </c>
      <c r="F708" s="86" t="s">
        <v>1495</v>
      </c>
      <c r="G708" s="242">
        <v>0.32373394495412844</v>
      </c>
      <c r="H708" s="245">
        <v>100.33119968236997</v>
      </c>
    </row>
    <row r="709" spans="1:8">
      <c r="A709" s="86" t="str">
        <v>hlh_res_email</v>
      </c>
      <c r="B709" s="239">
        <v>708</v>
      </c>
      <c r="C709" s="86" t="s">
        <v>1554</v>
      </c>
      <c r="D709" s="241">
        <f>COUNTIF($C$1:$C709,C709)</f>
        <v>3</v>
      </c>
      <c r="E709" s="241" t="str">
        <f t="shared" si="31"/>
        <v>Research local health services3</v>
      </c>
      <c r="F709" s="86" t="s">
        <v>1050</v>
      </c>
      <c r="G709" s="242">
        <v>0.21482568807339453</v>
      </c>
      <c r="H709" s="245">
        <v>105.09808315593285</v>
      </c>
    </row>
    <row r="710" spans="1:8">
      <c r="A710" s="86" t="str">
        <v>hlh_res_f2f</v>
      </c>
      <c r="B710" s="239">
        <v>709</v>
      </c>
      <c r="C710" s="86" t="s">
        <v>1554</v>
      </c>
      <c r="D710" s="241">
        <f>COUNTIF($C$1:$C710,C710)</f>
        <v>4</v>
      </c>
      <c r="E710" s="241" t="str">
        <f t="shared" si="31"/>
        <v>Research local health services4</v>
      </c>
      <c r="F710" s="86" t="s">
        <v>1498</v>
      </c>
      <c r="G710" s="242">
        <v>0.30761467889908256</v>
      </c>
      <c r="H710" s="245">
        <v>104.31198769758639</v>
      </c>
    </row>
    <row r="711" spans="1:8">
      <c r="A711" s="86" t="str">
        <v>hlh_res_mail</v>
      </c>
      <c r="B711" s="239">
        <v>710</v>
      </c>
      <c r="C711" s="86" t="s">
        <v>1554</v>
      </c>
      <c r="D711" s="241">
        <f>COUNTIF($C$1:$C711,C711)</f>
        <v>5</v>
      </c>
      <c r="E711" s="241" t="str">
        <f t="shared" si="31"/>
        <v>Research local health services5</v>
      </c>
      <c r="F711" s="86" t="s">
        <v>1500</v>
      </c>
      <c r="G711" s="242">
        <v>8.0018348623853194E-2</v>
      </c>
      <c r="H711" s="245">
        <v>104.0521235479235</v>
      </c>
    </row>
    <row r="712" spans="1:8">
      <c r="A712" s="86" t="str">
        <v>hlh_res_txt</v>
      </c>
      <c r="B712" s="239">
        <v>711</v>
      </c>
      <c r="C712" s="86" t="s">
        <v>1554</v>
      </c>
      <c r="D712" s="241">
        <f>COUNTIF($C$1:$C712,C712)</f>
        <v>6</v>
      </c>
      <c r="E712" s="241" t="str">
        <f t="shared" si="31"/>
        <v>Research local health services6</v>
      </c>
      <c r="F712" s="86" t="s">
        <v>1502</v>
      </c>
      <c r="G712" s="242">
        <v>8.8550458715596317E-2</v>
      </c>
      <c r="H712" s="245">
        <v>102.97853989992906</v>
      </c>
    </row>
    <row r="713" spans="1:8">
      <c r="A713" s="86" t="str">
        <v>hlh_res_web</v>
      </c>
      <c r="B713" s="239">
        <v>712</v>
      </c>
      <c r="C713" s="86" t="s">
        <v>1554</v>
      </c>
      <c r="D713" s="241">
        <f>COUNTIF($C$1:$C713,C713)</f>
        <v>7</v>
      </c>
      <c r="E713" s="241" t="str">
        <f t="shared" si="31"/>
        <v>Research local health services7</v>
      </c>
      <c r="F713" s="86" t="s">
        <v>1504</v>
      </c>
      <c r="G713" s="242">
        <v>0.32478899082568807</v>
      </c>
      <c r="H713" s="245">
        <v>97.712877905356137</v>
      </c>
    </row>
    <row r="714" spans="1:8">
      <c r="A714" s="86" t="str">
        <v>loc_enqc_app</v>
      </c>
      <c r="B714" s="239">
        <v>713</v>
      </c>
      <c r="C714" s="86" t="s">
        <v>1562</v>
      </c>
      <c r="D714" s="241">
        <f>COUNTIF($C$1:$C714,C714)</f>
        <v>1</v>
      </c>
      <c r="E714" s="241" t="str">
        <f t="shared" si="31"/>
        <v>Make enquiry on local services, events, news1</v>
      </c>
      <c r="F714" s="86" t="s">
        <v>1493</v>
      </c>
      <c r="G714" s="242">
        <v>0.11289908256880733</v>
      </c>
      <c r="H714" s="245">
        <v>103.84439630942062</v>
      </c>
    </row>
    <row r="715" spans="1:8">
      <c r="A715" s="86" t="str">
        <v>loc_enqc_call</v>
      </c>
      <c r="B715" s="239">
        <v>714</v>
      </c>
      <c r="C715" s="86" t="s">
        <v>1562</v>
      </c>
      <c r="D715" s="241">
        <f>COUNTIF($C$1:$C715,C715)</f>
        <v>2</v>
      </c>
      <c r="E715" s="241" t="str">
        <f t="shared" si="31"/>
        <v>Make enquiry on local services, events, news2</v>
      </c>
      <c r="F715" s="86" t="s">
        <v>1495</v>
      </c>
      <c r="G715" s="242">
        <v>0.34913761467889903</v>
      </c>
      <c r="H715" s="245">
        <v>100.67933469354313</v>
      </c>
    </row>
    <row r="716" spans="1:8">
      <c r="A716" s="86" t="str">
        <v>loc_enqc_email</v>
      </c>
      <c r="B716" s="239">
        <v>715</v>
      </c>
      <c r="C716" s="86" t="s">
        <v>1562</v>
      </c>
      <c r="D716" s="241">
        <f>COUNTIF($C$1:$C716,C716)</f>
        <v>3</v>
      </c>
      <c r="E716" s="241" t="str">
        <f t="shared" si="31"/>
        <v>Make enquiry on local services, events, news3</v>
      </c>
      <c r="F716" s="86" t="s">
        <v>1050</v>
      </c>
      <c r="G716" s="242">
        <v>0.3917064220183486</v>
      </c>
      <c r="H716" s="245">
        <v>97.917912239520149</v>
      </c>
    </row>
    <row r="717" spans="1:8">
      <c r="A717" s="86" t="str">
        <v>loc_enqc_f2f</v>
      </c>
      <c r="B717" s="239">
        <v>716</v>
      </c>
      <c r="C717" s="86" t="s">
        <v>1562</v>
      </c>
      <c r="D717" s="241">
        <f>COUNTIF($C$1:$C717,C717)</f>
        <v>4</v>
      </c>
      <c r="E717" s="241" t="str">
        <f t="shared" si="31"/>
        <v>Make enquiry on local services, events, news4</v>
      </c>
      <c r="F717" s="86" t="s">
        <v>1498</v>
      </c>
      <c r="G717" s="242">
        <v>0.20358715596330276</v>
      </c>
      <c r="H717" s="245">
        <v>104.23626565323505</v>
      </c>
    </row>
    <row r="718" spans="1:8">
      <c r="A718" s="86" t="str">
        <v>loc_enqc_mail</v>
      </c>
      <c r="B718" s="239">
        <v>717</v>
      </c>
      <c r="C718" s="86" t="s">
        <v>1562</v>
      </c>
      <c r="D718" s="241">
        <f>COUNTIF($C$1:$C718,C718)</f>
        <v>5</v>
      </c>
      <c r="E718" s="241" t="str">
        <f t="shared" si="31"/>
        <v>Make enquiry on local services, events, news5</v>
      </c>
      <c r="F718" s="86" t="s">
        <v>1500</v>
      </c>
      <c r="G718" s="242">
        <v>0.11324770642201835</v>
      </c>
      <c r="H718" s="245">
        <v>95.599621237177416</v>
      </c>
    </row>
    <row r="719" spans="1:8">
      <c r="A719" s="86" t="str">
        <v>loc_enqc_txt</v>
      </c>
      <c r="B719" s="239">
        <v>718</v>
      </c>
      <c r="C719" s="86" t="s">
        <v>1562</v>
      </c>
      <c r="D719" s="241">
        <f>COUNTIF($C$1:$C719,C719)</f>
        <v>6</v>
      </c>
      <c r="E719" s="241" t="str">
        <f t="shared" si="31"/>
        <v>Make enquiry on local services, events, news6</v>
      </c>
      <c r="F719" s="86" t="s">
        <v>1502</v>
      </c>
      <c r="G719" s="242">
        <v>6.76788990825688E-2</v>
      </c>
      <c r="H719" s="245">
        <v>105.12637224861609</v>
      </c>
    </row>
    <row r="720" spans="1:8">
      <c r="A720" s="86" t="str">
        <v>loc_enqc_web</v>
      </c>
      <c r="B720" s="239">
        <v>719</v>
      </c>
      <c r="C720" s="86" t="s">
        <v>1562</v>
      </c>
      <c r="D720" s="241">
        <f>COUNTIF($C$1:$C720,C720)</f>
        <v>7</v>
      </c>
      <c r="E720" s="241" t="str">
        <f t="shared" si="31"/>
        <v>Make enquiry on local services, events, news7</v>
      </c>
      <c r="F720" s="86" t="s">
        <v>1504</v>
      </c>
      <c r="G720" s="242">
        <v>0.24718348623853212</v>
      </c>
      <c r="H720" s="245">
        <v>98.946085638145362</v>
      </c>
    </row>
    <row r="721" spans="1:8">
      <c r="A721" s="86" t="str">
        <v>loc_sub_app</v>
      </c>
      <c r="B721" s="239">
        <v>720</v>
      </c>
      <c r="C721" s="86" t="s">
        <v>1570</v>
      </c>
      <c r="D721" s="241">
        <f>COUNTIF($C$1:$C721,C721)</f>
        <v>1</v>
      </c>
      <c r="E721" s="241" t="str">
        <f t="shared" si="31"/>
        <v>Submit info to local services, events, news1</v>
      </c>
      <c r="F721" s="86" t="s">
        <v>1493</v>
      </c>
      <c r="G721" s="242">
        <v>0.1577706422018349</v>
      </c>
      <c r="H721" s="245">
        <v>108.73282775617061</v>
      </c>
    </row>
    <row r="722" spans="1:8">
      <c r="A722" s="86" t="str">
        <v>loc_sub_call</v>
      </c>
      <c r="B722" s="239">
        <v>721</v>
      </c>
      <c r="C722" s="86" t="s">
        <v>1570</v>
      </c>
      <c r="D722" s="241">
        <f>COUNTIF($C$1:$C722,C722)</f>
        <v>2</v>
      </c>
      <c r="E722" s="241" t="str">
        <f t="shared" si="31"/>
        <v>Submit info to local services, events, news2</v>
      </c>
      <c r="F722" s="86" t="s">
        <v>1495</v>
      </c>
      <c r="G722" s="242">
        <v>0.18696330275229359</v>
      </c>
      <c r="H722" s="245">
        <v>100.70492957379396</v>
      </c>
    </row>
    <row r="723" spans="1:8">
      <c r="A723" s="86" t="str">
        <v>loc_sub_email</v>
      </c>
      <c r="B723" s="239">
        <v>722</v>
      </c>
      <c r="C723" s="86" t="s">
        <v>1570</v>
      </c>
      <c r="D723" s="241">
        <f>COUNTIF($C$1:$C723,C723)</f>
        <v>3</v>
      </c>
      <c r="E723" s="241" t="str">
        <f t="shared" si="31"/>
        <v>Submit info to local services, events, news3</v>
      </c>
      <c r="F723" s="86" t="s">
        <v>1050</v>
      </c>
      <c r="G723" s="242">
        <v>0.32962385321100918</v>
      </c>
      <c r="H723" s="245">
        <v>99.855331460274513</v>
      </c>
    </row>
    <row r="724" spans="1:8">
      <c r="A724" s="86" t="str">
        <v>loc_sub_f2f</v>
      </c>
      <c r="B724" s="239">
        <v>723</v>
      </c>
      <c r="C724" s="86" t="s">
        <v>1570</v>
      </c>
      <c r="D724" s="241">
        <f>COUNTIF($C$1:$C724,C724)</f>
        <v>4</v>
      </c>
      <c r="E724" s="241" t="str">
        <f t="shared" si="31"/>
        <v>Submit info to local services, events, news4</v>
      </c>
      <c r="F724" s="86" t="s">
        <v>1498</v>
      </c>
      <c r="G724" s="242">
        <v>0.16248623853211011</v>
      </c>
      <c r="H724" s="245">
        <v>101.70602632081274</v>
      </c>
    </row>
    <row r="725" spans="1:8">
      <c r="A725" s="86" t="str">
        <v>loc_sub_mail</v>
      </c>
      <c r="B725" s="239">
        <v>724</v>
      </c>
      <c r="C725" s="86" t="s">
        <v>1570</v>
      </c>
      <c r="D725" s="241">
        <f>COUNTIF($C$1:$C725,C725)</f>
        <v>5</v>
      </c>
      <c r="E725" s="241" t="str">
        <f t="shared" si="31"/>
        <v>Submit info to local services, events, news5</v>
      </c>
      <c r="F725" s="86" t="s">
        <v>1500</v>
      </c>
      <c r="G725" s="242">
        <v>0.11957798165137615</v>
      </c>
      <c r="H725" s="245">
        <v>95.730358829769742</v>
      </c>
    </row>
    <row r="726" spans="1:8">
      <c r="A726" s="86" t="str">
        <v>loc_sub_txt</v>
      </c>
      <c r="B726" s="239">
        <v>725</v>
      </c>
      <c r="C726" s="86" t="s">
        <v>1570</v>
      </c>
      <c r="D726" s="241">
        <f>COUNTIF($C$1:$C726,C726)</f>
        <v>6</v>
      </c>
      <c r="E726" s="241" t="str">
        <f t="shared" si="31"/>
        <v>Submit info to local services, events, news6</v>
      </c>
      <c r="F726" s="86" t="s">
        <v>1502</v>
      </c>
      <c r="G726" s="242">
        <v>8.7064220183486238E-2</v>
      </c>
      <c r="H726" s="245">
        <v>103.72242946443129</v>
      </c>
    </row>
    <row r="727" spans="1:8">
      <c r="A727" s="86" t="str">
        <v>loc_sub_web</v>
      </c>
      <c r="B727" s="239">
        <v>726</v>
      </c>
      <c r="C727" s="86" t="s">
        <v>1570</v>
      </c>
      <c r="D727" s="241">
        <f>COUNTIF($C$1:$C727,C727)</f>
        <v>7</v>
      </c>
      <c r="E727" s="241" t="str">
        <f t="shared" si="31"/>
        <v>Submit info to local services, events, news7</v>
      </c>
      <c r="F727" s="86" t="s">
        <v>1504</v>
      </c>
      <c r="G727" s="242">
        <v>0.28255045871559636</v>
      </c>
      <c r="H727" s="245">
        <v>99.802278569496281</v>
      </c>
    </row>
    <row r="728" spans="1:8">
      <c r="A728" s="86" t="str">
        <v>loc_mark_app</v>
      </c>
      <c r="B728" s="239">
        <v>727</v>
      </c>
      <c r="C728" s="86" t="s">
        <v>1578</v>
      </c>
      <c r="D728" s="241">
        <f>COUNTIF($C$1:$C728,C728)</f>
        <v>1</v>
      </c>
      <c r="E728" s="241" t="str">
        <f t="shared" si="31"/>
        <v>Get info/marketing on local services, events, news1</v>
      </c>
      <c r="F728" s="86" t="s">
        <v>1493</v>
      </c>
      <c r="G728" s="242">
        <v>0.14029357798165137</v>
      </c>
      <c r="H728" s="245">
        <v>105.74957163112147</v>
      </c>
    </row>
    <row r="729" spans="1:8">
      <c r="A729" s="86" t="str">
        <v>loc_mark_call</v>
      </c>
      <c r="B729" s="239">
        <v>728</v>
      </c>
      <c r="C729" s="86" t="s">
        <v>1578</v>
      </c>
      <c r="D729" s="241">
        <f>COUNTIF($C$1:$C729,C729)</f>
        <v>2</v>
      </c>
      <c r="E729" s="241" t="str">
        <f t="shared" si="31"/>
        <v>Get info/marketing on local services, events, news2</v>
      </c>
      <c r="F729" s="86" t="s">
        <v>1495</v>
      </c>
      <c r="G729" s="242">
        <v>0.16201834862385325</v>
      </c>
      <c r="H729" s="245">
        <v>102.59350267015751</v>
      </c>
    </row>
    <row r="730" spans="1:8">
      <c r="A730" s="86" t="str">
        <v>loc_mark_email</v>
      </c>
      <c r="B730" s="239">
        <v>729</v>
      </c>
      <c r="C730" s="86" t="s">
        <v>1578</v>
      </c>
      <c r="D730" s="241">
        <f>COUNTIF($C$1:$C730,C730)</f>
        <v>3</v>
      </c>
      <c r="E730" s="241" t="str">
        <f t="shared" si="31"/>
        <v>Get info/marketing on local services, events, news3</v>
      </c>
      <c r="F730" s="86" t="s">
        <v>1050</v>
      </c>
      <c r="G730" s="242">
        <v>0.34423853211009181</v>
      </c>
      <c r="H730" s="245">
        <v>101.04428775555449</v>
      </c>
    </row>
    <row r="731" spans="1:8">
      <c r="A731" s="86" t="str">
        <v>loc_mark_f2f</v>
      </c>
      <c r="B731" s="239">
        <v>730</v>
      </c>
      <c r="C731" s="86" t="s">
        <v>1578</v>
      </c>
      <c r="D731" s="241">
        <f>COUNTIF($C$1:$C731,C731)</f>
        <v>4</v>
      </c>
      <c r="E731" s="241" t="str">
        <f t="shared" si="31"/>
        <v>Get info/marketing on local services, events, news4</v>
      </c>
      <c r="F731" s="86" t="s">
        <v>1498</v>
      </c>
      <c r="G731" s="242">
        <v>0.14071559633027519</v>
      </c>
      <c r="H731" s="245">
        <v>104.05880940902425</v>
      </c>
    </row>
    <row r="732" spans="1:8">
      <c r="A732" s="86" t="str">
        <v>loc_mark_mail</v>
      </c>
      <c r="B732" s="239">
        <v>731</v>
      </c>
      <c r="C732" s="86" t="s">
        <v>1578</v>
      </c>
      <c r="D732" s="241">
        <f>COUNTIF($C$1:$C732,C732)</f>
        <v>5</v>
      </c>
      <c r="E732" s="241" t="str">
        <f t="shared" si="31"/>
        <v>Get info/marketing on local services, events, news5</v>
      </c>
      <c r="F732" s="86" t="s">
        <v>1500</v>
      </c>
      <c r="G732" s="242">
        <v>0.15564220183486238</v>
      </c>
      <c r="H732" s="245">
        <v>98.818701955286699</v>
      </c>
    </row>
    <row r="733" spans="1:8">
      <c r="A733" s="86" t="str">
        <v>loc_mark_txt</v>
      </c>
      <c r="B733" s="239">
        <v>732</v>
      </c>
      <c r="C733" s="86" t="s">
        <v>1578</v>
      </c>
      <c r="D733" s="241">
        <f>COUNTIF($C$1:$C733,C733)</f>
        <v>6</v>
      </c>
      <c r="E733" s="241" t="str">
        <f t="shared" si="31"/>
        <v>Get info/marketing on local services, events, news6</v>
      </c>
      <c r="F733" s="86" t="s">
        <v>1502</v>
      </c>
      <c r="G733" s="242">
        <v>0.11070642201834861</v>
      </c>
      <c r="H733" s="245">
        <v>105.41010585403751</v>
      </c>
    </row>
    <row r="734" spans="1:8">
      <c r="A734" s="86" t="str">
        <v>loc_mark_web</v>
      </c>
      <c r="B734" s="239">
        <v>733</v>
      </c>
      <c r="C734" s="86" t="s">
        <v>1578</v>
      </c>
      <c r="D734" s="241">
        <f>COUNTIF($C$1:$C734,C734)</f>
        <v>7</v>
      </c>
      <c r="E734" s="241" t="str">
        <f t="shared" si="31"/>
        <v>Get info/marketing on local services, events, news7</v>
      </c>
      <c r="F734" s="86" t="s">
        <v>1504</v>
      </c>
      <c r="G734" s="242">
        <v>0.24702752293577981</v>
      </c>
      <c r="H734" s="245">
        <v>100.62128770284104</v>
      </c>
    </row>
    <row r="735" spans="1:8">
      <c r="A735" s="86" t="str">
        <v>loc_res_app</v>
      </c>
      <c r="B735" s="239">
        <v>734</v>
      </c>
      <c r="C735" s="86" t="s">
        <v>1586</v>
      </c>
      <c r="D735" s="241">
        <f>COUNTIF($C$1:$C735,C735)</f>
        <v>1</v>
      </c>
      <c r="E735" s="241" t="str">
        <f t="shared" si="31"/>
        <v>Research local services, events, news1</v>
      </c>
      <c r="F735" s="86" t="s">
        <v>1493</v>
      </c>
      <c r="G735" s="242">
        <v>0.13160550458715595</v>
      </c>
      <c r="H735" s="245">
        <v>106.88100837327374</v>
      </c>
    </row>
    <row r="736" spans="1:8">
      <c r="A736" s="86" t="str">
        <v>loc_res_call</v>
      </c>
      <c r="B736" s="239">
        <v>735</v>
      </c>
      <c r="C736" s="86" t="s">
        <v>1586</v>
      </c>
      <c r="D736" s="241">
        <f>COUNTIF($C$1:$C736,C736)</f>
        <v>2</v>
      </c>
      <c r="E736" s="241" t="str">
        <f t="shared" si="31"/>
        <v>Research local services, events, news2</v>
      </c>
      <c r="F736" s="86" t="s">
        <v>1495</v>
      </c>
      <c r="G736" s="242">
        <v>0.16061467889908254</v>
      </c>
      <c r="H736" s="245">
        <v>98.143161414568567</v>
      </c>
    </row>
    <row r="737" spans="1:8">
      <c r="A737" s="86" t="str">
        <v>loc_res_email</v>
      </c>
      <c r="B737" s="239">
        <v>736</v>
      </c>
      <c r="C737" s="86" t="s">
        <v>1586</v>
      </c>
      <c r="D737" s="241">
        <f>COUNTIF($C$1:$C737,C737)</f>
        <v>3</v>
      </c>
      <c r="E737" s="241" t="str">
        <f t="shared" si="31"/>
        <v>Research local services, events, news3</v>
      </c>
      <c r="F737" s="86" t="s">
        <v>1050</v>
      </c>
      <c r="G737" s="242">
        <v>0.25737614678899084</v>
      </c>
      <c r="H737" s="245">
        <v>100.77603772712069</v>
      </c>
    </row>
    <row r="738" spans="1:8">
      <c r="A738" s="86" t="str">
        <v>loc_res_f2f</v>
      </c>
      <c r="B738" s="239">
        <v>737</v>
      </c>
      <c r="C738" s="86" t="s">
        <v>1586</v>
      </c>
      <c r="D738" s="241">
        <f>COUNTIF($C$1:$C738,C738)</f>
        <v>4</v>
      </c>
      <c r="E738" s="241" t="str">
        <f t="shared" si="31"/>
        <v>Research local services, events, news4</v>
      </c>
      <c r="F738" s="86" t="s">
        <v>1498</v>
      </c>
      <c r="G738" s="242">
        <v>0.11393577981651373</v>
      </c>
      <c r="H738" s="245">
        <v>99.968599568499812</v>
      </c>
    </row>
    <row r="739" spans="1:8">
      <c r="A739" s="86" t="str">
        <v>loc_res_mail</v>
      </c>
      <c r="B739" s="239">
        <v>738</v>
      </c>
      <c r="C739" s="86" t="s">
        <v>1586</v>
      </c>
      <c r="D739" s="241">
        <f>COUNTIF($C$1:$C739,C739)</f>
        <v>5</v>
      </c>
      <c r="E739" s="241" t="str">
        <f t="shared" si="31"/>
        <v>Research local services, events, news5</v>
      </c>
      <c r="F739" s="86" t="s">
        <v>1500</v>
      </c>
      <c r="G739" s="242">
        <v>7.5935779816513754E-2</v>
      </c>
      <c r="H739" s="245">
        <v>100.16656674965665</v>
      </c>
    </row>
    <row r="740" spans="1:8">
      <c r="A740" s="86" t="str">
        <v>loc_res_txt</v>
      </c>
      <c r="B740" s="239">
        <v>739</v>
      </c>
      <c r="C740" s="86" t="s">
        <v>1586</v>
      </c>
      <c r="D740" s="241">
        <f>COUNTIF($C$1:$C740,C740)</f>
        <v>6</v>
      </c>
      <c r="E740" s="241" t="str">
        <f t="shared" si="31"/>
        <v>Research local services, events, news6</v>
      </c>
      <c r="F740" s="86" t="s">
        <v>1502</v>
      </c>
      <c r="G740" s="242">
        <v>7.1999999999999995E-2</v>
      </c>
      <c r="H740" s="245">
        <v>108.53281645903606</v>
      </c>
    </row>
    <row r="741" spans="1:8">
      <c r="A741" s="86" t="str">
        <v>loc_res_web</v>
      </c>
      <c r="B741" s="239">
        <v>740</v>
      </c>
      <c r="C741" s="86" t="s">
        <v>1586</v>
      </c>
      <c r="D741" s="241">
        <f>COUNTIF($C$1:$C741,C741)</f>
        <v>7</v>
      </c>
      <c r="E741" s="241" t="str">
        <f t="shared" si="31"/>
        <v>Research local services, events, news7</v>
      </c>
      <c r="F741" s="86" t="s">
        <v>1504</v>
      </c>
      <c r="G741" s="242">
        <v>0.31226605504587157</v>
      </c>
      <c r="H741" s="245">
        <v>100.12673114771036</v>
      </c>
    </row>
    <row r="742" spans="1:8">
      <c r="A742" s="86" t="str">
        <v>utl_enqc_app</v>
      </c>
      <c r="B742" s="239">
        <v>741</v>
      </c>
      <c r="C742" s="86" t="s">
        <v>1594</v>
      </c>
      <c r="D742" s="241">
        <f>COUNTIF($C$1:$C742,C742)</f>
        <v>1</v>
      </c>
      <c r="E742" s="241" t="str">
        <f t="shared" si="31"/>
        <v>Make enquiry on utilities1</v>
      </c>
      <c r="F742" s="86" t="s">
        <v>1493</v>
      </c>
      <c r="G742" s="242">
        <v>0.14767889908256879</v>
      </c>
      <c r="H742" s="245">
        <v>104.88582704578297</v>
      </c>
    </row>
    <row r="743" spans="1:8">
      <c r="A743" s="86" t="str">
        <v>utl_enqc_call</v>
      </c>
      <c r="B743" s="239">
        <v>742</v>
      </c>
      <c r="C743" s="86" t="s">
        <v>1594</v>
      </c>
      <c r="D743" s="241">
        <f>COUNTIF($C$1:$C743,C743)</f>
        <v>2</v>
      </c>
      <c r="E743" s="241" t="str">
        <f t="shared" si="31"/>
        <v>Make enquiry on utilities2</v>
      </c>
      <c r="F743" s="86" t="s">
        <v>1495</v>
      </c>
      <c r="G743" s="242">
        <v>0.35836697247706412</v>
      </c>
      <c r="H743" s="245">
        <v>99.913555796594054</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0.20504587155963305</v>
      </c>
      <c r="H745" s="245">
        <v>101.48996815014068</v>
      </c>
    </row>
    <row r="746" spans="1:8">
      <c r="A746" s="86" t="str">
        <v>utl_enqc_mail</v>
      </c>
      <c r="B746" s="239">
        <v>745</v>
      </c>
      <c r="C746" s="86" t="s">
        <v>1594</v>
      </c>
      <c r="D746" s="241">
        <f>COUNTIF($C$1:$C746,C746)</f>
        <v>5</v>
      </c>
      <c r="E746" s="241" t="str">
        <f t="shared" si="31"/>
        <v>Make enquiry on utilities5</v>
      </c>
      <c r="F746" s="86" t="s">
        <v>1500</v>
      </c>
      <c r="G746" s="242">
        <v>0.13077981651376147</v>
      </c>
      <c r="H746" s="245">
        <v>95.335705177758143</v>
      </c>
    </row>
    <row r="747" spans="1:8">
      <c r="A747" s="86" t="str">
        <v>utl_enqc_txt</v>
      </c>
      <c r="B747" s="239">
        <v>746</v>
      </c>
      <c r="C747" s="86" t="s">
        <v>1594</v>
      </c>
      <c r="D747" s="241">
        <f>COUNTIF($C$1:$C747,C747)</f>
        <v>6</v>
      </c>
      <c r="E747" s="241" t="str">
        <f t="shared" si="31"/>
        <v>Make enquiry on utilities6</v>
      </c>
      <c r="F747" s="86" t="s">
        <v>1502</v>
      </c>
      <c r="G747" s="242">
        <v>7.9614678899082567E-2</v>
      </c>
      <c r="H747" s="245">
        <v>107.25924293498623</v>
      </c>
    </row>
    <row r="748" spans="1:8">
      <c r="A748" s="86" t="str">
        <v>utl_enqc_web</v>
      </c>
      <c r="B748" s="239">
        <v>747</v>
      </c>
      <c r="C748" s="86" t="s">
        <v>1594</v>
      </c>
      <c r="D748" s="241">
        <f>COUNTIF($C$1:$C748,C748)</f>
        <v>7</v>
      </c>
      <c r="E748" s="241" t="str">
        <f t="shared" si="31"/>
        <v>Make enquiry on utilities7</v>
      </c>
      <c r="F748" s="86" t="s">
        <v>1504</v>
      </c>
      <c r="G748" s="242">
        <v>0.29311926605504585</v>
      </c>
      <c r="H748" s="245">
        <v>100.34165583472203</v>
      </c>
    </row>
    <row r="749" spans="1:8">
      <c r="A749" s="86" t="str">
        <v>utl_sub_app</v>
      </c>
      <c r="B749" s="239">
        <v>748</v>
      </c>
      <c r="C749" s="86" t="s">
        <v>1602</v>
      </c>
      <c r="D749" s="241">
        <f>COUNTIF($C$1:$C749,C749)</f>
        <v>1</v>
      </c>
      <c r="E749" s="241" t="str">
        <f t="shared" si="31"/>
        <v>Submit info to on utilities1</v>
      </c>
      <c r="F749" s="86" t="s">
        <v>1493</v>
      </c>
      <c r="G749" s="242">
        <v>0.19934862385321103</v>
      </c>
      <c r="H749" s="245">
        <v>102.87231642950509</v>
      </c>
    </row>
    <row r="750" spans="1:8">
      <c r="A750" s="86" t="str">
        <v>utl_sub_call</v>
      </c>
      <c r="B750" s="239">
        <v>749</v>
      </c>
      <c r="C750" s="86" t="s">
        <v>1602</v>
      </c>
      <c r="D750" s="241">
        <f>COUNTIF($C$1:$C750,C750)</f>
        <v>2</v>
      </c>
      <c r="E750" s="241" t="str">
        <f t="shared" si="31"/>
        <v>Submit info to on utilities2</v>
      </c>
      <c r="F750" s="86" t="s">
        <v>1495</v>
      </c>
      <c r="G750" s="242">
        <v>0.26679816513761473</v>
      </c>
      <c r="H750" s="245">
        <v>101.59097146902137</v>
      </c>
    </row>
    <row r="751" spans="1:8">
      <c r="A751" s="86" t="str">
        <v>utl_sub_email</v>
      </c>
      <c r="B751" s="239">
        <v>750</v>
      </c>
      <c r="C751" s="86" t="s">
        <v>1602</v>
      </c>
      <c r="D751" s="241">
        <f>COUNTIF($C$1:$C751,C751)</f>
        <v>3</v>
      </c>
      <c r="E751" s="241" t="str">
        <f t="shared" si="31"/>
        <v>Submit info to on utilities3</v>
      </c>
      <c r="F751" s="86" t="s">
        <v>1050</v>
      </c>
      <c r="G751" s="242">
        <v>0.28185321100917438</v>
      </c>
      <c r="H751" s="245">
        <v>98.185648005756974</v>
      </c>
    </row>
    <row r="752" spans="1:8">
      <c r="A752" s="86" t="str">
        <v>utl_sub_f2f</v>
      </c>
      <c r="B752" s="239">
        <v>751</v>
      </c>
      <c r="C752" s="86" t="s">
        <v>1602</v>
      </c>
      <c r="D752" s="241">
        <f>COUNTIF($C$1:$C752,C752)</f>
        <v>4</v>
      </c>
      <c r="E752" s="241" t="str">
        <f t="shared" si="31"/>
        <v>Submit info to on utilities4</v>
      </c>
      <c r="F752" s="86" t="s">
        <v>1498</v>
      </c>
      <c r="G752" s="242">
        <v>0.1935229357798165</v>
      </c>
      <c r="H752" s="245">
        <v>101.66573747168171</v>
      </c>
    </row>
    <row r="753" spans="1:8">
      <c r="A753" s="86" t="str">
        <v>utl_sub_mail</v>
      </c>
      <c r="B753" s="239">
        <v>752</v>
      </c>
      <c r="C753" s="86" t="s">
        <v>1602</v>
      </c>
      <c r="D753" s="241">
        <f>COUNTIF($C$1:$C753,C753)</f>
        <v>5</v>
      </c>
      <c r="E753" s="241" t="str">
        <f t="shared" si="31"/>
        <v>Submit info to on utilities5</v>
      </c>
      <c r="F753" s="86" t="s">
        <v>1500</v>
      </c>
      <c r="G753" s="242">
        <v>0.12347706422018348</v>
      </c>
      <c r="H753" s="245">
        <v>99.538087423369035</v>
      </c>
    </row>
    <row r="754" spans="1:8">
      <c r="A754" s="86" t="str">
        <v>utl_sub_txt</v>
      </c>
      <c r="B754" s="239">
        <v>753</v>
      </c>
      <c r="C754" s="86" t="s">
        <v>1602</v>
      </c>
      <c r="D754" s="241">
        <f>COUNTIF($C$1:$C754,C754)</f>
        <v>6</v>
      </c>
      <c r="E754" s="241" t="str">
        <f t="shared" si="31"/>
        <v>Submit info to on utilities6</v>
      </c>
      <c r="F754" s="86" t="s">
        <v>1502</v>
      </c>
      <c r="G754" s="242">
        <v>8.7119266055045871E-2</v>
      </c>
      <c r="H754" s="245">
        <v>104.3597255908048</v>
      </c>
    </row>
    <row r="755" spans="1:8">
      <c r="A755" s="86" t="str">
        <v>utl_sub_web</v>
      </c>
      <c r="B755" s="239">
        <v>754</v>
      </c>
      <c r="C755" s="86" t="s">
        <v>1602</v>
      </c>
      <c r="D755" s="241">
        <f>COUNTIF($C$1:$C755,C755)</f>
        <v>7</v>
      </c>
      <c r="E755" s="241" t="str">
        <f t="shared" si="31"/>
        <v>Submit info to on utilities7</v>
      </c>
      <c r="F755" s="86" t="s">
        <v>1504</v>
      </c>
      <c r="G755" s="242">
        <v>0.33048623853211001</v>
      </c>
      <c r="H755" s="245">
        <v>100.09286731550316</v>
      </c>
    </row>
    <row r="756" spans="1:8">
      <c r="A756" s="86" t="str">
        <v>utl_mark_app</v>
      </c>
      <c r="B756" s="239">
        <v>755</v>
      </c>
      <c r="C756" s="86" t="s">
        <v>1610</v>
      </c>
      <c r="D756" s="241">
        <f>COUNTIF($C$1:$C756,C756)</f>
        <v>1</v>
      </c>
      <c r="E756" s="241" t="str">
        <f t="shared" si="31"/>
        <v>Get info/marketing on utilities1</v>
      </c>
      <c r="F756" s="86" t="s">
        <v>1493</v>
      </c>
      <c r="G756" s="242">
        <v>0.15912844036697246</v>
      </c>
      <c r="H756" s="245">
        <v>104.07262372972315</v>
      </c>
    </row>
    <row r="757" spans="1:8">
      <c r="A757" s="86" t="str">
        <v>utl_mark_call</v>
      </c>
      <c r="B757" s="239">
        <v>756</v>
      </c>
      <c r="C757" s="86" t="s">
        <v>1610</v>
      </c>
      <c r="D757" s="241">
        <f>COUNTIF($C$1:$C757,C757)</f>
        <v>2</v>
      </c>
      <c r="E757" s="241" t="str">
        <f t="shared" si="31"/>
        <v>Get info/marketing on utilities2</v>
      </c>
      <c r="F757" s="86" t="s">
        <v>1495</v>
      </c>
      <c r="G757" s="242">
        <v>0.22152293577981655</v>
      </c>
      <c r="H757" s="245">
        <v>102.54614052922493</v>
      </c>
    </row>
    <row r="758" spans="1:8">
      <c r="A758" s="86" t="str">
        <v>utl_mark_email</v>
      </c>
      <c r="B758" s="239">
        <v>757</v>
      </c>
      <c r="C758" s="86" t="s">
        <v>1610</v>
      </c>
      <c r="D758" s="241">
        <f>COUNTIF($C$1:$C758,C758)</f>
        <v>3</v>
      </c>
      <c r="E758" s="241" t="str">
        <f t="shared" si="31"/>
        <v>Get info/marketing on utilities3</v>
      </c>
      <c r="F758" s="86" t="s">
        <v>1050</v>
      </c>
      <c r="G758" s="242">
        <v>0.32975229357798169</v>
      </c>
      <c r="H758" s="245">
        <v>100.92823146930614</v>
      </c>
    </row>
    <row r="759" spans="1:8">
      <c r="A759" s="86" t="str">
        <v>utl_mark_f2f</v>
      </c>
      <c r="B759" s="239">
        <v>758</v>
      </c>
      <c r="C759" s="86" t="s">
        <v>1610</v>
      </c>
      <c r="D759" s="241">
        <f>COUNTIF($C$1:$C759,C759)</f>
        <v>4</v>
      </c>
      <c r="E759" s="241" t="str">
        <f t="shared" si="31"/>
        <v>Get info/marketing on utilities4</v>
      </c>
      <c r="F759" s="86" t="s">
        <v>1498</v>
      </c>
      <c r="G759" s="242">
        <v>0.17117431192660548</v>
      </c>
      <c r="H759" s="245">
        <v>102.82629889413823</v>
      </c>
    </row>
    <row r="760" spans="1:8">
      <c r="A760" s="86" t="str">
        <v>utl_mark_mail</v>
      </c>
      <c r="B760" s="239">
        <v>759</v>
      </c>
      <c r="C760" s="86" t="s">
        <v>1610</v>
      </c>
      <c r="D760" s="241">
        <f>COUNTIF($C$1:$C760,C760)</f>
        <v>5</v>
      </c>
      <c r="E760" s="241" t="str">
        <f t="shared" si="31"/>
        <v>Get info/marketing on utilities5</v>
      </c>
      <c r="F760" s="86" t="s">
        <v>1500</v>
      </c>
      <c r="G760" s="242">
        <v>0.1935045871559633</v>
      </c>
      <c r="H760" s="245">
        <v>100.04581476938215</v>
      </c>
    </row>
    <row r="761" spans="1:8">
      <c r="A761" s="86" t="str">
        <v>utl_mark_txt</v>
      </c>
      <c r="B761" s="239">
        <v>760</v>
      </c>
      <c r="C761" s="86" t="s">
        <v>1610</v>
      </c>
      <c r="D761" s="241">
        <f>COUNTIF($C$1:$C761,C761)</f>
        <v>6</v>
      </c>
      <c r="E761" s="241" t="str">
        <f t="shared" si="31"/>
        <v>Get info/marketing on utilities6</v>
      </c>
      <c r="F761" s="86" t="s">
        <v>1502</v>
      </c>
      <c r="G761" s="242">
        <v>9.6871559633027529E-2</v>
      </c>
      <c r="H761" s="245">
        <v>109.31832082673442</v>
      </c>
    </row>
    <row r="762" spans="1:8">
      <c r="A762" s="86" t="str">
        <v>utl_mark_web</v>
      </c>
      <c r="B762" s="239">
        <v>761</v>
      </c>
      <c r="C762" s="86" t="s">
        <v>1610</v>
      </c>
      <c r="D762" s="241">
        <f>COUNTIF($C$1:$C762,C762)</f>
        <v>7</v>
      </c>
      <c r="E762" s="241" t="str">
        <f t="shared" si="31"/>
        <v>Get info/marketing on utilities7</v>
      </c>
      <c r="F762" s="86" t="s">
        <v>1504</v>
      </c>
      <c r="G762" s="242">
        <v>0.31202752293577979</v>
      </c>
      <c r="H762" s="245">
        <v>100.46925415972254</v>
      </c>
    </row>
    <row r="763" spans="1:8">
      <c r="A763" s="86" t="str">
        <v>utl_res_app</v>
      </c>
      <c r="B763" s="239">
        <v>762</v>
      </c>
      <c r="C763" s="86" t="s">
        <v>1618</v>
      </c>
      <c r="D763" s="241">
        <f>COUNTIF($C$1:$C763,C763)</f>
        <v>1</v>
      </c>
      <c r="E763" s="241" t="str">
        <f t="shared" si="31"/>
        <v>Research utilities1</v>
      </c>
      <c r="F763" s="86" t="s">
        <v>1493</v>
      </c>
      <c r="G763" s="242">
        <v>0.15229357798165138</v>
      </c>
      <c r="H763" s="245">
        <v>106.7600868733695</v>
      </c>
    </row>
    <row r="764" spans="1:8">
      <c r="A764" s="86" t="str">
        <v>utl_res_call</v>
      </c>
      <c r="B764" s="239">
        <v>763</v>
      </c>
      <c r="C764" s="86" t="s">
        <v>1618</v>
      </c>
      <c r="D764" s="241">
        <f>COUNTIF($C$1:$C764,C764)</f>
        <v>2</v>
      </c>
      <c r="E764" s="241" t="str">
        <f t="shared" si="31"/>
        <v>Research utilities2</v>
      </c>
      <c r="F764" s="86" t="s">
        <v>1495</v>
      </c>
      <c r="G764" s="242">
        <v>0.23366055045871559</v>
      </c>
      <c r="H764" s="245">
        <v>104.16665000076625</v>
      </c>
    </row>
    <row r="765" spans="1:8">
      <c r="A765" s="86" t="str">
        <v>utl_res_email</v>
      </c>
      <c r="B765" s="239">
        <v>764</v>
      </c>
      <c r="C765" s="86" t="s">
        <v>1618</v>
      </c>
      <c r="D765" s="241">
        <f>COUNTIF($C$1:$C765,C765)</f>
        <v>3</v>
      </c>
      <c r="E765" s="241" t="str">
        <f t="shared" si="31"/>
        <v>Research utilities3</v>
      </c>
      <c r="F765" s="86" t="s">
        <v>1050</v>
      </c>
      <c r="G765" s="242">
        <v>0.2349266055045871</v>
      </c>
      <c r="H765" s="245">
        <v>101.79929977745476</v>
      </c>
    </row>
    <row r="766" spans="1:8">
      <c r="A766" s="86" t="str">
        <v>utl_res_f2f</v>
      </c>
      <c r="B766" s="239">
        <v>765</v>
      </c>
      <c r="C766" s="86" t="s">
        <v>1618</v>
      </c>
      <c r="D766" s="241">
        <f>COUNTIF($C$1:$C766,C766)</f>
        <v>4</v>
      </c>
      <c r="E766" s="241" t="str">
        <f t="shared" si="31"/>
        <v>Research utilities4</v>
      </c>
      <c r="F766" s="86" t="s">
        <v>1498</v>
      </c>
      <c r="G766" s="242">
        <v>0.12991743119266055</v>
      </c>
      <c r="H766" s="245">
        <v>98.341477448343042</v>
      </c>
    </row>
    <row r="767" spans="1:8">
      <c r="A767" s="86" t="str">
        <v>utl_res_mail</v>
      </c>
      <c r="B767" s="239">
        <v>766</v>
      </c>
      <c r="C767" s="86" t="s">
        <v>1618</v>
      </c>
      <c r="D767" s="241">
        <f>COUNTIF($C$1:$C767,C767)</f>
        <v>5</v>
      </c>
      <c r="E767" s="241" t="str">
        <f t="shared" si="31"/>
        <v>Research utilities5</v>
      </c>
      <c r="F767" s="86" t="s">
        <v>1500</v>
      </c>
      <c r="G767" s="242">
        <v>8.2688073394495409E-2</v>
      </c>
      <c r="H767" s="245">
        <v>100.35076080252435</v>
      </c>
    </row>
    <row r="768" spans="1:8">
      <c r="A768" s="86" t="str">
        <v>utl_res_txt</v>
      </c>
      <c r="B768" s="239">
        <v>767</v>
      </c>
      <c r="C768" s="86" t="s">
        <v>1618</v>
      </c>
      <c r="D768" s="241">
        <f>COUNTIF($C$1:$C768,C768)</f>
        <v>6</v>
      </c>
      <c r="E768" s="241" t="str">
        <f t="shared" si="31"/>
        <v>Research utilities6</v>
      </c>
      <c r="F768" s="86" t="s">
        <v>1502</v>
      </c>
      <c r="G768" s="242">
        <v>7.1357798165137626E-2</v>
      </c>
      <c r="H768" s="245">
        <v>105.30487669076905</v>
      </c>
    </row>
    <row r="769" spans="1:8">
      <c r="A769" s="86" t="str">
        <v>utl_res_web</v>
      </c>
      <c r="B769" s="239">
        <v>768</v>
      </c>
      <c r="C769" s="86" t="s">
        <v>1618</v>
      </c>
      <c r="D769" s="241">
        <f>COUNTIF($C$1:$C769,C769)</f>
        <v>7</v>
      </c>
      <c r="E769" s="241" t="str">
        <f t="shared" si="31"/>
        <v>Research utilities7</v>
      </c>
      <c r="F769" s="86" t="s">
        <v>1504</v>
      </c>
      <c r="G769" s="242">
        <v>0.41743119266055051</v>
      </c>
      <c r="H769" s="245">
        <v>99.596361755438963</v>
      </c>
    </row>
    <row r="770" spans="1:8">
      <c r="A770" s="86" t="str">
        <v>retles_enqc_app</v>
      </c>
      <c r="B770" s="239">
        <v>769</v>
      </c>
      <c r="C770" s="86" t="s">
        <v>1626</v>
      </c>
      <c r="D770" s="241">
        <f>COUNTIF($C$1:$C770,C770)</f>
        <v>1</v>
      </c>
      <c r="E770" s="241" t="str">
        <f t="shared" si="31"/>
        <v>Make enquiry on retail and leisure1</v>
      </c>
      <c r="F770" s="86" t="s">
        <v>1493</v>
      </c>
      <c r="G770" s="242">
        <v>0.20590825688073394</v>
      </c>
      <c r="H770" s="245">
        <v>105.78018777640716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0.40168807339449542</v>
      </c>
      <c r="H771" s="245">
        <v>100.56305230714619</v>
      </c>
    </row>
    <row r="772" spans="1:8">
      <c r="A772" s="86" t="str">
        <v>retles_enqc_eml</v>
      </c>
      <c r="B772" s="239">
        <v>771</v>
      </c>
      <c r="C772" s="86" t="s">
        <v>1626</v>
      </c>
      <c r="D772" s="241">
        <f>COUNTIF($C$1:$C772,C772)</f>
        <v>3</v>
      </c>
      <c r="E772" s="241" t="str">
        <f t="shared" si="32"/>
        <v>Make enquiry on retail and leisure3</v>
      </c>
      <c r="F772" s="86" t="s">
        <v>1050</v>
      </c>
      <c r="G772" s="242">
        <v>0.46158715596330263</v>
      </c>
      <c r="H772" s="245">
        <v>99.883844598536811</v>
      </c>
    </row>
    <row r="773" spans="1:8">
      <c r="A773" s="86" t="str">
        <v>retles_enqc_f2f</v>
      </c>
      <c r="B773" s="239">
        <v>772</v>
      </c>
      <c r="C773" s="86" t="s">
        <v>1626</v>
      </c>
      <c r="D773" s="241">
        <f>COUNTIF($C$1:$C773,C773)</f>
        <v>4</v>
      </c>
      <c r="E773" s="241" t="str">
        <f t="shared" si="32"/>
        <v>Make enquiry on retail and leisure4</v>
      </c>
      <c r="F773" s="86" t="s">
        <v>1498</v>
      </c>
      <c r="G773" s="242">
        <v>0.39056880733944949</v>
      </c>
      <c r="H773" s="245">
        <v>101.85795156114065</v>
      </c>
    </row>
    <row r="774" spans="1:8">
      <c r="A774" s="86" t="str">
        <v>retles_enqc_mail</v>
      </c>
      <c r="B774" s="239">
        <v>773</v>
      </c>
      <c r="C774" s="86" t="s">
        <v>1626</v>
      </c>
      <c r="D774" s="241">
        <f>COUNTIF($C$1:$C774,C774)</f>
        <v>5</v>
      </c>
      <c r="E774" s="241" t="str">
        <f t="shared" si="32"/>
        <v>Make enquiry on retail and leisure5</v>
      </c>
      <c r="F774" s="86" t="s">
        <v>1500</v>
      </c>
      <c r="G774" s="242">
        <v>0.16543119266055045</v>
      </c>
      <c r="H774" s="245">
        <v>100.49914360751848</v>
      </c>
    </row>
    <row r="775" spans="1:8">
      <c r="A775" s="86" t="str">
        <v>retles_enqc_txt</v>
      </c>
      <c r="B775" s="239">
        <v>774</v>
      </c>
      <c r="C775" s="86" t="s">
        <v>1626</v>
      </c>
      <c r="D775" s="241">
        <f>COUNTIF($C$1:$C775,C775)</f>
        <v>6</v>
      </c>
      <c r="E775" s="241" t="str">
        <f t="shared" si="32"/>
        <v>Make enquiry on retail and leisure6</v>
      </c>
      <c r="F775" s="86" t="s">
        <v>1502</v>
      </c>
      <c r="G775" s="242">
        <v>0.11735779816513764</v>
      </c>
      <c r="H775" s="245">
        <v>103.94949162163512</v>
      </c>
    </row>
    <row r="776" spans="1:8">
      <c r="A776" s="86" t="str">
        <v>retles_enqc_web</v>
      </c>
      <c r="B776" s="239">
        <v>775</v>
      </c>
      <c r="C776" s="86" t="s">
        <v>1626</v>
      </c>
      <c r="D776" s="241">
        <f>COUNTIF($C$1:$C776,C776)</f>
        <v>7</v>
      </c>
      <c r="E776" s="241" t="str">
        <f t="shared" si="32"/>
        <v>Make enquiry on retail and leisure7</v>
      </c>
      <c r="F776" s="86" t="s">
        <v>1504</v>
      </c>
      <c r="G776" s="242">
        <v>0.38495412844036697</v>
      </c>
      <c r="H776" s="245">
        <v>99.143793069995482</v>
      </c>
    </row>
    <row r="777" spans="1:8">
      <c r="A777" s="86" t="str">
        <v>retles_sub_app</v>
      </c>
      <c r="B777" s="239">
        <v>776</v>
      </c>
      <c r="C777" s="86" t="s">
        <v>1634</v>
      </c>
      <c r="D777" s="241">
        <f>COUNTIF($C$1:$C777,C777)</f>
        <v>1</v>
      </c>
      <c r="E777" s="241" t="str">
        <f t="shared" si="32"/>
        <v>Submit info to retail and leisure1</v>
      </c>
      <c r="F777" s="86" t="s">
        <v>1493</v>
      </c>
      <c r="G777" s="242">
        <v>0.26752293577981651</v>
      </c>
      <c r="H777" s="245">
        <v>103.45462623602255</v>
      </c>
    </row>
    <row r="778" spans="1:8">
      <c r="A778" s="86" t="str">
        <v>retles_sub_call</v>
      </c>
      <c r="B778" s="239">
        <v>777</v>
      </c>
      <c r="C778" s="86" t="s">
        <v>1634</v>
      </c>
      <c r="D778" s="241">
        <f>COUNTIF($C$1:$C778,C778)</f>
        <v>2</v>
      </c>
      <c r="E778" s="241" t="str">
        <f t="shared" si="32"/>
        <v>Submit info to retail and leisure2</v>
      </c>
      <c r="F778" s="86" t="s">
        <v>1495</v>
      </c>
      <c r="G778" s="242">
        <v>0.37802752293577979</v>
      </c>
      <c r="H778" s="245">
        <v>101.17354066997963</v>
      </c>
    </row>
    <row r="779" spans="1:8">
      <c r="A779" s="86" t="str">
        <v>retles_sub_eml</v>
      </c>
      <c r="B779" s="239">
        <v>778</v>
      </c>
      <c r="C779" s="86" t="s">
        <v>1634</v>
      </c>
      <c r="D779" s="241">
        <f>COUNTIF($C$1:$C779,C779)</f>
        <v>3</v>
      </c>
      <c r="E779" s="241" t="str">
        <f t="shared" si="32"/>
        <v>Submit info to retail and leisure3</v>
      </c>
      <c r="F779" s="86" t="s">
        <v>1050</v>
      </c>
      <c r="G779" s="242">
        <v>0.37097247706422021</v>
      </c>
      <c r="H779" s="245">
        <v>100.65570124412938</v>
      </c>
    </row>
    <row r="780" spans="1:8">
      <c r="A780" s="86" t="str">
        <v>retles_sub_f2f</v>
      </c>
      <c r="B780" s="239">
        <v>779</v>
      </c>
      <c r="C780" s="86" t="s">
        <v>1634</v>
      </c>
      <c r="D780" s="241">
        <f>COUNTIF($C$1:$C780,C780)</f>
        <v>4</v>
      </c>
      <c r="E780" s="241" t="str">
        <f t="shared" si="32"/>
        <v>Submit info to retail and leisure4</v>
      </c>
      <c r="F780" s="86" t="s">
        <v>1498</v>
      </c>
      <c r="G780" s="242">
        <v>0.40299999999999991</v>
      </c>
      <c r="H780" s="245">
        <v>102.57034073025922</v>
      </c>
    </row>
    <row r="781" spans="1:8">
      <c r="A781" s="86" t="str">
        <v>retles_sub_mail</v>
      </c>
      <c r="B781" s="239">
        <v>780</v>
      </c>
      <c r="C781" s="86" t="s">
        <v>1634</v>
      </c>
      <c r="D781" s="241">
        <f>COUNTIF($C$1:$C781,C781)</f>
        <v>5</v>
      </c>
      <c r="E781" s="241" t="str">
        <f t="shared" si="32"/>
        <v>Submit info to retail and leisure5</v>
      </c>
      <c r="F781" s="86" t="s">
        <v>1500</v>
      </c>
      <c r="G781" s="242">
        <v>0.12773394495412843</v>
      </c>
      <c r="H781" s="245">
        <v>100.49072860854974</v>
      </c>
    </row>
    <row r="782" spans="1:8">
      <c r="A782" s="86" t="str">
        <v>retles_sub_txt</v>
      </c>
      <c r="B782" s="239">
        <v>781</v>
      </c>
      <c r="C782" s="86" t="s">
        <v>1634</v>
      </c>
      <c r="D782" s="241">
        <f>COUNTIF($C$1:$C782,C782)</f>
        <v>6</v>
      </c>
      <c r="E782" s="241" t="str">
        <f t="shared" si="32"/>
        <v>Submit info to retail and leisure6</v>
      </c>
      <c r="F782" s="86" t="s">
        <v>1502</v>
      </c>
      <c r="G782" s="242">
        <v>0.12280733944954129</v>
      </c>
      <c r="H782" s="245">
        <v>105.20096017952787</v>
      </c>
    </row>
    <row r="783" spans="1:8">
      <c r="A783" s="86" t="str">
        <v>retles_sub_web</v>
      </c>
      <c r="B783" s="239">
        <v>782</v>
      </c>
      <c r="C783" s="86" t="s">
        <v>1634</v>
      </c>
      <c r="D783" s="241">
        <f>COUNTIF($C$1:$C783,C783)</f>
        <v>7</v>
      </c>
      <c r="E783" s="241" t="str">
        <f t="shared" si="32"/>
        <v>Submit info to retail and leisure7</v>
      </c>
      <c r="F783" s="86" t="s">
        <v>1504</v>
      </c>
      <c r="G783" s="242">
        <v>0.43544036697247707</v>
      </c>
      <c r="H783" s="245">
        <v>99.253478243285173</v>
      </c>
    </row>
    <row r="784" spans="1:8">
      <c r="A784" s="86" t="str">
        <v>retles_mark_app</v>
      </c>
      <c r="B784" s="239">
        <v>783</v>
      </c>
      <c r="C784" s="86" t="s">
        <v>1642</v>
      </c>
      <c r="D784" s="241">
        <f>COUNTIF($C$1:$C784,C784)</f>
        <v>1</v>
      </c>
      <c r="E784" s="241" t="str">
        <f t="shared" si="32"/>
        <v>Get info/marketing on retail and leisure1</v>
      </c>
      <c r="F784" s="86" t="s">
        <v>1493</v>
      </c>
      <c r="G784" s="242">
        <v>0.21946788990825689</v>
      </c>
      <c r="H784" s="245">
        <v>100.72109760064289</v>
      </c>
    </row>
    <row r="785" spans="1:8">
      <c r="A785" s="86" t="str">
        <v>retles_mark_call</v>
      </c>
      <c r="B785" s="239">
        <v>784</v>
      </c>
      <c r="C785" s="86" t="s">
        <v>1642</v>
      </c>
      <c r="D785" s="241">
        <f>COUNTIF($C$1:$C785,C785)</f>
        <v>2</v>
      </c>
      <c r="E785" s="241" t="str">
        <f t="shared" si="32"/>
        <v>Get info/marketing on retail and leisure2</v>
      </c>
      <c r="F785" s="86" t="s">
        <v>1495</v>
      </c>
      <c r="G785" s="242">
        <v>0.22425688073394492</v>
      </c>
      <c r="H785" s="245">
        <v>102.32238877751827</v>
      </c>
    </row>
    <row r="786" spans="1:8">
      <c r="A786" s="86" t="str">
        <v>retles_mark_eml</v>
      </c>
      <c r="B786" s="239">
        <v>785</v>
      </c>
      <c r="C786" s="86" t="s">
        <v>1642</v>
      </c>
      <c r="D786" s="241">
        <f>COUNTIF($C$1:$C786,C786)</f>
        <v>3</v>
      </c>
      <c r="E786" s="241" t="str">
        <f t="shared" si="32"/>
        <v>Get info/marketing on retail and leisure3</v>
      </c>
      <c r="F786" s="86" t="s">
        <v>1050</v>
      </c>
      <c r="G786" s="242">
        <v>0.38410091743119262</v>
      </c>
      <c r="H786" s="245">
        <v>100.48725900228163</v>
      </c>
    </row>
    <row r="787" spans="1:8">
      <c r="A787" s="86" t="str">
        <v>retles_mark_f2f</v>
      </c>
      <c r="B787" s="239">
        <v>786</v>
      </c>
      <c r="C787" s="86" t="s">
        <v>1642</v>
      </c>
      <c r="D787" s="241">
        <f>COUNTIF($C$1:$C787,C787)</f>
        <v>4</v>
      </c>
      <c r="E787" s="241" t="str">
        <f t="shared" si="32"/>
        <v>Get info/marketing on retail and leisure4</v>
      </c>
      <c r="F787" s="86" t="s">
        <v>1498</v>
      </c>
      <c r="G787" s="242">
        <v>0.31006422018348628</v>
      </c>
      <c r="H787" s="245">
        <v>101.7032168346083</v>
      </c>
    </row>
    <row r="788" spans="1:8">
      <c r="A788" s="86" t="str">
        <v>retles_mark_mail</v>
      </c>
      <c r="B788" s="239">
        <v>787</v>
      </c>
      <c r="C788" s="86" t="s">
        <v>1642</v>
      </c>
      <c r="D788" s="241">
        <f>COUNTIF($C$1:$C788,C788)</f>
        <v>5</v>
      </c>
      <c r="E788" s="241" t="str">
        <f t="shared" si="32"/>
        <v>Get info/marketing on retail and leisure5</v>
      </c>
      <c r="F788" s="86" t="s">
        <v>1500</v>
      </c>
      <c r="G788" s="242">
        <v>0.2041376146788991</v>
      </c>
      <c r="H788" s="247">
        <v>100.39598982232224</v>
      </c>
    </row>
    <row r="789" spans="1:8">
      <c r="A789" s="86" t="str">
        <v>retles_mark_txt</v>
      </c>
      <c r="B789" s="239">
        <v>788</v>
      </c>
      <c r="C789" s="86" t="s">
        <v>1642</v>
      </c>
      <c r="D789" s="241">
        <f>COUNTIF($C$1:$C789,C789)</f>
        <v>6</v>
      </c>
      <c r="E789" s="241" t="str">
        <f t="shared" si="32"/>
        <v>Get info/marketing on retail and leisure6</v>
      </c>
      <c r="F789" s="86" t="s">
        <v>1502</v>
      </c>
      <c r="G789" s="242">
        <v>0.12384403669724771</v>
      </c>
      <c r="H789" s="247">
        <v>100.84786133651382</v>
      </c>
    </row>
    <row r="790" spans="1:8">
      <c r="A790" s="86" t="str">
        <v>retles_mark_web</v>
      </c>
      <c r="B790" s="239">
        <v>789</v>
      </c>
      <c r="C790" s="86" t="s">
        <v>1642</v>
      </c>
      <c r="D790" s="241">
        <f>COUNTIF($C$1:$C790,C790)</f>
        <v>7</v>
      </c>
      <c r="E790" s="241" t="str">
        <f t="shared" si="32"/>
        <v>Get info/marketing on retail and leisure7</v>
      </c>
      <c r="F790" s="86" t="s">
        <v>1504</v>
      </c>
      <c r="G790" s="242">
        <v>0.37542201834862393</v>
      </c>
      <c r="H790" s="247">
        <v>99.753829452363533</v>
      </c>
    </row>
    <row r="791" spans="1:8">
      <c r="A791" s="86" t="str">
        <v>retles_res_app</v>
      </c>
      <c r="B791" s="239">
        <v>790</v>
      </c>
      <c r="C791" s="86" t="s">
        <v>1650</v>
      </c>
      <c r="D791" s="241">
        <f>COUNTIF($C$1:$C791,C791)</f>
        <v>1</v>
      </c>
      <c r="E791" s="241" t="str">
        <f t="shared" si="32"/>
        <v>Research retail and leisure1</v>
      </c>
      <c r="F791" s="86" t="s">
        <v>1493</v>
      </c>
      <c r="G791" s="242">
        <v>0.24181651376146787</v>
      </c>
      <c r="H791" s="247">
        <v>103.58077492950521</v>
      </c>
    </row>
    <row r="792" spans="1:8">
      <c r="A792" s="86" t="str">
        <v>retles_res_call</v>
      </c>
      <c r="B792" s="239">
        <v>791</v>
      </c>
      <c r="C792" s="86" t="s">
        <v>1650</v>
      </c>
      <c r="D792" s="241">
        <f>COUNTIF($C$1:$C792,C792)</f>
        <v>2</v>
      </c>
      <c r="E792" s="241" t="str">
        <f t="shared" si="32"/>
        <v>Research retail and leisure2</v>
      </c>
      <c r="F792" s="86" t="s">
        <v>1495</v>
      </c>
      <c r="G792" s="242">
        <v>0.22557798165137613</v>
      </c>
      <c r="H792" s="247">
        <v>99.963618356394946</v>
      </c>
    </row>
    <row r="793" spans="1:8">
      <c r="A793" s="86" t="str">
        <v>retles_res_eml</v>
      </c>
      <c r="B793" s="239">
        <v>792</v>
      </c>
      <c r="C793" s="86" t="s">
        <v>1650</v>
      </c>
      <c r="D793" s="241">
        <f>COUNTIF($C$1:$C793,C793)</f>
        <v>3</v>
      </c>
      <c r="E793" s="241" t="str">
        <f t="shared" si="32"/>
        <v>Research retail and leisure3</v>
      </c>
      <c r="F793" s="86" t="s">
        <v>1050</v>
      </c>
      <c r="G793" s="242">
        <v>0.26033944954128441</v>
      </c>
      <c r="H793" s="247">
        <v>101.7465214795799</v>
      </c>
    </row>
    <row r="794" spans="1:8">
      <c r="A794" s="86" t="str">
        <v>retles_res_f2f</v>
      </c>
      <c r="B794" s="239">
        <v>793</v>
      </c>
      <c r="C794" s="86" t="s">
        <v>1650</v>
      </c>
      <c r="D794" s="241">
        <f>COUNTIF($C$1:$C794,C794)</f>
        <v>4</v>
      </c>
      <c r="E794" s="241" t="str">
        <f t="shared" si="32"/>
        <v>Research retail and leisure4</v>
      </c>
      <c r="F794" s="86" t="s">
        <v>1498</v>
      </c>
      <c r="G794" s="242">
        <v>0.38655045871559635</v>
      </c>
      <c r="H794" s="247">
        <v>101.17300384680806</v>
      </c>
    </row>
    <row r="795" spans="1:8">
      <c r="A795" s="86" t="str">
        <v>retles_res_mail</v>
      </c>
      <c r="B795" s="239">
        <v>794</v>
      </c>
      <c r="C795" s="86" t="s">
        <v>1650</v>
      </c>
      <c r="D795" s="241">
        <f>COUNTIF($C$1:$C795,C795)</f>
        <v>5</v>
      </c>
      <c r="E795" s="241" t="str">
        <f t="shared" si="32"/>
        <v>Research retail and leisure5</v>
      </c>
      <c r="F795" s="86" t="s">
        <v>1500</v>
      </c>
      <c r="G795" s="242">
        <v>0.10341284403669725</v>
      </c>
      <c r="H795" s="247">
        <v>102.31209133794992</v>
      </c>
    </row>
    <row r="796" spans="1:8">
      <c r="A796" s="86" t="str">
        <v>retles_res_txt</v>
      </c>
      <c r="B796" s="240">
        <v>795</v>
      </c>
      <c r="C796" s="86" t="s">
        <v>1650</v>
      </c>
      <c r="D796" s="241">
        <f>COUNTIF($C$1:$C796,C796)</f>
        <v>6</v>
      </c>
      <c r="E796" s="241" t="str">
        <f t="shared" si="32"/>
        <v>Research retail and leisure6</v>
      </c>
      <c r="F796" s="86" t="s">
        <v>1502</v>
      </c>
      <c r="G796" s="244">
        <v>9.5403669724770615E-2</v>
      </c>
      <c r="H796" s="248">
        <v>112.92265422265326</v>
      </c>
    </row>
    <row r="797" spans="1:8">
      <c r="A797" s="86" t="str">
        <v>retles_res_web</v>
      </c>
      <c r="B797" s="1">
        <v>796</v>
      </c>
      <c r="C797" s="86" t="s">
        <v>1650</v>
      </c>
      <c r="D797" s="241">
        <f>COUNTIF($C$1:$C797,C797)</f>
        <v>7</v>
      </c>
      <c r="E797" s="241" t="str">
        <f t="shared" si="32"/>
        <v>Research retail and leisure7</v>
      </c>
      <c r="F797" s="86" t="s">
        <v>1504</v>
      </c>
      <c r="G797" s="68">
        <v>0.50309174311926619</v>
      </c>
      <c r="H797" s="70">
        <v>98.127287087757864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98328-1F24-4078-9070-E2FDF4B3D824}">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Rudheath Ward</v>
      </c>
      <c r="C7" s="1" t="str">
        <f>BASE_PROFILE_DESC</f>
        <v>Associated Base - Cheshire West and Chester</v>
      </c>
      <c r="E7" s="1" t="str">
        <f>"Profile Title: "&amp;B7</f>
        <v>Profile Title: Ward: Rudheath Ward</v>
      </c>
      <c r="F7" s="1" t="str">
        <f>"Base Title: "&amp;C7</f>
        <v>Base Title: Associated Base - Cheshire West and Chester</v>
      </c>
    </row>
    <row r="8" spans="1:6">
      <c r="A8" s="1">
        <v>1</v>
      </c>
      <c r="B8" s="1">
        <v>0</v>
      </c>
      <c r="C8" s="1">
        <v>3787</v>
      </c>
      <c r="D8" s="1">
        <v>1</v>
      </c>
    </row>
    <row r="9" spans="1:6">
      <c r="A9" s="1">
        <v>2</v>
      </c>
      <c r="B9" s="1">
        <v>21</v>
      </c>
      <c r="C9" s="1">
        <v>11136</v>
      </c>
      <c r="D9" s="1">
        <v>2</v>
      </c>
    </row>
    <row r="10" spans="1:6">
      <c r="A10" s="1">
        <v>3</v>
      </c>
      <c r="B10" s="1">
        <v>0</v>
      </c>
      <c r="C10" s="1">
        <v>17099</v>
      </c>
      <c r="D10" s="1">
        <v>3</v>
      </c>
    </row>
    <row r="11" spans="1:6">
      <c r="A11" s="1">
        <v>4</v>
      </c>
      <c r="B11" s="1">
        <v>2</v>
      </c>
      <c r="C11" s="1">
        <v>14210</v>
      </c>
      <c r="D11" s="1">
        <v>4</v>
      </c>
    </row>
    <row r="12" spans="1:6">
      <c r="A12" s="1">
        <v>5</v>
      </c>
      <c r="B12" s="1">
        <v>10</v>
      </c>
      <c r="C12" s="1">
        <v>12098</v>
      </c>
      <c r="D12" s="1">
        <v>5</v>
      </c>
    </row>
    <row r="13" spans="1:6">
      <c r="A13" s="1">
        <v>6</v>
      </c>
      <c r="B13" s="1">
        <v>0</v>
      </c>
      <c r="C13" s="1">
        <v>3360</v>
      </c>
      <c r="D13" s="1">
        <v>6</v>
      </c>
    </row>
    <row r="14" spans="1:6">
      <c r="A14" s="1">
        <v>7</v>
      </c>
      <c r="B14" s="1">
        <v>1</v>
      </c>
      <c r="C14" s="1">
        <v>7077</v>
      </c>
      <c r="D14" s="1">
        <v>7</v>
      </c>
    </row>
    <row r="15" spans="1:6">
      <c r="A15" s="1">
        <v>8</v>
      </c>
      <c r="B15" s="1">
        <v>0</v>
      </c>
      <c r="C15" s="1">
        <v>0</v>
      </c>
      <c r="D15" s="1">
        <v>8</v>
      </c>
    </row>
    <row r="16" spans="1:6">
      <c r="A16" s="1">
        <v>9</v>
      </c>
      <c r="B16" s="1">
        <v>1</v>
      </c>
      <c r="C16" s="1">
        <v>16337</v>
      </c>
      <c r="D16" s="1">
        <v>9</v>
      </c>
    </row>
    <row r="17" spans="1:4">
      <c r="A17" s="1">
        <v>10</v>
      </c>
      <c r="B17" s="1">
        <v>17</v>
      </c>
      <c r="C17" s="1">
        <v>12048</v>
      </c>
      <c r="D17" s="1">
        <v>10</v>
      </c>
    </row>
    <row r="18" spans="1:4">
      <c r="A18" s="1">
        <v>11</v>
      </c>
      <c r="B18" s="1">
        <v>0</v>
      </c>
      <c r="C18" s="1">
        <v>6926</v>
      </c>
      <c r="D18" s="1">
        <v>11</v>
      </c>
    </row>
    <row r="19" spans="1:4">
      <c r="A19" s="1">
        <v>12</v>
      </c>
      <c r="B19" s="1">
        <v>2</v>
      </c>
      <c r="C19" s="1">
        <v>6282</v>
      </c>
      <c r="D19" s="1">
        <v>12</v>
      </c>
    </row>
    <row r="20" spans="1:4">
      <c r="A20" s="1">
        <v>13</v>
      </c>
      <c r="B20" s="1">
        <v>0</v>
      </c>
      <c r="C20" s="1">
        <v>7412</v>
      </c>
      <c r="D20" s="1">
        <v>13</v>
      </c>
    </row>
    <row r="21" spans="1:4">
      <c r="A21" s="1">
        <v>14</v>
      </c>
      <c r="B21" s="1">
        <v>8</v>
      </c>
      <c r="C21" s="1">
        <v>13105</v>
      </c>
      <c r="D21" s="1">
        <v>14</v>
      </c>
    </row>
    <row r="22" spans="1:4">
      <c r="A22" s="1">
        <v>15</v>
      </c>
      <c r="B22" s="1">
        <v>3</v>
      </c>
      <c r="C22" s="1">
        <v>15117</v>
      </c>
      <c r="D22" s="1">
        <v>15</v>
      </c>
    </row>
    <row r="23" spans="1:4">
      <c r="A23" s="1">
        <v>16</v>
      </c>
      <c r="B23" s="1">
        <v>7</v>
      </c>
      <c r="C23" s="1">
        <v>22417</v>
      </c>
      <c r="D23" s="1">
        <v>16</v>
      </c>
    </row>
    <row r="24" spans="1:4">
      <c r="A24" s="1">
        <v>17</v>
      </c>
      <c r="B24" s="1">
        <v>9</v>
      </c>
      <c r="C24" s="1">
        <v>26453</v>
      </c>
      <c r="D24" s="1">
        <v>17</v>
      </c>
    </row>
    <row r="25" spans="1:4">
      <c r="A25" s="1">
        <v>18</v>
      </c>
      <c r="B25" s="1">
        <v>0</v>
      </c>
      <c r="C25" s="1">
        <v>106</v>
      </c>
      <c r="D25" s="1">
        <v>18</v>
      </c>
    </row>
    <row r="26" spans="1:4">
      <c r="A26" s="1">
        <v>19</v>
      </c>
      <c r="B26" s="1">
        <v>6</v>
      </c>
      <c r="C26" s="1">
        <v>48853</v>
      </c>
      <c r="D26" s="1">
        <v>19</v>
      </c>
    </row>
    <row r="27" spans="1:4">
      <c r="A27" s="1">
        <v>20</v>
      </c>
      <c r="B27" s="1">
        <v>5</v>
      </c>
      <c r="C27" s="1">
        <v>25084</v>
      </c>
      <c r="D27" s="1">
        <v>20</v>
      </c>
    </row>
    <row r="28" spans="1:4">
      <c r="A28" s="1">
        <v>21</v>
      </c>
      <c r="B28" s="1">
        <v>0</v>
      </c>
      <c r="C28" s="1">
        <v>5253</v>
      </c>
      <c r="D28" s="1">
        <v>21</v>
      </c>
    </row>
    <row r="29" spans="1:4">
      <c r="A29" s="1">
        <v>22</v>
      </c>
      <c r="B29" s="1">
        <v>0</v>
      </c>
      <c r="C29" s="1">
        <v>1307</v>
      </c>
      <c r="D29" s="1">
        <v>22</v>
      </c>
    </row>
    <row r="30" spans="1:4">
      <c r="A30" s="1">
        <v>23</v>
      </c>
      <c r="B30" s="1">
        <v>6</v>
      </c>
      <c r="C30" s="1">
        <v>15264</v>
      </c>
      <c r="D30" s="1">
        <v>23</v>
      </c>
    </row>
    <row r="31" spans="1:4">
      <c r="A31" s="1">
        <v>24</v>
      </c>
      <c r="B31" s="1">
        <v>0</v>
      </c>
      <c r="C31" s="1">
        <v>30382</v>
      </c>
      <c r="D31" s="1">
        <v>24</v>
      </c>
    </row>
    <row r="32" spans="1:4">
      <c r="A32" s="1">
        <v>25</v>
      </c>
      <c r="B32" s="1">
        <v>11</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109</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322F0A8D-ABB6-4028-BB26-40F09A189C96}"/>
</file>

<file path=customXml/itemProps2.xml><?xml version="1.0" encoding="utf-8"?>
<ds:datastoreItem xmlns:ds="http://schemas.openxmlformats.org/officeDocument/2006/customXml" ds:itemID="{006A8D02-AA0F-4E23-8414-4A8286CC46B9}"/>
</file>

<file path=customXml/itemProps3.xml><?xml version="1.0" encoding="utf-8"?>
<ds:datastoreItem xmlns:ds="http://schemas.openxmlformats.org/officeDocument/2006/customXml" ds:itemID="{FA3754FD-C2B6-4562-872B-7AC7371FA23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Rudheath Wellbeing Ward Profile</dc:title>
  <dc:creator>HUXLEY, Lee</dc:creator>
  <cp:lastModifiedBy>HUXLEY, Lee</cp:lastModifiedBy>
  <dcterms:created xsi:type="dcterms:W3CDTF">2022-07-27T08:38:53Z</dcterms:created>
  <dcterms:modified xsi:type="dcterms:W3CDTF">2022-07-27T08:39:14Z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