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C7809E3E-82A3-437B-893E-BD43169A9A74}" xr6:coauthVersionLast="47" xr6:coauthVersionMax="47" xr10:uidLastSave="{E6C60816-D517-40A4-90B4-A328184EC8A3}"/>
  <bookViews>
    <workbookView xWindow="1900" yWindow="1900" windowWidth="14400" windowHeight="7360" xr2:uid="{C532610C-202D-46BF-8E15-B119AF5278D6}"/>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F7" i="15"/>
  <c r="C7" i="15"/>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E627" i="14"/>
  <c r="D627" i="14"/>
  <c r="E626" i="14"/>
  <c r="D626" i="14"/>
  <c r="E625" i="14"/>
  <c r="D625" i="14"/>
  <c r="E624" i="14"/>
  <c r="D624" i="14"/>
  <c r="E623" i="14"/>
  <c r="D623" i="14"/>
  <c r="E622" i="14"/>
  <c r="D622" i="14"/>
  <c r="E621" i="14"/>
  <c r="D621" i="14"/>
  <c r="E620" i="14"/>
  <c r="D620" i="14"/>
  <c r="D619" i="14"/>
  <c r="E619" i="14" s="1"/>
  <c r="D618" i="14"/>
  <c r="E618" i="14" s="1"/>
  <c r="D617" i="14"/>
  <c r="E617" i="14" s="1"/>
  <c r="D616" i="14"/>
  <c r="E616" i="14" s="1"/>
  <c r="D615" i="14"/>
  <c r="E615" i="14" s="1"/>
  <c r="E614" i="14"/>
  <c r="D614" i="14"/>
  <c r="D613" i="14"/>
  <c r="E613" i="14" s="1"/>
  <c r="E612" i="14"/>
  <c r="D612" i="14"/>
  <c r="D611" i="14"/>
  <c r="E611" i="14" s="1"/>
  <c r="D610" i="14"/>
  <c r="E610" i="14" s="1"/>
  <c r="D609" i="14"/>
  <c r="E609" i="14" s="1"/>
  <c r="D608" i="14"/>
  <c r="E608" i="14" s="1"/>
  <c r="D607" i="14"/>
  <c r="E607" i="14" s="1"/>
  <c r="E606" i="14"/>
  <c r="D606" i="14"/>
  <c r="D605" i="14"/>
  <c r="E605" i="14" s="1"/>
  <c r="E604" i="14"/>
  <c r="D604" i="14"/>
  <c r="D603" i="14"/>
  <c r="E603" i="14" s="1"/>
  <c r="D602" i="14"/>
  <c r="E602" i="14" s="1"/>
  <c r="D601" i="14"/>
  <c r="E601" i="14" s="1"/>
  <c r="D600" i="14"/>
  <c r="E600" i="14" s="1"/>
  <c r="D599" i="14"/>
  <c r="E599" i="14" s="1"/>
  <c r="E598" i="14"/>
  <c r="D598" i="14"/>
  <c r="D597" i="14"/>
  <c r="E597" i="14" s="1"/>
  <c r="E596" i="14"/>
  <c r="D596" i="14"/>
  <c r="D595" i="14"/>
  <c r="E595" i="14" s="1"/>
  <c r="D594" i="14"/>
  <c r="E594" i="14" s="1"/>
  <c r="D593" i="14"/>
  <c r="E593" i="14" s="1"/>
  <c r="D592" i="14"/>
  <c r="E592" i="14" s="1"/>
  <c r="D591" i="14"/>
  <c r="E591" i="14" s="1"/>
  <c r="E590" i="14"/>
  <c r="D590" i="14"/>
  <c r="D589" i="14"/>
  <c r="E589" i="14" s="1"/>
  <c r="E588" i="14"/>
  <c r="D588" i="14"/>
  <c r="D587" i="14"/>
  <c r="E587" i="14" s="1"/>
  <c r="D586" i="14"/>
  <c r="E586" i="14" s="1"/>
  <c r="D585" i="14"/>
  <c r="E585" i="14" s="1"/>
  <c r="D584" i="14"/>
  <c r="E584" i="14" s="1"/>
  <c r="D583" i="14"/>
  <c r="E583" i="14" s="1"/>
  <c r="E582" i="14"/>
  <c r="D582" i="14"/>
  <c r="D581" i="14"/>
  <c r="E581" i="14" s="1"/>
  <c r="E580" i="14"/>
  <c r="D580" i="14"/>
  <c r="D579" i="14"/>
  <c r="E579" i="14" s="1"/>
  <c r="D578" i="14"/>
  <c r="E578" i="14" s="1"/>
  <c r="D577" i="14"/>
  <c r="E577" i="14" s="1"/>
  <c r="D576" i="14"/>
  <c r="E576" i="14" s="1"/>
  <c r="D575" i="14"/>
  <c r="E575" i="14" s="1"/>
  <c r="E574" i="14"/>
  <c r="D574" i="14"/>
  <c r="D573" i="14"/>
  <c r="E573" i="14" s="1"/>
  <c r="E572" i="14"/>
  <c r="D572" i="14"/>
  <c r="D571" i="14"/>
  <c r="E571" i="14" s="1"/>
  <c r="D570" i="14"/>
  <c r="E570" i="14" s="1"/>
  <c r="D569" i="14"/>
  <c r="E569" i="14" s="1"/>
  <c r="D568" i="14"/>
  <c r="E568" i="14" s="1"/>
  <c r="D567" i="14"/>
  <c r="E567" i="14" s="1"/>
  <c r="E566" i="14"/>
  <c r="D566" i="14"/>
  <c r="D565" i="14"/>
  <c r="E565" i="14" s="1"/>
  <c r="E564" i="14"/>
  <c r="D564" i="14"/>
  <c r="D563" i="14"/>
  <c r="E563" i="14" s="1"/>
  <c r="D562" i="14"/>
  <c r="E562" i="14" s="1"/>
  <c r="D561" i="14"/>
  <c r="E561" i="14" s="1"/>
  <c r="E560" i="14"/>
  <c r="D560" i="14"/>
  <c r="D559" i="14"/>
  <c r="E559" i="14" s="1"/>
  <c r="E558" i="14"/>
  <c r="D558" i="14"/>
  <c r="D557" i="14"/>
  <c r="E557" i="14" s="1"/>
  <c r="E556" i="14"/>
  <c r="D556" i="14"/>
  <c r="D555" i="14"/>
  <c r="E555" i="14" s="1"/>
  <c r="D554" i="14"/>
  <c r="E554" i="14" s="1"/>
  <c r="D553" i="14"/>
  <c r="E553" i="14" s="1"/>
  <c r="E552" i="14"/>
  <c r="D552" i="14"/>
  <c r="D551" i="14"/>
  <c r="E551" i="14" s="1"/>
  <c r="E550" i="14"/>
  <c r="D550" i="14"/>
  <c r="D549" i="14"/>
  <c r="E549" i="14" s="1"/>
  <c r="E548" i="14"/>
  <c r="D548" i="14"/>
  <c r="D547" i="14"/>
  <c r="E547" i="14" s="1"/>
  <c r="D546" i="14"/>
  <c r="E546" i="14" s="1"/>
  <c r="D545" i="14"/>
  <c r="E545" i="14" s="1"/>
  <c r="E544" i="14"/>
  <c r="D544" i="14"/>
  <c r="D543" i="14"/>
  <c r="E543" i="14" s="1"/>
  <c r="E542" i="14"/>
  <c r="D542" i="14"/>
  <c r="D541" i="14"/>
  <c r="E541" i="14" s="1"/>
  <c r="E540" i="14"/>
  <c r="D540" i="14"/>
  <c r="D539" i="14"/>
  <c r="E539" i="14" s="1"/>
  <c r="D538" i="14"/>
  <c r="E538" i="14" s="1"/>
  <c r="D537" i="14"/>
  <c r="E537" i="14" s="1"/>
  <c r="E536" i="14"/>
  <c r="D536" i="14"/>
  <c r="D535" i="14"/>
  <c r="E535" i="14" s="1"/>
  <c r="E534" i="14"/>
  <c r="D534" i="14"/>
  <c r="D533" i="14"/>
  <c r="E533" i="14" s="1"/>
  <c r="E532" i="14"/>
  <c r="D532" i="14"/>
  <c r="D531" i="14"/>
  <c r="E531" i="14" s="1"/>
  <c r="D530" i="14"/>
  <c r="E530" i="14" s="1"/>
  <c r="D529" i="14"/>
  <c r="E529" i="14" s="1"/>
  <c r="E528" i="14"/>
  <c r="D528" i="14"/>
  <c r="D527" i="14"/>
  <c r="E527" i="14" s="1"/>
  <c r="E526" i="14"/>
  <c r="D526" i="14"/>
  <c r="D525" i="14"/>
  <c r="E525" i="14" s="1"/>
  <c r="E524" i="14"/>
  <c r="D524" i="14"/>
  <c r="D523" i="14"/>
  <c r="E523" i="14" s="1"/>
  <c r="D522" i="14"/>
  <c r="E522" i="14" s="1"/>
  <c r="D521" i="14"/>
  <c r="E521" i="14" s="1"/>
  <c r="E520" i="14"/>
  <c r="D520" i="14"/>
  <c r="D519" i="14"/>
  <c r="E519" i="14" s="1"/>
  <c r="E518" i="14"/>
  <c r="D518" i="14"/>
  <c r="D517" i="14"/>
  <c r="E517" i="14" s="1"/>
  <c r="E516" i="14"/>
  <c r="D516" i="14"/>
  <c r="D515" i="14"/>
  <c r="E515" i="14" s="1"/>
  <c r="D514" i="14"/>
  <c r="E514" i="14" s="1"/>
  <c r="D513" i="14"/>
  <c r="E513" i="14" s="1"/>
  <c r="E512" i="14"/>
  <c r="D512" i="14"/>
  <c r="D511" i="14"/>
  <c r="E511" i="14" s="1"/>
  <c r="E510" i="14"/>
  <c r="D510" i="14"/>
  <c r="D509" i="14"/>
  <c r="E509" i="14" s="1"/>
  <c r="E508" i="14"/>
  <c r="D508" i="14"/>
  <c r="D507" i="14"/>
  <c r="E507" i="14" s="1"/>
  <c r="D506" i="14"/>
  <c r="E506" i="14" s="1"/>
  <c r="D505" i="14"/>
  <c r="E505" i="14" s="1"/>
  <c r="E504" i="14"/>
  <c r="D504" i="14"/>
  <c r="D503" i="14"/>
  <c r="E503" i="14" s="1"/>
  <c r="E502" i="14"/>
  <c r="D502" i="14"/>
  <c r="D501" i="14"/>
  <c r="E501" i="14" s="1"/>
  <c r="E500" i="14"/>
  <c r="D500" i="14"/>
  <c r="D499" i="14"/>
  <c r="E499" i="14" s="1"/>
  <c r="D498" i="14"/>
  <c r="E498" i="14" s="1"/>
  <c r="D497" i="14"/>
  <c r="E497" i="14" s="1"/>
  <c r="E496" i="14"/>
  <c r="D496" i="14"/>
  <c r="D495" i="14"/>
  <c r="E495" i="14" s="1"/>
  <c r="E494" i="14"/>
  <c r="D494" i="14"/>
  <c r="D493" i="14"/>
  <c r="E493" i="14" s="1"/>
  <c r="E492" i="14"/>
  <c r="D492" i="14"/>
  <c r="D491" i="14"/>
  <c r="E491" i="14" s="1"/>
  <c r="D490" i="14"/>
  <c r="E490" i="14" s="1"/>
  <c r="D489" i="14"/>
  <c r="E489" i="14" s="1"/>
  <c r="E488" i="14"/>
  <c r="D488" i="14"/>
  <c r="D487" i="14"/>
  <c r="E487" i="14" s="1"/>
  <c r="E486" i="14"/>
  <c r="D486" i="14"/>
  <c r="D485" i="14"/>
  <c r="E485" i="14" s="1"/>
  <c r="E484" i="14"/>
  <c r="D484" i="14"/>
  <c r="D483" i="14"/>
  <c r="E483" i="14" s="1"/>
  <c r="D482" i="14"/>
  <c r="E482" i="14" s="1"/>
  <c r="D481" i="14"/>
  <c r="E481" i="14" s="1"/>
  <c r="E480" i="14"/>
  <c r="D480" i="14"/>
  <c r="D479" i="14"/>
  <c r="E479" i="14" s="1"/>
  <c r="E478" i="14"/>
  <c r="D478" i="14"/>
  <c r="D477" i="14"/>
  <c r="E477" i="14" s="1"/>
  <c r="E476" i="14"/>
  <c r="D476" i="14"/>
  <c r="D475" i="14"/>
  <c r="E475" i="14" s="1"/>
  <c r="D474" i="14"/>
  <c r="E474" i="14" s="1"/>
  <c r="D473" i="14"/>
  <c r="E473" i="14" s="1"/>
  <c r="E472" i="14"/>
  <c r="D472" i="14"/>
  <c r="D471" i="14"/>
  <c r="E471" i="14" s="1"/>
  <c r="E470" i="14"/>
  <c r="D470" i="14"/>
  <c r="D469" i="14"/>
  <c r="E469" i="14" s="1"/>
  <c r="E468" i="14"/>
  <c r="D468" i="14"/>
  <c r="D467" i="14"/>
  <c r="E467" i="14" s="1"/>
  <c r="D466" i="14"/>
  <c r="E466" i="14" s="1"/>
  <c r="D465" i="14"/>
  <c r="E465" i="14" s="1"/>
  <c r="E464" i="14"/>
  <c r="D464" i="14"/>
  <c r="D463" i="14"/>
  <c r="E463" i="14" s="1"/>
  <c r="E462" i="14"/>
  <c r="D462" i="14"/>
  <c r="D461" i="14"/>
  <c r="E461" i="14" s="1"/>
  <c r="E460" i="14"/>
  <c r="D460" i="14"/>
  <c r="D459" i="14"/>
  <c r="E459" i="14" s="1"/>
  <c r="D458" i="14"/>
  <c r="E458" i="14" s="1"/>
  <c r="D457" i="14"/>
  <c r="E457" i="14" s="1"/>
  <c r="E456" i="14"/>
  <c r="D456" i="14"/>
  <c r="D455" i="14"/>
  <c r="E455" i="14" s="1"/>
  <c r="E454" i="14"/>
  <c r="D454" i="14"/>
  <c r="D453" i="14"/>
  <c r="E453" i="14" s="1"/>
  <c r="E452" i="14"/>
  <c r="D452" i="14"/>
  <c r="D451" i="14"/>
  <c r="E451" i="14" s="1"/>
  <c r="D450" i="14"/>
  <c r="E450" i="14" s="1"/>
  <c r="D449" i="14"/>
  <c r="E449" i="14" s="1"/>
  <c r="E448" i="14"/>
  <c r="D448" i="14"/>
  <c r="D447" i="14"/>
  <c r="E447" i="14" s="1"/>
  <c r="D446" i="14"/>
  <c r="E446" i="14" s="1"/>
  <c r="D445" i="14"/>
  <c r="E445" i="14" s="1"/>
  <c r="E444" i="14"/>
  <c r="D444" i="14"/>
  <c r="D443" i="14"/>
  <c r="E443" i="14" s="1"/>
  <c r="D442" i="14"/>
  <c r="E442" i="14" s="1"/>
  <c r="D441" i="14"/>
  <c r="E441" i="14" s="1"/>
  <c r="E440" i="14"/>
  <c r="D440" i="14"/>
  <c r="D439" i="14"/>
  <c r="E439" i="14" s="1"/>
  <c r="E438" i="14"/>
  <c r="D438" i="14"/>
  <c r="D437" i="14"/>
  <c r="E437" i="14" s="1"/>
  <c r="E436" i="14"/>
  <c r="D436" i="14"/>
  <c r="D435" i="14"/>
  <c r="E435" i="14" s="1"/>
  <c r="D434" i="14"/>
  <c r="E434" i="14" s="1"/>
  <c r="D433" i="14"/>
  <c r="E433" i="14" s="1"/>
  <c r="E432" i="14"/>
  <c r="D432" i="14"/>
  <c r="D431" i="14"/>
  <c r="E431" i="14" s="1"/>
  <c r="E430" i="14"/>
  <c r="D430" i="14"/>
  <c r="D429" i="14"/>
  <c r="E429" i="14" s="1"/>
  <c r="E428" i="14"/>
  <c r="D428" i="14"/>
  <c r="D427" i="14"/>
  <c r="E427" i="14" s="1"/>
  <c r="D426" i="14"/>
  <c r="E426" i="14" s="1"/>
  <c r="D425" i="14"/>
  <c r="E425" i="14" s="1"/>
  <c r="E424" i="14"/>
  <c r="D424" i="14"/>
  <c r="D423" i="14"/>
  <c r="E423" i="14" s="1"/>
  <c r="D422" i="14"/>
  <c r="E422" i="14" s="1"/>
  <c r="D421" i="14"/>
  <c r="E421" i="14" s="1"/>
  <c r="E420" i="14"/>
  <c r="D420" i="14"/>
  <c r="D419" i="14"/>
  <c r="E419" i="14" s="1"/>
  <c r="D418" i="14"/>
  <c r="E418" i="14" s="1"/>
  <c r="D417" i="14"/>
  <c r="E417" i="14" s="1"/>
  <c r="E416" i="14"/>
  <c r="D416" i="14"/>
  <c r="D415" i="14"/>
  <c r="E415" i="14" s="1"/>
  <c r="D414" i="14"/>
  <c r="E414" i="14" s="1"/>
  <c r="D413" i="14"/>
  <c r="E413" i="14" s="1"/>
  <c r="E412" i="14"/>
  <c r="D412" i="14"/>
  <c r="D411" i="14"/>
  <c r="E411" i="14" s="1"/>
  <c r="D410" i="14"/>
  <c r="E410" i="14" s="1"/>
  <c r="D409" i="14"/>
  <c r="E409" i="14" s="1"/>
  <c r="E408" i="14"/>
  <c r="D408" i="14"/>
  <c r="D407" i="14"/>
  <c r="E407" i="14" s="1"/>
  <c r="E406" i="14"/>
  <c r="D406" i="14"/>
  <c r="D405" i="14"/>
  <c r="E405" i="14" s="1"/>
  <c r="E404" i="14"/>
  <c r="D404" i="14"/>
  <c r="D403" i="14"/>
  <c r="E403" i="14" s="1"/>
  <c r="D402" i="14"/>
  <c r="E402" i="14" s="1"/>
  <c r="D401" i="14"/>
  <c r="E401" i="14" s="1"/>
  <c r="E400" i="14"/>
  <c r="D400" i="14"/>
  <c r="D399" i="14"/>
  <c r="E399" i="14" s="1"/>
  <c r="E398" i="14"/>
  <c r="D398" i="14"/>
  <c r="D397" i="14"/>
  <c r="E397" i="14" s="1"/>
  <c r="E396" i="14"/>
  <c r="D396" i="14"/>
  <c r="D395" i="14"/>
  <c r="E395" i="14" s="1"/>
  <c r="D394" i="14"/>
  <c r="E394" i="14" s="1"/>
  <c r="D393" i="14"/>
  <c r="E393" i="14" s="1"/>
  <c r="E392" i="14"/>
  <c r="D392" i="14"/>
  <c r="D391" i="14"/>
  <c r="E391" i="14" s="1"/>
  <c r="E390" i="14"/>
  <c r="D390" i="14"/>
  <c r="D389" i="14"/>
  <c r="E389" i="14" s="1"/>
  <c r="E388" i="14"/>
  <c r="D388" i="14"/>
  <c r="D387" i="14"/>
  <c r="E387" i="14" s="1"/>
  <c r="D386" i="14"/>
  <c r="E386" i="14" s="1"/>
  <c r="D385" i="14"/>
  <c r="E385" i="14" s="1"/>
  <c r="E384" i="14"/>
  <c r="D384" i="14"/>
  <c r="D383" i="14"/>
  <c r="E383" i="14" s="1"/>
  <c r="E382" i="14"/>
  <c r="D382" i="14"/>
  <c r="D381" i="14"/>
  <c r="E381" i="14" s="1"/>
  <c r="E380" i="14"/>
  <c r="D380" i="14"/>
  <c r="D379" i="14"/>
  <c r="E379" i="14" s="1"/>
  <c r="D378" i="14"/>
  <c r="E378" i="14" s="1"/>
  <c r="D377" i="14"/>
  <c r="E377" i="14" s="1"/>
  <c r="E376" i="14"/>
  <c r="D376" i="14"/>
  <c r="D375" i="14"/>
  <c r="E375" i="14" s="1"/>
  <c r="E374" i="14"/>
  <c r="D374" i="14"/>
  <c r="D373" i="14"/>
  <c r="E373" i="14" s="1"/>
  <c r="E372" i="14"/>
  <c r="D372" i="14"/>
  <c r="D371" i="14"/>
  <c r="E371" i="14" s="1"/>
  <c r="D370" i="14"/>
  <c r="E370" i="14" s="1"/>
  <c r="D369" i="14"/>
  <c r="E369" i="14" s="1"/>
  <c r="E368" i="14"/>
  <c r="D368" i="14"/>
  <c r="D367" i="14"/>
  <c r="E367" i="14" s="1"/>
  <c r="E366" i="14"/>
  <c r="D366" i="14"/>
  <c r="D365" i="14"/>
  <c r="E365" i="14" s="1"/>
  <c r="E364" i="14"/>
  <c r="D364" i="14"/>
  <c r="D363" i="14"/>
  <c r="E363" i="14" s="1"/>
  <c r="D362" i="14"/>
  <c r="E362" i="14" s="1"/>
  <c r="D361" i="14"/>
  <c r="E361" i="14" s="1"/>
  <c r="E360" i="14"/>
  <c r="D360" i="14"/>
  <c r="D359" i="14"/>
  <c r="E359" i="14" s="1"/>
  <c r="E358" i="14"/>
  <c r="D358" i="14"/>
  <c r="D357" i="14"/>
  <c r="E357" i="14" s="1"/>
  <c r="E356" i="14"/>
  <c r="D356" i="14"/>
  <c r="D355" i="14"/>
  <c r="E355" i="14" s="1"/>
  <c r="D354" i="14"/>
  <c r="E354" i="14" s="1"/>
  <c r="D353" i="14"/>
  <c r="E353" i="14" s="1"/>
  <c r="E352" i="14"/>
  <c r="D352" i="14"/>
  <c r="D351" i="14"/>
  <c r="E351" i="14" s="1"/>
  <c r="D350" i="14"/>
  <c r="E350" i="14" s="1"/>
  <c r="D349" i="14"/>
  <c r="E349" i="14" s="1"/>
  <c r="E348" i="14"/>
  <c r="D348" i="14"/>
  <c r="D347" i="14"/>
  <c r="E347" i="14" s="1"/>
  <c r="D346" i="14"/>
  <c r="E346" i="14" s="1"/>
  <c r="D345" i="14"/>
  <c r="E345" i="14" s="1"/>
  <c r="E344" i="14"/>
  <c r="D344" i="14"/>
  <c r="D343" i="14"/>
  <c r="E343" i="14" s="1"/>
  <c r="D342" i="14"/>
  <c r="E342" i="14" s="1"/>
  <c r="D341" i="14"/>
  <c r="E341" i="14" s="1"/>
  <c r="E340" i="14"/>
  <c r="D340" i="14"/>
  <c r="D339" i="14"/>
  <c r="E339" i="14" s="1"/>
  <c r="D338" i="14"/>
  <c r="E338" i="14" s="1"/>
  <c r="D337" i="14"/>
  <c r="E337" i="14" s="1"/>
  <c r="E336" i="14"/>
  <c r="D336" i="14"/>
  <c r="D335" i="14"/>
  <c r="E335" i="14" s="1"/>
  <c r="D334" i="14"/>
  <c r="E334" i="14" s="1"/>
  <c r="D333" i="14"/>
  <c r="E333" i="14" s="1"/>
  <c r="E332" i="14"/>
  <c r="D332" i="14"/>
  <c r="D331" i="14"/>
  <c r="E331" i="14" s="1"/>
  <c r="D330" i="14"/>
  <c r="E330" i="14" s="1"/>
  <c r="D329" i="14"/>
  <c r="E329" i="14" s="1"/>
  <c r="E328" i="14"/>
  <c r="D328" i="14"/>
  <c r="D327" i="14"/>
  <c r="E327" i="14" s="1"/>
  <c r="D326" i="14"/>
  <c r="E326" i="14" s="1"/>
  <c r="D325" i="14"/>
  <c r="E325" i="14" s="1"/>
  <c r="E324" i="14"/>
  <c r="D324" i="14"/>
  <c r="D323" i="14"/>
  <c r="E323" i="14" s="1"/>
  <c r="D322" i="14"/>
  <c r="E322" i="14" s="1"/>
  <c r="D321" i="14"/>
  <c r="E321" i="14" s="1"/>
  <c r="E320" i="14"/>
  <c r="D320" i="14"/>
  <c r="D319" i="14"/>
  <c r="E319" i="14" s="1"/>
  <c r="E318" i="14"/>
  <c r="D318" i="14"/>
  <c r="D317" i="14"/>
  <c r="E317" i="14" s="1"/>
  <c r="E316" i="14"/>
  <c r="D316" i="14"/>
  <c r="D315" i="14"/>
  <c r="E315" i="14" s="1"/>
  <c r="D314" i="14"/>
  <c r="E314" i="14" s="1"/>
  <c r="D313" i="14"/>
  <c r="E313" i="14" s="1"/>
  <c r="E312" i="14"/>
  <c r="D312" i="14"/>
  <c r="D311" i="14"/>
  <c r="E311" i="14" s="1"/>
  <c r="E310" i="14"/>
  <c r="D310" i="14"/>
  <c r="D309" i="14"/>
  <c r="E309" i="14" s="1"/>
  <c r="E308" i="14"/>
  <c r="D308" i="14"/>
  <c r="D307" i="14"/>
  <c r="E307" i="14" s="1"/>
  <c r="D306" i="14"/>
  <c r="E306" i="14" s="1"/>
  <c r="D305" i="14"/>
  <c r="E305" i="14" s="1"/>
  <c r="E304" i="14"/>
  <c r="D304" i="14"/>
  <c r="D303" i="14"/>
  <c r="E303" i="14" s="1"/>
  <c r="E302" i="14"/>
  <c r="D302" i="14"/>
  <c r="D301" i="14"/>
  <c r="E301" i="14" s="1"/>
  <c r="E300" i="14"/>
  <c r="D300" i="14"/>
  <c r="D299" i="14"/>
  <c r="E299" i="14" s="1"/>
  <c r="D298" i="14"/>
  <c r="E298" i="14" s="1"/>
  <c r="D297" i="14"/>
  <c r="E297" i="14" s="1"/>
  <c r="E296" i="14"/>
  <c r="D296" i="14"/>
  <c r="D295" i="14"/>
  <c r="E295" i="14" s="1"/>
  <c r="D294" i="14"/>
  <c r="E294" i="14" s="1"/>
  <c r="D293" i="14"/>
  <c r="E293" i="14" s="1"/>
  <c r="E292" i="14"/>
  <c r="D292" i="14"/>
  <c r="D291" i="14"/>
  <c r="E291" i="14" s="1"/>
  <c r="D290" i="14"/>
  <c r="E290" i="14" s="1"/>
  <c r="D289" i="14"/>
  <c r="E289" i="14" s="1"/>
  <c r="E288" i="14"/>
  <c r="D288" i="14"/>
  <c r="D287" i="14"/>
  <c r="E287" i="14" s="1"/>
  <c r="E286" i="14"/>
  <c r="D286" i="14"/>
  <c r="D285" i="14"/>
  <c r="E285" i="14" s="1"/>
  <c r="E284" i="14"/>
  <c r="D284" i="14"/>
  <c r="D283" i="14"/>
  <c r="E283" i="14" s="1"/>
  <c r="D282" i="14"/>
  <c r="E282" i="14" s="1"/>
  <c r="D281" i="14"/>
  <c r="E281" i="14" s="1"/>
  <c r="E280" i="14"/>
  <c r="D280" i="14"/>
  <c r="E279" i="14"/>
  <c r="D279" i="14"/>
  <c r="E278" i="14"/>
  <c r="D278" i="14"/>
  <c r="E277" i="14"/>
  <c r="D277" i="14"/>
  <c r="E276" i="14"/>
  <c r="D276" i="14"/>
  <c r="E275" i="14"/>
  <c r="D275" i="14"/>
  <c r="E274" i="14"/>
  <c r="D274" i="14"/>
  <c r="E273" i="14"/>
  <c r="D273" i="14"/>
  <c r="E272" i="14"/>
  <c r="D272" i="14"/>
  <c r="E271" i="14"/>
  <c r="D271" i="14"/>
  <c r="E270" i="14"/>
  <c r="D270" i="14"/>
  <c r="E269" i="14"/>
  <c r="D269" i="14"/>
  <c r="E268" i="14"/>
  <c r="D268" i="14"/>
  <c r="E267" i="14"/>
  <c r="D267" i="14"/>
  <c r="E266" i="14"/>
  <c r="D266" i="14"/>
  <c r="E265" i="14"/>
  <c r="D265" i="14"/>
  <c r="D264" i="14"/>
  <c r="E264" i="14" s="1"/>
  <c r="E263" i="14"/>
  <c r="D263" i="14"/>
  <c r="D262" i="14"/>
  <c r="E262" i="14" s="1"/>
  <c r="E261" i="14"/>
  <c r="D261" i="14"/>
  <c r="D260" i="14"/>
  <c r="E260" i="14" s="1"/>
  <c r="E259" i="14"/>
  <c r="D259" i="14"/>
  <c r="D258" i="14"/>
  <c r="E258" i="14" s="1"/>
  <c r="E257" i="14"/>
  <c r="D257" i="14"/>
  <c r="D256" i="14"/>
  <c r="E256" i="14" s="1"/>
  <c r="E255" i="14"/>
  <c r="D255" i="14"/>
  <c r="D254" i="14"/>
  <c r="E254" i="14" s="1"/>
  <c r="E253" i="14"/>
  <c r="D253" i="14"/>
  <c r="D252" i="14"/>
  <c r="E252" i="14" s="1"/>
  <c r="E251" i="14"/>
  <c r="D251" i="14"/>
  <c r="D250" i="14"/>
  <c r="E250" i="14" s="1"/>
  <c r="E249" i="14"/>
  <c r="D249" i="14"/>
  <c r="D248" i="14"/>
  <c r="E248" i="14" s="1"/>
  <c r="E247" i="14"/>
  <c r="D247" i="14"/>
  <c r="D246" i="14"/>
  <c r="E246" i="14" s="1"/>
  <c r="E245" i="14"/>
  <c r="D245" i="14"/>
  <c r="D244" i="14"/>
  <c r="E244" i="14" s="1"/>
  <c r="E243" i="14"/>
  <c r="D243" i="14"/>
  <c r="D242" i="14"/>
  <c r="E242" i="14" s="1"/>
  <c r="E241" i="14"/>
  <c r="D241" i="14"/>
  <c r="D240" i="14"/>
  <c r="E240" i="14" s="1"/>
  <c r="E239" i="14"/>
  <c r="D239" i="14"/>
  <c r="D238" i="14"/>
  <c r="E238" i="14" s="1"/>
  <c r="E237" i="14"/>
  <c r="D237" i="14"/>
  <c r="D236" i="14"/>
  <c r="E236" i="14" s="1"/>
  <c r="E235" i="14"/>
  <c r="D235" i="14"/>
  <c r="D234" i="14"/>
  <c r="E234" i="14" s="1"/>
  <c r="E233" i="14"/>
  <c r="D233" i="14"/>
  <c r="D232" i="14"/>
  <c r="E232" i="14" s="1"/>
  <c r="E231" i="14"/>
  <c r="D231" i="14"/>
  <c r="D230" i="14"/>
  <c r="E230" i="14" s="1"/>
  <c r="E229" i="14"/>
  <c r="D229" i="14"/>
  <c r="D228" i="14"/>
  <c r="E228" i="14" s="1"/>
  <c r="E227" i="14"/>
  <c r="D227" i="14"/>
  <c r="D226" i="14"/>
  <c r="E226" i="14" s="1"/>
  <c r="E225" i="14"/>
  <c r="D225" i="14"/>
  <c r="D224" i="14"/>
  <c r="E224" i="14" s="1"/>
  <c r="E223" i="14"/>
  <c r="D223" i="14"/>
  <c r="D222" i="14"/>
  <c r="E222" i="14" s="1"/>
  <c r="E221" i="14"/>
  <c r="D221" i="14"/>
  <c r="D220" i="14"/>
  <c r="E220" i="14" s="1"/>
  <c r="E219" i="14"/>
  <c r="D219" i="14"/>
  <c r="D218" i="14"/>
  <c r="E218" i="14" s="1"/>
  <c r="E217" i="14"/>
  <c r="D217" i="14"/>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E84" i="14"/>
  <c r="D84" i="14"/>
  <c r="J83" i="14"/>
  <c r="E83" i="14"/>
  <c r="D83" i="14"/>
  <c r="J82" i="14"/>
  <c r="E82" i="14"/>
  <c r="D82" i="14"/>
  <c r="J81" i="14"/>
  <c r="E81" i="14"/>
  <c r="D81" i="14"/>
  <c r="J80" i="14"/>
  <c r="E80" i="14"/>
  <c r="D80" i="14"/>
  <c r="J79" i="14"/>
  <c r="E79" i="14"/>
  <c r="D79" i="14"/>
  <c r="J78" i="14"/>
  <c r="E78" i="14"/>
  <c r="D78" i="14"/>
  <c r="J77" i="14"/>
  <c r="E77" i="14"/>
  <c r="D77" i="14"/>
  <c r="J76" i="14"/>
  <c r="E76" i="14"/>
  <c r="D76" i="14"/>
  <c r="J75" i="14"/>
  <c r="E75" i="14"/>
  <c r="D75" i="14"/>
  <c r="J74" i="14"/>
  <c r="E74" i="14"/>
  <c r="D74" i="14"/>
  <c r="J73" i="14"/>
  <c r="E73" i="14"/>
  <c r="D73" i="14"/>
  <c r="J72" i="14"/>
  <c r="E72" i="14"/>
  <c r="D72" i="14"/>
  <c r="J71" i="14"/>
  <c r="E71" i="14"/>
  <c r="D71" i="14"/>
  <c r="J70" i="14"/>
  <c r="E70" i="14"/>
  <c r="D70" i="14"/>
  <c r="J69" i="14"/>
  <c r="E69" i="14"/>
  <c r="D69" i="14"/>
  <c r="J68" i="14"/>
  <c r="E68" i="14"/>
  <c r="D68" i="14"/>
  <c r="J67" i="14"/>
  <c r="E67" i="14"/>
  <c r="D67" i="14"/>
  <c r="J66" i="14"/>
  <c r="E66" i="14"/>
  <c r="D66" i="14"/>
  <c r="J65" i="14"/>
  <c r="E65" i="14"/>
  <c r="D65" i="14"/>
  <c r="J64" i="14"/>
  <c r="E64" i="14"/>
  <c r="D64" i="14"/>
  <c r="J63" i="14"/>
  <c r="E63" i="14"/>
  <c r="D63" i="14"/>
  <c r="J62" i="14"/>
  <c r="E62" i="14"/>
  <c r="D62" i="14"/>
  <c r="J61" i="14"/>
  <c r="E61" i="14"/>
  <c r="D61" i="14"/>
  <c r="J60" i="14"/>
  <c r="E60" i="14"/>
  <c r="D60" i="14"/>
  <c r="J59" i="14"/>
  <c r="E59" i="14"/>
  <c r="D59" i="14"/>
  <c r="J58" i="14"/>
  <c r="E58" i="14"/>
  <c r="D58" i="14"/>
  <c r="J57" i="14"/>
  <c r="E57" i="14"/>
  <c r="D57" i="14"/>
  <c r="J56" i="14"/>
  <c r="E56" i="14"/>
  <c r="D56" i="14"/>
  <c r="J55" i="14"/>
  <c r="E55" i="14"/>
  <c r="D55" i="14"/>
  <c r="J54" i="14"/>
  <c r="E54" i="14"/>
  <c r="D54" i="14"/>
  <c r="J53" i="14"/>
  <c r="E53" i="14"/>
  <c r="D53" i="14"/>
  <c r="J52" i="14"/>
  <c r="E52" i="14"/>
  <c r="D52" i="14"/>
  <c r="J51" i="14"/>
  <c r="E51" i="14"/>
  <c r="D51" i="14"/>
  <c r="J50" i="14"/>
  <c r="E50" i="14"/>
  <c r="D50" i="14"/>
  <c r="J49" i="14"/>
  <c r="E49" i="14"/>
  <c r="D49" i="14"/>
  <c r="J48" i="14"/>
  <c r="E48" i="14"/>
  <c r="D48" i="14"/>
  <c r="J47" i="14"/>
  <c r="E47" i="14"/>
  <c r="D47" i="14"/>
  <c r="J46" i="14"/>
  <c r="E46" i="14"/>
  <c r="D46" i="14"/>
  <c r="O45" i="14"/>
  <c r="J45" i="14"/>
  <c r="E45" i="14"/>
  <c r="D45" i="14"/>
  <c r="J44" i="14"/>
  <c r="E44" i="14"/>
  <c r="D44" i="14"/>
  <c r="J43" i="14"/>
  <c r="E43" i="14"/>
  <c r="D43" i="14"/>
  <c r="J42" i="14"/>
  <c r="E42" i="14"/>
  <c r="D42" i="14"/>
  <c r="J41" i="14"/>
  <c r="E41" i="14"/>
  <c r="D41" i="14"/>
  <c r="J40" i="14"/>
  <c r="E40" i="14"/>
  <c r="D40" i="14"/>
  <c r="J39" i="14"/>
  <c r="E39" i="14"/>
  <c r="D39" i="14"/>
  <c r="J38" i="14"/>
  <c r="E38" i="14"/>
  <c r="D38" i="14"/>
  <c r="J37" i="14"/>
  <c r="E37" i="14"/>
  <c r="D37" i="14"/>
  <c r="J36" i="14"/>
  <c r="E36" i="14"/>
  <c r="D36" i="14"/>
  <c r="J35" i="14"/>
  <c r="E35" i="14"/>
  <c r="D35" i="14"/>
  <c r="J34" i="14"/>
  <c r="E34" i="14"/>
  <c r="D34" i="14"/>
  <c r="J33" i="14"/>
  <c r="E33" i="14"/>
  <c r="D33" i="14"/>
  <c r="J32" i="14"/>
  <c r="E32" i="14"/>
  <c r="D32" i="14"/>
  <c r="J31" i="14"/>
  <c r="E31" i="14"/>
  <c r="D31" i="14"/>
  <c r="J30" i="14"/>
  <c r="E30" i="14"/>
  <c r="D30" i="14"/>
  <c r="J29" i="14"/>
  <c r="E29" i="14"/>
  <c r="D29" i="14"/>
  <c r="J28" i="14"/>
  <c r="E28" i="14"/>
  <c r="D28" i="14"/>
  <c r="J27" i="14"/>
  <c r="E27" i="14"/>
  <c r="D27" i="14"/>
  <c r="J26" i="14"/>
  <c r="E26" i="14"/>
  <c r="D26" i="14"/>
  <c r="J25" i="14"/>
  <c r="E25" i="14"/>
  <c r="D25" i="14"/>
  <c r="O24" i="14"/>
  <c r="J24" i="14"/>
  <c r="D24" i="14"/>
  <c r="E24" i="14" s="1"/>
  <c r="J23" i="14"/>
  <c r="E23" i="14"/>
  <c r="D23" i="14"/>
  <c r="O22" i="14"/>
  <c r="J22" i="14"/>
  <c r="D22" i="14"/>
  <c r="E22" i="14" s="1"/>
  <c r="J21" i="14"/>
  <c r="D21" i="14"/>
  <c r="E21" i="14" s="1"/>
  <c r="J20" i="14"/>
  <c r="D20" i="14"/>
  <c r="E20" i="14" s="1"/>
  <c r="J19" i="14"/>
  <c r="E19" i="14"/>
  <c r="D19" i="14"/>
  <c r="J18" i="14"/>
  <c r="E18" i="14"/>
  <c r="D18" i="14"/>
  <c r="O17" i="14"/>
  <c r="J17" i="14"/>
  <c r="E17" i="14"/>
  <c r="D17" i="14"/>
  <c r="AH16" i="14"/>
  <c r="AF16" i="14"/>
  <c r="AD16" i="14"/>
  <c r="O16" i="14"/>
  <c r="J16" i="14"/>
  <c r="E16" i="14"/>
  <c r="D16" i="14"/>
  <c r="J15" i="14"/>
  <c r="D15" i="14"/>
  <c r="E15" i="14" s="1"/>
  <c r="J14" i="14"/>
  <c r="E14" i="14"/>
  <c r="D14" i="14"/>
  <c r="J13" i="14"/>
  <c r="D13" i="14"/>
  <c r="E13" i="14" s="1"/>
  <c r="J12" i="14"/>
  <c r="E12" i="14"/>
  <c r="D12" i="14"/>
  <c r="J11" i="14"/>
  <c r="D11" i="14"/>
  <c r="E11" i="14" s="1"/>
  <c r="J10" i="14"/>
  <c r="D10" i="14"/>
  <c r="E10" i="14" s="1"/>
  <c r="J9" i="14"/>
  <c r="E9" i="14"/>
  <c r="D9" i="14"/>
  <c r="J8" i="14"/>
  <c r="E8" i="14"/>
  <c r="D8" i="14"/>
  <c r="J7" i="14"/>
  <c r="D7" i="14"/>
  <c r="E7" i="14" s="1"/>
  <c r="J6" i="14"/>
  <c r="E6" i="14"/>
  <c r="D6" i="14"/>
  <c r="J5" i="14"/>
  <c r="D5" i="14"/>
  <c r="E5" i="14" s="1"/>
  <c r="J4" i="14"/>
  <c r="E4" i="14"/>
  <c r="D4" i="14"/>
  <c r="J3" i="14"/>
  <c r="D3" i="14"/>
  <c r="E3" i="14" s="1"/>
  <c r="Y2" i="14"/>
  <c r="X2" i="14"/>
  <c r="W2" i="14"/>
  <c r="R2" i="14"/>
  <c r="R2" i="14" a="1"/>
  <c r="Q2" i="14"/>
  <c r="Q2" i="14" a="1"/>
  <c r="N2" i="14" a="1"/>
  <c r="K2" i="14" a="1"/>
  <c r="J2" i="14"/>
  <c r="H2" i="14"/>
  <c r="H2" i="14" a="1"/>
  <c r="G2" i="14"/>
  <c r="G2" i="14" a="1"/>
  <c r="D2" i="14"/>
  <c r="E2"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I34" i="11" s="1"/>
  <c r="E34" i="11"/>
  <c r="G33" i="11"/>
  <c r="I33" i="11" s="1"/>
  <c r="E33" i="11"/>
  <c r="G32" i="11"/>
  <c r="I32" i="11" s="1"/>
  <c r="E32" i="11"/>
  <c r="G31" i="11"/>
  <c r="E31" i="11"/>
  <c r="I31" i="11" s="1"/>
  <c r="P30" i="11"/>
  <c r="P29" i="11"/>
  <c r="G28" i="11"/>
  <c r="I28" i="11" s="1"/>
  <c r="E28" i="11"/>
  <c r="G27" i="11"/>
  <c r="I27" i="11" s="1"/>
  <c r="E27" i="11"/>
  <c r="G26" i="11"/>
  <c r="I26" i="11" s="1"/>
  <c r="E26" i="11"/>
  <c r="G25" i="11"/>
  <c r="E25" i="11"/>
  <c r="I25" i="11" s="1"/>
  <c r="G24" i="11"/>
  <c r="I24" i="11" s="1"/>
  <c r="E24" i="11"/>
  <c r="G23" i="11"/>
  <c r="I23" i="11" s="1"/>
  <c r="E23" i="11"/>
  <c r="G22" i="11"/>
  <c r="I22" i="11" s="1"/>
  <c r="E22" i="11"/>
  <c r="G21" i="11"/>
  <c r="E21" i="11"/>
  <c r="I21" i="11" s="1"/>
  <c r="P20" i="11"/>
  <c r="P19" i="11"/>
  <c r="G18" i="11"/>
  <c r="I18" i="11" s="1"/>
  <c r="E18" i="11"/>
  <c r="G17" i="11"/>
  <c r="I17" i="11" s="1"/>
  <c r="E17" i="11"/>
  <c r="G16" i="11"/>
  <c r="I16" i="11" s="1"/>
  <c r="E16" i="11"/>
  <c r="G15" i="11"/>
  <c r="E15" i="11"/>
  <c r="I15" i="11" s="1"/>
  <c r="G14" i="11"/>
  <c r="I14" i="11" s="1"/>
  <c r="E14" i="11"/>
  <c r="E51" i="11" s="1"/>
  <c r="N50" i="10"/>
  <c r="G17" i="10"/>
  <c r="I17" i="10" s="1"/>
  <c r="E17" i="10"/>
  <c r="G16" i="10"/>
  <c r="I16" i="10" s="1"/>
  <c r="E16" i="10"/>
  <c r="G15" i="10"/>
  <c r="E15" i="10"/>
  <c r="I15" i="10" s="1"/>
  <c r="G14" i="10"/>
  <c r="I14" i="10" s="1"/>
  <c r="E14" i="10"/>
  <c r="G13" i="10"/>
  <c r="G19" i="10" s="1"/>
  <c r="E13" i="10"/>
  <c r="E19"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F73" i="8"/>
  <c r="D73" i="8"/>
  <c r="C73" i="8"/>
  <c r="E73" i="8" s="1"/>
  <c r="B73" i="8"/>
  <c r="D72" i="8"/>
  <c r="F72" i="8" s="1"/>
  <c r="C72" i="8"/>
  <c r="E72" i="8" s="1"/>
  <c r="B72" i="8"/>
  <c r="E71" i="8"/>
  <c r="D71" i="8"/>
  <c r="F71" i="8" s="1"/>
  <c r="C71" i="8"/>
  <c r="B71" i="8"/>
  <c r="F70" i="8"/>
  <c r="E70" i="8"/>
  <c r="D70" i="8"/>
  <c r="C70" i="8"/>
  <c r="B70" i="8"/>
  <c r="F69" i="8"/>
  <c r="D69" i="8"/>
  <c r="C69" i="8"/>
  <c r="E69" i="8" s="1"/>
  <c r="B69" i="8"/>
  <c r="D68" i="8"/>
  <c r="F68" i="8" s="1"/>
  <c r="C68" i="8"/>
  <c r="E68" i="8" s="1"/>
  <c r="B68" i="8"/>
  <c r="E67" i="8"/>
  <c r="D67" i="8"/>
  <c r="F67" i="8" s="1"/>
  <c r="C67" i="8"/>
  <c r="B67" i="8"/>
  <c r="F66" i="8"/>
  <c r="E66" i="8"/>
  <c r="D66" i="8"/>
  <c r="C66" i="8"/>
  <c r="B66" i="8"/>
  <c r="F65" i="8"/>
  <c r="D65" i="8"/>
  <c r="C65" i="8"/>
  <c r="E65" i="8" s="1"/>
  <c r="B65" i="8"/>
  <c r="D64" i="8"/>
  <c r="F64" i="8" s="1"/>
  <c r="C64" i="8"/>
  <c r="E64" i="8" s="1"/>
  <c r="B64" i="8"/>
  <c r="E63" i="8"/>
  <c r="D63" i="8"/>
  <c r="F63" i="8" s="1"/>
  <c r="C63" i="8"/>
  <c r="B63" i="8"/>
  <c r="F62" i="8"/>
  <c r="E62" i="8"/>
  <c r="D62" i="8"/>
  <c r="C62" i="8"/>
  <c r="B62" i="8"/>
  <c r="F61" i="8"/>
  <c r="D61" i="8"/>
  <c r="C61" i="8"/>
  <c r="E61" i="8" s="1"/>
  <c r="B61" i="8"/>
  <c r="D60" i="8"/>
  <c r="F60" i="8" s="1"/>
  <c r="C60" i="8"/>
  <c r="E60" i="8" s="1"/>
  <c r="B60" i="8"/>
  <c r="E59" i="8"/>
  <c r="D59" i="8"/>
  <c r="F59" i="8" s="1"/>
  <c r="C59" i="8"/>
  <c r="B59" i="8"/>
  <c r="F58" i="8"/>
  <c r="E58" i="8"/>
  <c r="D58" i="8"/>
  <c r="C58" i="8"/>
  <c r="B58" i="8"/>
  <c r="F57" i="8"/>
  <c r="D57" i="8"/>
  <c r="C57" i="8"/>
  <c r="E57" i="8" s="1"/>
  <c r="B57" i="8"/>
  <c r="D56" i="8"/>
  <c r="F56" i="8" s="1"/>
  <c r="C56" i="8"/>
  <c r="E56" i="8" s="1"/>
  <c r="B56" i="8"/>
  <c r="E55" i="8"/>
  <c r="D55" i="8"/>
  <c r="F55" i="8" s="1"/>
  <c r="C55" i="8"/>
  <c r="B55" i="8"/>
  <c r="F54" i="8"/>
  <c r="E54" i="8"/>
  <c r="D54" i="8"/>
  <c r="C54" i="8"/>
  <c r="B54" i="8"/>
  <c r="F53" i="8"/>
  <c r="D53" i="8"/>
  <c r="C53" i="8"/>
  <c r="E53" i="8" s="1"/>
  <c r="B53" i="8"/>
  <c r="D52" i="8"/>
  <c r="F52" i="8" s="1"/>
  <c r="C52" i="8"/>
  <c r="E52" i="8" s="1"/>
  <c r="B52" i="8"/>
  <c r="E51" i="8"/>
  <c r="D51" i="8"/>
  <c r="F51" i="8" s="1"/>
  <c r="C51" i="8"/>
  <c r="B51" i="8"/>
  <c r="F50" i="8"/>
  <c r="E50" i="8"/>
  <c r="D50" i="8"/>
  <c r="C50" i="8"/>
  <c r="B50" i="8"/>
  <c r="F49" i="8"/>
  <c r="D49" i="8"/>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c r="AG798" i="6" a="1"/>
  <c r="AF798" i="6" a="1"/>
  <c r="AF798" i="6" s="1"/>
  <c r="AE798" i="6" a="1"/>
  <c r="AE798" i="6" s="1"/>
  <c r="AD798" i="6" a="1"/>
  <c r="AD798" i="6" s="1"/>
  <c r="AC798" i="6" a="1"/>
  <c r="AC798" i="6" s="1"/>
  <c r="AB798" i="6" a="1"/>
  <c r="AB798" i="6" s="1"/>
  <c r="AA798" i="6" a="1"/>
  <c r="AA798" i="6" s="1"/>
  <c r="Z798" i="6" a="1"/>
  <c r="Z798" i="6" s="1"/>
  <c r="Y798" i="6"/>
  <c r="Y798" i="6" a="1"/>
  <c r="X798" i="6" a="1"/>
  <c r="X798" i="6" s="1"/>
  <c r="W798" i="6" a="1"/>
  <c r="W798" i="6" s="1"/>
  <c r="V798" i="6" a="1"/>
  <c r="V798" i="6" s="1"/>
  <c r="U798" i="6" a="1"/>
  <c r="U798" i="6" s="1"/>
  <c r="T798" i="6" a="1"/>
  <c r="T798" i="6" s="1"/>
  <c r="S798" i="6"/>
  <c r="S798" i="6" a="1"/>
  <c r="R798" i="6" a="1"/>
  <c r="R798" i="6" s="1"/>
  <c r="Q798" i="6" a="1"/>
  <c r="Q798" i="6" s="1"/>
  <c r="P798" i="6" a="1"/>
  <c r="P798" i="6" s="1"/>
  <c r="O798" i="6" a="1"/>
  <c r="O798" i="6" s="1"/>
  <c r="N798" i="6" a="1"/>
  <c r="N798" i="6" s="1"/>
  <c r="M798" i="6" a="1"/>
  <c r="M798" i="6" s="1"/>
  <c r="L798" i="6" a="1"/>
  <c r="L798" i="6" s="1"/>
  <c r="K798" i="6"/>
  <c r="K798" i="6" a="1"/>
  <c r="AI797" i="6"/>
  <c r="AI797" i="6" a="1"/>
  <c r="AH797" i="6" a="1"/>
  <c r="AH797" i="6" s="1"/>
  <c r="AG797" i="6" a="1"/>
  <c r="AG797" i="6" s="1"/>
  <c r="AF797" i="6" a="1"/>
  <c r="AF797" i="6" s="1"/>
  <c r="AE797" i="6" a="1"/>
  <c r="AE797" i="6" s="1"/>
  <c r="AD797" i="6" a="1"/>
  <c r="AD797" i="6" s="1"/>
  <c r="AC797" i="6"/>
  <c r="AC797" i="6" a="1"/>
  <c r="AB797" i="6" a="1"/>
  <c r="AB797" i="6" s="1"/>
  <c r="AA797" i="6" a="1"/>
  <c r="AA797" i="6" s="1"/>
  <c r="Z797" i="6" a="1"/>
  <c r="Z797" i="6" s="1"/>
  <c r="Y797" i="6" a="1"/>
  <c r="Y797" i="6" s="1"/>
  <c r="X797" i="6" a="1"/>
  <c r="X797" i="6" s="1"/>
  <c r="W797" i="6"/>
  <c r="W797" i="6" a="1"/>
  <c r="V797" i="6" a="1"/>
  <c r="V797" i="6" s="1"/>
  <c r="U797" i="6" a="1"/>
  <c r="U797" i="6" s="1"/>
  <c r="T797" i="6" a="1"/>
  <c r="T797" i="6" s="1"/>
  <c r="S797" i="6"/>
  <c r="S797" i="6" a="1"/>
  <c r="R797" i="6" a="1"/>
  <c r="R797" i="6" s="1"/>
  <c r="Q797" i="6" a="1"/>
  <c r="Q797" i="6" s="1"/>
  <c r="P797" i="6" a="1"/>
  <c r="P797" i="6" s="1"/>
  <c r="O797" i="6" a="1"/>
  <c r="O797" i="6" s="1"/>
  <c r="N797" i="6" a="1"/>
  <c r="N797" i="6" s="1"/>
  <c r="M797" i="6"/>
  <c r="M797" i="6" a="1"/>
  <c r="L797" i="6" a="1"/>
  <c r="L797" i="6" s="1"/>
  <c r="K797" i="6" a="1"/>
  <c r="K797" i="6" s="1"/>
  <c r="AI796" i="6"/>
  <c r="AI796" i="6" a="1"/>
  <c r="AH796" i="6" a="1"/>
  <c r="AH796" i="6" s="1"/>
  <c r="AG796" i="6" a="1"/>
  <c r="AG796" i="6" s="1"/>
  <c r="AF796" i="6" a="1"/>
  <c r="AF796" i="6" s="1"/>
  <c r="AE796" i="6"/>
  <c r="AE796" i="6" a="1"/>
  <c r="AD796" i="6" a="1"/>
  <c r="AD796" i="6" s="1"/>
  <c r="AC796" i="6" a="1"/>
  <c r="AC796" i="6" s="1"/>
  <c r="AB796" i="6" a="1"/>
  <c r="AB796" i="6" s="1"/>
  <c r="AA796" i="6" a="1"/>
  <c r="AA796" i="6" s="1"/>
  <c r="Z796" i="6" a="1"/>
  <c r="Z796" i="6" s="1"/>
  <c r="Y796" i="6"/>
  <c r="Y796" i="6" a="1"/>
  <c r="X796" i="6" a="1"/>
  <c r="X796" i="6" s="1"/>
  <c r="W796" i="6" a="1"/>
  <c r="W796" i="6" s="1"/>
  <c r="V796" i="6" a="1"/>
  <c r="V796" i="6" s="1"/>
  <c r="U796" i="6" a="1"/>
  <c r="U796" i="6" s="1"/>
  <c r="T796" i="6" a="1"/>
  <c r="T796" i="6" s="1"/>
  <c r="S796" i="6"/>
  <c r="S796" i="6" a="1"/>
  <c r="R796" i="6" a="1"/>
  <c r="R796" i="6" s="1"/>
  <c r="Q796" i="6" a="1"/>
  <c r="Q796" i="6" s="1"/>
  <c r="P796" i="6" a="1"/>
  <c r="P796" i="6" s="1"/>
  <c r="O796" i="6" a="1"/>
  <c r="O796" i="6" s="1"/>
  <c r="N796" i="6" a="1"/>
  <c r="N796" i="6" s="1"/>
  <c r="M796" i="6" a="1"/>
  <c r="M796" i="6" s="1"/>
  <c r="L796" i="6" a="1"/>
  <c r="L796" i="6" s="1"/>
  <c r="K796" i="6"/>
  <c r="K796" i="6" a="1"/>
  <c r="AI795" i="6"/>
  <c r="AI795" i="6" a="1"/>
  <c r="AH795" i="6" a="1"/>
  <c r="AH795" i="6" s="1"/>
  <c r="AG795" i="6" a="1"/>
  <c r="AG795" i="6" s="1"/>
  <c r="AF795" i="6" a="1"/>
  <c r="AF795" i="6" s="1"/>
  <c r="AE795" i="6" a="1"/>
  <c r="AE795" i="6" s="1"/>
  <c r="AD795" i="6" a="1"/>
  <c r="AD795" i="6" s="1"/>
  <c r="AC795" i="6"/>
  <c r="AC795" i="6" a="1"/>
  <c r="AB795" i="6" a="1"/>
  <c r="AB795" i="6" s="1"/>
  <c r="AA795" i="6" a="1"/>
  <c r="AA795" i="6" s="1"/>
  <c r="Z795" i="6" a="1"/>
  <c r="Z795" i="6" s="1"/>
  <c r="Y795" i="6" a="1"/>
  <c r="Y795" i="6" s="1"/>
  <c r="X795" i="6" a="1"/>
  <c r="X795" i="6" s="1"/>
  <c r="W795" i="6" a="1"/>
  <c r="W795" i="6" s="1"/>
  <c r="V795" i="6" a="1"/>
  <c r="V795" i="6" s="1"/>
  <c r="U795" i="6"/>
  <c r="U795" i="6" a="1"/>
  <c r="T795" i="6" a="1"/>
  <c r="T795" i="6" s="1"/>
  <c r="S795" i="6" a="1"/>
  <c r="S795" i="6" s="1"/>
  <c r="R795" i="6" a="1"/>
  <c r="R795" i="6" s="1"/>
  <c r="Q795" i="6" a="1"/>
  <c r="Q795" i="6" s="1"/>
  <c r="P795" i="6" a="1"/>
  <c r="P795" i="6" s="1"/>
  <c r="O795" i="6"/>
  <c r="O795" i="6" a="1"/>
  <c r="N795" i="6" a="1"/>
  <c r="N795" i="6" s="1"/>
  <c r="M795" i="6" a="1"/>
  <c r="M795" i="6" s="1"/>
  <c r="L795" i="6" a="1"/>
  <c r="L795" i="6" s="1"/>
  <c r="K795" i="6"/>
  <c r="K795" i="6" a="1"/>
  <c r="AI794" i="6"/>
  <c r="AI794" i="6" a="1"/>
  <c r="AH794" i="6" a="1"/>
  <c r="AH794" i="6" s="1"/>
  <c r="AG794" i="6" a="1"/>
  <c r="AG794" i="6" s="1"/>
  <c r="AF794" i="6" a="1"/>
  <c r="AF794" i="6" s="1"/>
  <c r="AE794" i="6" a="1"/>
  <c r="AE794" i="6" s="1"/>
  <c r="AD794" i="6" a="1"/>
  <c r="AD794" i="6" s="1"/>
  <c r="AC794" i="6" a="1"/>
  <c r="AC794" i="6" s="1"/>
  <c r="AB794" i="6" a="1"/>
  <c r="AB794" i="6" s="1"/>
  <c r="AA794" i="6"/>
  <c r="AA794" i="6" a="1"/>
  <c r="Z794" i="6" a="1"/>
  <c r="Z794" i="6" s="1"/>
  <c r="Y794" i="6" a="1"/>
  <c r="Y794" i="6" s="1"/>
  <c r="X794" i="6" a="1"/>
  <c r="X794" i="6" s="1"/>
  <c r="W794" i="6"/>
  <c r="W794" i="6" a="1"/>
  <c r="V794" i="6" a="1"/>
  <c r="V794" i="6" s="1"/>
  <c r="U794" i="6" a="1"/>
  <c r="U794" i="6" s="1"/>
  <c r="T794" i="6" a="1"/>
  <c r="T794" i="6" s="1"/>
  <c r="S794" i="6" a="1"/>
  <c r="S794" i="6" s="1"/>
  <c r="R794" i="6" a="1"/>
  <c r="R794" i="6" s="1"/>
  <c r="Q794" i="6"/>
  <c r="Q794" i="6" a="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c r="AE793" i="6" a="1"/>
  <c r="AD793" i="6" a="1"/>
  <c r="AD793" i="6" s="1"/>
  <c r="AC793" i="6" a="1"/>
  <c r="AC793" i="6" s="1"/>
  <c r="AB793" i="6" a="1"/>
  <c r="AB793" i="6" s="1"/>
  <c r="AA793" i="6"/>
  <c r="AA793" i="6" a="1"/>
  <c r="Z793" i="6" a="1"/>
  <c r="Z793" i="6" s="1"/>
  <c r="Y793" i="6" a="1"/>
  <c r="Y793" i="6" s="1"/>
  <c r="X793" i="6" a="1"/>
  <c r="X793" i="6" s="1"/>
  <c r="W793" i="6" a="1"/>
  <c r="W793" i="6" s="1"/>
  <c r="V793" i="6" a="1"/>
  <c r="V793" i="6" s="1"/>
  <c r="U793" i="6"/>
  <c r="U793" i="6" a="1"/>
  <c r="T793" i="6" a="1"/>
  <c r="T793" i="6" s="1"/>
  <c r="S793" i="6" a="1"/>
  <c r="S793" i="6" s="1"/>
  <c r="R793" i="6" a="1"/>
  <c r="R793" i="6" s="1"/>
  <c r="Q793" i="6" a="1"/>
  <c r="Q793" i="6" s="1"/>
  <c r="P793" i="6" a="1"/>
  <c r="P793" i="6" s="1"/>
  <c r="O793" i="6"/>
  <c r="O793" i="6" a="1"/>
  <c r="N793" i="6" a="1"/>
  <c r="N793" i="6" s="1"/>
  <c r="M793" i="6" a="1"/>
  <c r="M793" i="6" s="1"/>
  <c r="L793" i="6" a="1"/>
  <c r="L793" i="6" s="1"/>
  <c r="K793" i="6" a="1"/>
  <c r="K793" i="6" s="1"/>
  <c r="AI792" i="6" a="1"/>
  <c r="AI792" i="6" s="1"/>
  <c r="AH792" i="6" a="1"/>
  <c r="AH792" i="6" s="1"/>
  <c r="AG792" i="6"/>
  <c r="AG792" i="6" a="1"/>
  <c r="AF792" i="6" a="1"/>
  <c r="AF792" i="6" s="1"/>
  <c r="AE792" i="6" a="1"/>
  <c r="AE792" i="6" s="1"/>
  <c r="AD792" i="6" a="1"/>
  <c r="AD792" i="6" s="1"/>
  <c r="AC792" i="6" a="1"/>
  <c r="AC792" i="6" s="1"/>
  <c r="AB792" i="6" a="1"/>
  <c r="AB792" i="6" s="1"/>
  <c r="AA792" i="6"/>
  <c r="AA792" i="6" a="1"/>
  <c r="Z792" i="6" a="1"/>
  <c r="Z792" i="6" s="1"/>
  <c r="Y792" i="6" a="1"/>
  <c r="Y792" i="6" s="1"/>
  <c r="X792" i="6" a="1"/>
  <c r="X792" i="6" s="1"/>
  <c r="W792" i="6"/>
  <c r="W792" i="6" a="1"/>
  <c r="V792" i="6" a="1"/>
  <c r="V792" i="6" s="1"/>
  <c r="U792" i="6" a="1"/>
  <c r="U792" i="6" s="1"/>
  <c r="T792" i="6" a="1"/>
  <c r="T792" i="6" s="1"/>
  <c r="S792" i="6" a="1"/>
  <c r="S792" i="6" s="1"/>
  <c r="R792" i="6" a="1"/>
  <c r="R792" i="6" s="1"/>
  <c r="Q792" i="6"/>
  <c r="Q792" i="6" a="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c r="AE791" i="6" a="1"/>
  <c r="AD791" i="6" a="1"/>
  <c r="AD791" i="6" s="1"/>
  <c r="AC791" i="6" a="1"/>
  <c r="AC791" i="6" s="1"/>
  <c r="AB791" i="6" a="1"/>
  <c r="AB791" i="6" s="1"/>
  <c r="AA791" i="6" a="1"/>
  <c r="AA791" i="6" s="1"/>
  <c r="Z791" i="6" a="1"/>
  <c r="Z791" i="6" s="1"/>
  <c r="Y791" i="6" a="1"/>
  <c r="Y791" i="6" s="1"/>
  <c r="X791" i="6" a="1"/>
  <c r="X791" i="6" s="1"/>
  <c r="W791" i="6"/>
  <c r="W791" i="6" a="1"/>
  <c r="V791" i="6" a="1"/>
  <c r="V791" i="6" s="1"/>
  <c r="U791" i="6" a="1"/>
  <c r="U791" i="6" s="1"/>
  <c r="T791" i="6" a="1"/>
  <c r="T791" i="6" s="1"/>
  <c r="S791" i="6"/>
  <c r="S791" i="6" a="1"/>
  <c r="R791" i="6" a="1"/>
  <c r="R791" i="6" s="1"/>
  <c r="Q791" i="6" a="1"/>
  <c r="Q791" i="6" s="1"/>
  <c r="P791" i="6" a="1"/>
  <c r="P791" i="6" s="1"/>
  <c r="O791" i="6" a="1"/>
  <c r="O791" i="6" s="1"/>
  <c r="N791" i="6" a="1"/>
  <c r="N791" i="6" s="1"/>
  <c r="M791" i="6"/>
  <c r="M791" i="6" a="1"/>
  <c r="L791" i="6" a="1"/>
  <c r="L791" i="6" s="1"/>
  <c r="K791" i="6" a="1"/>
  <c r="K791" i="6" s="1"/>
  <c r="AI790" i="6" a="1"/>
  <c r="AI790" i="6" s="1"/>
  <c r="AH790" i="6" a="1"/>
  <c r="AH790" i="6" s="1"/>
  <c r="AG790" i="6"/>
  <c r="AG790" i="6" a="1"/>
  <c r="AF790" i="6" a="1"/>
  <c r="AF790" i="6" s="1"/>
  <c r="AE790" i="6" a="1"/>
  <c r="AE790" i="6" s="1"/>
  <c r="AD790" i="6" a="1"/>
  <c r="AD790" i="6" s="1"/>
  <c r="AC790" i="6" a="1"/>
  <c r="AC790" i="6" s="1"/>
  <c r="AB790" i="6" a="1"/>
  <c r="AB790" i="6" s="1"/>
  <c r="AA790" i="6" a="1"/>
  <c r="AA790" i="6" s="1"/>
  <c r="Z790" i="6" a="1"/>
  <c r="Z790" i="6" s="1"/>
  <c r="Y790" i="6"/>
  <c r="Y790" i="6" a="1"/>
  <c r="X790" i="6" a="1"/>
  <c r="X790" i="6" s="1"/>
  <c r="W790" i="6" a="1"/>
  <c r="W790" i="6" s="1"/>
  <c r="V790" i="6" a="1"/>
  <c r="V790" i="6" s="1"/>
  <c r="U790" i="6" a="1"/>
  <c r="U790" i="6" s="1"/>
  <c r="T790" i="6" a="1"/>
  <c r="T790" i="6" s="1"/>
  <c r="S790" i="6"/>
  <c r="S790" i="6" a="1"/>
  <c r="R790" i="6" a="1"/>
  <c r="R790" i="6" s="1"/>
  <c r="Q790" i="6" a="1"/>
  <c r="Q790" i="6" s="1"/>
  <c r="P790" i="6" a="1"/>
  <c r="P790" i="6" s="1"/>
  <c r="O790" i="6"/>
  <c r="O790" i="6" a="1"/>
  <c r="N790" i="6" a="1"/>
  <c r="N790" i="6" s="1"/>
  <c r="M790" i="6" a="1"/>
  <c r="M790" i="6" s="1"/>
  <c r="L790" i="6" a="1"/>
  <c r="L790" i="6" s="1"/>
  <c r="K790" i="6" a="1"/>
  <c r="K790" i="6" s="1"/>
  <c r="AI789" i="6" a="1"/>
  <c r="AI789" i="6" s="1"/>
  <c r="AH789" i="6" a="1"/>
  <c r="AH789" i="6" s="1"/>
  <c r="AG789" i="6" a="1"/>
  <c r="AG789" i="6" s="1"/>
  <c r="AF789" i="6" a="1"/>
  <c r="AF789" i="6" s="1"/>
  <c r="AE789" i="6"/>
  <c r="AE789" i="6" a="1"/>
  <c r="AD789" i="6" a="1"/>
  <c r="AD789" i="6" s="1"/>
  <c r="AC789" i="6" a="1"/>
  <c r="AC789" i="6" s="1"/>
  <c r="AB789" i="6" a="1"/>
  <c r="AB789" i="6" s="1"/>
  <c r="AA789" i="6"/>
  <c r="AA789" i="6" a="1"/>
  <c r="Z789" i="6" a="1"/>
  <c r="Z789" i="6" s="1"/>
  <c r="Y789" i="6" a="1"/>
  <c r="Y789" i="6" s="1"/>
  <c r="X789" i="6" a="1"/>
  <c r="X789" i="6" s="1"/>
  <c r="W789" i="6" a="1"/>
  <c r="W789" i="6" s="1"/>
  <c r="V789" i="6" a="1"/>
  <c r="V789" i="6" s="1"/>
  <c r="U789" i="6"/>
  <c r="U789" i="6" a="1"/>
  <c r="T789" i="6" a="1"/>
  <c r="T789" i="6" s="1"/>
  <c r="S789" i="6" a="1"/>
  <c r="S789" i="6" s="1"/>
  <c r="R789" i="6" a="1"/>
  <c r="R789" i="6" s="1"/>
  <c r="Q789" i="6" a="1"/>
  <c r="Q789" i="6" s="1"/>
  <c r="P789" i="6" a="1"/>
  <c r="P789" i="6" s="1"/>
  <c r="O789" i="6"/>
  <c r="O789" i="6" a="1"/>
  <c r="N789" i="6" a="1"/>
  <c r="N789" i="6" s="1"/>
  <c r="M789" i="6" a="1"/>
  <c r="M789" i="6" s="1"/>
  <c r="L789" i="6" a="1"/>
  <c r="L789" i="6" s="1"/>
  <c r="K789" i="6" a="1"/>
  <c r="K789" i="6" s="1"/>
  <c r="AI788" i="6" a="1"/>
  <c r="AI788" i="6" s="1"/>
  <c r="AH788" i="6" a="1"/>
  <c r="AH788" i="6" s="1"/>
  <c r="AG788" i="6"/>
  <c r="AG788" i="6" a="1"/>
  <c r="AF788" i="6" a="1"/>
  <c r="AF788" i="6" s="1"/>
  <c r="AE788" i="6" a="1"/>
  <c r="AE788" i="6" s="1"/>
  <c r="AD788" i="6" a="1"/>
  <c r="AD788" i="6" s="1"/>
  <c r="AC788" i="6" a="1"/>
  <c r="AC788" i="6" s="1"/>
  <c r="AB788" i="6" a="1"/>
  <c r="AB788" i="6" s="1"/>
  <c r="AA788" i="6"/>
  <c r="AA788" i="6" a="1"/>
  <c r="Z788" i="6" a="1"/>
  <c r="Z788" i="6" s="1"/>
  <c r="Y788" i="6" a="1"/>
  <c r="Y788" i="6" s="1"/>
  <c r="X788" i="6" a="1"/>
  <c r="X788" i="6" s="1"/>
  <c r="W788" i="6"/>
  <c r="W788" i="6" a="1"/>
  <c r="V788" i="6" a="1"/>
  <c r="V788" i="6" s="1"/>
  <c r="U788" i="6" a="1"/>
  <c r="U788" i="6" s="1"/>
  <c r="T788" i="6" a="1"/>
  <c r="T788" i="6" s="1"/>
  <c r="S788" i="6" a="1"/>
  <c r="S788" i="6" s="1"/>
  <c r="R788" i="6" a="1"/>
  <c r="R788" i="6" s="1"/>
  <c r="Q788" i="6"/>
  <c r="Q788" i="6" a="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c r="AE787" i="6" a="1"/>
  <c r="AD787" i="6" a="1"/>
  <c r="AD787" i="6" s="1"/>
  <c r="AC787" i="6" a="1"/>
  <c r="AC787" i="6" s="1"/>
  <c r="AB787" i="6" a="1"/>
  <c r="AB787" i="6" s="1"/>
  <c r="AA787" i="6" a="1"/>
  <c r="AA787" i="6" s="1"/>
  <c r="Z787" i="6" a="1"/>
  <c r="Z787" i="6" s="1"/>
  <c r="Y787" i="6" a="1"/>
  <c r="Y787" i="6" s="1"/>
  <c r="X787" i="6" a="1"/>
  <c r="X787" i="6" s="1"/>
  <c r="W787" i="6"/>
  <c r="W787" i="6" a="1"/>
  <c r="V787" i="6" a="1"/>
  <c r="V787" i="6" s="1"/>
  <c r="U787" i="6" a="1"/>
  <c r="U787" i="6" s="1"/>
  <c r="T787" i="6" a="1"/>
  <c r="T787" i="6" s="1"/>
  <c r="S787" i="6" a="1"/>
  <c r="S787" i="6" s="1"/>
  <c r="R787" i="6" a="1"/>
  <c r="R787" i="6" s="1"/>
  <c r="Q787" i="6" a="1"/>
  <c r="Q787" i="6" s="1"/>
  <c r="P787" i="6" a="1"/>
  <c r="P787" i="6" s="1"/>
  <c r="O787" i="6"/>
  <c r="O787" i="6" a="1"/>
  <c r="N787" i="6" a="1"/>
  <c r="N787" i="6" s="1"/>
  <c r="M787" i="6" a="1"/>
  <c r="M787" i="6" s="1"/>
  <c r="L787" i="6" a="1"/>
  <c r="L787" i="6" s="1"/>
  <c r="K787" i="6"/>
  <c r="K787" i="6" a="1"/>
  <c r="AI786" i="6"/>
  <c r="AI786" i="6" a="1"/>
  <c r="AH786" i="6" a="1"/>
  <c r="AH786" i="6" s="1"/>
  <c r="AG786" i="6" a="1"/>
  <c r="AG786" i="6" s="1"/>
  <c r="AF786" i="6" a="1"/>
  <c r="AF786" i="6" s="1"/>
  <c r="AE786" i="6"/>
  <c r="AE786" i="6" a="1"/>
  <c r="AD786" i="6" a="1"/>
  <c r="AD786" i="6" s="1"/>
  <c r="AC786" i="6" a="1"/>
  <c r="AC786" i="6" s="1"/>
  <c r="AB786" i="6"/>
  <c r="AB786" i="6" a="1"/>
  <c r="AA786" i="6" a="1"/>
  <c r="AA786" i="6" s="1"/>
  <c r="Z786" i="6" a="1"/>
  <c r="Z786" i="6" s="1"/>
  <c r="Y786" i="6" a="1"/>
  <c r="Y786" i="6" s="1"/>
  <c r="X786" i="6" a="1"/>
  <c r="X786" i="6" s="1"/>
  <c r="W786" i="6" a="1"/>
  <c r="W786" i="6" s="1"/>
  <c r="V786" i="6"/>
  <c r="V786" i="6" a="1"/>
  <c r="U786" i="6" a="1"/>
  <c r="U786" i="6" s="1"/>
  <c r="T786" i="6" a="1"/>
  <c r="T786" i="6" s="1"/>
  <c r="S786" i="6" a="1"/>
  <c r="S786" i="6" s="1"/>
  <c r="R786" i="6" a="1"/>
  <c r="R786" i="6" s="1"/>
  <c r="Q786" i="6" a="1"/>
  <c r="Q786" i="6" s="1"/>
  <c r="P786" i="6"/>
  <c r="P786" i="6" a="1"/>
  <c r="O786" i="6" a="1"/>
  <c r="O786" i="6" s="1"/>
  <c r="N786" i="6" a="1"/>
  <c r="N786" i="6" s="1"/>
  <c r="M786" i="6" a="1"/>
  <c r="M786" i="6" s="1"/>
  <c r="L786" i="6"/>
  <c r="L786" i="6" a="1"/>
  <c r="K786" i="6" a="1"/>
  <c r="K786" i="6" s="1"/>
  <c r="AI785" i="6" a="1"/>
  <c r="AI785" i="6" s="1"/>
  <c r="AH785" i="6"/>
  <c r="AH785" i="6" a="1"/>
  <c r="AG785" i="6" a="1"/>
  <c r="AG785" i="6" s="1"/>
  <c r="AF785" i="6" a="1"/>
  <c r="AF785" i="6" s="1"/>
  <c r="AE785" i="6" a="1"/>
  <c r="AE785" i="6" s="1"/>
  <c r="AD785" i="6" a="1"/>
  <c r="AD785" i="6" s="1"/>
  <c r="AC785" i="6" a="1"/>
  <c r="AC785" i="6" s="1"/>
  <c r="AB785" i="6"/>
  <c r="AB785" i="6" a="1"/>
  <c r="AA785" i="6" a="1"/>
  <c r="AA785" i="6" s="1"/>
  <c r="Z785" i="6" a="1"/>
  <c r="Z785" i="6" s="1"/>
  <c r="Y785" i="6" a="1"/>
  <c r="Y785" i="6" s="1"/>
  <c r="X785" i="6"/>
  <c r="X785" i="6" a="1"/>
  <c r="W785" i="6" a="1"/>
  <c r="W785" i="6" s="1"/>
  <c r="V785" i="6" a="1"/>
  <c r="V785" i="6" s="1"/>
  <c r="U785" i="6" a="1"/>
  <c r="U785" i="6" s="1"/>
  <c r="T785" i="6" a="1"/>
  <c r="T785" i="6" s="1"/>
  <c r="S785" i="6" a="1"/>
  <c r="S785" i="6" s="1"/>
  <c r="R785" i="6"/>
  <c r="R785" i="6" a="1"/>
  <c r="Q785" i="6" a="1"/>
  <c r="Q785" i="6" s="1"/>
  <c r="P785" i="6" a="1"/>
  <c r="P785" i="6" s="1"/>
  <c r="O785" i="6" a="1"/>
  <c r="O785" i="6" s="1"/>
  <c r="N785" i="6" a="1"/>
  <c r="N785" i="6" s="1"/>
  <c r="M785" i="6" a="1"/>
  <c r="M785" i="6" s="1"/>
  <c r="L785" i="6"/>
  <c r="L785" i="6" a="1"/>
  <c r="K785" i="6" a="1"/>
  <c r="K785" i="6" s="1"/>
  <c r="AI784" i="6" a="1"/>
  <c r="AI784" i="6" s="1"/>
  <c r="AH784" i="6" a="1"/>
  <c r="AH784" i="6" s="1"/>
  <c r="AG784" i="6" a="1"/>
  <c r="AG784" i="6" s="1"/>
  <c r="AF784" i="6"/>
  <c r="AF784" i="6" a="1"/>
  <c r="AE784" i="6" a="1"/>
  <c r="AE784" i="6" s="1"/>
  <c r="AD784" i="6" a="1"/>
  <c r="AD784" i="6" s="1"/>
  <c r="AC784" i="6" a="1"/>
  <c r="AC784" i="6" s="1"/>
  <c r="AB784" i="6"/>
  <c r="AB784" i="6" a="1"/>
  <c r="AA784" i="6" a="1"/>
  <c r="AA784" i="6" s="1"/>
  <c r="Z784" i="6" a="1"/>
  <c r="Z784" i="6" s="1"/>
  <c r="Y784" i="6" a="1"/>
  <c r="Y784" i="6" s="1"/>
  <c r="X784" i="6" a="1"/>
  <c r="X784" i="6" s="1"/>
  <c r="W784" i="6" a="1"/>
  <c r="W784" i="6" s="1"/>
  <c r="V784" i="6"/>
  <c r="V784" i="6" a="1"/>
  <c r="U784" i="6" a="1"/>
  <c r="U784" i="6" s="1"/>
  <c r="T784" i="6" a="1"/>
  <c r="T784" i="6" s="1"/>
  <c r="S784" i="6" a="1"/>
  <c r="S784" i="6" s="1"/>
  <c r="R784" i="6" a="1"/>
  <c r="R784" i="6" s="1"/>
  <c r="Q784" i="6" a="1"/>
  <c r="Q784" i="6" s="1"/>
  <c r="P784" i="6"/>
  <c r="P784" i="6" a="1"/>
  <c r="O784" i="6" a="1"/>
  <c r="O784" i="6" s="1"/>
  <c r="N784" i="6" a="1"/>
  <c r="N784" i="6" s="1"/>
  <c r="M784" i="6" a="1"/>
  <c r="M784" i="6" s="1"/>
  <c r="L784" i="6"/>
  <c r="L784" i="6" a="1"/>
  <c r="K784" i="6"/>
  <c r="K784" i="6" a="1"/>
  <c r="AI783" i="6"/>
  <c r="AI783" i="6" a="1"/>
  <c r="AH783" i="6"/>
  <c r="AH783" i="6" a="1"/>
  <c r="AG783" i="6"/>
  <c r="AG783" i="6" a="1"/>
  <c r="AF783" i="6"/>
  <c r="AF783" i="6" a="1"/>
  <c r="AE783" i="6"/>
  <c r="AE783" i="6" a="1"/>
  <c r="AD783" i="6"/>
  <c r="AD783" i="6" a="1"/>
  <c r="AC783" i="6"/>
  <c r="AC783" i="6" a="1"/>
  <c r="AB783" i="6"/>
  <c r="AB783" i="6" a="1"/>
  <c r="AA783" i="6"/>
  <c r="AA783" i="6" a="1"/>
  <c r="Z783" i="6"/>
  <c r="Z783" i="6" a="1"/>
  <c r="Y783" i="6"/>
  <c r="Y783" i="6" a="1"/>
  <c r="X783" i="6"/>
  <c r="X783" i="6" a="1"/>
  <c r="W783" i="6"/>
  <c r="W783" i="6" a="1"/>
  <c r="V783" i="6" a="1"/>
  <c r="V783" i="6" s="1"/>
  <c r="U783" i="6" a="1"/>
  <c r="U783" i="6" s="1"/>
  <c r="T783" i="6" a="1"/>
  <c r="T783" i="6" s="1"/>
  <c r="S783" i="6"/>
  <c r="S783" i="6" a="1"/>
  <c r="R783" i="6" a="1"/>
  <c r="R783" i="6" s="1"/>
  <c r="Q783" i="6" a="1"/>
  <c r="Q783" i="6" s="1"/>
  <c r="P783" i="6" a="1"/>
  <c r="P783" i="6" s="1"/>
  <c r="O783" i="6"/>
  <c r="O783" i="6" a="1"/>
  <c r="N783" i="6" a="1"/>
  <c r="N783" i="6" s="1"/>
  <c r="M783" i="6" a="1"/>
  <c r="M783" i="6" s="1"/>
  <c r="L783" i="6" a="1"/>
  <c r="L783" i="6" s="1"/>
  <c r="K783" i="6"/>
  <c r="K783" i="6" a="1"/>
  <c r="AI782" i="6"/>
  <c r="AI782" i="6" a="1"/>
  <c r="AH782" i="6" a="1"/>
  <c r="AH782" i="6" s="1"/>
  <c r="AG782" i="6" a="1"/>
  <c r="AG782" i="6" s="1"/>
  <c r="AF782" i="6"/>
  <c r="AF782" i="6" a="1"/>
  <c r="AE782" i="6" a="1"/>
  <c r="AE782" i="6" s="1"/>
  <c r="AD782" i="6" a="1"/>
  <c r="AD782" i="6" s="1"/>
  <c r="AC782" i="6" a="1"/>
  <c r="AC782" i="6" s="1"/>
  <c r="AB782" i="6" a="1"/>
  <c r="AB782" i="6" s="1"/>
  <c r="AA782" i="6" a="1"/>
  <c r="AA782" i="6" s="1"/>
  <c r="Z782" i="6" a="1"/>
  <c r="Z782" i="6" s="1"/>
  <c r="Y782" i="6" a="1"/>
  <c r="Y782" i="6" s="1"/>
  <c r="X782" i="6"/>
  <c r="X782" i="6" a="1"/>
  <c r="W782" i="6" a="1"/>
  <c r="W782" i="6" s="1"/>
  <c r="V782" i="6" a="1"/>
  <c r="V782" i="6" s="1"/>
  <c r="U782" i="6" a="1"/>
  <c r="U782" i="6" s="1"/>
  <c r="T782" i="6" a="1"/>
  <c r="T782" i="6" s="1"/>
  <c r="S782" i="6" a="1"/>
  <c r="S782" i="6" s="1"/>
  <c r="R782" i="6" a="1"/>
  <c r="R782" i="6" s="1"/>
  <c r="Q782" i="6" a="1"/>
  <c r="Q782" i="6" s="1"/>
  <c r="P782" i="6"/>
  <c r="P782" i="6" a="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c r="AB781" i="6" a="1"/>
  <c r="AA781" i="6" a="1"/>
  <c r="AA781" i="6" s="1"/>
  <c r="Z781" i="6" a="1"/>
  <c r="Z781" i="6" s="1"/>
  <c r="Y781" i="6" a="1"/>
  <c r="Y781" i="6" s="1"/>
  <c r="X781" i="6" a="1"/>
  <c r="X781" i="6" s="1"/>
  <c r="W781" i="6" a="1"/>
  <c r="W781" i="6" s="1"/>
  <c r="V781" i="6" a="1"/>
  <c r="V781" i="6" s="1"/>
  <c r="U781" i="6" a="1"/>
  <c r="U781" i="6" s="1"/>
  <c r="T781" i="6"/>
  <c r="T781" i="6" a="1"/>
  <c r="S781" i="6" a="1"/>
  <c r="S781" i="6" s="1"/>
  <c r="R781" i="6" a="1"/>
  <c r="R781" i="6" s="1"/>
  <c r="Q781" i="6" a="1"/>
  <c r="Q781" i="6" s="1"/>
  <c r="P781" i="6" a="1"/>
  <c r="P781" i="6" s="1"/>
  <c r="O781" i="6" a="1"/>
  <c r="O781" i="6" s="1"/>
  <c r="N781" i="6" a="1"/>
  <c r="N781" i="6" s="1"/>
  <c r="M781" i="6" a="1"/>
  <c r="M781" i="6" s="1"/>
  <c r="L781" i="6"/>
  <c r="L781" i="6" a="1"/>
  <c r="K781" i="6" a="1"/>
  <c r="K781" i="6" s="1"/>
  <c r="AI780" i="6" a="1"/>
  <c r="AI780" i="6" s="1"/>
  <c r="AH780" i="6" a="1"/>
  <c r="AH780" i="6" s="1"/>
  <c r="AG780" i="6" a="1"/>
  <c r="AG780" i="6" s="1"/>
  <c r="AF780" i="6"/>
  <c r="AF780" i="6" a="1"/>
  <c r="AE780" i="6" a="1"/>
  <c r="AE780" i="6" s="1"/>
  <c r="AD780" i="6" a="1"/>
  <c r="AD780" i="6" s="1"/>
  <c r="AC780" i="6" a="1"/>
  <c r="AC780" i="6" s="1"/>
  <c r="AB780" i="6" a="1"/>
  <c r="AB780" i="6" s="1"/>
  <c r="AA780" i="6" a="1"/>
  <c r="AA780" i="6" s="1"/>
  <c r="Z780" i="6" a="1"/>
  <c r="Z780" i="6" s="1"/>
  <c r="Y780" i="6" a="1"/>
  <c r="Y780" i="6" s="1"/>
  <c r="X780" i="6"/>
  <c r="X780" i="6" a="1"/>
  <c r="W780" i="6" a="1"/>
  <c r="W780" i="6" s="1"/>
  <c r="V780" i="6" a="1"/>
  <c r="V780" i="6" s="1"/>
  <c r="U780" i="6" a="1"/>
  <c r="U780" i="6" s="1"/>
  <c r="T780" i="6" a="1"/>
  <c r="T780" i="6" s="1"/>
  <c r="S780" i="6" a="1"/>
  <c r="S780" i="6" s="1"/>
  <c r="R780" i="6" a="1"/>
  <c r="R780" i="6" s="1"/>
  <c r="Q780" i="6" a="1"/>
  <c r="Q780" i="6" s="1"/>
  <c r="P780" i="6"/>
  <c r="P780" i="6" a="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c r="AB779" i="6" a="1"/>
  <c r="AA779" i="6" a="1"/>
  <c r="AA779" i="6" s="1"/>
  <c r="Z779" i="6" a="1"/>
  <c r="Z779" i="6" s="1"/>
  <c r="Y779" i="6" a="1"/>
  <c r="Y779" i="6" s="1"/>
  <c r="X779" i="6" a="1"/>
  <c r="X779" i="6" s="1"/>
  <c r="W779" i="6" a="1"/>
  <c r="W779" i="6" s="1"/>
  <c r="V779" i="6" a="1"/>
  <c r="V779" i="6" s="1"/>
  <c r="U779" i="6" a="1"/>
  <c r="U779" i="6" s="1"/>
  <c r="T779" i="6"/>
  <c r="T779" i="6" a="1"/>
  <c r="S779" i="6" a="1"/>
  <c r="S779" i="6" s="1"/>
  <c r="R779" i="6" a="1"/>
  <c r="R779" i="6" s="1"/>
  <c r="Q779" i="6" a="1"/>
  <c r="Q779" i="6" s="1"/>
  <c r="P779" i="6" a="1"/>
  <c r="P779" i="6" s="1"/>
  <c r="O779" i="6" a="1"/>
  <c r="O779" i="6" s="1"/>
  <c r="N779" i="6" a="1"/>
  <c r="N779" i="6" s="1"/>
  <c r="M779" i="6" a="1"/>
  <c r="M779" i="6" s="1"/>
  <c r="L779" i="6"/>
  <c r="L779" i="6" a="1"/>
  <c r="K779" i="6" a="1"/>
  <c r="K779" i="6" s="1"/>
  <c r="AI778" i="6" a="1"/>
  <c r="AI778" i="6" s="1"/>
  <c r="AH778" i="6" a="1"/>
  <c r="AH778" i="6" s="1"/>
  <c r="AG778" i="6" a="1"/>
  <c r="AG778" i="6" s="1"/>
  <c r="AF778" i="6"/>
  <c r="AF778" i="6" a="1"/>
  <c r="AE778" i="6" a="1"/>
  <c r="AE778" i="6" s="1"/>
  <c r="AD778" i="6" a="1"/>
  <c r="AD778" i="6" s="1"/>
  <c r="AC778" i="6" a="1"/>
  <c r="AC778" i="6" s="1"/>
  <c r="AB778" i="6" a="1"/>
  <c r="AB778" i="6" s="1"/>
  <c r="AA778" i="6" a="1"/>
  <c r="AA778" i="6" s="1"/>
  <c r="Z778" i="6" a="1"/>
  <c r="Z778" i="6" s="1"/>
  <c r="Y778" i="6" a="1"/>
  <c r="Y778" i="6" s="1"/>
  <c r="X778" i="6"/>
  <c r="X778" i="6" a="1"/>
  <c r="W778" i="6" a="1"/>
  <c r="W778" i="6" s="1"/>
  <c r="V778" i="6" a="1"/>
  <c r="V778" i="6" s="1"/>
  <c r="U778" i="6" a="1"/>
  <c r="U778" i="6" s="1"/>
  <c r="T778" i="6" a="1"/>
  <c r="T778" i="6" s="1"/>
  <c r="S778" i="6" a="1"/>
  <c r="S778" i="6" s="1"/>
  <c r="R778" i="6" a="1"/>
  <c r="R778" i="6" s="1"/>
  <c r="Q778" i="6" a="1"/>
  <c r="Q778" i="6" s="1"/>
  <c r="P778" i="6"/>
  <c r="P778" i="6" a="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c r="AB777" i="6" a="1"/>
  <c r="AA777" i="6"/>
  <c r="AA777" i="6" a="1"/>
  <c r="Z777" i="6"/>
  <c r="Z777" i="6" a="1"/>
  <c r="Y777" i="6"/>
  <c r="Y777" i="6" a="1"/>
  <c r="X777" i="6"/>
  <c r="X777" i="6" a="1"/>
  <c r="W777" i="6"/>
  <c r="W777" i="6" a="1"/>
  <c r="V777" i="6"/>
  <c r="V777" i="6" a="1"/>
  <c r="U777" i="6"/>
  <c r="U777" i="6" a="1"/>
  <c r="T777" i="6"/>
  <c r="T777" i="6" a="1"/>
  <c r="S777" i="6"/>
  <c r="S777" i="6" a="1"/>
  <c r="R777" i="6"/>
  <c r="R777" i="6" a="1"/>
  <c r="Q777" i="6"/>
  <c r="Q777" i="6" a="1"/>
  <c r="P777" i="6"/>
  <c r="P777" i="6" a="1"/>
  <c r="O777" i="6"/>
  <c r="O777" i="6" a="1"/>
  <c r="N777" i="6"/>
  <c r="N777" i="6" a="1"/>
  <c r="M777" i="6"/>
  <c r="M777" i="6" a="1"/>
  <c r="L777" i="6"/>
  <c r="L777" i="6" a="1"/>
  <c r="K777" i="6"/>
  <c r="K777" i="6" a="1"/>
  <c r="AI776" i="6"/>
  <c r="AI776" i="6" a="1"/>
  <c r="AH776" i="6"/>
  <c r="AH776" i="6" a="1"/>
  <c r="AG776" i="6"/>
  <c r="AG776" i="6" a="1"/>
  <c r="AF776" i="6"/>
  <c r="AF776" i="6" a="1"/>
  <c r="AE776" i="6"/>
  <c r="AE776" i="6" a="1"/>
  <c r="AD776" i="6"/>
  <c r="AD776" i="6" a="1"/>
  <c r="AC776" i="6"/>
  <c r="AC776" i="6" a="1"/>
  <c r="AB776" i="6"/>
  <c r="AB776" i="6" a="1"/>
  <c r="AA776" i="6"/>
  <c r="AA776" i="6" a="1"/>
  <c r="Z776" i="6"/>
  <c r="Z776" i="6" a="1"/>
  <c r="Y776" i="6"/>
  <c r="Y776" i="6" a="1"/>
  <c r="X776" i="6"/>
  <c r="X776" i="6" a="1"/>
  <c r="W776" i="6"/>
  <c r="W776" i="6" a="1"/>
  <c r="V776" i="6"/>
  <c r="V776" i="6" a="1"/>
  <c r="U776" i="6"/>
  <c r="U776" i="6" a="1"/>
  <c r="T776" i="6"/>
  <c r="T776" i="6" a="1"/>
  <c r="S776" i="6"/>
  <c r="S776" i="6" a="1"/>
  <c r="R776" i="6"/>
  <c r="R776" i="6" a="1"/>
  <c r="Q776" i="6"/>
  <c r="Q776" i="6" a="1"/>
  <c r="P776" i="6"/>
  <c r="P776" i="6" a="1"/>
  <c r="O776" i="6"/>
  <c r="O776" i="6" a="1"/>
  <c r="N776" i="6"/>
  <c r="N776" i="6" a="1"/>
  <c r="M776" i="6"/>
  <c r="M776" i="6" a="1"/>
  <c r="L776" i="6"/>
  <c r="L776" i="6" a="1"/>
  <c r="K776" i="6"/>
  <c r="K776" i="6" a="1"/>
  <c r="AI775" i="6"/>
  <c r="AI775" i="6" a="1"/>
  <c r="AH775" i="6"/>
  <c r="AH775" i="6" a="1"/>
  <c r="AG775" i="6"/>
  <c r="AG775" i="6" a="1"/>
  <c r="AF775" i="6"/>
  <c r="AF775" i="6" a="1"/>
  <c r="AE775" i="6"/>
  <c r="AE775" i="6" a="1"/>
  <c r="AD775" i="6"/>
  <c r="AD775" i="6" a="1"/>
  <c r="AC775" i="6"/>
  <c r="AC775" i="6" a="1"/>
  <c r="AB775" i="6"/>
  <c r="AB775" i="6" a="1"/>
  <c r="AA775" i="6"/>
  <c r="AA775" i="6" a="1"/>
  <c r="Z775" i="6"/>
  <c r="Z775" i="6" a="1"/>
  <c r="Y775" i="6"/>
  <c r="Y775" i="6" a="1"/>
  <c r="X775" i="6"/>
  <c r="X775" i="6" a="1"/>
  <c r="W775" i="6"/>
  <c r="W775" i="6" a="1"/>
  <c r="V775" i="6"/>
  <c r="V775" i="6" a="1"/>
  <c r="U775" i="6"/>
  <c r="U775" i="6" a="1"/>
  <c r="T775" i="6"/>
  <c r="T775" i="6" a="1"/>
  <c r="S775" i="6"/>
  <c r="S775" i="6" a="1"/>
  <c r="R775" i="6"/>
  <c r="R775" i="6" a="1"/>
  <c r="Q775" i="6"/>
  <c r="Q775" i="6" a="1"/>
  <c r="P775" i="6"/>
  <c r="P775" i="6" a="1"/>
  <c r="O775" i="6"/>
  <c r="O775" i="6" a="1"/>
  <c r="N775" i="6"/>
  <c r="N775" i="6" a="1"/>
  <c r="M775" i="6"/>
  <c r="M775" i="6" a="1"/>
  <c r="L775" i="6"/>
  <c r="L775" i="6" a="1"/>
  <c r="K775" i="6"/>
  <c r="K775" i="6" a="1"/>
  <c r="AI774" i="6"/>
  <c r="AI774" i="6" a="1"/>
  <c r="AH774" i="6"/>
  <c r="AH774" i="6" a="1"/>
  <c r="AG774" i="6"/>
  <c r="AG774" i="6" a="1"/>
  <c r="AF774" i="6"/>
  <c r="AF774" i="6" a="1"/>
  <c r="AE774" i="6"/>
  <c r="AE774" i="6" a="1"/>
  <c r="AD774" i="6"/>
  <c r="AD774" i="6" a="1"/>
  <c r="AC774" i="6"/>
  <c r="AC774" i="6" a="1"/>
  <c r="AB774" i="6"/>
  <c r="AB774" i="6" a="1"/>
  <c r="AA774" i="6"/>
  <c r="AA774" i="6" a="1"/>
  <c r="Z774" i="6"/>
  <c r="Z774" i="6" a="1"/>
  <c r="Y774" i="6"/>
  <c r="Y774" i="6" a="1"/>
  <c r="X774" i="6"/>
  <c r="X774" i="6" a="1"/>
  <c r="W774" i="6"/>
  <c r="W774" i="6" a="1"/>
  <c r="V774" i="6"/>
  <c r="V774" i="6" a="1"/>
  <c r="U774" i="6"/>
  <c r="U774" i="6" a="1"/>
  <c r="T774" i="6"/>
  <c r="T774" i="6" a="1"/>
  <c r="S774" i="6"/>
  <c r="S774" i="6" a="1"/>
  <c r="R774" i="6"/>
  <c r="R774" i="6" a="1"/>
  <c r="Q774" i="6"/>
  <c r="Q774" i="6" a="1"/>
  <c r="P774" i="6"/>
  <c r="P774" i="6" a="1"/>
  <c r="O774" i="6"/>
  <c r="O774" i="6" a="1"/>
  <c r="N774" i="6"/>
  <c r="N774" i="6" a="1"/>
  <c r="M774" i="6"/>
  <c r="M774" i="6" a="1"/>
  <c r="L774" i="6"/>
  <c r="L774" i="6" a="1"/>
  <c r="K774" i="6"/>
  <c r="K774" i="6" a="1"/>
  <c r="AI773" i="6"/>
  <c r="AI773" i="6" a="1"/>
  <c r="AH773" i="6"/>
  <c r="AH773" i="6" a="1"/>
  <c r="AG773" i="6"/>
  <c r="AG773" i="6" a="1"/>
  <c r="AF773" i="6"/>
  <c r="AF773" i="6" a="1"/>
  <c r="AE773" i="6"/>
  <c r="AE773" i="6" a="1"/>
  <c r="AD773" i="6"/>
  <c r="AD773" i="6" a="1"/>
  <c r="AC773" i="6"/>
  <c r="AC773" i="6" a="1"/>
  <c r="AB773" i="6"/>
  <c r="AB773" i="6" a="1"/>
  <c r="AA773" i="6"/>
  <c r="AA773" i="6" a="1"/>
  <c r="Z773" i="6"/>
  <c r="Z773" i="6" a="1"/>
  <c r="Y773" i="6"/>
  <c r="Y773" i="6" a="1"/>
  <c r="X773" i="6"/>
  <c r="X773" i="6" a="1"/>
  <c r="W773" i="6"/>
  <c r="W773" i="6" a="1"/>
  <c r="V773" i="6"/>
  <c r="V773" i="6" a="1"/>
  <c r="U773" i="6" a="1"/>
  <c r="U773" i="6" s="1"/>
  <c r="T773" i="6" a="1"/>
  <c r="T773" i="6" s="1"/>
  <c r="S773" i="6" a="1"/>
  <c r="S773" i="6" s="1"/>
  <c r="R773" i="6"/>
  <c r="R773" i="6" a="1"/>
  <c r="Q773" i="6" a="1"/>
  <c r="Q773" i="6" s="1"/>
  <c r="P773" i="6" a="1"/>
  <c r="P773" i="6" s="1"/>
  <c r="O773" i="6" a="1"/>
  <c r="O773" i="6" s="1"/>
  <c r="N773" i="6"/>
  <c r="N773" i="6" a="1"/>
  <c r="M773" i="6" a="1"/>
  <c r="M773" i="6" s="1"/>
  <c r="L773" i="6" a="1"/>
  <c r="L773" i="6" s="1"/>
  <c r="K773" i="6" a="1"/>
  <c r="K773" i="6" s="1"/>
  <c r="AI772" i="6" a="1"/>
  <c r="AI772" i="6" s="1"/>
  <c r="AH772" i="6" a="1"/>
  <c r="AH772" i="6" s="1"/>
  <c r="AG772" i="6" a="1"/>
  <c r="AG772" i="6" s="1"/>
  <c r="AF772" i="6"/>
  <c r="AF772" i="6" a="1"/>
  <c r="AE772" i="6" a="1"/>
  <c r="AE772" i="6" s="1"/>
  <c r="AD772" i="6" a="1"/>
  <c r="AD772" i="6" s="1"/>
  <c r="AC772" i="6" a="1"/>
  <c r="AC772" i="6" s="1"/>
  <c r="AB772" i="6"/>
  <c r="AB772" i="6" a="1"/>
  <c r="AA772" i="6" a="1"/>
  <c r="AA772" i="6" s="1"/>
  <c r="Z772" i="6" a="1"/>
  <c r="Z772" i="6" s="1"/>
  <c r="Y772" i="6" a="1"/>
  <c r="Y772" i="6" s="1"/>
  <c r="X772" i="6"/>
  <c r="X772" i="6" a="1"/>
  <c r="W772" i="6" a="1"/>
  <c r="W772" i="6" s="1"/>
  <c r="V772" i="6" a="1"/>
  <c r="V772" i="6" s="1"/>
  <c r="U772" i="6" a="1"/>
  <c r="U772" i="6" s="1"/>
  <c r="T772" i="6"/>
  <c r="T772" i="6" a="1"/>
  <c r="S772" i="6" a="1"/>
  <c r="S772" i="6" s="1"/>
  <c r="R772" i="6" a="1"/>
  <c r="R772" i="6" s="1"/>
  <c r="Q772" i="6" a="1"/>
  <c r="Q772" i="6" s="1"/>
  <c r="P772" i="6"/>
  <c r="P772" i="6" a="1"/>
  <c r="O772" i="6" a="1"/>
  <c r="O772" i="6" s="1"/>
  <c r="N772" i="6" a="1"/>
  <c r="N772" i="6" s="1"/>
  <c r="M772" i="6" a="1"/>
  <c r="M772" i="6" s="1"/>
  <c r="L772" i="6"/>
  <c r="L772" i="6" a="1"/>
  <c r="K772" i="6" a="1"/>
  <c r="K772" i="6" s="1"/>
  <c r="AI771" i="6" a="1"/>
  <c r="AI771" i="6" s="1"/>
  <c r="AH771" i="6"/>
  <c r="AH771" i="6" a="1"/>
  <c r="AG771" i="6" a="1"/>
  <c r="AG771" i="6" s="1"/>
  <c r="AF771" i="6" a="1"/>
  <c r="AF771" i="6" s="1"/>
  <c r="AE771" i="6" a="1"/>
  <c r="AE771" i="6" s="1"/>
  <c r="AD771" i="6"/>
  <c r="AD771" i="6" a="1"/>
  <c r="AC771" i="6" a="1"/>
  <c r="AC771" i="6" s="1"/>
  <c r="AB771" i="6" a="1"/>
  <c r="AB771" i="6" s="1"/>
  <c r="AA771" i="6" a="1"/>
  <c r="AA771" i="6" s="1"/>
  <c r="Z771" i="6"/>
  <c r="Z771" i="6" a="1"/>
  <c r="Y771" i="6" a="1"/>
  <c r="Y771" i="6" s="1"/>
  <c r="X771" i="6" a="1"/>
  <c r="X771" i="6" s="1"/>
  <c r="W771" i="6" a="1"/>
  <c r="W771" i="6" s="1"/>
  <c r="V771" i="6"/>
  <c r="V771" i="6" a="1"/>
  <c r="U771" i="6" a="1"/>
  <c r="U771" i="6" s="1"/>
  <c r="T771" i="6" a="1"/>
  <c r="T771" i="6" s="1"/>
  <c r="S771" i="6" a="1"/>
  <c r="S771" i="6" s="1"/>
  <c r="R771" i="6"/>
  <c r="R771" i="6" a="1"/>
  <c r="Q771" i="6" a="1"/>
  <c r="Q771" i="6" s="1"/>
  <c r="P771" i="6" a="1"/>
  <c r="P771" i="6" s="1"/>
  <c r="O771" i="6" a="1"/>
  <c r="O771" i="6" s="1"/>
  <c r="N771" i="6"/>
  <c r="N771" i="6" a="1"/>
  <c r="M771" i="6" a="1"/>
  <c r="M771" i="6" s="1"/>
  <c r="L771" i="6" a="1"/>
  <c r="L771" i="6" s="1"/>
  <c r="K771" i="6" a="1"/>
  <c r="K771" i="6" s="1"/>
  <c r="AI770" i="6" a="1"/>
  <c r="AI770" i="6" s="1"/>
  <c r="AH770" i="6" a="1"/>
  <c r="AH770" i="6" s="1"/>
  <c r="AG770" i="6" a="1"/>
  <c r="AG770" i="6" s="1"/>
  <c r="AF770" i="6"/>
  <c r="AF770" i="6" a="1"/>
  <c r="AE770" i="6" a="1"/>
  <c r="AE770" i="6" s="1"/>
  <c r="AD770" i="6" a="1"/>
  <c r="AD770" i="6" s="1"/>
  <c r="AC770" i="6" a="1"/>
  <c r="AC770" i="6" s="1"/>
  <c r="AB770" i="6"/>
  <c r="AB770" i="6" a="1"/>
  <c r="AA770" i="6" a="1"/>
  <c r="AA770" i="6" s="1"/>
  <c r="Z770" i="6" a="1"/>
  <c r="Z770" i="6" s="1"/>
  <c r="Y770" i="6" a="1"/>
  <c r="Y770" i="6" s="1"/>
  <c r="X770" i="6"/>
  <c r="X770" i="6" a="1"/>
  <c r="W770" i="6" a="1"/>
  <c r="W770" i="6" s="1"/>
  <c r="V770" i="6" a="1"/>
  <c r="V770" i="6" s="1"/>
  <c r="U770" i="6" a="1"/>
  <c r="U770" i="6" s="1"/>
  <c r="T770" i="6"/>
  <c r="T770" i="6" a="1"/>
  <c r="S770" i="6" a="1"/>
  <c r="S770" i="6" s="1"/>
  <c r="R770" i="6" a="1"/>
  <c r="R770" i="6" s="1"/>
  <c r="Q770" i="6" a="1"/>
  <c r="Q770" i="6" s="1"/>
  <c r="P770" i="6"/>
  <c r="P770" i="6" a="1"/>
  <c r="O770" i="6" a="1"/>
  <c r="O770" i="6" s="1"/>
  <c r="N770" i="6" a="1"/>
  <c r="N770" i="6" s="1"/>
  <c r="M770" i="6" a="1"/>
  <c r="M770" i="6" s="1"/>
  <c r="L770" i="6"/>
  <c r="L770" i="6" a="1"/>
  <c r="K770" i="6" a="1"/>
  <c r="K770" i="6" s="1"/>
  <c r="AI769" i="6" a="1"/>
  <c r="AI769" i="6" s="1"/>
  <c r="AH769" i="6"/>
  <c r="AH769" i="6" a="1"/>
  <c r="AG769" i="6" a="1"/>
  <c r="AG769" i="6" s="1"/>
  <c r="AF769" i="6" a="1"/>
  <c r="AF769" i="6" s="1"/>
  <c r="AE769" i="6" a="1"/>
  <c r="AE769" i="6" s="1"/>
  <c r="AD769" i="6"/>
  <c r="AD769" i="6" a="1"/>
  <c r="AC769" i="6" a="1"/>
  <c r="AC769" i="6" s="1"/>
  <c r="AB769" i="6" a="1"/>
  <c r="AB769" i="6" s="1"/>
  <c r="AA769" i="6" a="1"/>
  <c r="AA769" i="6" s="1"/>
  <c r="Z769" i="6"/>
  <c r="Z769" i="6" a="1"/>
  <c r="Y769" i="6" a="1"/>
  <c r="Y769" i="6" s="1"/>
  <c r="X769" i="6" a="1"/>
  <c r="X769" i="6" s="1"/>
  <c r="W769" i="6" a="1"/>
  <c r="W769" i="6" s="1"/>
  <c r="V769" i="6"/>
  <c r="V769" i="6" a="1"/>
  <c r="U769" i="6" a="1"/>
  <c r="U769" i="6" s="1"/>
  <c r="T769" i="6" a="1"/>
  <c r="T769" i="6" s="1"/>
  <c r="S769" i="6" a="1"/>
  <c r="S769" i="6" s="1"/>
  <c r="R769" i="6"/>
  <c r="R769" i="6" a="1"/>
  <c r="Q769" i="6" a="1"/>
  <c r="Q769" i="6" s="1"/>
  <c r="P769" i="6" a="1"/>
  <c r="P769" i="6" s="1"/>
  <c r="O769" i="6" a="1"/>
  <c r="O769" i="6" s="1"/>
  <c r="N769" i="6"/>
  <c r="N769" i="6" a="1"/>
  <c r="M769" i="6" a="1"/>
  <c r="M769" i="6" s="1"/>
  <c r="L769" i="6" a="1"/>
  <c r="L769" i="6" s="1"/>
  <c r="K769" i="6" a="1"/>
  <c r="K769" i="6" s="1"/>
  <c r="AI768" i="6" a="1"/>
  <c r="AI768" i="6" s="1"/>
  <c r="AH768" i="6" a="1"/>
  <c r="AH768" i="6" s="1"/>
  <c r="AG768" i="6" a="1"/>
  <c r="AG768" i="6" s="1"/>
  <c r="AF768" i="6"/>
  <c r="AF768" i="6" a="1"/>
  <c r="AE768" i="6" a="1"/>
  <c r="AE768" i="6" s="1"/>
  <c r="AD768" i="6" a="1"/>
  <c r="AD768" i="6" s="1"/>
  <c r="AC768" i="6" a="1"/>
  <c r="AC768" i="6" s="1"/>
  <c r="AB768" i="6" a="1"/>
  <c r="AB768" i="6" s="1"/>
  <c r="AA768" i="6" a="1"/>
  <c r="AA768" i="6" s="1"/>
  <c r="Z768" i="6"/>
  <c r="Z768" i="6" a="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c r="O768" i="6" a="1"/>
  <c r="N768" i="6" a="1"/>
  <c r="N768" i="6" s="1"/>
  <c r="M768" i="6" a="1"/>
  <c r="M768" i="6" s="1"/>
  <c r="L768" i="6" a="1"/>
  <c r="L768" i="6" s="1"/>
  <c r="K768" i="6" a="1"/>
  <c r="K768" i="6" s="1"/>
  <c r="AI767" i="6" a="1"/>
  <c r="AI767" i="6" s="1"/>
  <c r="AH767" i="6" a="1"/>
  <c r="AH767" i="6" s="1"/>
  <c r="AG767" i="6"/>
  <c r="AG767" i="6" a="1"/>
  <c r="AF767" i="6" a="1"/>
  <c r="AF767" i="6" s="1"/>
  <c r="AE767" i="6" a="1"/>
  <c r="AE767" i="6" s="1"/>
  <c r="AD767" i="6" a="1"/>
  <c r="AD767" i="6" s="1"/>
  <c r="AC767" i="6" a="1"/>
  <c r="AC767" i="6" s="1"/>
  <c r="AB767" i="6" a="1"/>
  <c r="AB767" i="6" s="1"/>
  <c r="AA767" i="6"/>
  <c r="AA767" i="6" a="1"/>
  <c r="Z767" i="6" a="1"/>
  <c r="Z767" i="6" s="1"/>
  <c r="Y767" i="6" a="1"/>
  <c r="Y767" i="6" s="1"/>
  <c r="X767" i="6" a="1"/>
  <c r="X767" i="6" s="1"/>
  <c r="W767" i="6" a="1"/>
  <c r="W767" i="6" s="1"/>
  <c r="V767" i="6" a="1"/>
  <c r="V767" i="6" s="1"/>
  <c r="U767" i="6"/>
  <c r="U767" i="6" a="1"/>
  <c r="T767" i="6" a="1"/>
  <c r="T767" i="6" s="1"/>
  <c r="S767" i="6" a="1"/>
  <c r="S767" i="6" s="1"/>
  <c r="R767" i="6" a="1"/>
  <c r="R767" i="6" s="1"/>
  <c r="Q767" i="6"/>
  <c r="Q767" i="6" a="1"/>
  <c r="P767" i="6" a="1"/>
  <c r="P767" i="6" s="1"/>
  <c r="O767" i="6" a="1"/>
  <c r="O767" i="6" s="1"/>
  <c r="N767" i="6" a="1"/>
  <c r="N767" i="6" s="1"/>
  <c r="M767" i="6" a="1"/>
  <c r="M767" i="6" s="1"/>
  <c r="L767" i="6" a="1"/>
  <c r="L767" i="6" s="1"/>
  <c r="K767" i="6"/>
  <c r="K767" i="6" a="1"/>
  <c r="AI766" i="6" a="1"/>
  <c r="AI766" i="6" s="1"/>
  <c r="AH766" i="6" a="1"/>
  <c r="AH766" i="6" s="1"/>
  <c r="AG766" i="6"/>
  <c r="AG766" i="6" a="1"/>
  <c r="AF766" i="6" a="1"/>
  <c r="AF766" i="6" s="1"/>
  <c r="AE766" i="6" a="1"/>
  <c r="AE766" i="6" s="1"/>
  <c r="AD766" i="6" a="1"/>
  <c r="AD766" i="6" s="1"/>
  <c r="AC766" i="6"/>
  <c r="AC766" i="6" a="1"/>
  <c r="AB766" i="6" a="1"/>
  <c r="AB766" i="6" s="1"/>
  <c r="AA766" i="6" a="1"/>
  <c r="AA766" i="6" s="1"/>
  <c r="Z766" i="6" a="1"/>
  <c r="Z766" i="6" s="1"/>
  <c r="Y766" i="6" a="1"/>
  <c r="Y766" i="6" s="1"/>
  <c r="X766" i="6" a="1"/>
  <c r="X766" i="6" s="1"/>
  <c r="W766" i="6"/>
  <c r="W766" i="6" a="1"/>
  <c r="V766" i="6" a="1"/>
  <c r="V766" i="6" s="1"/>
  <c r="U766" i="6" a="1"/>
  <c r="U766" i="6" s="1"/>
  <c r="T766" i="6" a="1"/>
  <c r="T766" i="6" s="1"/>
  <c r="S766" i="6" a="1"/>
  <c r="S766" i="6" s="1"/>
  <c r="R766" i="6" a="1"/>
  <c r="R766" i="6" s="1"/>
  <c r="Q766" i="6"/>
  <c r="Q766" i="6" a="1"/>
  <c r="P766" i="6" a="1"/>
  <c r="P766" i="6" s="1"/>
  <c r="O766" i="6" a="1"/>
  <c r="O766" i="6" s="1"/>
  <c r="N766" i="6" a="1"/>
  <c r="N766" i="6" s="1"/>
  <c r="M766" i="6"/>
  <c r="M766" i="6" a="1"/>
  <c r="L766" i="6" a="1"/>
  <c r="L766" i="6" s="1"/>
  <c r="K766" i="6" a="1"/>
  <c r="K766" i="6" s="1"/>
  <c r="AI765" i="6"/>
  <c r="AI765" i="6" a="1"/>
  <c r="AH765" i="6" a="1"/>
  <c r="AH765" i="6" s="1"/>
  <c r="AG765" i="6" a="1"/>
  <c r="AG765" i="6" s="1"/>
  <c r="AF765" i="6" a="1"/>
  <c r="AF765" i="6" s="1"/>
  <c r="AE765" i="6" a="1"/>
  <c r="AE765" i="6" s="1"/>
  <c r="AD765" i="6" a="1"/>
  <c r="AD765" i="6" s="1"/>
  <c r="AC765" i="6"/>
  <c r="AC765" i="6" a="1"/>
  <c r="AB765" i="6" a="1"/>
  <c r="AB765" i="6" s="1"/>
  <c r="AA765" i="6" a="1"/>
  <c r="AA765" i="6" s="1"/>
  <c r="Z765" i="6" a="1"/>
  <c r="Z765" i="6" s="1"/>
  <c r="Y765" i="6"/>
  <c r="Y765" i="6" a="1"/>
  <c r="X765" i="6" a="1"/>
  <c r="X765" i="6" s="1"/>
  <c r="W765" i="6" a="1"/>
  <c r="W765" i="6" s="1"/>
  <c r="V765" i="6" a="1"/>
  <c r="V765" i="6" s="1"/>
  <c r="U765" i="6" a="1"/>
  <c r="U765" i="6" s="1"/>
  <c r="T765" i="6" a="1"/>
  <c r="T765" i="6" s="1"/>
  <c r="S765" i="6"/>
  <c r="S765" i="6" a="1"/>
  <c r="R765" i="6" a="1"/>
  <c r="R765" i="6" s="1"/>
  <c r="Q765" i="6" a="1"/>
  <c r="Q765" i="6" s="1"/>
  <c r="P765" i="6" a="1"/>
  <c r="P765" i="6" s="1"/>
  <c r="O765" i="6" a="1"/>
  <c r="O765" i="6" s="1"/>
  <c r="N765" i="6" a="1"/>
  <c r="N765" i="6" s="1"/>
  <c r="M765" i="6"/>
  <c r="M765" i="6" a="1"/>
  <c r="L765" i="6" a="1"/>
  <c r="L765" i="6" s="1"/>
  <c r="K765" i="6" a="1"/>
  <c r="K765" i="6" s="1"/>
  <c r="AI764" i="6" a="1"/>
  <c r="AI764" i="6" s="1"/>
  <c r="AH764" i="6" a="1"/>
  <c r="AH764" i="6" s="1"/>
  <c r="AG764" i="6" a="1"/>
  <c r="AG764" i="6" s="1"/>
  <c r="AF764" i="6" a="1"/>
  <c r="AF764" i="6" s="1"/>
  <c r="AE764" i="6"/>
  <c r="AE764" i="6" a="1"/>
  <c r="AD764" i="6" a="1"/>
  <c r="AD764" i="6" s="1"/>
  <c r="AC764" i="6" a="1"/>
  <c r="AC764" i="6" s="1"/>
  <c r="AB764" i="6" a="1"/>
  <c r="AB764" i="6" s="1"/>
  <c r="AA764" i="6" a="1"/>
  <c r="AA764" i="6" s="1"/>
  <c r="Z764" i="6" a="1"/>
  <c r="Z764" i="6" s="1"/>
  <c r="Y764" i="6"/>
  <c r="Y764" i="6" a="1"/>
  <c r="X764" i="6" a="1"/>
  <c r="X764" i="6" s="1"/>
  <c r="W764" i="6" a="1"/>
  <c r="W764" i="6" s="1"/>
  <c r="V764" i="6" a="1"/>
  <c r="V764" i="6" s="1"/>
  <c r="U764" i="6"/>
  <c r="U764" i="6" a="1"/>
  <c r="T764" i="6" a="1"/>
  <c r="T764" i="6" s="1"/>
  <c r="S764" i="6" a="1"/>
  <c r="S764" i="6" s="1"/>
  <c r="R764" i="6" a="1"/>
  <c r="R764" i="6" s="1"/>
  <c r="Q764" i="6" a="1"/>
  <c r="Q764" i="6" s="1"/>
  <c r="P764" i="6" a="1"/>
  <c r="P764" i="6" s="1"/>
  <c r="O764" i="6"/>
  <c r="O764" i="6" a="1"/>
  <c r="N764" i="6" a="1"/>
  <c r="N764" i="6" s="1"/>
  <c r="M764" i="6" a="1"/>
  <c r="M764" i="6" s="1"/>
  <c r="L764" i="6" a="1"/>
  <c r="L764" i="6" s="1"/>
  <c r="K764" i="6" a="1"/>
  <c r="K764" i="6" s="1"/>
  <c r="AI763" i="6" a="1"/>
  <c r="AI763" i="6" s="1"/>
  <c r="AH763" i="6" a="1"/>
  <c r="AH763" i="6" s="1"/>
  <c r="AG763" i="6"/>
  <c r="AG763" i="6" a="1"/>
  <c r="AF763" i="6" a="1"/>
  <c r="AF763" i="6" s="1"/>
  <c r="AE763" i="6" a="1"/>
  <c r="AE763" i="6" s="1"/>
  <c r="AD763" i="6" a="1"/>
  <c r="AD763" i="6" s="1"/>
  <c r="AC763" i="6" a="1"/>
  <c r="AC763" i="6" s="1"/>
  <c r="AB763" i="6" a="1"/>
  <c r="AB763" i="6" s="1"/>
  <c r="AA763" i="6"/>
  <c r="AA763" i="6" a="1"/>
  <c r="Z763" i="6" a="1"/>
  <c r="Z763" i="6" s="1"/>
  <c r="Y763" i="6" a="1"/>
  <c r="Y763" i="6" s="1"/>
  <c r="X763" i="6" a="1"/>
  <c r="X763" i="6" s="1"/>
  <c r="W763" i="6" a="1"/>
  <c r="W763" i="6" s="1"/>
  <c r="V763" i="6" a="1"/>
  <c r="V763" i="6" s="1"/>
  <c r="U763" i="6"/>
  <c r="U763" i="6" a="1"/>
  <c r="T763" i="6" a="1"/>
  <c r="T763" i="6" s="1"/>
  <c r="S763" i="6" a="1"/>
  <c r="S763" i="6" s="1"/>
  <c r="R763" i="6" a="1"/>
  <c r="R763" i="6" s="1"/>
  <c r="Q763" i="6"/>
  <c r="Q763" i="6" a="1"/>
  <c r="P763" i="6" a="1"/>
  <c r="P763" i="6" s="1"/>
  <c r="O763" i="6" a="1"/>
  <c r="O763" i="6" s="1"/>
  <c r="N763" i="6" a="1"/>
  <c r="N763" i="6" s="1"/>
  <c r="M763" i="6" a="1"/>
  <c r="M763" i="6" s="1"/>
  <c r="L763" i="6" a="1"/>
  <c r="L763" i="6" s="1"/>
  <c r="K763" i="6"/>
  <c r="K763" i="6" a="1"/>
  <c r="AI762" i="6" a="1"/>
  <c r="AI762" i="6" s="1"/>
  <c r="AH762" i="6" a="1"/>
  <c r="AH762" i="6" s="1"/>
  <c r="AG762" i="6"/>
  <c r="AG762" i="6" a="1"/>
  <c r="AF762" i="6" a="1"/>
  <c r="AF762" i="6" s="1"/>
  <c r="AE762" i="6" a="1"/>
  <c r="AE762" i="6" s="1"/>
  <c r="AD762" i="6" a="1"/>
  <c r="AD762" i="6" s="1"/>
  <c r="AC762" i="6"/>
  <c r="AC762" i="6" a="1"/>
  <c r="AB762" i="6" a="1"/>
  <c r="AB762" i="6" s="1"/>
  <c r="AA762" i="6" a="1"/>
  <c r="AA762" i="6" s="1"/>
  <c r="Z762" i="6" a="1"/>
  <c r="Z762" i="6" s="1"/>
  <c r="Y762" i="6" a="1"/>
  <c r="Y762" i="6" s="1"/>
  <c r="X762" i="6" a="1"/>
  <c r="X762" i="6" s="1"/>
  <c r="W762" i="6"/>
  <c r="W762" i="6" a="1"/>
  <c r="V762" i="6" a="1"/>
  <c r="V762" i="6" s="1"/>
  <c r="U762" i="6" a="1"/>
  <c r="U762" i="6" s="1"/>
  <c r="T762" i="6" a="1"/>
  <c r="T762" i="6" s="1"/>
  <c r="S762" i="6" a="1"/>
  <c r="S762" i="6" s="1"/>
  <c r="R762" i="6" a="1"/>
  <c r="R762" i="6" s="1"/>
  <c r="Q762" i="6"/>
  <c r="Q762" i="6" a="1"/>
  <c r="P762" i="6" a="1"/>
  <c r="P762" i="6" s="1"/>
  <c r="O762" i="6" a="1"/>
  <c r="O762" i="6" s="1"/>
  <c r="N762" i="6" a="1"/>
  <c r="N762" i="6" s="1"/>
  <c r="M762" i="6"/>
  <c r="M762" i="6" a="1"/>
  <c r="L762" i="6" a="1"/>
  <c r="L762" i="6" s="1"/>
  <c r="K762" i="6" a="1"/>
  <c r="K762" i="6" s="1"/>
  <c r="AI761" i="6"/>
  <c r="AI761" i="6" a="1"/>
  <c r="AH761" i="6" a="1"/>
  <c r="AH761" i="6" s="1"/>
  <c r="AG761" i="6" a="1"/>
  <c r="AG761" i="6" s="1"/>
  <c r="AF761" i="6" a="1"/>
  <c r="AF761" i="6" s="1"/>
  <c r="AE761" i="6" a="1"/>
  <c r="AE761" i="6" s="1"/>
  <c r="AD761" i="6" a="1"/>
  <c r="AD761" i="6" s="1"/>
  <c r="AC761" i="6"/>
  <c r="AC761" i="6" a="1"/>
  <c r="AB761" i="6" a="1"/>
  <c r="AB761" i="6" s="1"/>
  <c r="AA761" i="6" a="1"/>
  <c r="AA761" i="6" s="1"/>
  <c r="Z761" i="6" a="1"/>
  <c r="Z761" i="6" s="1"/>
  <c r="Y761" i="6"/>
  <c r="Y761" i="6" a="1"/>
  <c r="X761" i="6" a="1"/>
  <c r="X761" i="6" s="1"/>
  <c r="W761" i="6" a="1"/>
  <c r="W761" i="6" s="1"/>
  <c r="V761" i="6" a="1"/>
  <c r="V761" i="6" s="1"/>
  <c r="U761" i="6" a="1"/>
  <c r="U761" i="6" s="1"/>
  <c r="T761" i="6" a="1"/>
  <c r="T761" i="6" s="1"/>
  <c r="S761" i="6"/>
  <c r="S761" i="6" a="1"/>
  <c r="R761" i="6" a="1"/>
  <c r="R761" i="6" s="1"/>
  <c r="Q761" i="6" a="1"/>
  <c r="Q761" i="6" s="1"/>
  <c r="P761" i="6" a="1"/>
  <c r="P761" i="6" s="1"/>
  <c r="O761" i="6" a="1"/>
  <c r="O761" i="6" s="1"/>
  <c r="N761" i="6" a="1"/>
  <c r="N761" i="6" s="1"/>
  <c r="M761" i="6" a="1"/>
  <c r="M761" i="6" s="1"/>
  <c r="L761" i="6" a="1"/>
  <c r="L761" i="6" s="1"/>
  <c r="K761" i="6"/>
  <c r="K761" i="6" a="1"/>
  <c r="AI760" i="6" a="1"/>
  <c r="AI760" i="6" s="1"/>
  <c r="AH760" i="6" a="1"/>
  <c r="AH760" i="6" s="1"/>
  <c r="AG760" i="6" a="1"/>
  <c r="AG760" i="6" s="1"/>
  <c r="AF760" i="6" a="1"/>
  <c r="AF760" i="6" s="1"/>
  <c r="AE760" i="6"/>
  <c r="AE760" i="6" a="1"/>
  <c r="AD760" i="6" a="1"/>
  <c r="AD760" i="6" s="1"/>
  <c r="AC760" i="6" a="1"/>
  <c r="AC760" i="6" s="1"/>
  <c r="AB760" i="6" a="1"/>
  <c r="AB760" i="6" s="1"/>
  <c r="AA760" i="6" a="1"/>
  <c r="AA760" i="6" s="1"/>
  <c r="Z760" i="6" a="1"/>
  <c r="Z760" i="6" s="1"/>
  <c r="Y760" i="6" a="1"/>
  <c r="Y760" i="6" s="1"/>
  <c r="X760" i="6" a="1"/>
  <c r="X760" i="6" s="1"/>
  <c r="W760" i="6"/>
  <c r="W760" i="6" a="1"/>
  <c r="V760" i="6" a="1"/>
  <c r="V760" i="6" s="1"/>
  <c r="U760" i="6" a="1"/>
  <c r="U760" i="6" s="1"/>
  <c r="T760" i="6" a="1"/>
  <c r="T760" i="6" s="1"/>
  <c r="S760" i="6" a="1"/>
  <c r="S760" i="6" s="1"/>
  <c r="R760" i="6" a="1"/>
  <c r="R760" i="6" s="1"/>
  <c r="Q760" i="6" a="1"/>
  <c r="Q760" i="6" s="1"/>
  <c r="P760" i="6" a="1"/>
  <c r="P760" i="6" s="1"/>
  <c r="O760" i="6"/>
  <c r="O760" i="6" a="1"/>
  <c r="N760" i="6" a="1"/>
  <c r="N760" i="6" s="1"/>
  <c r="M760" i="6" a="1"/>
  <c r="M760" i="6" s="1"/>
  <c r="L760" i="6" a="1"/>
  <c r="L760" i="6" s="1"/>
  <c r="K760" i="6" a="1"/>
  <c r="K760" i="6" s="1"/>
  <c r="AI759" i="6" a="1"/>
  <c r="AI759" i="6" s="1"/>
  <c r="AH759" i="6" a="1"/>
  <c r="AH759" i="6" s="1"/>
  <c r="AG759" i="6"/>
  <c r="AG759" i="6" a="1"/>
  <c r="AF759" i="6" a="1"/>
  <c r="AF759" i="6" s="1"/>
  <c r="AE759" i="6" a="1"/>
  <c r="AE759" i="6" s="1"/>
  <c r="AD759" i="6" a="1"/>
  <c r="AD759" i="6" s="1"/>
  <c r="AC759" i="6" a="1"/>
  <c r="AC759" i="6" s="1"/>
  <c r="AB759" i="6" a="1"/>
  <c r="AB759" i="6" s="1"/>
  <c r="AA759" i="6" a="1"/>
  <c r="AA759" i="6" s="1"/>
  <c r="Z759" i="6" a="1"/>
  <c r="Z759" i="6" s="1"/>
  <c r="Y759" i="6"/>
  <c r="Y759" i="6" a="1"/>
  <c r="X759" i="6" a="1"/>
  <c r="X759" i="6" s="1"/>
  <c r="W759" i="6" a="1"/>
  <c r="W759" i="6" s="1"/>
  <c r="V759" i="6" a="1"/>
  <c r="V759" i="6" s="1"/>
  <c r="U759" i="6" a="1"/>
  <c r="U759" i="6" s="1"/>
  <c r="T759" i="6" a="1"/>
  <c r="T759" i="6" s="1"/>
  <c r="S759" i="6" a="1"/>
  <c r="S759" i="6" s="1"/>
  <c r="R759" i="6" a="1"/>
  <c r="R759" i="6" s="1"/>
  <c r="Q759" i="6"/>
  <c r="Q759" i="6" a="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c r="W758" i="6" a="1"/>
  <c r="V758" i="6" a="1"/>
  <c r="V758" i="6" s="1"/>
  <c r="U758" i="6" a="1"/>
  <c r="U758" i="6" s="1"/>
  <c r="T758" i="6" a="1"/>
  <c r="T758" i="6" s="1"/>
  <c r="S758" i="6" a="1"/>
  <c r="S758" i="6" s="1"/>
  <c r="R758" i="6" a="1"/>
  <c r="R758" i="6" s="1"/>
  <c r="Q758" i="6" a="1"/>
  <c r="Q758" i="6" s="1"/>
  <c r="P758" i="6" a="1"/>
  <c r="P758" i="6" s="1"/>
  <c r="O758" i="6"/>
  <c r="O758" i="6" a="1"/>
  <c r="N758" i="6" a="1"/>
  <c r="N758" i="6" s="1"/>
  <c r="M758" i="6" a="1"/>
  <c r="M758" i="6" s="1"/>
  <c r="L758" i="6" a="1"/>
  <c r="L758" i="6" s="1"/>
  <c r="K758" i="6" a="1"/>
  <c r="K758" i="6" s="1"/>
  <c r="AI757" i="6" a="1"/>
  <c r="AI757" i="6" s="1"/>
  <c r="AH757" i="6" a="1"/>
  <c r="AH757" i="6" s="1"/>
  <c r="AG757" i="6"/>
  <c r="AG757" i="6" a="1"/>
  <c r="AF757" i="6" a="1"/>
  <c r="AF757" i="6" s="1"/>
  <c r="AE757" i="6" a="1"/>
  <c r="AE757" i="6" s="1"/>
  <c r="AD757" i="6" a="1"/>
  <c r="AD757" i="6" s="1"/>
  <c r="AC757" i="6" a="1"/>
  <c r="AC757" i="6" s="1"/>
  <c r="AB757" i="6" a="1"/>
  <c r="AB757" i="6" s="1"/>
  <c r="AA757" i="6" a="1"/>
  <c r="AA757" i="6" s="1"/>
  <c r="Z757" i="6" a="1"/>
  <c r="Z757" i="6" s="1"/>
  <c r="Y757" i="6"/>
  <c r="Y757" i="6" a="1"/>
  <c r="X757" i="6" a="1"/>
  <c r="X757" i="6" s="1"/>
  <c r="W757" i="6" a="1"/>
  <c r="W757" i="6" s="1"/>
  <c r="V757" i="6" a="1"/>
  <c r="V757" i="6" s="1"/>
  <c r="U757" i="6" a="1"/>
  <c r="U757" i="6" s="1"/>
  <c r="T757" i="6" a="1"/>
  <c r="T757" i="6" s="1"/>
  <c r="S757" i="6" a="1"/>
  <c r="S757" i="6" s="1"/>
  <c r="R757" i="6" a="1"/>
  <c r="R757" i="6" s="1"/>
  <c r="Q757" i="6"/>
  <c r="Q757" i="6" a="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c r="AC756" i="6" a="1"/>
  <c r="AB756" i="6" a="1"/>
  <c r="AB756" i="6" s="1"/>
  <c r="AA756" i="6" a="1"/>
  <c r="AA756" i="6" s="1"/>
  <c r="Z756" i="6" a="1"/>
  <c r="Z756" i="6" s="1"/>
  <c r="Y756" i="6"/>
  <c r="Y756" i="6" a="1"/>
  <c r="X756" i="6" a="1"/>
  <c r="X756" i="6" s="1"/>
  <c r="W756" i="6" a="1"/>
  <c r="W756" i="6" s="1"/>
  <c r="V756" i="6" a="1"/>
  <c r="V756" i="6" s="1"/>
  <c r="U756" i="6"/>
  <c r="U756" i="6" a="1"/>
  <c r="T756" i="6" a="1"/>
  <c r="T756" i="6" s="1"/>
  <c r="S756" i="6" a="1"/>
  <c r="S756" i="6" s="1"/>
  <c r="R756" i="6" a="1"/>
  <c r="R756" i="6" s="1"/>
  <c r="Q756" i="6"/>
  <c r="Q756" i="6" a="1"/>
  <c r="P756" i="6" a="1"/>
  <c r="P756" i="6" s="1"/>
  <c r="O756" i="6" a="1"/>
  <c r="O756" i="6" s="1"/>
  <c r="N756" i="6" a="1"/>
  <c r="N756" i="6" s="1"/>
  <c r="M756" i="6"/>
  <c r="M756" i="6" a="1"/>
  <c r="L756" i="6" a="1"/>
  <c r="L756" i="6" s="1"/>
  <c r="K756" i="6" a="1"/>
  <c r="K756" i="6" s="1"/>
  <c r="AI755" i="6" a="1"/>
  <c r="AI755" i="6" s="1"/>
  <c r="AH755" i="6" a="1"/>
  <c r="AH755" i="6" s="1"/>
  <c r="AG755" i="6"/>
  <c r="AG755" i="6" a="1"/>
  <c r="AF755" i="6" a="1"/>
  <c r="AF755" i="6" s="1"/>
  <c r="AE755" i="6" a="1"/>
  <c r="AE755" i="6" s="1"/>
  <c r="AD755" i="6" a="1"/>
  <c r="AD755" i="6" s="1"/>
  <c r="AC755" i="6"/>
  <c r="AC755" i="6" a="1"/>
  <c r="AB755" i="6" a="1"/>
  <c r="AB755" i="6" s="1"/>
  <c r="AA755" i="6" a="1"/>
  <c r="AA755" i="6" s="1"/>
  <c r="Z755" i="6" a="1"/>
  <c r="Z755" i="6" s="1"/>
  <c r="Y755" i="6"/>
  <c r="Y755" i="6" a="1"/>
  <c r="X755" i="6" a="1"/>
  <c r="X755" i="6" s="1"/>
  <c r="W755" i="6" a="1"/>
  <c r="W755" i="6" s="1"/>
  <c r="V755" i="6" a="1"/>
  <c r="V755" i="6" s="1"/>
  <c r="U755" i="6"/>
  <c r="U755" i="6" a="1"/>
  <c r="T755" i="6" a="1"/>
  <c r="T755" i="6" s="1"/>
  <c r="S755" i="6" a="1"/>
  <c r="S755" i="6" s="1"/>
  <c r="R755" i="6" a="1"/>
  <c r="R755" i="6" s="1"/>
  <c r="Q755" i="6"/>
  <c r="Q755" i="6" a="1"/>
  <c r="P755" i="6" a="1"/>
  <c r="P755" i="6" s="1"/>
  <c r="O755" i="6" a="1"/>
  <c r="O755" i="6" s="1"/>
  <c r="N755" i="6" a="1"/>
  <c r="N755" i="6" s="1"/>
  <c r="M755" i="6"/>
  <c r="M755" i="6" a="1"/>
  <c r="L755" i="6" a="1"/>
  <c r="L755" i="6" s="1"/>
  <c r="K755" i="6" a="1"/>
  <c r="K755" i="6" s="1"/>
  <c r="AI754" i="6" a="1"/>
  <c r="AI754" i="6" s="1"/>
  <c r="AH754" i="6" a="1"/>
  <c r="AH754" i="6" s="1"/>
  <c r="AG754" i="6"/>
  <c r="AG754" i="6" a="1"/>
  <c r="AF754" i="6" a="1"/>
  <c r="AF754" i="6" s="1"/>
  <c r="AE754" i="6" a="1"/>
  <c r="AE754" i="6" s="1"/>
  <c r="AD754" i="6" a="1"/>
  <c r="AD754" i="6" s="1"/>
  <c r="AC754" i="6"/>
  <c r="AC754" i="6" a="1"/>
  <c r="AB754" i="6" a="1"/>
  <c r="AB754" i="6" s="1"/>
  <c r="AA754" i="6" a="1"/>
  <c r="AA754" i="6" s="1"/>
  <c r="Z754" i="6" a="1"/>
  <c r="Z754" i="6" s="1"/>
  <c r="Y754" i="6"/>
  <c r="Y754" i="6" a="1"/>
  <c r="X754" i="6" a="1"/>
  <c r="X754" i="6" s="1"/>
  <c r="W754" i="6" a="1"/>
  <c r="W754" i="6" s="1"/>
  <c r="V754" i="6" a="1"/>
  <c r="V754" i="6" s="1"/>
  <c r="U754" i="6"/>
  <c r="U754" i="6" a="1"/>
  <c r="T754" i="6" a="1"/>
  <c r="T754" i="6" s="1"/>
  <c r="S754" i="6" a="1"/>
  <c r="S754" i="6" s="1"/>
  <c r="R754" i="6" a="1"/>
  <c r="R754" i="6" s="1"/>
  <c r="Q754" i="6"/>
  <c r="Q754" i="6" a="1"/>
  <c r="P754" i="6" a="1"/>
  <c r="P754" i="6" s="1"/>
  <c r="O754" i="6" a="1"/>
  <c r="O754" i="6" s="1"/>
  <c r="N754" i="6" a="1"/>
  <c r="N754" i="6" s="1"/>
  <c r="M754" i="6"/>
  <c r="M754" i="6" a="1"/>
  <c r="L754" i="6" a="1"/>
  <c r="L754" i="6" s="1"/>
  <c r="K754" i="6" a="1"/>
  <c r="K754" i="6" s="1"/>
  <c r="AI753" i="6" a="1"/>
  <c r="AI753" i="6" s="1"/>
  <c r="AH753" i="6" a="1"/>
  <c r="AH753" i="6" s="1"/>
  <c r="AG753" i="6"/>
  <c r="AG753" i="6" a="1"/>
  <c r="AF753" i="6" a="1"/>
  <c r="AF753" i="6" s="1"/>
  <c r="AE753" i="6" a="1"/>
  <c r="AE753" i="6" s="1"/>
  <c r="AD753" i="6" a="1"/>
  <c r="AD753" i="6" s="1"/>
  <c r="AC753" i="6"/>
  <c r="AC753" i="6" a="1"/>
  <c r="AB753" i="6" a="1"/>
  <c r="AB753" i="6" s="1"/>
  <c r="AA753" i="6" a="1"/>
  <c r="AA753" i="6" s="1"/>
  <c r="Z753" i="6" a="1"/>
  <c r="Z753" i="6" s="1"/>
  <c r="Y753" i="6"/>
  <c r="Y753" i="6" a="1"/>
  <c r="X753" i="6" a="1"/>
  <c r="X753" i="6" s="1"/>
  <c r="W753" i="6" a="1"/>
  <c r="W753" i="6" s="1"/>
  <c r="V753" i="6" a="1"/>
  <c r="V753" i="6" s="1"/>
  <c r="U753" i="6"/>
  <c r="U753" i="6" a="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c r="AD746" i="6" a="1"/>
  <c r="AC746" i="6" a="1"/>
  <c r="AC746" i="6" s="1"/>
  <c r="AB746" i="6" a="1"/>
  <c r="AB746" i="6" s="1"/>
  <c r="AA746" i="6" a="1"/>
  <c r="AA746" i="6" s="1"/>
  <c r="Z746" i="6" a="1"/>
  <c r="Z746" i="6" s="1"/>
  <c r="Y746" i="6" a="1"/>
  <c r="Y746" i="6" s="1"/>
  <c r="X746" i="6" a="1"/>
  <c r="X746" i="6" s="1"/>
  <c r="W746" i="6" a="1"/>
  <c r="W746" i="6" s="1"/>
  <c r="V746" i="6"/>
  <c r="V746" i="6" a="1"/>
  <c r="U746" i="6" a="1"/>
  <c r="U746" i="6" s="1"/>
  <c r="T746" i="6" a="1"/>
  <c r="T746" i="6" s="1"/>
  <c r="S746" i="6" a="1"/>
  <c r="S746" i="6" s="1"/>
  <c r="R746" i="6" a="1"/>
  <c r="R746" i="6" s="1"/>
  <c r="Q746" i="6" a="1"/>
  <c r="Q746" i="6" s="1"/>
  <c r="P746" i="6"/>
  <c r="P746" i="6" a="1"/>
  <c r="O746" i="6" a="1"/>
  <c r="O746" i="6" s="1"/>
  <c r="N746" i="6" a="1"/>
  <c r="N746" i="6" s="1"/>
  <c r="M746" i="6" a="1"/>
  <c r="M746" i="6" s="1"/>
  <c r="L746" i="6" a="1"/>
  <c r="L746" i="6" s="1"/>
  <c r="K746" i="6" a="1"/>
  <c r="K746" i="6" s="1"/>
  <c r="AI745" i="6" a="1"/>
  <c r="AI745" i="6" s="1"/>
  <c r="AH745" i="6" a="1"/>
  <c r="AH745" i="6" s="1"/>
  <c r="AG745" i="6" a="1"/>
  <c r="AG745" i="6" s="1"/>
  <c r="AF745" i="6"/>
  <c r="AF745" i="6" a="1"/>
  <c r="AE745" i="6" a="1"/>
  <c r="AE745" i="6" s="1"/>
  <c r="AD745" i="6" a="1"/>
  <c r="AD745" i="6" s="1"/>
  <c r="AC745" i="6" a="1"/>
  <c r="AC745" i="6" s="1"/>
  <c r="AB745" i="6" a="1"/>
  <c r="AB745" i="6" s="1"/>
  <c r="AA745" i="6" a="1"/>
  <c r="AA745" i="6" s="1"/>
  <c r="Z745" i="6"/>
  <c r="Z745" i="6" a="1"/>
  <c r="Y745" i="6" a="1"/>
  <c r="Y745" i="6" s="1"/>
  <c r="X745" i="6" a="1"/>
  <c r="X745" i="6" s="1"/>
  <c r="W745" i="6" a="1"/>
  <c r="W745" i="6" s="1"/>
  <c r="V745" i="6" a="1"/>
  <c r="V745" i="6" s="1"/>
  <c r="U745" i="6" a="1"/>
  <c r="U745" i="6" s="1"/>
  <c r="T745" i="6" a="1"/>
  <c r="T745" i="6" s="1"/>
  <c r="S745" i="6" a="1"/>
  <c r="S745" i="6" s="1"/>
  <c r="R745" i="6"/>
  <c r="R745" i="6" a="1"/>
  <c r="Q745" i="6" a="1"/>
  <c r="Q745" i="6" s="1"/>
  <c r="P745" i="6" a="1"/>
  <c r="P745" i="6" s="1"/>
  <c r="O745" i="6" a="1"/>
  <c r="O745" i="6" s="1"/>
  <c r="N745" i="6" a="1"/>
  <c r="N745" i="6" s="1"/>
  <c r="M745" i="6" a="1"/>
  <c r="M745" i="6" s="1"/>
  <c r="L745" i="6"/>
  <c r="L745" i="6" a="1"/>
  <c r="K745" i="6" a="1"/>
  <c r="K745" i="6" s="1"/>
  <c r="AI744" i="6" a="1"/>
  <c r="AI744" i="6" s="1"/>
  <c r="AH744" i="6" a="1"/>
  <c r="AH744" i="6" s="1"/>
  <c r="AG744" i="6" a="1"/>
  <c r="AG744" i="6" s="1"/>
  <c r="AF744" i="6"/>
  <c r="AF744" i="6" a="1"/>
  <c r="AE744" i="6" a="1"/>
  <c r="AE744" i="6" s="1"/>
  <c r="AD744" i="6" a="1"/>
  <c r="AD744" i="6" s="1"/>
  <c r="AC744" i="6" a="1"/>
  <c r="AC744" i="6" s="1"/>
  <c r="AB744" i="6"/>
  <c r="AB744" i="6" a="1"/>
  <c r="AA744" i="6" a="1"/>
  <c r="AA744" i="6" s="1"/>
  <c r="Z744" i="6" a="1"/>
  <c r="Z744" i="6" s="1"/>
  <c r="Y744" i="6" a="1"/>
  <c r="Y744" i="6" s="1"/>
  <c r="X744" i="6" a="1"/>
  <c r="X744" i="6" s="1"/>
  <c r="W744" i="6" a="1"/>
  <c r="W744" i="6" s="1"/>
  <c r="V744" i="6"/>
  <c r="V744" i="6" a="1"/>
  <c r="U744" i="6" a="1"/>
  <c r="U744" i="6" s="1"/>
  <c r="T744" i="6" a="1"/>
  <c r="T744" i="6" s="1"/>
  <c r="S744" i="6" a="1"/>
  <c r="S744" i="6" s="1"/>
  <c r="R744" i="6" a="1"/>
  <c r="R744" i="6" s="1"/>
  <c r="Q744" i="6" a="1"/>
  <c r="Q744" i="6" s="1"/>
  <c r="P744" i="6" a="1"/>
  <c r="P744" i="6" s="1"/>
  <c r="O744" i="6" a="1"/>
  <c r="O744" i="6" s="1"/>
  <c r="N744" i="6"/>
  <c r="N744" i="6" a="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c r="AB743" i="6" a="1"/>
  <c r="AA743" i="6" a="1"/>
  <c r="AA743" i="6" s="1"/>
  <c r="Z743" i="6" a="1"/>
  <c r="Z743" i="6" s="1"/>
  <c r="Y743" i="6" a="1"/>
  <c r="Y743" i="6" s="1"/>
  <c r="X743" i="6" a="1"/>
  <c r="X743" i="6" s="1"/>
  <c r="W743" i="6" a="1"/>
  <c r="W743" i="6" s="1"/>
  <c r="V743" i="6" a="1"/>
  <c r="V743" i="6" s="1"/>
  <c r="U743" i="6" a="1"/>
  <c r="U743" i="6" s="1"/>
  <c r="T743" i="6"/>
  <c r="T743" i="6" a="1"/>
  <c r="S743" i="6" a="1"/>
  <c r="S743" i="6" s="1"/>
  <c r="R743" i="6" a="1"/>
  <c r="R743" i="6" s="1"/>
  <c r="Q743" i="6" a="1"/>
  <c r="Q743" i="6" s="1"/>
  <c r="P743" i="6" a="1"/>
  <c r="P743" i="6" s="1"/>
  <c r="O743" i="6" a="1"/>
  <c r="O743" i="6" s="1"/>
  <c r="N743" i="6" a="1"/>
  <c r="N743" i="6" s="1"/>
  <c r="M743" i="6" a="1"/>
  <c r="M743" i="6" s="1"/>
  <c r="L743" i="6"/>
  <c r="L743" i="6" a="1"/>
  <c r="K743" i="6" a="1"/>
  <c r="K743" i="6" s="1"/>
  <c r="AI742" i="6" a="1"/>
  <c r="AI742" i="6" s="1"/>
  <c r="AH742" i="6" a="1"/>
  <c r="AH742" i="6" s="1"/>
  <c r="AG742" i="6" a="1"/>
  <c r="AG742" i="6" s="1"/>
  <c r="AF742" i="6"/>
  <c r="AF742" i="6" a="1"/>
  <c r="AE742" i="6" a="1"/>
  <c r="AE742" i="6" s="1"/>
  <c r="AD742" i="6" a="1"/>
  <c r="AD742" i="6" s="1"/>
  <c r="AC742" i="6" a="1"/>
  <c r="AC742" i="6" s="1"/>
  <c r="AB742" i="6" a="1"/>
  <c r="AB742" i="6" s="1"/>
  <c r="AA742" i="6" a="1"/>
  <c r="AA742" i="6" s="1"/>
  <c r="Z742" i="6" a="1"/>
  <c r="Z742" i="6" s="1"/>
  <c r="Y742" i="6" a="1"/>
  <c r="Y742" i="6" s="1"/>
  <c r="X742" i="6"/>
  <c r="X742" i="6" a="1"/>
  <c r="W742" i="6" a="1"/>
  <c r="W742" i="6" s="1"/>
  <c r="V742" i="6" a="1"/>
  <c r="V742" i="6" s="1"/>
  <c r="U742" i="6" a="1"/>
  <c r="U742" i="6" s="1"/>
  <c r="T742" i="6" a="1"/>
  <c r="T742" i="6" s="1"/>
  <c r="S742" i="6" a="1"/>
  <c r="S742" i="6" s="1"/>
  <c r="R742" i="6" a="1"/>
  <c r="R742" i="6" s="1"/>
  <c r="Q742" i="6" a="1"/>
  <c r="Q742" i="6" s="1"/>
  <c r="P742" i="6"/>
  <c r="P742" i="6" a="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c r="AB741" i="6" a="1"/>
  <c r="AA741" i="6" a="1"/>
  <c r="AA741" i="6" s="1"/>
  <c r="Z741" i="6" a="1"/>
  <c r="Z741" i="6" s="1"/>
  <c r="Y741" i="6" a="1"/>
  <c r="Y741" i="6" s="1"/>
  <c r="X741" i="6" a="1"/>
  <c r="X741" i="6" s="1"/>
  <c r="W741" i="6" a="1"/>
  <c r="W741" i="6" s="1"/>
  <c r="V741" i="6" a="1"/>
  <c r="V741" i="6" s="1"/>
  <c r="U741" i="6" a="1"/>
  <c r="U741" i="6" s="1"/>
  <c r="T741" i="6"/>
  <c r="T741" i="6" a="1"/>
  <c r="S741" i="6" a="1"/>
  <c r="S741" i="6" s="1"/>
  <c r="R741" i="6" a="1"/>
  <c r="R741" i="6" s="1"/>
  <c r="Q741" i="6" a="1"/>
  <c r="Q741" i="6" s="1"/>
  <c r="P741" i="6" a="1"/>
  <c r="P741" i="6" s="1"/>
  <c r="O741" i="6" a="1"/>
  <c r="O741" i="6" s="1"/>
  <c r="N741" i="6" a="1"/>
  <c r="N741" i="6" s="1"/>
  <c r="M741" i="6" a="1"/>
  <c r="M741" i="6" s="1"/>
  <c r="L741" i="6"/>
  <c r="L741" i="6" a="1"/>
  <c r="K741" i="6" a="1"/>
  <c r="K741" i="6" s="1"/>
  <c r="AI740" i="6" a="1"/>
  <c r="AI740" i="6" s="1"/>
  <c r="AH740" i="6" a="1"/>
  <c r="AH740" i="6" s="1"/>
  <c r="AG740" i="6" a="1"/>
  <c r="AG740" i="6" s="1"/>
  <c r="AF740" i="6"/>
  <c r="AF740" i="6" a="1"/>
  <c r="AE740" i="6" a="1"/>
  <c r="AE740" i="6" s="1"/>
  <c r="AD740" i="6" a="1"/>
  <c r="AD740" i="6" s="1"/>
  <c r="AC740" i="6" a="1"/>
  <c r="AC740" i="6" s="1"/>
  <c r="AB740" i="6" a="1"/>
  <c r="AB740" i="6" s="1"/>
  <c r="AA740" i="6" a="1"/>
  <c r="AA740" i="6" s="1"/>
  <c r="Z740" i="6" a="1"/>
  <c r="Z740" i="6" s="1"/>
  <c r="Y740" i="6" a="1"/>
  <c r="Y740" i="6" s="1"/>
  <c r="X740" i="6"/>
  <c r="X740" i="6" a="1"/>
  <c r="W740" i="6" a="1"/>
  <c r="W740" i="6" s="1"/>
  <c r="V740" i="6" a="1"/>
  <c r="V740" i="6" s="1"/>
  <c r="U740" i="6" a="1"/>
  <c r="U740" i="6" s="1"/>
  <c r="T740" i="6" a="1"/>
  <c r="T740" i="6" s="1"/>
  <c r="S740" i="6" a="1"/>
  <c r="S740" i="6" s="1"/>
  <c r="R740" i="6" a="1"/>
  <c r="R740" i="6" s="1"/>
  <c r="Q740" i="6" a="1"/>
  <c r="Q740" i="6" s="1"/>
  <c r="P740" i="6"/>
  <c r="P740" i="6" a="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c r="AB739" i="6" a="1"/>
  <c r="AA739" i="6" a="1"/>
  <c r="AA739" i="6" s="1"/>
  <c r="Z739" i="6" a="1"/>
  <c r="Z739" i="6" s="1"/>
  <c r="Y739" i="6" a="1"/>
  <c r="Y739" i="6" s="1"/>
  <c r="X739" i="6" a="1"/>
  <c r="X739" i="6" s="1"/>
  <c r="W739" i="6" a="1"/>
  <c r="W739" i="6" s="1"/>
  <c r="V739" i="6" a="1"/>
  <c r="V739" i="6" s="1"/>
  <c r="U739" i="6" a="1"/>
  <c r="U739" i="6" s="1"/>
  <c r="T739" i="6"/>
  <c r="T739" i="6" a="1"/>
  <c r="S739" i="6" a="1"/>
  <c r="S739" i="6" s="1"/>
  <c r="R739" i="6" a="1"/>
  <c r="R739" i="6" s="1"/>
  <c r="Q739" i="6" a="1"/>
  <c r="Q739" i="6" s="1"/>
  <c r="P739" i="6" a="1"/>
  <c r="P739" i="6" s="1"/>
  <c r="O739" i="6" a="1"/>
  <c r="O739" i="6" s="1"/>
  <c r="N739" i="6" a="1"/>
  <c r="N739" i="6" s="1"/>
  <c r="M739" i="6" a="1"/>
  <c r="M739" i="6" s="1"/>
  <c r="L739" i="6"/>
  <c r="L739" i="6" a="1"/>
  <c r="K739" i="6" a="1"/>
  <c r="K739" i="6" s="1"/>
  <c r="AI738" i="6" a="1"/>
  <c r="AI738" i="6" s="1"/>
  <c r="AH738" i="6" a="1"/>
  <c r="AH738" i="6" s="1"/>
  <c r="AG738" i="6" a="1"/>
  <c r="AG738" i="6" s="1"/>
  <c r="AF738" i="6"/>
  <c r="AF738" i="6" a="1"/>
  <c r="AE738" i="6" a="1"/>
  <c r="AE738" i="6" s="1"/>
  <c r="AD738" i="6" a="1"/>
  <c r="AD738" i="6" s="1"/>
  <c r="AC738" i="6" a="1"/>
  <c r="AC738" i="6" s="1"/>
  <c r="AB738" i="6"/>
  <c r="AB738" i="6" a="1"/>
  <c r="AA738" i="6" a="1"/>
  <c r="AA738" i="6" s="1"/>
  <c r="Z738" i="6" a="1"/>
  <c r="Z738" i="6" s="1"/>
  <c r="Y738" i="6" a="1"/>
  <c r="Y738" i="6" s="1"/>
  <c r="X738" i="6" a="1"/>
  <c r="X738" i="6" s="1"/>
  <c r="W738" i="6" a="1"/>
  <c r="W738" i="6" s="1"/>
  <c r="V738" i="6"/>
  <c r="V738" i="6" a="1"/>
  <c r="U738" i="6" a="1"/>
  <c r="U738" i="6" s="1"/>
  <c r="T738" i="6" a="1"/>
  <c r="T738" i="6" s="1"/>
  <c r="S738" i="6" a="1"/>
  <c r="S738" i="6" s="1"/>
  <c r="R738" i="6" a="1"/>
  <c r="R738" i="6" s="1"/>
  <c r="Q738" i="6" a="1"/>
  <c r="Q738" i="6" s="1"/>
  <c r="P738" i="6"/>
  <c r="P738" i="6" a="1"/>
  <c r="O738" i="6" a="1"/>
  <c r="O738" i="6" s="1"/>
  <c r="N738" i="6" a="1"/>
  <c r="N738" i="6" s="1"/>
  <c r="M738" i="6" a="1"/>
  <c r="M738" i="6" s="1"/>
  <c r="L738" i="6" a="1"/>
  <c r="L738" i="6" s="1"/>
  <c r="K738" i="6" a="1"/>
  <c r="K738" i="6" s="1"/>
  <c r="AI737" i="6" a="1"/>
  <c r="AI737" i="6" s="1"/>
  <c r="AH737" i="6" a="1"/>
  <c r="AH737" i="6" s="1"/>
  <c r="AG737" i="6" a="1"/>
  <c r="AG737" i="6" s="1"/>
  <c r="AF737" i="6"/>
  <c r="AF737" i="6" a="1"/>
  <c r="AE737" i="6" a="1"/>
  <c r="AE737" i="6" s="1"/>
  <c r="AD737" i="6" a="1"/>
  <c r="AD737" i="6" s="1"/>
  <c r="AC737" i="6" a="1"/>
  <c r="AC737" i="6" s="1"/>
  <c r="AB737" i="6" a="1"/>
  <c r="AB737" i="6" s="1"/>
  <c r="AA737" i="6" a="1"/>
  <c r="AA737" i="6" s="1"/>
  <c r="Z737" i="6"/>
  <c r="Z737" i="6" a="1"/>
  <c r="Y737" i="6" a="1"/>
  <c r="Y737" i="6" s="1"/>
  <c r="X737" i="6" a="1"/>
  <c r="X737" i="6" s="1"/>
  <c r="W737" i="6" a="1"/>
  <c r="W737" i="6" s="1"/>
  <c r="V737" i="6" a="1"/>
  <c r="V737" i="6" s="1"/>
  <c r="U737" i="6" a="1"/>
  <c r="U737" i="6" s="1"/>
  <c r="T737" i="6" a="1"/>
  <c r="T737" i="6" s="1"/>
  <c r="S737" i="6" a="1"/>
  <c r="S737" i="6" s="1"/>
  <c r="R737" i="6"/>
  <c r="R737" i="6" a="1"/>
  <c r="Q737" i="6" a="1"/>
  <c r="Q737" i="6" s="1"/>
  <c r="P737" i="6" a="1"/>
  <c r="P737" i="6" s="1"/>
  <c r="O737" i="6" a="1"/>
  <c r="O737" i="6" s="1"/>
  <c r="N737" i="6" a="1"/>
  <c r="N737" i="6" s="1"/>
  <c r="M737" i="6" a="1"/>
  <c r="M737" i="6" s="1"/>
  <c r="L737" i="6"/>
  <c r="L737" i="6" a="1"/>
  <c r="K737" i="6" a="1"/>
  <c r="K737" i="6" s="1"/>
  <c r="AI736" i="6" a="1"/>
  <c r="AI736" i="6" s="1"/>
  <c r="AH736" i="6" a="1"/>
  <c r="AH736" i="6" s="1"/>
  <c r="AG736" i="6" a="1"/>
  <c r="AG736" i="6" s="1"/>
  <c r="AF736" i="6"/>
  <c r="AF736" i="6" a="1"/>
  <c r="AE736" i="6" a="1"/>
  <c r="AE736" i="6" s="1"/>
  <c r="AD736" i="6" a="1"/>
  <c r="AD736" i="6" s="1"/>
  <c r="AC736" i="6" a="1"/>
  <c r="AC736" i="6" s="1"/>
  <c r="AB736" i="6"/>
  <c r="AB736" i="6" a="1"/>
  <c r="AA736" i="6" a="1"/>
  <c r="AA736" i="6" s="1"/>
  <c r="Z736" i="6" a="1"/>
  <c r="Z736" i="6" s="1"/>
  <c r="Y736" i="6" a="1"/>
  <c r="Y736" i="6" s="1"/>
  <c r="X736" i="6" a="1"/>
  <c r="X736" i="6" s="1"/>
  <c r="W736" i="6" a="1"/>
  <c r="W736" i="6" s="1"/>
  <c r="V736" i="6"/>
  <c r="V736" i="6" a="1"/>
  <c r="U736" i="6" a="1"/>
  <c r="U736" i="6" s="1"/>
  <c r="T736" i="6" a="1"/>
  <c r="T736" i="6" s="1"/>
  <c r="S736" i="6" a="1"/>
  <c r="S736" i="6" s="1"/>
  <c r="R736" i="6" a="1"/>
  <c r="R736" i="6" s="1"/>
  <c r="Q736" i="6" a="1"/>
  <c r="Q736" i="6" s="1"/>
  <c r="P736" i="6" a="1"/>
  <c r="P736" i="6" s="1"/>
  <c r="O736" i="6" a="1"/>
  <c r="O736" i="6" s="1"/>
  <c r="N736" i="6"/>
  <c r="N736" i="6" a="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c r="AB735" i="6" a="1"/>
  <c r="AA735" i="6" a="1"/>
  <c r="AA735" i="6" s="1"/>
  <c r="Z735" i="6" a="1"/>
  <c r="Z735" i="6" s="1"/>
  <c r="Y735" i="6" a="1"/>
  <c r="Y735" i="6" s="1"/>
  <c r="X735" i="6"/>
  <c r="X735" i="6" a="1"/>
  <c r="W735" i="6" a="1"/>
  <c r="W735" i="6" s="1"/>
  <c r="V735" i="6" a="1"/>
  <c r="V735" i="6" s="1"/>
  <c r="U735" i="6" a="1"/>
  <c r="U735" i="6" s="1"/>
  <c r="T735" i="6" a="1"/>
  <c r="T735" i="6" s="1"/>
  <c r="S735" i="6" a="1"/>
  <c r="S735" i="6" s="1"/>
  <c r="R735" i="6"/>
  <c r="R735" i="6" a="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c r="AD734" i="6" a="1"/>
  <c r="AC734" i="6" a="1"/>
  <c r="AC734" i="6" s="1"/>
  <c r="AB734" i="6" a="1"/>
  <c r="AB734" i="6" s="1"/>
  <c r="AA734" i="6" a="1"/>
  <c r="AA734" i="6" s="1"/>
  <c r="Z734" i="6" a="1"/>
  <c r="Z734" i="6" s="1"/>
  <c r="Y734" i="6" a="1"/>
  <c r="Y734" i="6" s="1"/>
  <c r="X734" i="6" a="1"/>
  <c r="X734" i="6" s="1"/>
  <c r="W734" i="6" a="1"/>
  <c r="W734" i="6" s="1"/>
  <c r="V734" i="6"/>
  <c r="V734" i="6" a="1"/>
  <c r="U734" i="6" a="1"/>
  <c r="U734" i="6" s="1"/>
  <c r="T734" i="6" a="1"/>
  <c r="T734" i="6" s="1"/>
  <c r="S734" i="6" a="1"/>
  <c r="S734" i="6" s="1"/>
  <c r="R734" i="6" a="1"/>
  <c r="R734" i="6" s="1"/>
  <c r="Q734" i="6" a="1"/>
  <c r="Q734" i="6" s="1"/>
  <c r="P734" i="6" a="1"/>
  <c r="P734" i="6" s="1"/>
  <c r="O734" i="6" a="1"/>
  <c r="O734" i="6" s="1"/>
  <c r="N734" i="6"/>
  <c r="N734" i="6" a="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c r="Z733" i="6" a="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c r="W732" i="6" a="1"/>
  <c r="V732" i="6" a="1"/>
  <c r="V732" i="6" s="1"/>
  <c r="U732" i="6" a="1"/>
  <c r="U732" i="6" s="1"/>
  <c r="T732" i="6" a="1"/>
  <c r="T732" i="6" s="1"/>
  <c r="S732" i="6"/>
  <c r="S732" i="6" a="1"/>
  <c r="R732" i="6" a="1"/>
  <c r="R732" i="6" s="1"/>
  <c r="Q732" i="6" a="1"/>
  <c r="Q732" i="6" s="1"/>
  <c r="P732" i="6" a="1"/>
  <c r="P732" i="6" s="1"/>
  <c r="O732" i="6"/>
  <c r="O732" i="6" a="1"/>
  <c r="N732" i="6" a="1"/>
  <c r="N732" i="6" s="1"/>
  <c r="M732" i="6" a="1"/>
  <c r="M732" i="6" s="1"/>
  <c r="L732" i="6" a="1"/>
  <c r="L732" i="6" s="1"/>
  <c r="K732" i="6"/>
  <c r="K732" i="6" a="1"/>
  <c r="AI731" i="6"/>
  <c r="AI731" i="6" a="1"/>
  <c r="AH731" i="6" a="1"/>
  <c r="AH731" i="6" s="1"/>
  <c r="AG731" i="6" a="1"/>
  <c r="AG731" i="6" s="1"/>
  <c r="AF731" i="6" a="1"/>
  <c r="AF731" i="6" s="1"/>
  <c r="AE731" i="6"/>
  <c r="AE731" i="6" a="1"/>
  <c r="AD731" i="6" a="1"/>
  <c r="AD731" i="6" s="1"/>
  <c r="AC731" i="6" a="1"/>
  <c r="AC731" i="6" s="1"/>
  <c r="AB731" i="6" a="1"/>
  <c r="AB731" i="6" s="1"/>
  <c r="AA731" i="6"/>
  <c r="AA731" i="6" a="1"/>
  <c r="Z731" i="6" a="1"/>
  <c r="Z731" i="6" s="1"/>
  <c r="Y731" i="6" a="1"/>
  <c r="Y731" i="6" s="1"/>
  <c r="X731" i="6" a="1"/>
  <c r="X731" i="6" s="1"/>
  <c r="W731" i="6"/>
  <c r="W731" i="6" a="1"/>
  <c r="V731" i="6" a="1"/>
  <c r="V731" i="6" s="1"/>
  <c r="U731" i="6" a="1"/>
  <c r="U731" i="6" s="1"/>
  <c r="T731" i="6" a="1"/>
  <c r="T731" i="6" s="1"/>
  <c r="S731" i="6"/>
  <c r="S731" i="6" a="1"/>
  <c r="R731" i="6" a="1"/>
  <c r="R731" i="6" s="1"/>
  <c r="Q731" i="6" a="1"/>
  <c r="Q731" i="6" s="1"/>
  <c r="P731" i="6" a="1"/>
  <c r="P731" i="6" s="1"/>
  <c r="O731" i="6"/>
  <c r="O731" i="6" a="1"/>
  <c r="N731" i="6" a="1"/>
  <c r="N731" i="6" s="1"/>
  <c r="M731" i="6" a="1"/>
  <c r="M731" i="6" s="1"/>
  <c r="L731" i="6" a="1"/>
  <c r="L731" i="6" s="1"/>
  <c r="K731" i="6"/>
  <c r="K731" i="6" a="1"/>
  <c r="AI730" i="6"/>
  <c r="AI730" i="6" a="1"/>
  <c r="AH730" i="6" a="1"/>
  <c r="AH730" i="6" s="1"/>
  <c r="AG730" i="6" a="1"/>
  <c r="AG730" i="6" s="1"/>
  <c r="AF730" i="6" a="1"/>
  <c r="AF730" i="6" s="1"/>
  <c r="AE730" i="6"/>
  <c r="AE730" i="6" a="1"/>
  <c r="AD730" i="6" a="1"/>
  <c r="AD730" i="6" s="1"/>
  <c r="AC730" i="6" a="1"/>
  <c r="AC730" i="6" s="1"/>
  <c r="AB730" i="6" a="1"/>
  <c r="AB730" i="6" s="1"/>
  <c r="AA730" i="6"/>
  <c r="AA730" i="6" a="1"/>
  <c r="Z730" i="6" a="1"/>
  <c r="Z730" i="6" s="1"/>
  <c r="Y730" i="6" a="1"/>
  <c r="Y730" i="6" s="1"/>
  <c r="X730" i="6" a="1"/>
  <c r="X730" i="6" s="1"/>
  <c r="W730" i="6"/>
  <c r="W730" i="6" a="1"/>
  <c r="V730" i="6" a="1"/>
  <c r="V730" i="6" s="1"/>
  <c r="U730" i="6" a="1"/>
  <c r="U730" i="6" s="1"/>
  <c r="T730" i="6" a="1"/>
  <c r="T730" i="6" s="1"/>
  <c r="S730" i="6"/>
  <c r="S730" i="6" a="1"/>
  <c r="R730" i="6" a="1"/>
  <c r="R730" i="6" s="1"/>
  <c r="Q730" i="6" a="1"/>
  <c r="Q730" i="6" s="1"/>
  <c r="P730" i="6" a="1"/>
  <c r="P730" i="6" s="1"/>
  <c r="O730" i="6"/>
  <c r="O730" i="6" a="1"/>
  <c r="N730" i="6" a="1"/>
  <c r="N730" i="6" s="1"/>
  <c r="M730" i="6" a="1"/>
  <c r="M730" i="6" s="1"/>
  <c r="L730" i="6" a="1"/>
  <c r="L730" i="6" s="1"/>
  <c r="K730" i="6"/>
  <c r="K730" i="6" a="1"/>
  <c r="AI729" i="6"/>
  <c r="AI729" i="6" a="1"/>
  <c r="AH729" i="6" a="1"/>
  <c r="AH729" i="6" s="1"/>
  <c r="AG729" i="6" a="1"/>
  <c r="AG729" i="6" s="1"/>
  <c r="AF729" i="6" a="1"/>
  <c r="AF729" i="6" s="1"/>
  <c r="AE729" i="6"/>
  <c r="AE729" i="6" a="1"/>
  <c r="AD729" i="6" a="1"/>
  <c r="AD729" i="6" s="1"/>
  <c r="AC729" i="6" a="1"/>
  <c r="AC729" i="6" s="1"/>
  <c r="AB729" i="6" a="1"/>
  <c r="AB729" i="6" s="1"/>
  <c r="AA729" i="6"/>
  <c r="AA729" i="6" a="1"/>
  <c r="Z729" i="6" a="1"/>
  <c r="Z729" i="6" s="1"/>
  <c r="Y729" i="6" a="1"/>
  <c r="Y729" i="6" s="1"/>
  <c r="X729" i="6" a="1"/>
  <c r="X729" i="6" s="1"/>
  <c r="W729" i="6"/>
  <c r="W729" i="6" a="1"/>
  <c r="V729" i="6" a="1"/>
  <c r="V729" i="6" s="1"/>
  <c r="U729" i="6" a="1"/>
  <c r="U729" i="6" s="1"/>
  <c r="T729" i="6" a="1"/>
  <c r="T729" i="6" s="1"/>
  <c r="S729" i="6"/>
  <c r="S729" i="6" a="1"/>
  <c r="R729" i="6" a="1"/>
  <c r="R729" i="6" s="1"/>
  <c r="Q729" i="6" a="1"/>
  <c r="Q729" i="6" s="1"/>
  <c r="P729" i="6" a="1"/>
  <c r="P729" i="6" s="1"/>
  <c r="O729" i="6"/>
  <c r="O729" i="6" a="1"/>
  <c r="N729" i="6" a="1"/>
  <c r="N729" i="6" s="1"/>
  <c r="M729" i="6" a="1"/>
  <c r="M729" i="6" s="1"/>
  <c r="L729" i="6" a="1"/>
  <c r="L729" i="6" s="1"/>
  <c r="K729" i="6"/>
  <c r="K729" i="6" a="1"/>
  <c r="AI728" i="6"/>
  <c r="AI728" i="6" a="1"/>
  <c r="AH728" i="6" a="1"/>
  <c r="AH728" i="6" s="1"/>
  <c r="AG728" i="6" a="1"/>
  <c r="AG728" i="6" s="1"/>
  <c r="AF728" i="6" a="1"/>
  <c r="AF728" i="6" s="1"/>
  <c r="AE728" i="6"/>
  <c r="AE728" i="6" a="1"/>
  <c r="AD728" i="6" a="1"/>
  <c r="AD728" i="6" s="1"/>
  <c r="AC728" i="6" a="1"/>
  <c r="AC728" i="6" s="1"/>
  <c r="AB728" i="6" a="1"/>
  <c r="AB728" i="6" s="1"/>
  <c r="AA728" i="6"/>
  <c r="AA728" i="6" a="1"/>
  <c r="Z728" i="6" a="1"/>
  <c r="Z728" i="6" s="1"/>
  <c r="Y728" i="6" a="1"/>
  <c r="Y728" i="6" s="1"/>
  <c r="X728" i="6" a="1"/>
  <c r="X728" i="6" s="1"/>
  <c r="W728" i="6"/>
  <c r="W728" i="6" a="1"/>
  <c r="V728" i="6" a="1"/>
  <c r="V728" i="6" s="1"/>
  <c r="U728" i="6" a="1"/>
  <c r="U728" i="6" s="1"/>
  <c r="T728" i="6" a="1"/>
  <c r="T728" i="6" s="1"/>
  <c r="S728" i="6"/>
  <c r="S728" i="6" a="1"/>
  <c r="R728" i="6" a="1"/>
  <c r="R728" i="6" s="1"/>
  <c r="Q728" i="6" a="1"/>
  <c r="Q728" i="6" s="1"/>
  <c r="P728" i="6" a="1"/>
  <c r="P728" i="6" s="1"/>
  <c r="O728" i="6"/>
  <c r="O728" i="6" a="1"/>
  <c r="N728" i="6" a="1"/>
  <c r="N728" i="6" s="1"/>
  <c r="M728" i="6" a="1"/>
  <c r="M728" i="6" s="1"/>
  <c r="L728" i="6" a="1"/>
  <c r="L728" i="6" s="1"/>
  <c r="K728" i="6"/>
  <c r="K728" i="6" a="1"/>
  <c r="AI727" i="6"/>
  <c r="AI727" i="6" a="1"/>
  <c r="AH727" i="6" a="1"/>
  <c r="AH727" i="6" s="1"/>
  <c r="AG727" i="6" a="1"/>
  <c r="AG727" i="6" s="1"/>
  <c r="AF727" i="6" a="1"/>
  <c r="AF727" i="6" s="1"/>
  <c r="AE727" i="6"/>
  <c r="AE727" i="6" a="1"/>
  <c r="AD727" i="6" a="1"/>
  <c r="AD727" i="6" s="1"/>
  <c r="AC727" i="6" a="1"/>
  <c r="AC727" i="6" s="1"/>
  <c r="AB727" i="6" a="1"/>
  <c r="AB727" i="6" s="1"/>
  <c r="AA727" i="6"/>
  <c r="AA727" i="6" a="1"/>
  <c r="Z727" i="6" a="1"/>
  <c r="Z727" i="6" s="1"/>
  <c r="Y727" i="6" a="1"/>
  <c r="Y727" i="6" s="1"/>
  <c r="X727" i="6" a="1"/>
  <c r="X727" i="6" s="1"/>
  <c r="W727" i="6"/>
  <c r="W727" i="6" a="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c r="U726" i="6" a="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c r="Y725" i="6" a="1"/>
  <c r="X725" i="6" a="1"/>
  <c r="X725" i="6" s="1"/>
  <c r="W725" i="6" a="1"/>
  <c r="W725" i="6" s="1"/>
  <c r="V725" i="6" a="1"/>
  <c r="V725" i="6" s="1"/>
  <c r="U725" i="6" a="1"/>
  <c r="U725" i="6" s="1"/>
  <c r="T725" i="6" a="1"/>
  <c r="T725" i="6" s="1"/>
  <c r="S725" i="6" a="1"/>
  <c r="S725" i="6" s="1"/>
  <c r="R725" i="6" a="1"/>
  <c r="R725" i="6" s="1"/>
  <c r="Q725" i="6"/>
  <c r="Q725" i="6" a="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c r="AC724" i="6" a="1"/>
  <c r="AB724" i="6" a="1"/>
  <c r="AB724" i="6" s="1"/>
  <c r="AA724" i="6" a="1"/>
  <c r="AA724" i="6" s="1"/>
  <c r="Z724" i="6" a="1"/>
  <c r="Z724" i="6" s="1"/>
  <c r="Y724" i="6" a="1"/>
  <c r="Y724" i="6" s="1"/>
  <c r="X724" i="6" a="1"/>
  <c r="X724" i="6" s="1"/>
  <c r="W724" i="6" a="1"/>
  <c r="W724" i="6" s="1"/>
  <c r="V724" i="6" a="1"/>
  <c r="V724" i="6" s="1"/>
  <c r="U724" i="6"/>
  <c r="U724" i="6" a="1"/>
  <c r="T724" i="6" a="1"/>
  <c r="T724" i="6" s="1"/>
  <c r="S724" i="6" a="1"/>
  <c r="S724" i="6" s="1"/>
  <c r="R724" i="6" a="1"/>
  <c r="R724" i="6" s="1"/>
  <c r="Q724" i="6" a="1"/>
  <c r="Q724" i="6" s="1"/>
  <c r="P724" i="6" a="1"/>
  <c r="P724" i="6" s="1"/>
  <c r="O724" i="6" a="1"/>
  <c r="O724" i="6" s="1"/>
  <c r="N724" i="6" a="1"/>
  <c r="N724" i="6" s="1"/>
  <c r="M724" i="6" a="1"/>
  <c r="M724" i="6" s="1"/>
  <c r="L724" i="6" a="1"/>
  <c r="L724" i="6" s="1"/>
  <c r="K724" i="6"/>
  <c r="K724" i="6" a="1"/>
  <c r="AI723" i="6" a="1"/>
  <c r="AI723" i="6" s="1"/>
  <c r="AH723" i="6" a="1"/>
  <c r="AH723" i="6" s="1"/>
  <c r="AG723" i="6"/>
  <c r="AG723" i="6" a="1"/>
  <c r="AF723" i="6" a="1"/>
  <c r="AF723" i="6" s="1"/>
  <c r="AE723" i="6" a="1"/>
  <c r="AE723" i="6" s="1"/>
  <c r="AD723" i="6" a="1"/>
  <c r="AD723" i="6" s="1"/>
  <c r="AC723" i="6" a="1"/>
  <c r="AC723" i="6" s="1"/>
  <c r="AB723" i="6" a="1"/>
  <c r="AB723" i="6" s="1"/>
  <c r="AA723" i="6" a="1"/>
  <c r="AA723" i="6" s="1"/>
  <c r="Z723" i="6" a="1"/>
  <c r="Z723" i="6" s="1"/>
  <c r="Y723" i="6"/>
  <c r="Y723" i="6" a="1"/>
  <c r="X723" i="6" a="1"/>
  <c r="X723" i="6" s="1"/>
  <c r="W723" i="6" a="1"/>
  <c r="W723" i="6" s="1"/>
  <c r="V723" i="6" a="1"/>
  <c r="V723" i="6" s="1"/>
  <c r="U723" i="6" a="1"/>
  <c r="U723" i="6" s="1"/>
  <c r="T723" i="6" a="1"/>
  <c r="T723" i="6" s="1"/>
  <c r="S723" i="6" a="1"/>
  <c r="S723" i="6" s="1"/>
  <c r="R723" i="6" a="1"/>
  <c r="R723" i="6" s="1"/>
  <c r="Q723" i="6"/>
  <c r="Q723" i="6" a="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c r="AC722" i="6" a="1"/>
  <c r="AB722" i="6" a="1"/>
  <c r="AB722" i="6" s="1"/>
  <c r="AA722" i="6" a="1"/>
  <c r="AA722" i="6" s="1"/>
  <c r="Z722" i="6" a="1"/>
  <c r="Z722" i="6" s="1"/>
  <c r="Y722" i="6" a="1"/>
  <c r="Y722" i="6" s="1"/>
  <c r="X722" i="6" a="1"/>
  <c r="X722" i="6" s="1"/>
  <c r="W722" i="6" a="1"/>
  <c r="W722" i="6" s="1"/>
  <c r="V722" i="6" a="1"/>
  <c r="V722" i="6" s="1"/>
  <c r="U722" i="6"/>
  <c r="U722" i="6" a="1"/>
  <c r="T722" i="6" a="1"/>
  <c r="T722" i="6" s="1"/>
  <c r="S722" i="6" a="1"/>
  <c r="S722" i="6" s="1"/>
  <c r="R722" i="6" a="1"/>
  <c r="R722" i="6" s="1"/>
  <c r="Q722" i="6" a="1"/>
  <c r="Q722" i="6" s="1"/>
  <c r="P722" i="6" a="1"/>
  <c r="P722" i="6" s="1"/>
  <c r="O722" i="6" a="1"/>
  <c r="O722" i="6" s="1"/>
  <c r="N722" i="6" a="1"/>
  <c r="N722" i="6" s="1"/>
  <c r="M722" i="6"/>
  <c r="M722" i="6" a="1"/>
  <c r="L722" i="6" a="1"/>
  <c r="L722" i="6" s="1"/>
  <c r="K722" i="6" a="1"/>
  <c r="K722" i="6" s="1"/>
  <c r="AI721" i="6" a="1"/>
  <c r="AI721" i="6" s="1"/>
  <c r="AH721" i="6" a="1"/>
  <c r="AH721" i="6" s="1"/>
  <c r="AG721" i="6" a="1"/>
  <c r="AG721" i="6" s="1"/>
  <c r="AF721" i="6" a="1"/>
  <c r="AF721" i="6" s="1"/>
  <c r="AE721" i="6"/>
  <c r="AE721" i="6" a="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c r="Q721" i="6" a="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c r="AC720" i="6" a="1"/>
  <c r="AB720" i="6" a="1"/>
  <c r="AB720" i="6" s="1"/>
  <c r="AA720" i="6" a="1"/>
  <c r="AA720" i="6" s="1"/>
  <c r="Z720" i="6" a="1"/>
  <c r="Z720" i="6" s="1"/>
  <c r="Y720" i="6" a="1"/>
  <c r="Y720" i="6" s="1"/>
  <c r="X720" i="6" a="1"/>
  <c r="X720" i="6" s="1"/>
  <c r="W720" i="6" a="1"/>
  <c r="W720" i="6" s="1"/>
  <c r="V720" i="6" a="1"/>
  <c r="V720" i="6" s="1"/>
  <c r="U720" i="6" a="1"/>
  <c r="U720" i="6" s="1"/>
  <c r="T720" i="6" a="1"/>
  <c r="T720" i="6" s="1"/>
  <c r="S720" i="6"/>
  <c r="S720" i="6" a="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c r="AE719" i="6" a="1"/>
  <c r="AD719" i="6" a="1"/>
  <c r="AD719" i="6" s="1"/>
  <c r="AC719" i="6" a="1"/>
  <c r="AC719" i="6" s="1"/>
  <c r="AB719" i="6" a="1"/>
  <c r="AB719" i="6" s="1"/>
  <c r="AA719" i="6" a="1"/>
  <c r="AA719" i="6" s="1"/>
  <c r="Z719" i="6" a="1"/>
  <c r="Z719" i="6" s="1"/>
  <c r="Y719" i="6"/>
  <c r="Y719" i="6" a="1"/>
  <c r="X719" i="6" a="1"/>
  <c r="X719" i="6" s="1"/>
  <c r="W719" i="6" a="1"/>
  <c r="W719" i="6" s="1"/>
  <c r="V719" i="6" a="1"/>
  <c r="V719" i="6" s="1"/>
  <c r="U719" i="6" a="1"/>
  <c r="U719" i="6" s="1"/>
  <c r="T719" i="6" a="1"/>
  <c r="T719" i="6" s="1"/>
  <c r="S719" i="6" a="1"/>
  <c r="S719" i="6" s="1"/>
  <c r="R719" i="6" a="1"/>
  <c r="R719" i="6" s="1"/>
  <c r="Q719" i="6"/>
  <c r="Q719" i="6" a="1"/>
  <c r="P719" i="6" a="1"/>
  <c r="P719" i="6" s="1"/>
  <c r="O719" i="6" a="1"/>
  <c r="O719" i="6" s="1"/>
  <c r="N719" i="6" a="1"/>
  <c r="N719" i="6" s="1"/>
  <c r="M719" i="6" a="1"/>
  <c r="M719" i="6" s="1"/>
  <c r="L719" i="6" a="1"/>
  <c r="L719" i="6" s="1"/>
  <c r="K719" i="6" a="1"/>
  <c r="K719" i="6" s="1"/>
  <c r="AI718" i="6" a="1"/>
  <c r="AI718" i="6" s="1"/>
  <c r="AH718" i="6" a="1"/>
  <c r="AH718" i="6" s="1"/>
  <c r="AG718" i="6"/>
  <c r="AG718" i="6" a="1"/>
  <c r="AF718" i="6" a="1"/>
  <c r="AF718" i="6" s="1"/>
  <c r="AE718" i="6" a="1"/>
  <c r="AE718" i="6" s="1"/>
  <c r="AD718" i="6" a="1"/>
  <c r="AD718" i="6" s="1"/>
  <c r="AC718" i="6" a="1"/>
  <c r="AC718" i="6" s="1"/>
  <c r="AB718" i="6" a="1"/>
  <c r="AB718" i="6" s="1"/>
  <c r="AA718" i="6"/>
  <c r="AA718" i="6" a="1"/>
  <c r="Z718" i="6" a="1"/>
  <c r="Z718" i="6" s="1"/>
  <c r="Y718" i="6" a="1"/>
  <c r="Y718" i="6" s="1"/>
  <c r="X718" i="6" a="1"/>
  <c r="X718" i="6" s="1"/>
  <c r="W718" i="6" a="1"/>
  <c r="W718" i="6" s="1"/>
  <c r="V718" i="6" a="1"/>
  <c r="V718" i="6" s="1"/>
  <c r="U718" i="6" a="1"/>
  <c r="U718" i="6" s="1"/>
  <c r="T718" i="6" a="1"/>
  <c r="T718" i="6" s="1"/>
  <c r="S718" i="6" a="1"/>
  <c r="S718" i="6" s="1"/>
  <c r="R718" i="6" a="1"/>
  <c r="R718" i="6" s="1"/>
  <c r="Q718" i="6"/>
  <c r="Q718" i="6" a="1"/>
  <c r="P718" i="6" a="1"/>
  <c r="P718" i="6" s="1"/>
  <c r="O718" i="6" a="1"/>
  <c r="O718" i="6" s="1"/>
  <c r="N718" i="6" a="1"/>
  <c r="N718" i="6" s="1"/>
  <c r="M718" i="6" a="1"/>
  <c r="M718" i="6" s="1"/>
  <c r="L718" i="6" a="1"/>
  <c r="L718" i="6" s="1"/>
  <c r="K718" i="6"/>
  <c r="K718" i="6" a="1"/>
  <c r="AI717" i="6" a="1"/>
  <c r="AI717" i="6" s="1"/>
  <c r="AH717" i="6" a="1"/>
  <c r="AH717" i="6" s="1"/>
  <c r="AG717" i="6"/>
  <c r="AG717" i="6" a="1"/>
  <c r="AF717" i="6" a="1"/>
  <c r="AF717" i="6" s="1"/>
  <c r="AE717" i="6" a="1"/>
  <c r="AE717" i="6" s="1"/>
  <c r="AD717" i="6" a="1"/>
  <c r="AD717" i="6" s="1"/>
  <c r="AC717" i="6" a="1"/>
  <c r="AC717" i="6" s="1"/>
  <c r="AB717" i="6" a="1"/>
  <c r="AB717" i="6" s="1"/>
  <c r="AA717" i="6" a="1"/>
  <c r="AA717" i="6" s="1"/>
  <c r="Z717" i="6" a="1"/>
  <c r="Z717" i="6" s="1"/>
  <c r="Y717" i="6"/>
  <c r="Y717" i="6" a="1"/>
  <c r="X717" i="6" a="1"/>
  <c r="X717" i="6" s="1"/>
  <c r="W717" i="6" a="1"/>
  <c r="W717" i="6" s="1"/>
  <c r="V717" i="6" a="1"/>
  <c r="V717" i="6" s="1"/>
  <c r="U717" i="6" a="1"/>
  <c r="U717" i="6" s="1"/>
  <c r="T717" i="6" a="1"/>
  <c r="T717" i="6" s="1"/>
  <c r="S717" i="6" a="1"/>
  <c r="S717" i="6" s="1"/>
  <c r="R717" i="6" a="1"/>
  <c r="R717" i="6" s="1"/>
  <c r="Q717" i="6"/>
  <c r="Q717" i="6" a="1"/>
  <c r="P717" i="6" a="1"/>
  <c r="P717" i="6" s="1"/>
  <c r="O717" i="6" a="1"/>
  <c r="O717" i="6" s="1"/>
  <c r="N717" i="6" a="1"/>
  <c r="N717" i="6" s="1"/>
  <c r="M717" i="6"/>
  <c r="M717" i="6" a="1"/>
  <c r="L717" i="6" a="1"/>
  <c r="L717" i="6" s="1"/>
  <c r="K717" i="6" a="1"/>
  <c r="K717" i="6" s="1"/>
  <c r="AI716" i="6"/>
  <c r="AI716" i="6" a="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c r="Y716" i="6" a="1"/>
  <c r="X716" i="6" a="1"/>
  <c r="X716" i="6" s="1"/>
  <c r="W716" i="6" a="1"/>
  <c r="W716" i="6" s="1"/>
  <c r="V716" i="6" a="1"/>
  <c r="V716" i="6" s="1"/>
  <c r="U716" i="6" a="1"/>
  <c r="U716" i="6" s="1"/>
  <c r="T716" i="6" a="1"/>
  <c r="T716" i="6" s="1"/>
  <c r="S716" i="6"/>
  <c r="S716" i="6" a="1"/>
  <c r="R716" i="6" a="1"/>
  <c r="R716" i="6" s="1"/>
  <c r="Q716" i="6" a="1"/>
  <c r="Q716" i="6" s="1"/>
  <c r="P716" i="6" a="1"/>
  <c r="P716" i="6" s="1"/>
  <c r="O716" i="6" a="1"/>
  <c r="O716" i="6" s="1"/>
  <c r="N716" i="6" a="1"/>
  <c r="N716" i="6" s="1"/>
  <c r="M716" i="6"/>
  <c r="M716" i="6" a="1"/>
  <c r="L716" i="6" a="1"/>
  <c r="L716" i="6" s="1"/>
  <c r="K716" i="6" a="1"/>
  <c r="K716" i="6" s="1"/>
  <c r="AI715" i="6" a="1"/>
  <c r="AI715" i="6" s="1"/>
  <c r="AH715" i="6" a="1"/>
  <c r="AH715" i="6" s="1"/>
  <c r="AG715" i="6" a="1"/>
  <c r="AG715" i="6" s="1"/>
  <c r="AF715" i="6" a="1"/>
  <c r="AF715" i="6" s="1"/>
  <c r="AE715" i="6" a="1"/>
  <c r="AE715" i="6" s="1"/>
  <c r="AD715" i="6" a="1"/>
  <c r="AD715" i="6" s="1"/>
  <c r="AC715" i="6"/>
  <c r="AC715" i="6" a="1"/>
  <c r="AB715" i="6" a="1"/>
  <c r="AB715" i="6" s="1"/>
  <c r="AA715" i="6" a="1"/>
  <c r="AA715" i="6" s="1"/>
  <c r="Z715" i="6" a="1"/>
  <c r="Z715" i="6" s="1"/>
  <c r="Y715" i="6" a="1"/>
  <c r="Y715" i="6" s="1"/>
  <c r="X715" i="6" a="1"/>
  <c r="X715" i="6" s="1"/>
  <c r="W715" i="6"/>
  <c r="W715" i="6" a="1"/>
  <c r="V715" i="6" a="1"/>
  <c r="V715" i="6" s="1"/>
  <c r="U715" i="6" a="1"/>
  <c r="U715" i="6" s="1"/>
  <c r="T715" i="6" a="1"/>
  <c r="T715" i="6" s="1"/>
  <c r="S715" i="6" a="1"/>
  <c r="S715" i="6" s="1"/>
  <c r="R715" i="6" a="1"/>
  <c r="R715" i="6" s="1"/>
  <c r="Q715" i="6"/>
  <c r="Q715" i="6" a="1"/>
  <c r="P715" i="6" a="1"/>
  <c r="P715" i="6" s="1"/>
  <c r="O715" i="6" a="1"/>
  <c r="O715" i="6" s="1"/>
  <c r="N715" i="6" a="1"/>
  <c r="N715" i="6" s="1"/>
  <c r="M715" i="6"/>
  <c r="M715" i="6" a="1"/>
  <c r="L715" i="6" a="1"/>
  <c r="L715" i="6" s="1"/>
  <c r="K715" i="6" a="1"/>
  <c r="K715" i="6" s="1"/>
  <c r="AI714" i="6" a="1"/>
  <c r="AI714" i="6" s="1"/>
  <c r="AH714" i="6" a="1"/>
  <c r="AH714" i="6" s="1"/>
  <c r="AG714" i="6"/>
  <c r="AG714" i="6" a="1"/>
  <c r="AF714" i="6" a="1"/>
  <c r="AF714" i="6" s="1"/>
  <c r="AE714" i="6" a="1"/>
  <c r="AE714" i="6" s="1"/>
  <c r="AD714" i="6" a="1"/>
  <c r="AD714" i="6" s="1"/>
  <c r="AC714" i="6" a="1"/>
  <c r="AC714" i="6" s="1"/>
  <c r="AB714" i="6" a="1"/>
  <c r="AB714" i="6" s="1"/>
  <c r="AA714" i="6"/>
  <c r="AA714" i="6" a="1"/>
  <c r="Z714" i="6" a="1"/>
  <c r="Z714" i="6" s="1"/>
  <c r="Y714" i="6" a="1"/>
  <c r="Y714" i="6" s="1"/>
  <c r="X714" i="6" a="1"/>
  <c r="X714" i="6" s="1"/>
  <c r="W714" i="6" a="1"/>
  <c r="W714" i="6" s="1"/>
  <c r="V714" i="6" a="1"/>
  <c r="V714" i="6" s="1"/>
  <c r="U714" i="6"/>
  <c r="U714" i="6" a="1"/>
  <c r="T714" i="6" a="1"/>
  <c r="T714" i="6" s="1"/>
  <c r="S714" i="6" a="1"/>
  <c r="S714" i="6" s="1"/>
  <c r="R714" i="6" a="1"/>
  <c r="R714" i="6" s="1"/>
  <c r="Q714" i="6"/>
  <c r="Q714" i="6" a="1"/>
  <c r="P714" i="6" a="1"/>
  <c r="P714" i="6" s="1"/>
  <c r="O714" i="6" a="1"/>
  <c r="O714" i="6" s="1"/>
  <c r="N714" i="6" a="1"/>
  <c r="N714" i="6" s="1"/>
  <c r="M714" i="6" a="1"/>
  <c r="M714" i="6" s="1"/>
  <c r="L714" i="6" a="1"/>
  <c r="L714" i="6" s="1"/>
  <c r="K714" i="6"/>
  <c r="K714" i="6" a="1"/>
  <c r="AI713" i="6" a="1"/>
  <c r="AI713" i="6" s="1"/>
  <c r="AH713" i="6" a="1"/>
  <c r="AH713" i="6" s="1"/>
  <c r="AG713" i="6"/>
  <c r="AG713" i="6" a="1"/>
  <c r="AF713" i="6" a="1"/>
  <c r="AF713" i="6" s="1"/>
  <c r="AE713" i="6" a="1"/>
  <c r="AE713" i="6" s="1"/>
  <c r="AD713" i="6" a="1"/>
  <c r="AD713" i="6" s="1"/>
  <c r="AC713" i="6"/>
  <c r="AC713" i="6" a="1"/>
  <c r="AB713" i="6" a="1"/>
  <c r="AB713" i="6" s="1"/>
  <c r="AA713" i="6" a="1"/>
  <c r="AA713" i="6" s="1"/>
  <c r="Z713" i="6" a="1"/>
  <c r="Z713" i="6" s="1"/>
  <c r="Y713" i="6" a="1"/>
  <c r="Y713" i="6" s="1"/>
  <c r="X713" i="6" a="1"/>
  <c r="X713" i="6" s="1"/>
  <c r="W713" i="6"/>
  <c r="W713" i="6" a="1"/>
  <c r="V713" i="6" a="1"/>
  <c r="V713" i="6" s="1"/>
  <c r="U713" i="6" a="1"/>
  <c r="U713" i="6" s="1"/>
  <c r="T713" i="6" a="1"/>
  <c r="T713" i="6" s="1"/>
  <c r="S713" i="6" a="1"/>
  <c r="S713" i="6" s="1"/>
  <c r="R713" i="6" a="1"/>
  <c r="R713" i="6" s="1"/>
  <c r="Q713" i="6"/>
  <c r="Q713" i="6" a="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c r="AC712" i="6" a="1"/>
  <c r="AB712" i="6" a="1"/>
  <c r="AB712" i="6" s="1"/>
  <c r="AA712" i="6" a="1"/>
  <c r="AA712" i="6" s="1"/>
  <c r="Z712" i="6" a="1"/>
  <c r="Z712" i="6" s="1"/>
  <c r="Y712" i="6" a="1"/>
  <c r="Y712" i="6" s="1"/>
  <c r="X712" i="6" a="1"/>
  <c r="X712" i="6" s="1"/>
  <c r="W712" i="6" a="1"/>
  <c r="W712" i="6" s="1"/>
  <c r="V712" i="6" a="1"/>
  <c r="V712" i="6" s="1"/>
  <c r="U712" i="6"/>
  <c r="U712" i="6" a="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c r="AF711" i="6" a="1"/>
  <c r="AE711" i="6" a="1"/>
  <c r="AE711" i="6" s="1"/>
  <c r="AD711" i="6" a="1"/>
  <c r="AD711" i="6" s="1"/>
  <c r="AC711" i="6" a="1"/>
  <c r="AC711" i="6" s="1"/>
  <c r="AB711" i="6"/>
  <c r="AB711" i="6" a="1"/>
  <c r="AA711" i="6" a="1"/>
  <c r="AA711" i="6" s="1"/>
  <c r="Z711" i="6" a="1"/>
  <c r="Z711" i="6" s="1"/>
  <c r="Y711" i="6" a="1"/>
  <c r="Y711" i="6" s="1"/>
  <c r="X711" i="6" a="1"/>
  <c r="X711" i="6" s="1"/>
  <c r="W711" i="6" a="1"/>
  <c r="W711" i="6" s="1"/>
  <c r="V711" i="6"/>
  <c r="V711" i="6" a="1"/>
  <c r="U711" i="6" a="1"/>
  <c r="U711" i="6" s="1"/>
  <c r="T711" i="6" a="1"/>
  <c r="T711" i="6" s="1"/>
  <c r="S711" i="6" a="1"/>
  <c r="S711" i="6" s="1"/>
  <c r="R711" i="6" a="1"/>
  <c r="R711" i="6" s="1"/>
  <c r="Q711" i="6" a="1"/>
  <c r="Q711" i="6" s="1"/>
  <c r="P711" i="6"/>
  <c r="P711" i="6" a="1"/>
  <c r="O711" i="6" a="1"/>
  <c r="O711" i="6" s="1"/>
  <c r="N711" i="6" a="1"/>
  <c r="N711" i="6" s="1"/>
  <c r="M711" i="6" a="1"/>
  <c r="M711" i="6" s="1"/>
  <c r="L711" i="6"/>
  <c r="L711" i="6" a="1"/>
  <c r="K711" i="6" a="1"/>
  <c r="K711" i="6" s="1"/>
  <c r="AI710" i="6" a="1"/>
  <c r="AI710" i="6" s="1"/>
  <c r="AH710" i="6"/>
  <c r="AH710" i="6" a="1"/>
  <c r="AG710" i="6" a="1"/>
  <c r="AG710" i="6" s="1"/>
  <c r="AF710" i="6" a="1"/>
  <c r="AF710" i="6" s="1"/>
  <c r="AE710" i="6" a="1"/>
  <c r="AE710" i="6" s="1"/>
  <c r="AD710" i="6" a="1"/>
  <c r="AD710" i="6" s="1"/>
  <c r="AC710" i="6" a="1"/>
  <c r="AC710" i="6" s="1"/>
  <c r="AB710" i="6"/>
  <c r="AB710" i="6" a="1"/>
  <c r="AA710" i="6" a="1"/>
  <c r="AA710" i="6" s="1"/>
  <c r="Z710" i="6" a="1"/>
  <c r="Z710" i="6" s="1"/>
  <c r="Y710" i="6" a="1"/>
  <c r="Y710" i="6" s="1"/>
  <c r="X710" i="6"/>
  <c r="X710" i="6" a="1"/>
  <c r="W710" i="6" a="1"/>
  <c r="W710" i="6" s="1"/>
  <c r="V710" i="6" a="1"/>
  <c r="V710" i="6" s="1"/>
  <c r="U710" i="6" a="1"/>
  <c r="U710" i="6" s="1"/>
  <c r="T710" i="6" a="1"/>
  <c r="T710" i="6" s="1"/>
  <c r="S710" i="6" a="1"/>
  <c r="S710" i="6" s="1"/>
  <c r="R710" i="6"/>
  <c r="R710" i="6" a="1"/>
  <c r="Q710" i="6" a="1"/>
  <c r="Q710" i="6" s="1"/>
  <c r="P710" i="6" a="1"/>
  <c r="P710" i="6" s="1"/>
  <c r="O710" i="6" a="1"/>
  <c r="O710" i="6" s="1"/>
  <c r="N710" i="6" a="1"/>
  <c r="N710" i="6" s="1"/>
  <c r="M710" i="6" a="1"/>
  <c r="M710" i="6" s="1"/>
  <c r="L710" i="6"/>
  <c r="L710" i="6" a="1"/>
  <c r="K710" i="6" a="1"/>
  <c r="K710" i="6" s="1"/>
  <c r="AI709" i="6" a="1"/>
  <c r="AI709" i="6" s="1"/>
  <c r="AH709" i="6" a="1"/>
  <c r="AH709" i="6" s="1"/>
  <c r="AG709" i="6" a="1"/>
  <c r="AG709" i="6" s="1"/>
  <c r="AF709" i="6"/>
  <c r="AF709" i="6" a="1"/>
  <c r="AE709" i="6" a="1"/>
  <c r="AE709" i="6" s="1"/>
  <c r="AD709" i="6" a="1"/>
  <c r="AD709" i="6" s="1"/>
  <c r="AC709" i="6" a="1"/>
  <c r="AC709" i="6" s="1"/>
  <c r="AB709" i="6"/>
  <c r="AB709" i="6" a="1"/>
  <c r="AA709" i="6" a="1"/>
  <c r="AA709" i="6" s="1"/>
  <c r="Z709" i="6" a="1"/>
  <c r="Z709" i="6" s="1"/>
  <c r="Y709" i="6" a="1"/>
  <c r="Y709" i="6" s="1"/>
  <c r="X709" i="6" a="1"/>
  <c r="X709" i="6" s="1"/>
  <c r="W709" i="6" a="1"/>
  <c r="W709" i="6" s="1"/>
  <c r="V709" i="6"/>
  <c r="V709" i="6" a="1"/>
  <c r="U709" i="6" a="1"/>
  <c r="U709" i="6" s="1"/>
  <c r="T709" i="6" a="1"/>
  <c r="T709" i="6" s="1"/>
  <c r="S709" i="6" a="1"/>
  <c r="S709" i="6" s="1"/>
  <c r="R709" i="6" a="1"/>
  <c r="R709" i="6" s="1"/>
  <c r="Q709" i="6" a="1"/>
  <c r="Q709" i="6" s="1"/>
  <c r="P709" i="6" a="1"/>
  <c r="P709" i="6" s="1"/>
  <c r="O709" i="6" a="1"/>
  <c r="O709" i="6" s="1"/>
  <c r="N709" i="6"/>
  <c r="N709" i="6" a="1"/>
  <c r="M709" i="6" a="1"/>
  <c r="M709" i="6" s="1"/>
  <c r="L709" i="6" a="1"/>
  <c r="L709" i="6" s="1"/>
  <c r="K709" i="6" a="1"/>
  <c r="K709" i="6" s="1"/>
  <c r="AI708" i="6" a="1"/>
  <c r="AI708" i="6" s="1"/>
  <c r="AH708" i="6"/>
  <c r="AH708" i="6" a="1"/>
  <c r="AG708" i="6" a="1"/>
  <c r="AG708" i="6" s="1"/>
  <c r="AF708" i="6" a="1"/>
  <c r="AF708" i="6" s="1"/>
  <c r="AE708" i="6" a="1"/>
  <c r="AE708" i="6" s="1"/>
  <c r="AD708" i="6" a="1"/>
  <c r="AD708" i="6" s="1"/>
  <c r="AC708" i="6" a="1"/>
  <c r="AC708" i="6" s="1"/>
  <c r="AB708" i="6" a="1"/>
  <c r="AB708" i="6" s="1"/>
  <c r="AA708" i="6" a="1"/>
  <c r="AA708" i="6" s="1"/>
  <c r="Z708" i="6"/>
  <c r="Z708" i="6" a="1"/>
  <c r="Y708" i="6" a="1"/>
  <c r="Y708" i="6" s="1"/>
  <c r="X708" i="6" a="1"/>
  <c r="X708" i="6" s="1"/>
  <c r="W708" i="6" a="1"/>
  <c r="W708" i="6" s="1"/>
  <c r="V708" i="6" a="1"/>
  <c r="V708" i="6" s="1"/>
  <c r="U708" i="6" a="1"/>
  <c r="U708" i="6" s="1"/>
  <c r="T708" i="6" a="1"/>
  <c r="T708" i="6" s="1"/>
  <c r="S708" i="6" a="1"/>
  <c r="S708" i="6" s="1"/>
  <c r="R708" i="6"/>
  <c r="R708" i="6" a="1"/>
  <c r="Q708" i="6" a="1"/>
  <c r="Q708" i="6" s="1"/>
  <c r="P708" i="6" a="1"/>
  <c r="P708" i="6" s="1"/>
  <c r="O708" i="6" a="1"/>
  <c r="O708" i="6" s="1"/>
  <c r="N708" i="6" a="1"/>
  <c r="N708" i="6" s="1"/>
  <c r="M708" i="6" a="1"/>
  <c r="M708" i="6" s="1"/>
  <c r="L708" i="6"/>
  <c r="L708" i="6" a="1"/>
  <c r="K708" i="6" a="1"/>
  <c r="K708" i="6" s="1"/>
  <c r="AI707" i="6" a="1"/>
  <c r="AI707" i="6" s="1"/>
  <c r="AH707" i="6" a="1"/>
  <c r="AH707" i="6" s="1"/>
  <c r="AG707" i="6" a="1"/>
  <c r="AG707" i="6" s="1"/>
  <c r="AF707" i="6"/>
  <c r="AF707" i="6" a="1"/>
  <c r="AE707" i="6" a="1"/>
  <c r="AE707" i="6" s="1"/>
  <c r="AD707" i="6" a="1"/>
  <c r="AD707" i="6" s="1"/>
  <c r="AC707" i="6" a="1"/>
  <c r="AC707" i="6" s="1"/>
  <c r="AB707" i="6"/>
  <c r="AB707" i="6" a="1"/>
  <c r="AA707" i="6" a="1"/>
  <c r="AA707" i="6" s="1"/>
  <c r="Z707" i="6" a="1"/>
  <c r="Z707" i="6" s="1"/>
  <c r="Y707" i="6" a="1"/>
  <c r="Y707" i="6" s="1"/>
  <c r="X707" i="6" a="1"/>
  <c r="X707" i="6" s="1"/>
  <c r="W707" i="6" a="1"/>
  <c r="W707" i="6" s="1"/>
  <c r="V707" i="6"/>
  <c r="V707" i="6" a="1"/>
  <c r="U707" i="6" a="1"/>
  <c r="U707" i="6" s="1"/>
  <c r="T707" i="6" a="1"/>
  <c r="T707" i="6" s="1"/>
  <c r="S707" i="6" a="1"/>
  <c r="S707" i="6" s="1"/>
  <c r="R707" i="6" a="1"/>
  <c r="R707" i="6" s="1"/>
  <c r="Q707" i="6" a="1"/>
  <c r="Q707" i="6" s="1"/>
  <c r="P707" i="6"/>
  <c r="P707" i="6" a="1"/>
  <c r="O707" i="6" a="1"/>
  <c r="O707" i="6" s="1"/>
  <c r="N707" i="6" a="1"/>
  <c r="N707" i="6" s="1"/>
  <c r="M707" i="6" a="1"/>
  <c r="M707" i="6" s="1"/>
  <c r="L707" i="6" a="1"/>
  <c r="L707" i="6" s="1"/>
  <c r="K707" i="6" a="1"/>
  <c r="K707" i="6" s="1"/>
  <c r="AI706" i="6" a="1"/>
  <c r="AI706" i="6" s="1"/>
  <c r="AH706" i="6" a="1"/>
  <c r="AH706" i="6" s="1"/>
  <c r="AG706" i="6" a="1"/>
  <c r="AG706" i="6" s="1"/>
  <c r="AF706" i="6"/>
  <c r="AF706" i="6" a="1"/>
  <c r="AE706" i="6" a="1"/>
  <c r="AE706" i="6" s="1"/>
  <c r="AD706" i="6" a="1"/>
  <c r="AD706" i="6" s="1"/>
  <c r="AC706" i="6" a="1"/>
  <c r="AC706" i="6" s="1"/>
  <c r="AB706" i="6" a="1"/>
  <c r="AB706" i="6" s="1"/>
  <c r="AA706" i="6" a="1"/>
  <c r="AA706" i="6" s="1"/>
  <c r="Z706" i="6"/>
  <c r="Z706" i="6" a="1"/>
  <c r="Y706" i="6" a="1"/>
  <c r="Y706" i="6" s="1"/>
  <c r="X706" i="6" a="1"/>
  <c r="X706" i="6" s="1"/>
  <c r="W706" i="6" a="1"/>
  <c r="W706" i="6" s="1"/>
  <c r="V706" i="6" a="1"/>
  <c r="V706" i="6" s="1"/>
  <c r="U706" i="6" a="1"/>
  <c r="U706" i="6" s="1"/>
  <c r="T706" i="6" a="1"/>
  <c r="T706" i="6" s="1"/>
  <c r="S706" i="6" a="1"/>
  <c r="S706" i="6" s="1"/>
  <c r="R706" i="6"/>
  <c r="R706" i="6" a="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c r="AD705" i="6" a="1"/>
  <c r="AC705" i="6" a="1"/>
  <c r="AC705" i="6" s="1"/>
  <c r="AB705" i="6" a="1"/>
  <c r="AB705" i="6" s="1"/>
  <c r="AA705" i="6" a="1"/>
  <c r="AA705" i="6" s="1"/>
  <c r="Z705" i="6" a="1"/>
  <c r="Z705" i="6" s="1"/>
  <c r="Y705" i="6" a="1"/>
  <c r="Y705" i="6" s="1"/>
  <c r="X705" i="6" a="1"/>
  <c r="X705" i="6" s="1"/>
  <c r="W705" i="6" a="1"/>
  <c r="W705" i="6" s="1"/>
  <c r="V705" i="6"/>
  <c r="V705" i="6" a="1"/>
  <c r="U705" i="6" a="1"/>
  <c r="U705" i="6" s="1"/>
  <c r="T705" i="6" a="1"/>
  <c r="T705" i="6" s="1"/>
  <c r="S705" i="6" a="1"/>
  <c r="S705" i="6" s="1"/>
  <c r="R705" i="6" a="1"/>
  <c r="R705" i="6" s="1"/>
  <c r="Q705" i="6" a="1"/>
  <c r="Q705" i="6" s="1"/>
  <c r="P705" i="6"/>
  <c r="P705" i="6" a="1"/>
  <c r="O705" i="6" a="1"/>
  <c r="O705" i="6" s="1"/>
  <c r="N705" i="6" a="1"/>
  <c r="N705" i="6" s="1"/>
  <c r="M705" i="6" a="1"/>
  <c r="M705" i="6" s="1"/>
  <c r="L705" i="6"/>
  <c r="L705" i="6" a="1"/>
  <c r="K705" i="6" a="1"/>
  <c r="K705" i="6" s="1"/>
  <c r="AI704" i="6" a="1"/>
  <c r="AI704" i="6" s="1"/>
  <c r="AH704" i="6"/>
  <c r="AH704" i="6" a="1"/>
  <c r="AG704" i="6" a="1"/>
  <c r="AG704" i="6" s="1"/>
  <c r="AF704" i="6" a="1"/>
  <c r="AF704" i="6" s="1"/>
  <c r="AE704" i="6" a="1"/>
  <c r="AE704" i="6" s="1"/>
  <c r="AD704" i="6" a="1"/>
  <c r="AD704" i="6" s="1"/>
  <c r="AC704" i="6" a="1"/>
  <c r="AC704" i="6" s="1"/>
  <c r="AB704" i="6"/>
  <c r="AB704" i="6" a="1"/>
  <c r="AA704" i="6" a="1"/>
  <c r="AA704" i="6" s="1"/>
  <c r="Z704" i="6" a="1"/>
  <c r="Z704" i="6" s="1"/>
  <c r="Y704" i="6" a="1"/>
  <c r="Y704" i="6" s="1"/>
  <c r="X704" i="6"/>
  <c r="X704" i="6" a="1"/>
  <c r="W704" i="6" a="1"/>
  <c r="W704" i="6" s="1"/>
  <c r="V704" i="6" a="1"/>
  <c r="V704" i="6" s="1"/>
  <c r="U704" i="6" a="1"/>
  <c r="U704" i="6" s="1"/>
  <c r="T704" i="6" a="1"/>
  <c r="T704" i="6" s="1"/>
  <c r="S704" i="6" a="1"/>
  <c r="S704" i="6" s="1"/>
  <c r="R704" i="6"/>
  <c r="R704" i="6" a="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c r="AD703" i="6" a="1"/>
  <c r="AC703" i="6" a="1"/>
  <c r="AC703" i="6" s="1"/>
  <c r="AB703" i="6" a="1"/>
  <c r="AB703" i="6" s="1"/>
  <c r="AA703" i="6" a="1"/>
  <c r="AA703" i="6" s="1"/>
  <c r="Z703" i="6" a="1"/>
  <c r="Z703" i="6" s="1"/>
  <c r="Y703" i="6" a="1"/>
  <c r="Y703" i="6" s="1"/>
  <c r="X703" i="6" a="1"/>
  <c r="X703" i="6" s="1"/>
  <c r="W703" i="6" a="1"/>
  <c r="W703" i="6" s="1"/>
  <c r="V703" i="6"/>
  <c r="V703" i="6" a="1"/>
  <c r="U703" i="6" a="1"/>
  <c r="U703" i="6" s="1"/>
  <c r="T703" i="6" a="1"/>
  <c r="T703" i="6" s="1"/>
  <c r="S703" i="6" a="1"/>
  <c r="S703" i="6" s="1"/>
  <c r="R703" i="6" a="1"/>
  <c r="R703" i="6" s="1"/>
  <c r="Q703" i="6" a="1"/>
  <c r="Q703" i="6" s="1"/>
  <c r="P703" i="6" a="1"/>
  <c r="P703" i="6" s="1"/>
  <c r="O703" i="6" a="1"/>
  <c r="O703" i="6" s="1"/>
  <c r="N703" i="6"/>
  <c r="N703" i="6" a="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c r="AB702" i="6" a="1"/>
  <c r="AA702" i="6" a="1"/>
  <c r="AA702" i="6" s="1"/>
  <c r="Z702" i="6" a="1"/>
  <c r="Z702" i="6" s="1"/>
  <c r="Y702" i="6" a="1"/>
  <c r="Y702" i="6" s="1"/>
  <c r="X702" i="6"/>
  <c r="X702" i="6" a="1"/>
  <c r="W702" i="6" a="1"/>
  <c r="W702" i="6" s="1"/>
  <c r="V702" i="6" a="1"/>
  <c r="V702" i="6" s="1"/>
  <c r="U702" i="6" a="1"/>
  <c r="U702" i="6" s="1"/>
  <c r="T702" i="6" a="1"/>
  <c r="T702" i="6" s="1"/>
  <c r="S702" i="6" a="1"/>
  <c r="S702" i="6" s="1"/>
  <c r="R702" i="6"/>
  <c r="R702" i="6" a="1"/>
  <c r="Q702" i="6" a="1"/>
  <c r="Q702" i="6" s="1"/>
  <c r="P702" i="6" a="1"/>
  <c r="P702" i="6" s="1"/>
  <c r="O702" i="6" a="1"/>
  <c r="O702" i="6" s="1"/>
  <c r="N702" i="6" a="1"/>
  <c r="N702" i="6" s="1"/>
  <c r="M702" i="6" a="1"/>
  <c r="M702" i="6" s="1"/>
  <c r="L702" i="6"/>
  <c r="L702" i="6" a="1"/>
  <c r="K702" i="6" a="1"/>
  <c r="K702" i="6" s="1"/>
  <c r="AI701" i="6" a="1"/>
  <c r="AI701" i="6" s="1"/>
  <c r="AH701" i="6" a="1"/>
  <c r="AH701" i="6" s="1"/>
  <c r="AG701" i="6" a="1"/>
  <c r="AG701" i="6" s="1"/>
  <c r="AF701" i="6"/>
  <c r="AF701" i="6" a="1"/>
  <c r="AE701" i="6" a="1"/>
  <c r="AE701" i="6" s="1"/>
  <c r="AD701" i="6" a="1"/>
  <c r="AD701" i="6" s="1"/>
  <c r="AC701" i="6" a="1"/>
  <c r="AC701" i="6" s="1"/>
  <c r="AB701" i="6"/>
  <c r="AB701" i="6" a="1"/>
  <c r="AA701" i="6" a="1"/>
  <c r="AA701" i="6" s="1"/>
  <c r="Z701" i="6" a="1"/>
  <c r="Z701" i="6" s="1"/>
  <c r="Y701" i="6" a="1"/>
  <c r="Y701" i="6" s="1"/>
  <c r="X701" i="6" a="1"/>
  <c r="X701" i="6" s="1"/>
  <c r="W701" i="6" a="1"/>
  <c r="W701" i="6" s="1"/>
  <c r="V701" i="6"/>
  <c r="V701" i="6" a="1"/>
  <c r="U701" i="6" a="1"/>
  <c r="U701" i="6" s="1"/>
  <c r="T701" i="6" a="1"/>
  <c r="T701" i="6" s="1"/>
  <c r="S701" i="6" a="1"/>
  <c r="S701" i="6" s="1"/>
  <c r="R701" i="6" a="1"/>
  <c r="R701" i="6" s="1"/>
  <c r="Q701" i="6" a="1"/>
  <c r="Q701" i="6" s="1"/>
  <c r="P701" i="6" a="1"/>
  <c r="P701" i="6" s="1"/>
  <c r="O701" i="6" a="1"/>
  <c r="O701" i="6" s="1"/>
  <c r="N701" i="6"/>
  <c r="N701" i="6" a="1"/>
  <c r="M701" i="6" a="1"/>
  <c r="M701" i="6" s="1"/>
  <c r="L701" i="6" a="1"/>
  <c r="L701" i="6" s="1"/>
  <c r="K701" i="6" a="1"/>
  <c r="K701" i="6" s="1"/>
  <c r="AI700" i="6" a="1"/>
  <c r="AI700" i="6" s="1"/>
  <c r="AH700" i="6"/>
  <c r="AH700" i="6" a="1"/>
  <c r="AG700" i="6" a="1"/>
  <c r="AG700" i="6" s="1"/>
  <c r="AF700" i="6" a="1"/>
  <c r="AF700" i="6" s="1"/>
  <c r="AE700" i="6" a="1"/>
  <c r="AE700" i="6" s="1"/>
  <c r="AD700" i="6" a="1"/>
  <c r="AD700" i="6" s="1"/>
  <c r="AC700" i="6" a="1"/>
  <c r="AC700" i="6" s="1"/>
  <c r="AB700" i="6" a="1"/>
  <c r="AB700" i="6" s="1"/>
  <c r="AA700" i="6" a="1"/>
  <c r="AA700" i="6" s="1"/>
  <c r="Z700" i="6"/>
  <c r="Z700" i="6" a="1"/>
  <c r="Y700" i="6" a="1"/>
  <c r="Y700" i="6" s="1"/>
  <c r="X700" i="6" a="1"/>
  <c r="X700" i="6" s="1"/>
  <c r="W700" i="6" a="1"/>
  <c r="W700" i="6" s="1"/>
  <c r="V700" i="6" a="1"/>
  <c r="V700" i="6" s="1"/>
  <c r="U700" i="6" a="1"/>
  <c r="U700" i="6" s="1"/>
  <c r="T700" i="6" a="1"/>
  <c r="T700" i="6" s="1"/>
  <c r="S700" i="6" a="1"/>
  <c r="S700" i="6" s="1"/>
  <c r="R700" i="6"/>
  <c r="R700" i="6" a="1"/>
  <c r="Q700" i="6" a="1"/>
  <c r="Q700" i="6" s="1"/>
  <c r="P700" i="6" a="1"/>
  <c r="P700" i="6" s="1"/>
  <c r="O700" i="6" a="1"/>
  <c r="O700" i="6" s="1"/>
  <c r="N700" i="6" a="1"/>
  <c r="N700" i="6" s="1"/>
  <c r="M700" i="6" a="1"/>
  <c r="M700" i="6" s="1"/>
  <c r="L700" i="6"/>
  <c r="L700" i="6" a="1"/>
  <c r="K700" i="6" a="1"/>
  <c r="K700" i="6" s="1"/>
  <c r="AI699" i="6" a="1"/>
  <c r="AI699" i="6" s="1"/>
  <c r="AH699" i="6" a="1"/>
  <c r="AH699" i="6" s="1"/>
  <c r="AG699" i="6" a="1"/>
  <c r="AG699" i="6" s="1"/>
  <c r="AF699" i="6"/>
  <c r="AF699" i="6" a="1"/>
  <c r="AE699" i="6" a="1"/>
  <c r="AE699" i="6" s="1"/>
  <c r="AD699" i="6" a="1"/>
  <c r="AD699" i="6" s="1"/>
  <c r="AC699" i="6" a="1"/>
  <c r="AC699" i="6" s="1"/>
  <c r="AB699" i="6" a="1"/>
  <c r="AB699" i="6" s="1"/>
  <c r="AA699" i="6" a="1"/>
  <c r="AA699" i="6" s="1"/>
  <c r="Z699" i="6" a="1"/>
  <c r="Z699" i="6" s="1"/>
  <c r="Y699" i="6" a="1"/>
  <c r="Y699" i="6" s="1"/>
  <c r="X699" i="6"/>
  <c r="X699" i="6" a="1"/>
  <c r="W699" i="6" a="1"/>
  <c r="W699" i="6" s="1"/>
  <c r="V699" i="6" a="1"/>
  <c r="V699" i="6" s="1"/>
  <c r="U699" i="6" a="1"/>
  <c r="U699" i="6" s="1"/>
  <c r="T699" i="6"/>
  <c r="T699" i="6" a="1"/>
  <c r="S699" i="6" a="1"/>
  <c r="S699" i="6" s="1"/>
  <c r="R699" i="6" a="1"/>
  <c r="R699" i="6" s="1"/>
  <c r="Q699" i="6" a="1"/>
  <c r="Q699" i="6" s="1"/>
  <c r="P699" i="6" a="1"/>
  <c r="P699" i="6" s="1"/>
  <c r="O699" i="6" a="1"/>
  <c r="O699" i="6" s="1"/>
  <c r="N699" i="6"/>
  <c r="N699" i="6" a="1"/>
  <c r="M699" i="6" a="1"/>
  <c r="M699" i="6" s="1"/>
  <c r="L699" i="6" a="1"/>
  <c r="L699" i="6" s="1"/>
  <c r="K699" i="6" a="1"/>
  <c r="K699" i="6" s="1"/>
  <c r="AI698" i="6" a="1"/>
  <c r="AI698" i="6" s="1"/>
  <c r="AH698" i="6" a="1"/>
  <c r="AH698" i="6" s="1"/>
  <c r="AG698" i="6" a="1"/>
  <c r="AG698" i="6" s="1"/>
  <c r="AF698" i="6"/>
  <c r="AF698" i="6" a="1"/>
  <c r="AE698" i="6" a="1"/>
  <c r="AE698" i="6" s="1"/>
  <c r="AD698" i="6" a="1"/>
  <c r="AD698" i="6" s="1"/>
  <c r="AC698" i="6" a="1"/>
  <c r="AC698" i="6" s="1"/>
  <c r="AB698" i="6" a="1"/>
  <c r="AB698" i="6" s="1"/>
  <c r="AA698" i="6" a="1"/>
  <c r="AA698" i="6" s="1"/>
  <c r="Z698" i="6"/>
  <c r="Z698" i="6" a="1"/>
  <c r="Y698" i="6" a="1"/>
  <c r="Y698" i="6" s="1"/>
  <c r="X698" i="6" a="1"/>
  <c r="X698" i="6" s="1"/>
  <c r="W698" i="6" a="1"/>
  <c r="W698" i="6" s="1"/>
  <c r="V698" i="6" a="1"/>
  <c r="V698" i="6" s="1"/>
  <c r="U698" i="6" a="1"/>
  <c r="U698" i="6" s="1"/>
  <c r="T698" i="6"/>
  <c r="T698" i="6" a="1"/>
  <c r="S698" i="6" a="1"/>
  <c r="S698" i="6" s="1"/>
  <c r="R698" i="6" a="1"/>
  <c r="R698" i="6" s="1"/>
  <c r="Q698" i="6" a="1"/>
  <c r="Q698" i="6" s="1"/>
  <c r="P698" i="6" a="1"/>
  <c r="P698" i="6" s="1"/>
  <c r="O698" i="6" a="1"/>
  <c r="O698" i="6" s="1"/>
  <c r="N698" i="6" a="1"/>
  <c r="N698" i="6" s="1"/>
  <c r="M698" i="6" a="1"/>
  <c r="M698" i="6" s="1"/>
  <c r="L698" i="6"/>
  <c r="L698" i="6" a="1"/>
  <c r="K698" i="6" a="1"/>
  <c r="K698" i="6" s="1"/>
  <c r="AI697" i="6" a="1"/>
  <c r="AI697" i="6" s="1"/>
  <c r="AH697" i="6" a="1"/>
  <c r="AH697" i="6" s="1"/>
  <c r="AG697" i="6" a="1"/>
  <c r="AG697" i="6" s="1"/>
  <c r="AF697" i="6"/>
  <c r="AF697" i="6" a="1"/>
  <c r="AE697" i="6" a="1"/>
  <c r="AE697" i="6" s="1"/>
  <c r="AD697" i="6" a="1"/>
  <c r="AD697" i="6" s="1"/>
  <c r="AC697" i="6" a="1"/>
  <c r="AC697" i="6" s="1"/>
  <c r="AB697" i="6"/>
  <c r="AB697" i="6" a="1"/>
  <c r="AA697" i="6" a="1"/>
  <c r="AA697" i="6" s="1"/>
  <c r="Z697" i="6" a="1"/>
  <c r="Z697" i="6" s="1"/>
  <c r="Y697" i="6" a="1"/>
  <c r="Y697" i="6" s="1"/>
  <c r="X697" i="6" a="1"/>
  <c r="X697" i="6" s="1"/>
  <c r="W697" i="6" a="1"/>
  <c r="W697" i="6" s="1"/>
  <c r="V697" i="6"/>
  <c r="V697" i="6" a="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c r="AF696" i="6" a="1"/>
  <c r="AE696" i="6" a="1"/>
  <c r="AE696" i="6" s="1"/>
  <c r="AD696" i="6" a="1"/>
  <c r="AD696" i="6" s="1"/>
  <c r="AC696" i="6" a="1"/>
  <c r="AC696" i="6" s="1"/>
  <c r="AB696" i="6" a="1"/>
  <c r="AB696" i="6" s="1"/>
  <c r="AA696" i="6" a="1"/>
  <c r="AA696" i="6" s="1"/>
  <c r="Z696" i="6"/>
  <c r="Z696" i="6" a="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c r="L696" i="6" a="1"/>
  <c r="K696" i="6" a="1"/>
  <c r="K696" i="6" s="1"/>
  <c r="AI695" i="6" a="1"/>
  <c r="AI695" i="6" s="1"/>
  <c r="AH695" i="6" a="1"/>
  <c r="AH695" i="6" s="1"/>
  <c r="AG695" i="6" a="1"/>
  <c r="AG695" i="6" s="1"/>
  <c r="AF695" i="6"/>
  <c r="AF695" i="6" a="1"/>
  <c r="AE695" i="6" a="1"/>
  <c r="AE695" i="6" s="1"/>
  <c r="AD695" i="6" a="1"/>
  <c r="AD695" i="6" s="1"/>
  <c r="AC695" i="6" a="1"/>
  <c r="AC695" i="6" s="1"/>
  <c r="AB695" i="6" a="1"/>
  <c r="AB695" i="6" s="1"/>
  <c r="AA695" i="6" a="1"/>
  <c r="AA695" i="6" s="1"/>
  <c r="Z695" i="6" a="1"/>
  <c r="Z695" i="6" s="1"/>
  <c r="Y695" i="6" a="1"/>
  <c r="Y695" i="6" s="1"/>
  <c r="X695" i="6"/>
  <c r="X695" i="6" a="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c r="L695" i="6" a="1"/>
  <c r="K695" i="6" a="1"/>
  <c r="K695" i="6" s="1"/>
  <c r="AI694" i="6" a="1"/>
  <c r="AI694" i="6" s="1"/>
  <c r="AH694" i="6"/>
  <c r="AH694" i="6" a="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c r="T694" i="6" a="1"/>
  <c r="S694" i="6" a="1"/>
  <c r="S694" i="6" s="1"/>
  <c r="R694" i="6" a="1"/>
  <c r="R694" i="6" s="1"/>
  <c r="Q694" i="6" a="1"/>
  <c r="Q694" i="6" s="1"/>
  <c r="P694" i="6" a="1"/>
  <c r="P694" i="6" s="1"/>
  <c r="O694" i="6" a="1"/>
  <c r="O694" i="6" s="1"/>
  <c r="N694" i="6" a="1"/>
  <c r="N694" i="6" s="1"/>
  <c r="M694" i="6" a="1"/>
  <c r="M694" i="6" s="1"/>
  <c r="L694" i="6"/>
  <c r="L694" i="6" a="1"/>
  <c r="K694" i="6" a="1"/>
  <c r="K694" i="6" s="1"/>
  <c r="AI693" i="6" a="1"/>
  <c r="AI693" i="6" s="1"/>
  <c r="AH693" i="6" a="1"/>
  <c r="AH693" i="6" s="1"/>
  <c r="AG693" i="6" a="1"/>
  <c r="AG693" i="6" s="1"/>
  <c r="AF693" i="6"/>
  <c r="AF693" i="6" a="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c r="T693" i="6" a="1"/>
  <c r="S693" i="6" a="1"/>
  <c r="S693" i="6" s="1"/>
  <c r="R693" i="6" a="1"/>
  <c r="R693" i="6" s="1"/>
  <c r="Q693" i="6" a="1"/>
  <c r="Q693" i="6" s="1"/>
  <c r="P693" i="6" a="1"/>
  <c r="P693" i="6" s="1"/>
  <c r="O693" i="6" a="1"/>
  <c r="O693" i="6" s="1"/>
  <c r="N693" i="6" a="1"/>
  <c r="N693" i="6" s="1"/>
  <c r="M693" i="6" a="1"/>
  <c r="M693" i="6" s="1"/>
  <c r="L693" i="6"/>
  <c r="L693" i="6" a="1"/>
  <c r="K693" i="6" a="1"/>
  <c r="K693" i="6" s="1"/>
  <c r="AI692" i="6" a="1"/>
  <c r="AI692" i="6" s="1"/>
  <c r="AH692" i="6" a="1"/>
  <c r="AH692" i="6" s="1"/>
  <c r="AG692" i="6" a="1"/>
  <c r="AG692" i="6" s="1"/>
  <c r="AF692" i="6"/>
  <c r="AF692" i="6" a="1"/>
  <c r="AE692" i="6" a="1"/>
  <c r="AE692" i="6" s="1"/>
  <c r="AD692" i="6" a="1"/>
  <c r="AD692" i="6" s="1"/>
  <c r="AC692" i="6" a="1"/>
  <c r="AC692" i="6" s="1"/>
  <c r="AB692" i="6" a="1"/>
  <c r="AB692" i="6" s="1"/>
  <c r="AA692" i="6" a="1"/>
  <c r="AA692" i="6" s="1"/>
  <c r="Z692" i="6" a="1"/>
  <c r="Z692" i="6" s="1"/>
  <c r="Y692" i="6" a="1"/>
  <c r="Y692" i="6" s="1"/>
  <c r="X692" i="6"/>
  <c r="X692" i="6" a="1"/>
  <c r="W692" i="6" a="1"/>
  <c r="W692" i="6" s="1"/>
  <c r="V692" i="6" a="1"/>
  <c r="V692" i="6" s="1"/>
  <c r="U692" i="6" a="1"/>
  <c r="U692" i="6" s="1"/>
  <c r="T692" i="6" a="1"/>
  <c r="T692" i="6" s="1"/>
  <c r="S692" i="6" a="1"/>
  <c r="S692" i="6" s="1"/>
  <c r="R692" i="6" a="1"/>
  <c r="R692" i="6" s="1"/>
  <c r="Q692" i="6" a="1"/>
  <c r="Q692" i="6" s="1"/>
  <c r="P692" i="6"/>
  <c r="P692" i="6" a="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c r="AB691" i="6" a="1"/>
  <c r="AA691" i="6" a="1"/>
  <c r="AA691" i="6" s="1"/>
  <c r="Z691" i="6" a="1"/>
  <c r="Z691" i="6" s="1"/>
  <c r="Y691" i="6" a="1"/>
  <c r="Y691" i="6" s="1"/>
  <c r="X691" i="6" a="1"/>
  <c r="X691" i="6" s="1"/>
  <c r="W691" i="6" a="1"/>
  <c r="W691" i="6" s="1"/>
  <c r="V691" i="6" a="1"/>
  <c r="V691" i="6" s="1"/>
  <c r="U691" i="6" a="1"/>
  <c r="U691" i="6" s="1"/>
  <c r="T691" i="6"/>
  <c r="T691" i="6" a="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c r="X690" i="6" a="1"/>
  <c r="W690" i="6" a="1"/>
  <c r="W690" i="6" s="1"/>
  <c r="V690" i="6" a="1"/>
  <c r="V690" i="6" s="1"/>
  <c r="U690" i="6" a="1"/>
  <c r="U690" i="6" s="1"/>
  <c r="T690" i="6" a="1"/>
  <c r="T690" i="6" s="1"/>
  <c r="S690" i="6" a="1"/>
  <c r="S690" i="6" s="1"/>
  <c r="R690" i="6" a="1"/>
  <c r="R690" i="6" s="1"/>
  <c r="Q690" i="6" a="1"/>
  <c r="Q690" i="6" s="1"/>
  <c r="P690" i="6"/>
  <c r="P690" i="6" a="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c r="AB689" i="6" a="1"/>
  <c r="AA689" i="6" a="1"/>
  <c r="AA689" i="6" s="1"/>
  <c r="Z689" i="6" a="1"/>
  <c r="Z689" i="6" s="1"/>
  <c r="Y689" i="6" a="1"/>
  <c r="Y689" i="6" s="1"/>
  <c r="X689" i="6" a="1"/>
  <c r="X689" i="6" s="1"/>
  <c r="W689" i="6" a="1"/>
  <c r="W689" i="6" s="1"/>
  <c r="V689" i="6" a="1"/>
  <c r="V689" i="6" s="1"/>
  <c r="U689" i="6" a="1"/>
  <c r="U689" i="6" s="1"/>
  <c r="T689" i="6"/>
  <c r="T689" i="6" a="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c r="AD688" i="6" a="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c r="P688" i="6" a="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c r="AB687" i="6" a="1"/>
  <c r="AA687" i="6" a="1"/>
  <c r="AA687" i="6" s="1"/>
  <c r="Z687" i="6" a="1"/>
  <c r="Z687" i="6" s="1"/>
  <c r="Y687" i="6" a="1"/>
  <c r="Y687" i="6" s="1"/>
  <c r="X687" i="6" a="1"/>
  <c r="X687" i="6" s="1"/>
  <c r="W687" i="6" a="1"/>
  <c r="W687" i="6" s="1"/>
  <c r="V687" i="6" a="1"/>
  <c r="V687" i="6" s="1"/>
  <c r="U687" i="6" a="1"/>
  <c r="U687" i="6" s="1"/>
  <c r="T687" i="6" a="1"/>
  <c r="T687" i="6" s="1"/>
  <c r="S687" i="6" a="1"/>
  <c r="S687" i="6" s="1"/>
  <c r="R687" i="6"/>
  <c r="R687" i="6" a="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c r="AD686" i="6" a="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c r="P686" i="6" a="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c r="AB685" i="6" a="1"/>
  <c r="AA685" i="6" a="1"/>
  <c r="AA685" i="6" s="1"/>
  <c r="Z685" i="6" a="1"/>
  <c r="Z685" i="6" s="1"/>
  <c r="Y685" i="6" a="1"/>
  <c r="Y685" i="6" s="1"/>
  <c r="X685" i="6" a="1"/>
  <c r="X685" i="6" s="1"/>
  <c r="W685" i="6" a="1"/>
  <c r="W685" i="6" s="1"/>
  <c r="V685" i="6" a="1"/>
  <c r="V685" i="6" s="1"/>
  <c r="U685" i="6" a="1"/>
  <c r="U685" i="6" s="1"/>
  <c r="T685" i="6" a="1"/>
  <c r="T685" i="6" s="1"/>
  <c r="S685" i="6" a="1"/>
  <c r="S685" i="6" s="1"/>
  <c r="R685" i="6"/>
  <c r="R685" i="6" a="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c r="AD684" i="6" a="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c r="P684" i="6" a="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c r="AB683" i="6" a="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c r="P683" i="6" a="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c r="X682" i="6" a="1"/>
  <c r="W682" i="6" a="1"/>
  <c r="W682" i="6" s="1"/>
  <c r="V682" i="6" a="1"/>
  <c r="V682" i="6" s="1"/>
  <c r="U682" i="6" a="1"/>
  <c r="U682" i="6" s="1"/>
  <c r="T682" i="6" a="1"/>
  <c r="T682" i="6" s="1"/>
  <c r="S682" i="6" a="1"/>
  <c r="S682" i="6" s="1"/>
  <c r="R682" i="6" a="1"/>
  <c r="R682" i="6" s="1"/>
  <c r="Q682" i="6" a="1"/>
  <c r="Q682" i="6" s="1"/>
  <c r="P682" i="6"/>
  <c r="P682" i="6" a="1"/>
  <c r="O682" i="6" a="1"/>
  <c r="O682" i="6" s="1"/>
  <c r="N682" i="6" a="1"/>
  <c r="N682" i="6" s="1"/>
  <c r="M682" i="6" a="1"/>
  <c r="M682" i="6" s="1"/>
  <c r="L682" i="6"/>
  <c r="L682" i="6" a="1"/>
  <c r="K682" i="6" a="1"/>
  <c r="K682" i="6" s="1"/>
  <c r="AI681" i="6" a="1"/>
  <c r="AI681" i="6" s="1"/>
  <c r="AH681" i="6" a="1"/>
  <c r="AH681" i="6" s="1"/>
  <c r="AG681" i="6" a="1"/>
  <c r="AG681" i="6" s="1"/>
  <c r="AF681" i="6"/>
  <c r="AF681" i="6" a="1"/>
  <c r="AE681" i="6" a="1"/>
  <c r="AE681" i="6" s="1"/>
  <c r="AD681" i="6" a="1"/>
  <c r="AD681" i="6" s="1"/>
  <c r="AC681" i="6" a="1"/>
  <c r="AC681" i="6" s="1"/>
  <c r="AB681" i="6" a="1"/>
  <c r="AB681" i="6" s="1"/>
  <c r="AA681" i="6" a="1"/>
  <c r="AA681" i="6" s="1"/>
  <c r="Z681" i="6"/>
  <c r="Z681" i="6" a="1"/>
  <c r="Y681" i="6" a="1"/>
  <c r="Y681" i="6" s="1"/>
  <c r="X681" i="6" a="1"/>
  <c r="X681" i="6" s="1"/>
  <c r="W681" i="6" a="1"/>
  <c r="W681" i="6" s="1"/>
  <c r="V681" i="6" a="1"/>
  <c r="V681" i="6" s="1"/>
  <c r="U681" i="6" a="1"/>
  <c r="U681" i="6" s="1"/>
  <c r="T681" i="6"/>
  <c r="T681" i="6" a="1"/>
  <c r="S681" i="6" a="1"/>
  <c r="S681" i="6" s="1"/>
  <c r="R681" i="6" a="1"/>
  <c r="R681" i="6" s="1"/>
  <c r="Q681" i="6" a="1"/>
  <c r="Q681" i="6" s="1"/>
  <c r="P681" i="6"/>
  <c r="P681" i="6" a="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c r="AB680" i="6" a="1"/>
  <c r="AA680" i="6" a="1"/>
  <c r="AA680" i="6" s="1"/>
  <c r="Z680" i="6" a="1"/>
  <c r="Z680" i="6" s="1"/>
  <c r="Y680" i="6" a="1"/>
  <c r="Y680" i="6" s="1"/>
  <c r="X680" i="6" a="1"/>
  <c r="X680" i="6" s="1"/>
  <c r="W680" i="6" a="1"/>
  <c r="W680" i="6" s="1"/>
  <c r="V680" i="6"/>
  <c r="V680" i="6" a="1"/>
  <c r="U680" i="6" a="1"/>
  <c r="U680" i="6" s="1"/>
  <c r="T680" i="6" a="1"/>
  <c r="T680" i="6" s="1"/>
  <c r="S680" i="6" a="1"/>
  <c r="S680" i="6" s="1"/>
  <c r="R680" i="6" a="1"/>
  <c r="R680" i="6" s="1"/>
  <c r="Q680" i="6" a="1"/>
  <c r="Q680" i="6" s="1"/>
  <c r="P680" i="6"/>
  <c r="P680" i="6" a="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c r="AB679" i="6" a="1"/>
  <c r="AA679" i="6" a="1"/>
  <c r="AA679" i="6" s="1"/>
  <c r="Z679" i="6" a="1"/>
  <c r="Z679" i="6" s="1"/>
  <c r="Y679" i="6" a="1"/>
  <c r="Y679" i="6" s="1"/>
  <c r="X679" i="6"/>
  <c r="X679" i="6" a="1"/>
  <c r="W679" i="6" a="1"/>
  <c r="W679" i="6" s="1"/>
  <c r="V679" i="6" a="1"/>
  <c r="V679" i="6" s="1"/>
  <c r="U679" i="6" a="1"/>
  <c r="U679" i="6" s="1"/>
  <c r="T679" i="6" a="1"/>
  <c r="T679" i="6" s="1"/>
  <c r="S679" i="6" a="1"/>
  <c r="S679" i="6" s="1"/>
  <c r="R679" i="6"/>
  <c r="R679" i="6" a="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c r="AD678" i="6" a="1"/>
  <c r="AC678" i="6" a="1"/>
  <c r="AC678" i="6" s="1"/>
  <c r="AB678" i="6" a="1"/>
  <c r="AB678" i="6" s="1"/>
  <c r="AA678" i="6" a="1"/>
  <c r="AA678" i="6" s="1"/>
  <c r="Z678" i="6" a="1"/>
  <c r="Z678" i="6" s="1"/>
  <c r="Y678" i="6" a="1"/>
  <c r="Y678" i="6" s="1"/>
  <c r="X678" i="6"/>
  <c r="X678" i="6" a="1"/>
  <c r="W678" i="6" a="1"/>
  <c r="W678" i="6" s="1"/>
  <c r="V678" i="6" a="1"/>
  <c r="V678" i="6" s="1"/>
  <c r="U678" i="6" a="1"/>
  <c r="U678" i="6" s="1"/>
  <c r="T678" i="6" a="1"/>
  <c r="T678" i="6" s="1"/>
  <c r="S678" i="6" a="1"/>
  <c r="S678" i="6" s="1"/>
  <c r="R678" i="6" a="1"/>
  <c r="R678" i="6" s="1"/>
  <c r="Q678" i="6" a="1"/>
  <c r="Q678" i="6" s="1"/>
  <c r="P678" i="6"/>
  <c r="P678" i="6" a="1"/>
  <c r="O678" i="6" a="1"/>
  <c r="O678" i="6" s="1"/>
  <c r="N678" i="6" a="1"/>
  <c r="N678" i="6" s="1"/>
  <c r="M678" i="6" a="1"/>
  <c r="M678" i="6" s="1"/>
  <c r="L678" i="6" a="1"/>
  <c r="L678" i="6" s="1"/>
  <c r="K678" i="6" a="1"/>
  <c r="K678" i="6" s="1"/>
  <c r="AI677" i="6" a="1"/>
  <c r="AI677" i="6" s="1"/>
  <c r="AH677" i="6"/>
  <c r="AH677" i="6" a="1"/>
  <c r="AG677" i="6" a="1"/>
  <c r="AG677" i="6" s="1"/>
  <c r="AF677" i="6" a="1"/>
  <c r="AF677" i="6" s="1"/>
  <c r="AE677" i="6" a="1"/>
  <c r="AE677" i="6" s="1"/>
  <c r="AD677" i="6" a="1"/>
  <c r="AD677" i="6" s="1"/>
  <c r="AC677" i="6" a="1"/>
  <c r="AC677" i="6" s="1"/>
  <c r="AB677" i="6"/>
  <c r="AB677" i="6" a="1"/>
  <c r="AA677" i="6" a="1"/>
  <c r="AA677" i="6" s="1"/>
  <c r="Z677" i="6" a="1"/>
  <c r="Z677" i="6" s="1"/>
  <c r="Y677" i="6" a="1"/>
  <c r="Y677" i="6" s="1"/>
  <c r="X677" i="6" a="1"/>
  <c r="X677" i="6" s="1"/>
  <c r="W677" i="6" a="1"/>
  <c r="W677" i="6" s="1"/>
  <c r="V677" i="6" a="1"/>
  <c r="V677" i="6" s="1"/>
  <c r="U677" i="6" a="1"/>
  <c r="U677" i="6" s="1"/>
  <c r="T677" i="6"/>
  <c r="T677" i="6" a="1"/>
  <c r="S677" i="6" a="1"/>
  <c r="S677" i="6" s="1"/>
  <c r="R677" i="6" a="1"/>
  <c r="R677" i="6" s="1"/>
  <c r="Q677" i="6" a="1"/>
  <c r="Q677" i="6" s="1"/>
  <c r="P677" i="6" a="1"/>
  <c r="P677" i="6" s="1"/>
  <c r="O677" i="6" a="1"/>
  <c r="O677" i="6" s="1"/>
  <c r="N677" i="6" a="1"/>
  <c r="N677" i="6" s="1"/>
  <c r="M677" i="6" a="1"/>
  <c r="M677" i="6" s="1"/>
  <c r="L677" i="6"/>
  <c r="L677" i="6" a="1"/>
  <c r="K677" i="6" a="1"/>
  <c r="K677" i="6" s="1"/>
  <c r="AI676" i="6" a="1"/>
  <c r="AI676" i="6" s="1"/>
  <c r="AH676" i="6"/>
  <c r="AH676" i="6" a="1"/>
  <c r="AG676" i="6" a="1"/>
  <c r="AG676" i="6" s="1"/>
  <c r="AF676" i="6" a="1"/>
  <c r="AF676" i="6" s="1"/>
  <c r="AE676" i="6" a="1"/>
  <c r="AE676" i="6" s="1"/>
  <c r="AD676" i="6" a="1"/>
  <c r="AD676" i="6" s="1"/>
  <c r="AC676" i="6" a="1"/>
  <c r="AC676" i="6" s="1"/>
  <c r="AB676" i="6"/>
  <c r="AB676" i="6" a="1"/>
  <c r="AA676" i="6" a="1"/>
  <c r="AA676" i="6" s="1"/>
  <c r="Z676" i="6" a="1"/>
  <c r="Z676" i="6" s="1"/>
  <c r="Y676" i="6" a="1"/>
  <c r="Y676" i="6" s="1"/>
  <c r="X676" i="6"/>
  <c r="X676" i="6" a="1"/>
  <c r="W676" i="6" a="1"/>
  <c r="W676" i="6" s="1"/>
  <c r="V676" i="6" a="1"/>
  <c r="V676" i="6" s="1"/>
  <c r="U676" i="6" a="1"/>
  <c r="U676" i="6" s="1"/>
  <c r="T676" i="6" a="1"/>
  <c r="T676" i="6" s="1"/>
  <c r="S676" i="6" a="1"/>
  <c r="S676" i="6" s="1"/>
  <c r="R676" i="6" a="1"/>
  <c r="R676" i="6" s="1"/>
  <c r="Q676" i="6" a="1"/>
  <c r="Q676" i="6" s="1"/>
  <c r="P676" i="6"/>
  <c r="P676" i="6" a="1"/>
  <c r="O676" i="6" a="1"/>
  <c r="O676" i="6" s="1"/>
  <c r="N676" i="6" a="1"/>
  <c r="N676" i="6" s="1"/>
  <c r="M676" i="6" a="1"/>
  <c r="M676" i="6" s="1"/>
  <c r="L676" i="6" a="1"/>
  <c r="L676" i="6" s="1"/>
  <c r="K676" i="6" a="1"/>
  <c r="K676" i="6" s="1"/>
  <c r="AI675" i="6" a="1"/>
  <c r="AI675" i="6" s="1"/>
  <c r="AH675" i="6" a="1"/>
  <c r="AH675" i="6" s="1"/>
  <c r="AG675" i="6" a="1"/>
  <c r="AG675" i="6" s="1"/>
  <c r="AF675" i="6"/>
  <c r="AF675" i="6" a="1"/>
  <c r="AE675" i="6" a="1"/>
  <c r="AE675" i="6" s="1"/>
  <c r="AD675" i="6" a="1"/>
  <c r="AD675" i="6" s="1"/>
  <c r="AC675" i="6" a="1"/>
  <c r="AC675" i="6" s="1"/>
  <c r="AB675" i="6"/>
  <c r="AB675" i="6" a="1"/>
  <c r="AA675" i="6" a="1"/>
  <c r="AA675" i="6" s="1"/>
  <c r="Z675" i="6" a="1"/>
  <c r="Z675" i="6" s="1"/>
  <c r="Y675" i="6" a="1"/>
  <c r="Y675" i="6" s="1"/>
  <c r="X675" i="6" a="1"/>
  <c r="X675" i="6" s="1"/>
  <c r="W675" i="6" a="1"/>
  <c r="W675" i="6" s="1"/>
  <c r="V675" i="6" a="1"/>
  <c r="V675" i="6" s="1"/>
  <c r="U675" i="6" a="1"/>
  <c r="U675" i="6" s="1"/>
  <c r="T675" i="6"/>
  <c r="T675" i="6" a="1"/>
  <c r="S675" i="6" a="1"/>
  <c r="S675" i="6" s="1"/>
  <c r="R675" i="6" a="1"/>
  <c r="R675" i="6" s="1"/>
  <c r="Q675" i="6" a="1"/>
  <c r="Q675" i="6" s="1"/>
  <c r="P675" i="6" a="1"/>
  <c r="P675" i="6" s="1"/>
  <c r="O675" i="6" a="1"/>
  <c r="O675" i="6" s="1"/>
  <c r="N675" i="6"/>
  <c r="N675" i="6" a="1"/>
  <c r="M675" i="6" a="1"/>
  <c r="M675" i="6" s="1"/>
  <c r="L675" i="6" a="1"/>
  <c r="L675" i="6" s="1"/>
  <c r="K675" i="6" a="1"/>
  <c r="K675" i="6" s="1"/>
  <c r="AI674" i="6" a="1"/>
  <c r="AI674" i="6" s="1"/>
  <c r="AH674" i="6" a="1"/>
  <c r="AH674" i="6" s="1"/>
  <c r="AG674" i="6" a="1"/>
  <c r="AG674" i="6" s="1"/>
  <c r="AF674" i="6"/>
  <c r="AF674" i="6" a="1"/>
  <c r="AE674" i="6" a="1"/>
  <c r="AE674" i="6" s="1"/>
  <c r="AD674" i="6" a="1"/>
  <c r="AD674" i="6" s="1"/>
  <c r="AC674" i="6" a="1"/>
  <c r="AC674" i="6" s="1"/>
  <c r="AB674" i="6" a="1"/>
  <c r="AB674" i="6" s="1"/>
  <c r="AA674" i="6" a="1"/>
  <c r="AA674" i="6" s="1"/>
  <c r="Z674" i="6"/>
  <c r="Z674" i="6" a="1"/>
  <c r="Y674" i="6" a="1"/>
  <c r="Y674" i="6" s="1"/>
  <c r="X674" i="6" a="1"/>
  <c r="X674" i="6" s="1"/>
  <c r="W674" i="6" a="1"/>
  <c r="W674" i="6" s="1"/>
  <c r="V674" i="6" a="1"/>
  <c r="V674" i="6" s="1"/>
  <c r="U674" i="6" a="1"/>
  <c r="U674" i="6" s="1"/>
  <c r="T674" i="6"/>
  <c r="T674" i="6" a="1"/>
  <c r="S674" i="6" a="1"/>
  <c r="S674" i="6" s="1"/>
  <c r="R674" i="6" a="1"/>
  <c r="R674" i="6" s="1"/>
  <c r="Q674" i="6" a="1"/>
  <c r="Q674" i="6" s="1"/>
  <c r="P674" i="6"/>
  <c r="P674" i="6" a="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c r="AD673" i="6" a="1"/>
  <c r="AC673" i="6" a="1"/>
  <c r="AC673" i="6" s="1"/>
  <c r="AB673" i="6" a="1"/>
  <c r="AB673" i="6" s="1"/>
  <c r="AA673" i="6" a="1"/>
  <c r="AA673" i="6" s="1"/>
  <c r="Z673" i="6" a="1"/>
  <c r="Z673" i="6" s="1"/>
  <c r="Y673" i="6" a="1"/>
  <c r="Y673" i="6" s="1"/>
  <c r="X673" i="6" a="1"/>
  <c r="X673" i="6" s="1"/>
  <c r="W673" i="6" a="1"/>
  <c r="W673" i="6" s="1"/>
  <c r="V673" i="6"/>
  <c r="V673" i="6" a="1"/>
  <c r="U673" i="6" a="1"/>
  <c r="U673" i="6" s="1"/>
  <c r="T673" i="6" a="1"/>
  <c r="T673" i="6" s="1"/>
  <c r="S673" i="6" a="1"/>
  <c r="S673" i="6" s="1"/>
  <c r="R673" i="6" a="1"/>
  <c r="R673" i="6" s="1"/>
  <c r="Q673" i="6" a="1"/>
  <c r="Q673" i="6" s="1"/>
  <c r="P673" i="6" a="1"/>
  <c r="P673" i="6" s="1"/>
  <c r="O673" i="6" a="1"/>
  <c r="O673" i="6" s="1"/>
  <c r="N673" i="6"/>
  <c r="N673" i="6" a="1"/>
  <c r="M673" i="6" a="1"/>
  <c r="M673" i="6" s="1"/>
  <c r="L673" i="6" a="1"/>
  <c r="L673" i="6" s="1"/>
  <c r="K673" i="6" a="1"/>
  <c r="K673" i="6" s="1"/>
  <c r="AI672" i="6" a="1"/>
  <c r="AI672" i="6" s="1"/>
  <c r="AH672" i="6" a="1"/>
  <c r="AH672" i="6" s="1"/>
  <c r="AG672" i="6" a="1"/>
  <c r="AG672" i="6" s="1"/>
  <c r="AF672" i="6"/>
  <c r="AF672" i="6" a="1"/>
  <c r="AE672" i="6" a="1"/>
  <c r="AE672" i="6" s="1"/>
  <c r="AD672" i="6" a="1"/>
  <c r="AD672" i="6" s="1"/>
  <c r="AC672" i="6" a="1"/>
  <c r="AC672" i="6" s="1"/>
  <c r="AB672" i="6" a="1"/>
  <c r="AB672" i="6" s="1"/>
  <c r="AA672" i="6" a="1"/>
  <c r="AA672" i="6" s="1"/>
  <c r="Z672" i="6"/>
  <c r="Z672" i="6" a="1"/>
  <c r="Y672" i="6" a="1"/>
  <c r="Y672" i="6" s="1"/>
  <c r="X672" i="6" a="1"/>
  <c r="X672" i="6" s="1"/>
  <c r="W672" i="6" a="1"/>
  <c r="W672" i="6" s="1"/>
  <c r="V672" i="6" a="1"/>
  <c r="V672" i="6" s="1"/>
  <c r="U672" i="6" a="1"/>
  <c r="U672" i="6" s="1"/>
  <c r="T672" i="6" a="1"/>
  <c r="T672" i="6" s="1"/>
  <c r="S672" i="6" a="1"/>
  <c r="S672" i="6" s="1"/>
  <c r="R672" i="6"/>
  <c r="R672" i="6" a="1"/>
  <c r="Q672" i="6" a="1"/>
  <c r="Q672" i="6" s="1"/>
  <c r="P672" i="6" a="1"/>
  <c r="P672" i="6" s="1"/>
  <c r="O672" i="6" a="1"/>
  <c r="O672" i="6" s="1"/>
  <c r="N672" i="6" a="1"/>
  <c r="N672" i="6" s="1"/>
  <c r="M672" i="6" a="1"/>
  <c r="M672" i="6" s="1"/>
  <c r="L672" i="6"/>
  <c r="L672" i="6" a="1"/>
  <c r="K672" i="6" a="1"/>
  <c r="K672" i="6" s="1"/>
  <c r="AI671" i="6" a="1"/>
  <c r="AI671" i="6" s="1"/>
  <c r="AH671" i="6" a="1"/>
  <c r="AH671" i="6" s="1"/>
  <c r="AG671" i="6" a="1"/>
  <c r="AG671" i="6" s="1"/>
  <c r="AF671" i="6"/>
  <c r="AF671" i="6" a="1"/>
  <c r="AE671" i="6" a="1"/>
  <c r="AE671" i="6" s="1"/>
  <c r="AD671" i="6" a="1"/>
  <c r="AD671" i="6" s="1"/>
  <c r="AC671" i="6" a="1"/>
  <c r="AC671" i="6" s="1"/>
  <c r="AB671" i="6"/>
  <c r="AB671" i="6" a="1"/>
  <c r="AA671" i="6" a="1"/>
  <c r="AA671" i="6" s="1"/>
  <c r="Z671" i="6" a="1"/>
  <c r="Z671" i="6" s="1"/>
  <c r="Y671" i="6" a="1"/>
  <c r="Y671" i="6" s="1"/>
  <c r="X671" i="6" a="1"/>
  <c r="X671" i="6" s="1"/>
  <c r="W671" i="6" a="1"/>
  <c r="W671" i="6" s="1"/>
  <c r="V671" i="6"/>
  <c r="V671" i="6" a="1"/>
  <c r="U671" i="6" a="1"/>
  <c r="U671" i="6" s="1"/>
  <c r="T671" i="6" a="1"/>
  <c r="T671" i="6" s="1"/>
  <c r="S671" i="6" a="1"/>
  <c r="S671" i="6" s="1"/>
  <c r="R671" i="6" a="1"/>
  <c r="R671" i="6" s="1"/>
  <c r="Q671" i="6" a="1"/>
  <c r="Q671" i="6" s="1"/>
  <c r="P671" i="6" a="1"/>
  <c r="P671" i="6" s="1"/>
  <c r="O671" i="6" a="1"/>
  <c r="O671" i="6" s="1"/>
  <c r="N671" i="6"/>
  <c r="N671" i="6" a="1"/>
  <c r="M671" i="6" a="1"/>
  <c r="M671" i="6" s="1"/>
  <c r="L671" i="6" a="1"/>
  <c r="L671" i="6" s="1"/>
  <c r="K671" i="6" a="1"/>
  <c r="K671" i="6" s="1"/>
  <c r="AI670" i="6" a="1"/>
  <c r="AI670" i="6" s="1"/>
  <c r="AH670" i="6" a="1"/>
  <c r="AH670" i="6" s="1"/>
  <c r="AG670" i="6" a="1"/>
  <c r="AG670" i="6" s="1"/>
  <c r="AF670" i="6"/>
  <c r="AF670" i="6" a="1"/>
  <c r="AE670" i="6" a="1"/>
  <c r="AE670" i="6" s="1"/>
  <c r="AD670" i="6" a="1"/>
  <c r="AD670" i="6" s="1"/>
  <c r="AC670" i="6" a="1"/>
  <c r="AC670" i="6" s="1"/>
  <c r="AB670" i="6" a="1"/>
  <c r="AB670" i="6" s="1"/>
  <c r="AA670" i="6" a="1"/>
  <c r="AA670" i="6" s="1"/>
  <c r="Z670" i="6"/>
  <c r="Z670" i="6" a="1"/>
  <c r="Y670" i="6" a="1"/>
  <c r="Y670" i="6" s="1"/>
  <c r="X670" i="6" a="1"/>
  <c r="X670" i="6" s="1"/>
  <c r="W670" i="6" a="1"/>
  <c r="W670" i="6" s="1"/>
  <c r="V670" i="6" a="1"/>
  <c r="V670" i="6" s="1"/>
  <c r="U670" i="6" a="1"/>
  <c r="U670" i="6" s="1"/>
  <c r="T670" i="6"/>
  <c r="T670" i="6" a="1"/>
  <c r="S670" i="6" a="1"/>
  <c r="S670" i="6" s="1"/>
  <c r="R670" i="6" a="1"/>
  <c r="R670" i="6" s="1"/>
  <c r="Q670" i="6" a="1"/>
  <c r="Q670" i="6" s="1"/>
  <c r="P670" i="6"/>
  <c r="P670" i="6" a="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c r="AD669" i="6" a="1"/>
  <c r="AC669" i="6" a="1"/>
  <c r="AC669" i="6" s="1"/>
  <c r="AB669" i="6" a="1"/>
  <c r="AB669" i="6" s="1"/>
  <c r="AA669" i="6" a="1"/>
  <c r="AA669" i="6" s="1"/>
  <c r="Z669" i="6" a="1"/>
  <c r="Z669" i="6" s="1"/>
  <c r="Y669" i="6" a="1"/>
  <c r="Y669" i="6" s="1"/>
  <c r="X669" i="6"/>
  <c r="X669" i="6" a="1"/>
  <c r="W669" i="6" a="1"/>
  <c r="W669" i="6" s="1"/>
  <c r="V669" i="6" a="1"/>
  <c r="V669" i="6" s="1"/>
  <c r="U669" i="6" a="1"/>
  <c r="U669" i="6" s="1"/>
  <c r="T669" i="6"/>
  <c r="T669" i="6" a="1"/>
  <c r="S669" i="6" a="1"/>
  <c r="S669" i="6" s="1"/>
  <c r="R669" i="6" a="1"/>
  <c r="R669" i="6" s="1"/>
  <c r="Q669" i="6" a="1"/>
  <c r="Q669" i="6" s="1"/>
  <c r="P669" i="6" a="1"/>
  <c r="P669" i="6" s="1"/>
  <c r="O669" i="6" a="1"/>
  <c r="O669" i="6" s="1"/>
  <c r="N669" i="6" a="1"/>
  <c r="N669" i="6" s="1"/>
  <c r="M669" i="6" a="1"/>
  <c r="M669" i="6" s="1"/>
  <c r="L669" i="6"/>
  <c r="L669" i="6" a="1"/>
  <c r="K669" i="6" a="1"/>
  <c r="K669" i="6" s="1"/>
  <c r="AI668" i="6" a="1"/>
  <c r="AI668" i="6" s="1"/>
  <c r="AH668" i="6"/>
  <c r="AH668" i="6" a="1"/>
  <c r="AG668" i="6" a="1"/>
  <c r="AG668" i="6" s="1"/>
  <c r="AF668" i="6" a="1"/>
  <c r="AF668" i="6" s="1"/>
  <c r="AE668" i="6" a="1"/>
  <c r="AE668" i="6" s="1"/>
  <c r="AD668" i="6" a="1"/>
  <c r="AD668" i="6" s="1"/>
  <c r="AC668" i="6" a="1"/>
  <c r="AC668" i="6" s="1"/>
  <c r="AB668" i="6"/>
  <c r="AB668" i="6" a="1"/>
  <c r="AA668" i="6" a="1"/>
  <c r="AA668" i="6" s="1"/>
  <c r="Z668" i="6" a="1"/>
  <c r="Z668" i="6" s="1"/>
  <c r="Y668" i="6" a="1"/>
  <c r="Y668" i="6" s="1"/>
  <c r="X668" i="6"/>
  <c r="X668" i="6" a="1"/>
  <c r="W668" i="6" a="1"/>
  <c r="W668" i="6" s="1"/>
  <c r="V668" i="6" a="1"/>
  <c r="V668" i="6" s="1"/>
  <c r="U668" i="6" a="1"/>
  <c r="U668" i="6" s="1"/>
  <c r="T668" i="6" a="1"/>
  <c r="T668" i="6" s="1"/>
  <c r="S668" i="6" a="1"/>
  <c r="S668" i="6" s="1"/>
  <c r="R668" i="6"/>
  <c r="R668" i="6" a="1"/>
  <c r="Q668" i="6" a="1"/>
  <c r="Q668" i="6" s="1"/>
  <c r="P668" i="6" a="1"/>
  <c r="P668" i="6" s="1"/>
  <c r="O668" i="6" a="1"/>
  <c r="O668" i="6" s="1"/>
  <c r="N668" i="6" a="1"/>
  <c r="N668" i="6" s="1"/>
  <c r="M668" i="6" a="1"/>
  <c r="M668" i="6" s="1"/>
  <c r="L668" i="6"/>
  <c r="L668" i="6" a="1"/>
  <c r="K668" i="6" a="1"/>
  <c r="K668" i="6" s="1"/>
  <c r="AI667" i="6" a="1"/>
  <c r="AI667" i="6" s="1"/>
  <c r="AH667" i="6" a="1"/>
  <c r="AH667" i="6" s="1"/>
  <c r="AG667" i="6" a="1"/>
  <c r="AG667" i="6" s="1"/>
  <c r="AF667" i="6"/>
  <c r="AF667" i="6" a="1"/>
  <c r="AE667" i="6" a="1"/>
  <c r="AE667" i="6" s="1"/>
  <c r="AD667" i="6" a="1"/>
  <c r="AD667" i="6" s="1"/>
  <c r="AC667" i="6" a="1"/>
  <c r="AC667" i="6" s="1"/>
  <c r="AB667" i="6"/>
  <c r="AB667" i="6" a="1"/>
  <c r="AA667" i="6" a="1"/>
  <c r="AA667" i="6" s="1"/>
  <c r="Z667" i="6" a="1"/>
  <c r="Z667" i="6" s="1"/>
  <c r="Y667" i="6" a="1"/>
  <c r="Y667" i="6" s="1"/>
  <c r="X667" i="6" a="1"/>
  <c r="X667" i="6" s="1"/>
  <c r="W667" i="6" a="1"/>
  <c r="W667" i="6" s="1"/>
  <c r="V667" i="6" a="1"/>
  <c r="V667" i="6" s="1"/>
  <c r="U667" i="6" a="1"/>
  <c r="U667" i="6" s="1"/>
  <c r="T667" i="6"/>
  <c r="T667" i="6" a="1"/>
  <c r="S667" i="6" a="1"/>
  <c r="S667" i="6" s="1"/>
  <c r="R667" i="6" a="1"/>
  <c r="R667" i="6" s="1"/>
  <c r="Q667" i="6" a="1"/>
  <c r="Q667" i="6" s="1"/>
  <c r="P667" i="6" a="1"/>
  <c r="P667" i="6" s="1"/>
  <c r="O667" i="6" a="1"/>
  <c r="O667" i="6" s="1"/>
  <c r="N667" i="6"/>
  <c r="N667" i="6" a="1"/>
  <c r="M667" i="6" a="1"/>
  <c r="M667" i="6" s="1"/>
  <c r="L667" i="6" a="1"/>
  <c r="L667" i="6" s="1"/>
  <c r="K667" i="6" a="1"/>
  <c r="K667" i="6" s="1"/>
  <c r="AI666" i="6" a="1"/>
  <c r="AI666" i="6" s="1"/>
  <c r="AH666" i="6" a="1"/>
  <c r="AH666" i="6" s="1"/>
  <c r="AG666" i="6" a="1"/>
  <c r="AG666" i="6" s="1"/>
  <c r="AF666" i="6"/>
  <c r="AF666" i="6" a="1"/>
  <c r="AE666" i="6" a="1"/>
  <c r="AE666" i="6" s="1"/>
  <c r="AD666" i="6" a="1"/>
  <c r="AD666" i="6" s="1"/>
  <c r="AC666" i="6" a="1"/>
  <c r="AC666" i="6" s="1"/>
  <c r="AB666" i="6" a="1"/>
  <c r="AB666" i="6" s="1"/>
  <c r="AA666" i="6" a="1"/>
  <c r="AA666" i="6" s="1"/>
  <c r="Z666" i="6"/>
  <c r="Z666" i="6" a="1"/>
  <c r="Y666" i="6" a="1"/>
  <c r="Y666" i="6" s="1"/>
  <c r="X666" i="6" a="1"/>
  <c r="X666" i="6" s="1"/>
  <c r="W666" i="6" a="1"/>
  <c r="W666" i="6" s="1"/>
  <c r="V666" i="6" a="1"/>
  <c r="V666" i="6" s="1"/>
  <c r="U666" i="6" a="1"/>
  <c r="U666" i="6" s="1"/>
  <c r="T666" i="6"/>
  <c r="T666" i="6" a="1"/>
  <c r="S666" i="6" a="1"/>
  <c r="S666" i="6" s="1"/>
  <c r="R666" i="6" a="1"/>
  <c r="R666" i="6" s="1"/>
  <c r="Q666" i="6" a="1"/>
  <c r="Q666" i="6" s="1"/>
  <c r="P666" i="6"/>
  <c r="P666" i="6" a="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c r="AB665" i="6" a="1"/>
  <c r="AA665" i="6" a="1"/>
  <c r="AA665" i="6" s="1"/>
  <c r="Z665" i="6" a="1"/>
  <c r="Z665" i="6" s="1"/>
  <c r="Y665" i="6" a="1"/>
  <c r="Y665" i="6" s="1"/>
  <c r="X665" i="6" a="1"/>
  <c r="X665" i="6" s="1"/>
  <c r="W665" i="6" a="1"/>
  <c r="W665" i="6" s="1"/>
  <c r="V665" i="6" a="1"/>
  <c r="V665" i="6" s="1"/>
  <c r="U665" i="6" a="1"/>
  <c r="U665" i="6" s="1"/>
  <c r="T665" i="6"/>
  <c r="T665" i="6" a="1"/>
  <c r="S665" i="6" a="1"/>
  <c r="S665" i="6" s="1"/>
  <c r="R665" i="6" a="1"/>
  <c r="R665" i="6" s="1"/>
  <c r="Q665" i="6" a="1"/>
  <c r="Q665" i="6" s="1"/>
  <c r="P665" i="6" a="1"/>
  <c r="P665" i="6" s="1"/>
  <c r="O665" i="6" a="1"/>
  <c r="O665" i="6" s="1"/>
  <c r="N665" i="6" a="1"/>
  <c r="N665" i="6" s="1"/>
  <c r="M665" i="6" a="1"/>
  <c r="M665" i="6" s="1"/>
  <c r="L665" i="6"/>
  <c r="L665" i="6" a="1"/>
  <c r="K665" i="6" a="1"/>
  <c r="K665" i="6" s="1"/>
  <c r="AI664" i="6" a="1"/>
  <c r="AI664" i="6" s="1"/>
  <c r="AH664" i="6"/>
  <c r="AH664" i="6" a="1"/>
  <c r="AG664" i="6" a="1"/>
  <c r="AG664" i="6" s="1"/>
  <c r="AF664" i="6" a="1"/>
  <c r="AF664" i="6" s="1"/>
  <c r="AE664" i="6" a="1"/>
  <c r="AE664" i="6" s="1"/>
  <c r="AD664" i="6" a="1"/>
  <c r="AD664" i="6" s="1"/>
  <c r="AC664" i="6" a="1"/>
  <c r="AC664" i="6" s="1"/>
  <c r="AB664" i="6" a="1"/>
  <c r="AB664" i="6" s="1"/>
  <c r="AA664" i="6" a="1"/>
  <c r="AA664" i="6" s="1"/>
  <c r="Z664" i="6"/>
  <c r="Z664" i="6" a="1"/>
  <c r="Y664" i="6" a="1"/>
  <c r="Y664" i="6" s="1"/>
  <c r="X664" i="6" a="1"/>
  <c r="X664" i="6" s="1"/>
  <c r="W664" i="6" a="1"/>
  <c r="W664" i="6" s="1"/>
  <c r="V664" i="6" a="1"/>
  <c r="V664" i="6" s="1"/>
  <c r="U664" i="6" a="1"/>
  <c r="U664" i="6" s="1"/>
  <c r="T664" i="6" a="1"/>
  <c r="T664" i="6" s="1"/>
  <c r="S664" i="6" a="1"/>
  <c r="S664" i="6" s="1"/>
  <c r="R664" i="6"/>
  <c r="R664" i="6" a="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c r="AB663" i="6" a="1"/>
  <c r="AA663" i="6" a="1"/>
  <c r="AA663" i="6" s="1"/>
  <c r="Z663" i="6" a="1"/>
  <c r="Z663" i="6" s="1"/>
  <c r="Y663" i="6" a="1"/>
  <c r="Y663" i="6" s="1"/>
  <c r="X663" i="6" a="1"/>
  <c r="X663" i="6" s="1"/>
  <c r="W663" i="6" a="1"/>
  <c r="W663" i="6" s="1"/>
  <c r="V663" i="6" a="1"/>
  <c r="V663" i="6" s="1"/>
  <c r="U663" i="6" a="1"/>
  <c r="U663" i="6" s="1"/>
  <c r="T663" i="6"/>
  <c r="T663" i="6" a="1"/>
  <c r="S663" i="6" a="1"/>
  <c r="S663" i="6" s="1"/>
  <c r="R663" i="6" a="1"/>
  <c r="R663" i="6" s="1"/>
  <c r="Q663" i="6" a="1"/>
  <c r="Q663" i="6" s="1"/>
  <c r="P663" i="6" a="1"/>
  <c r="P663" i="6" s="1"/>
  <c r="O663" i="6" a="1"/>
  <c r="O663" i="6" s="1"/>
  <c r="N663" i="6" a="1"/>
  <c r="N663" i="6" s="1"/>
  <c r="M663" i="6" a="1"/>
  <c r="M663" i="6" s="1"/>
  <c r="L663" i="6"/>
  <c r="L663" i="6" a="1"/>
  <c r="K663" i="6" a="1"/>
  <c r="K663" i="6" s="1"/>
  <c r="AI662" i="6" a="1"/>
  <c r="AI662" i="6" s="1"/>
  <c r="AH662" i="6"/>
  <c r="AH662" i="6" a="1"/>
  <c r="AG662" i="6" a="1"/>
  <c r="AG662" i="6" s="1"/>
  <c r="AF662" i="6" a="1"/>
  <c r="AF662" i="6" s="1"/>
  <c r="AE662" i="6" a="1"/>
  <c r="AE662" i="6" s="1"/>
  <c r="AD662" i="6" a="1"/>
  <c r="AD662" i="6" s="1"/>
  <c r="AC662" i="6" a="1"/>
  <c r="AC662" i="6" s="1"/>
  <c r="AB662" i="6" a="1"/>
  <c r="AB662" i="6" s="1"/>
  <c r="AA662" i="6" a="1"/>
  <c r="AA662" i="6" s="1"/>
  <c r="Z662" i="6"/>
  <c r="Z662" i="6" a="1"/>
  <c r="Y662" i="6" a="1"/>
  <c r="Y662" i="6" s="1"/>
  <c r="X662" i="6" a="1"/>
  <c r="X662" i="6" s="1"/>
  <c r="W662" i="6" a="1"/>
  <c r="W662" i="6" s="1"/>
  <c r="V662" i="6" a="1"/>
  <c r="V662" i="6" s="1"/>
  <c r="U662" i="6" a="1"/>
  <c r="U662" i="6" s="1"/>
  <c r="T662" i="6" a="1"/>
  <c r="T662" i="6" s="1"/>
  <c r="S662" i="6" a="1"/>
  <c r="S662" i="6" s="1"/>
  <c r="R662" i="6"/>
  <c r="R662" i="6" a="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c r="AB661" i="6" a="1"/>
  <c r="AA661" i="6" a="1"/>
  <c r="AA661" i="6" s="1"/>
  <c r="Z661" i="6" a="1"/>
  <c r="Z661" i="6" s="1"/>
  <c r="Y661" i="6" a="1"/>
  <c r="Y661" i="6" s="1"/>
  <c r="X661" i="6" a="1"/>
  <c r="X661" i="6" s="1"/>
  <c r="W661" i="6" a="1"/>
  <c r="W661" i="6" s="1"/>
  <c r="V661" i="6" a="1"/>
  <c r="V661" i="6" s="1"/>
  <c r="U661" i="6" a="1"/>
  <c r="U661" i="6" s="1"/>
  <c r="T661" i="6"/>
  <c r="T661" i="6" a="1"/>
  <c r="S661" i="6" a="1"/>
  <c r="S661" i="6" s="1"/>
  <c r="R661" i="6" a="1"/>
  <c r="R661" i="6" s="1"/>
  <c r="Q661" i="6" a="1"/>
  <c r="Q661" i="6" s="1"/>
  <c r="P661" i="6" a="1"/>
  <c r="P661" i="6" s="1"/>
  <c r="O661" i="6" a="1"/>
  <c r="O661" i="6" s="1"/>
  <c r="N661" i="6" a="1"/>
  <c r="N661" i="6" s="1"/>
  <c r="M661" i="6" a="1"/>
  <c r="M661" i="6" s="1"/>
  <c r="L661" i="6"/>
  <c r="L661" i="6" a="1"/>
  <c r="K661" i="6" a="1"/>
  <c r="K661" i="6" s="1"/>
  <c r="AI660" i="6" a="1"/>
  <c r="AI660" i="6" s="1"/>
  <c r="AH660" i="6"/>
  <c r="AH660" i="6" a="1"/>
  <c r="AG660" i="6" a="1"/>
  <c r="AG660" i="6" s="1"/>
  <c r="AF660" i="6" a="1"/>
  <c r="AF660" i="6" s="1"/>
  <c r="AE660" i="6" a="1"/>
  <c r="AE660" i="6" s="1"/>
  <c r="AD660" i="6" a="1"/>
  <c r="AD660" i="6" s="1"/>
  <c r="AC660" i="6" a="1"/>
  <c r="AC660" i="6" s="1"/>
  <c r="AB660" i="6" a="1"/>
  <c r="AB660" i="6" s="1"/>
  <c r="AA660" i="6" a="1"/>
  <c r="AA660" i="6" s="1"/>
  <c r="Z660" i="6"/>
  <c r="Z660" i="6" a="1"/>
  <c r="Y660" i="6" a="1"/>
  <c r="Y660" i="6" s="1"/>
  <c r="X660" i="6" a="1"/>
  <c r="X660" i="6" s="1"/>
  <c r="W660" i="6" a="1"/>
  <c r="W660" i="6" s="1"/>
  <c r="V660" i="6" a="1"/>
  <c r="V660" i="6" s="1"/>
  <c r="U660" i="6" a="1"/>
  <c r="U660" i="6" s="1"/>
  <c r="T660" i="6" a="1"/>
  <c r="T660" i="6" s="1"/>
  <c r="S660" i="6" a="1"/>
  <c r="S660" i="6" s="1"/>
  <c r="R660" i="6"/>
  <c r="R660" i="6" a="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c r="AB659" i="6" a="1"/>
  <c r="AA659" i="6" a="1"/>
  <c r="AA659" i="6" s="1"/>
  <c r="Z659" i="6" a="1"/>
  <c r="Z659" i="6" s="1"/>
  <c r="Y659" i="6" a="1"/>
  <c r="Y659" i="6" s="1"/>
  <c r="X659" i="6" a="1"/>
  <c r="X659" i="6" s="1"/>
  <c r="W659" i="6" a="1"/>
  <c r="W659" i="6" s="1"/>
  <c r="V659" i="6" a="1"/>
  <c r="V659" i="6" s="1"/>
  <c r="U659" i="6" a="1"/>
  <c r="U659" i="6" s="1"/>
  <c r="T659" i="6"/>
  <c r="T659" i="6" a="1"/>
  <c r="S659" i="6" a="1"/>
  <c r="S659" i="6" s="1"/>
  <c r="R659" i="6" a="1"/>
  <c r="R659" i="6" s="1"/>
  <c r="Q659" i="6" a="1"/>
  <c r="Q659" i="6" s="1"/>
  <c r="P659" i="6" a="1"/>
  <c r="P659" i="6" s="1"/>
  <c r="O659" i="6" a="1"/>
  <c r="O659" i="6" s="1"/>
  <c r="N659" i="6" a="1"/>
  <c r="N659" i="6" s="1"/>
  <c r="M659" i="6" a="1"/>
  <c r="M659" i="6" s="1"/>
  <c r="L659" i="6"/>
  <c r="L659" i="6" a="1"/>
  <c r="K659" i="6" a="1"/>
  <c r="K659" i="6" s="1"/>
  <c r="AI658" i="6" a="1"/>
  <c r="AI658" i="6" s="1"/>
  <c r="AH658" i="6"/>
  <c r="AH658" i="6" a="1"/>
  <c r="AG658" i="6" a="1"/>
  <c r="AG658" i="6" s="1"/>
  <c r="AF658" i="6" a="1"/>
  <c r="AF658" i="6" s="1"/>
  <c r="AE658" i="6" a="1"/>
  <c r="AE658" i="6" s="1"/>
  <c r="AD658" i="6" a="1"/>
  <c r="AD658" i="6" s="1"/>
  <c r="AC658" i="6" a="1"/>
  <c r="AC658" i="6" s="1"/>
  <c r="AB658" i="6" a="1"/>
  <c r="AB658" i="6" s="1"/>
  <c r="AA658" i="6" a="1"/>
  <c r="AA658" i="6" s="1"/>
  <c r="Z658" i="6"/>
  <c r="Z658" i="6" a="1"/>
  <c r="Y658" i="6" a="1"/>
  <c r="Y658" i="6" s="1"/>
  <c r="X658" i="6" a="1"/>
  <c r="X658" i="6" s="1"/>
  <c r="W658" i="6" a="1"/>
  <c r="W658" i="6" s="1"/>
  <c r="V658" i="6" a="1"/>
  <c r="V658" i="6" s="1"/>
  <c r="U658" i="6" a="1"/>
  <c r="U658" i="6" s="1"/>
  <c r="T658" i="6" a="1"/>
  <c r="T658" i="6" s="1"/>
  <c r="S658" i="6" a="1"/>
  <c r="S658" i="6" s="1"/>
  <c r="R658" i="6"/>
  <c r="R658" i="6" a="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c r="AB657" i="6" a="1"/>
  <c r="AA657" i="6" a="1"/>
  <c r="AA657" i="6" s="1"/>
  <c r="Z657" i="6" a="1"/>
  <c r="Z657" i="6" s="1"/>
  <c r="Y657" i="6" a="1"/>
  <c r="Y657" i="6" s="1"/>
  <c r="X657" i="6" a="1"/>
  <c r="X657" i="6" s="1"/>
  <c r="W657" i="6" a="1"/>
  <c r="W657" i="6" s="1"/>
  <c r="V657" i="6" a="1"/>
  <c r="V657" i="6" s="1"/>
  <c r="U657" i="6" a="1"/>
  <c r="U657" i="6" s="1"/>
  <c r="T657" i="6"/>
  <c r="T657" i="6" a="1"/>
  <c r="S657" i="6" a="1"/>
  <c r="S657" i="6" s="1"/>
  <c r="R657" i="6" a="1"/>
  <c r="R657" i="6" s="1"/>
  <c r="Q657" i="6" a="1"/>
  <c r="Q657" i="6" s="1"/>
  <c r="P657" i="6" a="1"/>
  <c r="P657" i="6" s="1"/>
  <c r="O657" i="6" a="1"/>
  <c r="O657" i="6" s="1"/>
  <c r="N657" i="6" a="1"/>
  <c r="N657" i="6" s="1"/>
  <c r="M657" i="6" a="1"/>
  <c r="M657" i="6" s="1"/>
  <c r="L657" i="6"/>
  <c r="L657" i="6" a="1"/>
  <c r="K657" i="6" a="1"/>
  <c r="K657" i="6" s="1"/>
  <c r="AI656" i="6" a="1"/>
  <c r="AI656" i="6" s="1"/>
  <c r="AH656" i="6"/>
  <c r="AH656" i="6" a="1"/>
  <c r="AG656" i="6" a="1"/>
  <c r="AG656" i="6" s="1"/>
  <c r="AF656" i="6" a="1"/>
  <c r="AF656" i="6" s="1"/>
  <c r="AE656" i="6" a="1"/>
  <c r="AE656" i="6" s="1"/>
  <c r="AD656" i="6" a="1"/>
  <c r="AD656" i="6" s="1"/>
  <c r="AC656" i="6" a="1"/>
  <c r="AC656" i="6" s="1"/>
  <c r="AB656" i="6" a="1"/>
  <c r="AB656" i="6" s="1"/>
  <c r="AA656" i="6" a="1"/>
  <c r="AA656" i="6" s="1"/>
  <c r="Z656" i="6"/>
  <c r="Z656" i="6" a="1"/>
  <c r="Y656" i="6" a="1"/>
  <c r="Y656" i="6" s="1"/>
  <c r="X656" i="6" a="1"/>
  <c r="X656" i="6" s="1"/>
  <c r="W656" i="6" a="1"/>
  <c r="W656" i="6" s="1"/>
  <c r="V656" i="6" a="1"/>
  <c r="V656" i="6" s="1"/>
  <c r="U656" i="6" a="1"/>
  <c r="U656" i="6" s="1"/>
  <c r="T656" i="6" a="1"/>
  <c r="T656" i="6" s="1"/>
  <c r="S656" i="6" a="1"/>
  <c r="S656" i="6" s="1"/>
  <c r="R656" i="6"/>
  <c r="R656" i="6" a="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c r="AB655" i="6" a="1"/>
  <c r="AA655" i="6" a="1"/>
  <c r="AA655" i="6" s="1"/>
  <c r="Z655" i="6" a="1"/>
  <c r="Z655" i="6" s="1"/>
  <c r="Y655" i="6" a="1"/>
  <c r="Y655" i="6" s="1"/>
  <c r="X655" i="6" a="1"/>
  <c r="X655" i="6" s="1"/>
  <c r="W655" i="6" a="1"/>
  <c r="W655" i="6" s="1"/>
  <c r="V655" i="6" a="1"/>
  <c r="V655" i="6" s="1"/>
  <c r="U655" i="6" a="1"/>
  <c r="U655" i="6" s="1"/>
  <c r="T655" i="6"/>
  <c r="T655" i="6" a="1"/>
  <c r="S655" i="6" a="1"/>
  <c r="S655" i="6" s="1"/>
  <c r="R655" i="6" a="1"/>
  <c r="R655" i="6" s="1"/>
  <c r="Q655" i="6" a="1"/>
  <c r="Q655" i="6" s="1"/>
  <c r="P655" i="6" a="1"/>
  <c r="P655" i="6" s="1"/>
  <c r="O655" i="6" a="1"/>
  <c r="O655" i="6" s="1"/>
  <c r="N655" i="6" a="1"/>
  <c r="N655" i="6" s="1"/>
  <c r="M655" i="6" a="1"/>
  <c r="M655" i="6" s="1"/>
  <c r="L655" i="6"/>
  <c r="L655" i="6" a="1"/>
  <c r="K655" i="6" a="1"/>
  <c r="K655" i="6" s="1"/>
  <c r="AI654" i="6" a="1"/>
  <c r="AI654" i="6" s="1"/>
  <c r="AH654" i="6"/>
  <c r="AH654" i="6" a="1"/>
  <c r="AG654" i="6" a="1"/>
  <c r="AG654" i="6" s="1"/>
  <c r="AF654" i="6" a="1"/>
  <c r="AF654" i="6" s="1"/>
  <c r="AE654" i="6" a="1"/>
  <c r="AE654" i="6" s="1"/>
  <c r="AD654" i="6" a="1"/>
  <c r="AD654" i="6" s="1"/>
  <c r="AC654" i="6" a="1"/>
  <c r="AC654" i="6" s="1"/>
  <c r="AB654" i="6" a="1"/>
  <c r="AB654" i="6" s="1"/>
  <c r="AA654" i="6" a="1"/>
  <c r="AA654" i="6" s="1"/>
  <c r="Z654" i="6"/>
  <c r="Z654" i="6" a="1"/>
  <c r="Y654" i="6" a="1"/>
  <c r="Y654" i="6" s="1"/>
  <c r="X654" i="6" a="1"/>
  <c r="X654" i="6" s="1"/>
  <c r="W654" i="6" a="1"/>
  <c r="W654" i="6" s="1"/>
  <c r="V654" i="6" a="1"/>
  <c r="V654" i="6" s="1"/>
  <c r="U654" i="6" a="1"/>
  <c r="U654" i="6" s="1"/>
  <c r="T654" i="6" a="1"/>
  <c r="T654" i="6" s="1"/>
  <c r="S654" i="6" a="1"/>
  <c r="S654" i="6" s="1"/>
  <c r="R654" i="6"/>
  <c r="R654" i="6" a="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c r="AB653" i="6" a="1"/>
  <c r="AA653" i="6" a="1"/>
  <c r="AA653" i="6" s="1"/>
  <c r="Z653" i="6" a="1"/>
  <c r="Z653" i="6" s="1"/>
  <c r="Y653" i="6" a="1"/>
  <c r="Y653" i="6" s="1"/>
  <c r="X653" i="6" a="1"/>
  <c r="X653" i="6" s="1"/>
  <c r="W653" i="6" a="1"/>
  <c r="W653" i="6" s="1"/>
  <c r="V653" i="6" a="1"/>
  <c r="V653" i="6" s="1"/>
  <c r="U653" i="6" a="1"/>
  <c r="U653" i="6" s="1"/>
  <c r="T653" i="6"/>
  <c r="T653" i="6" a="1"/>
  <c r="S653" i="6" a="1"/>
  <c r="S653" i="6" s="1"/>
  <c r="R653" i="6" a="1"/>
  <c r="R653" i="6" s="1"/>
  <c r="Q653" i="6" a="1"/>
  <c r="Q653" i="6" s="1"/>
  <c r="P653" i="6" a="1"/>
  <c r="P653" i="6" s="1"/>
  <c r="O653" i="6" a="1"/>
  <c r="O653" i="6" s="1"/>
  <c r="N653" i="6" a="1"/>
  <c r="N653" i="6" s="1"/>
  <c r="M653" i="6" a="1"/>
  <c r="M653" i="6" s="1"/>
  <c r="L653" i="6"/>
  <c r="L653" i="6" a="1"/>
  <c r="K653" i="6" a="1"/>
  <c r="K653" i="6" s="1"/>
  <c r="AI652" i="6" a="1"/>
  <c r="AI652" i="6" s="1"/>
  <c r="AH652" i="6"/>
  <c r="AH652" i="6" a="1"/>
  <c r="AG652" i="6" a="1"/>
  <c r="AG652" i="6" s="1"/>
  <c r="AF652" i="6" a="1"/>
  <c r="AF652" i="6" s="1"/>
  <c r="AE652" i="6" a="1"/>
  <c r="AE652" i="6" s="1"/>
  <c r="AD652" i="6" a="1"/>
  <c r="AD652" i="6" s="1"/>
  <c r="AC652" i="6" a="1"/>
  <c r="AC652" i="6" s="1"/>
  <c r="AB652" i="6" a="1"/>
  <c r="AB652" i="6" s="1"/>
  <c r="AA652" i="6" a="1"/>
  <c r="AA652" i="6" s="1"/>
  <c r="Z652" i="6"/>
  <c r="Z652" i="6" a="1"/>
  <c r="Y652" i="6" a="1"/>
  <c r="Y652" i="6" s="1"/>
  <c r="X652" i="6" a="1"/>
  <c r="X652" i="6" s="1"/>
  <c r="W652" i="6" a="1"/>
  <c r="W652" i="6" s="1"/>
  <c r="V652" i="6" a="1"/>
  <c r="V652" i="6" s="1"/>
  <c r="U652" i="6" a="1"/>
  <c r="U652" i="6" s="1"/>
  <c r="T652" i="6" a="1"/>
  <c r="T652" i="6" s="1"/>
  <c r="S652" i="6" a="1"/>
  <c r="S652" i="6" s="1"/>
  <c r="R652" i="6"/>
  <c r="R652" i="6" a="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c r="AB651" i="6" a="1"/>
  <c r="AA651" i="6" a="1"/>
  <c r="AA651" i="6" s="1"/>
  <c r="Z651" i="6" a="1"/>
  <c r="Z651" i="6" s="1"/>
  <c r="Y651" i="6" a="1"/>
  <c r="Y651" i="6" s="1"/>
  <c r="X651" i="6" a="1"/>
  <c r="X651" i="6" s="1"/>
  <c r="W651" i="6" a="1"/>
  <c r="W651" i="6" s="1"/>
  <c r="V651" i="6" a="1"/>
  <c r="V651" i="6" s="1"/>
  <c r="U651" i="6" a="1"/>
  <c r="U651" i="6" s="1"/>
  <c r="T651" i="6"/>
  <c r="T651" i="6" a="1"/>
  <c r="S651" i="6" a="1"/>
  <c r="S651" i="6" s="1"/>
  <c r="R651" i="6" a="1"/>
  <c r="R651" i="6" s="1"/>
  <c r="Q651" i="6" a="1"/>
  <c r="Q651" i="6" s="1"/>
  <c r="P651" i="6" a="1"/>
  <c r="P651" i="6" s="1"/>
  <c r="O651" i="6" a="1"/>
  <c r="O651" i="6" s="1"/>
  <c r="N651" i="6" a="1"/>
  <c r="N651" i="6" s="1"/>
  <c r="M651" i="6" a="1"/>
  <c r="M651" i="6" s="1"/>
  <c r="L651" i="6"/>
  <c r="L651" i="6" a="1"/>
  <c r="K651" i="6" a="1"/>
  <c r="K651" i="6" s="1"/>
  <c r="AI650" i="6" a="1"/>
  <c r="AI650" i="6" s="1"/>
  <c r="AH650" i="6"/>
  <c r="AH650" i="6" a="1"/>
  <c r="AG650" i="6" a="1"/>
  <c r="AG650" i="6" s="1"/>
  <c r="AF650" i="6" a="1"/>
  <c r="AF650" i="6" s="1"/>
  <c r="AE650" i="6" a="1"/>
  <c r="AE650" i="6" s="1"/>
  <c r="AD650" i="6" a="1"/>
  <c r="AD650" i="6" s="1"/>
  <c r="AC650" i="6" a="1"/>
  <c r="AC650" i="6" s="1"/>
  <c r="AB650" i="6" a="1"/>
  <c r="AB650" i="6" s="1"/>
  <c r="AA650" i="6" a="1"/>
  <c r="AA650" i="6" s="1"/>
  <c r="Z650" i="6"/>
  <c r="Z650" i="6" a="1"/>
  <c r="Y650" i="6" a="1"/>
  <c r="Y650" i="6" s="1"/>
  <c r="X650" i="6" a="1"/>
  <c r="X650" i="6" s="1"/>
  <c r="W650" i="6" a="1"/>
  <c r="W650" i="6" s="1"/>
  <c r="V650" i="6" a="1"/>
  <c r="V650" i="6" s="1"/>
  <c r="U650" i="6" a="1"/>
  <c r="U650" i="6" s="1"/>
  <c r="T650" i="6" a="1"/>
  <c r="T650" i="6" s="1"/>
  <c r="S650" i="6" a="1"/>
  <c r="S650" i="6" s="1"/>
  <c r="R650" i="6"/>
  <c r="R650" i="6" a="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c r="AB649" i="6" a="1"/>
  <c r="AA649" i="6" a="1"/>
  <c r="AA649" i="6" s="1"/>
  <c r="Z649" i="6" a="1"/>
  <c r="Z649" i="6" s="1"/>
  <c r="Y649" i="6" a="1"/>
  <c r="Y649" i="6" s="1"/>
  <c r="X649" i="6" a="1"/>
  <c r="X649" i="6" s="1"/>
  <c r="W649" i="6" a="1"/>
  <c r="W649" i="6" s="1"/>
  <c r="V649" i="6" a="1"/>
  <c r="V649" i="6" s="1"/>
  <c r="U649" i="6" a="1"/>
  <c r="U649" i="6" s="1"/>
  <c r="T649" i="6"/>
  <c r="T649" i="6" a="1"/>
  <c r="S649" i="6" a="1"/>
  <c r="S649" i="6" s="1"/>
  <c r="R649" i="6" a="1"/>
  <c r="R649" i="6" s="1"/>
  <c r="Q649" i="6" a="1"/>
  <c r="Q649" i="6" s="1"/>
  <c r="P649" i="6" a="1"/>
  <c r="P649" i="6" s="1"/>
  <c r="O649" i="6" a="1"/>
  <c r="O649" i="6" s="1"/>
  <c r="N649" i="6" a="1"/>
  <c r="N649" i="6" s="1"/>
  <c r="M649" i="6" a="1"/>
  <c r="M649" i="6" s="1"/>
  <c r="L649" i="6"/>
  <c r="L649" i="6" a="1"/>
  <c r="K649" i="6" a="1"/>
  <c r="K649" i="6" s="1"/>
  <c r="AI648" i="6" a="1"/>
  <c r="AI648" i="6" s="1"/>
  <c r="AH648" i="6"/>
  <c r="AH648" i="6" a="1"/>
  <c r="AG648" i="6" a="1"/>
  <c r="AG648" i="6" s="1"/>
  <c r="AF648" i="6" a="1"/>
  <c r="AF648" i="6" s="1"/>
  <c r="AE648" i="6" a="1"/>
  <c r="AE648" i="6" s="1"/>
  <c r="AD648" i="6" a="1"/>
  <c r="AD648" i="6" s="1"/>
  <c r="AC648" i="6" a="1"/>
  <c r="AC648" i="6" s="1"/>
  <c r="AB648" i="6" a="1"/>
  <c r="AB648" i="6" s="1"/>
  <c r="AA648" i="6" a="1"/>
  <c r="AA648" i="6" s="1"/>
  <c r="Z648" i="6"/>
  <c r="Z648" i="6" a="1"/>
  <c r="Y648" i="6" a="1"/>
  <c r="Y648" i="6" s="1"/>
  <c r="X648" i="6" a="1"/>
  <c r="X648" i="6" s="1"/>
  <c r="W648" i="6" a="1"/>
  <c r="W648" i="6" s="1"/>
  <c r="V648" i="6" a="1"/>
  <c r="V648" i="6" s="1"/>
  <c r="U648" i="6" a="1"/>
  <c r="U648" i="6" s="1"/>
  <c r="T648" i="6" a="1"/>
  <c r="T648" i="6" s="1"/>
  <c r="S648" i="6" a="1"/>
  <c r="S648" i="6" s="1"/>
  <c r="R648" i="6"/>
  <c r="R648" i="6" a="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c r="AB647" i="6" a="1"/>
  <c r="AA647" i="6" a="1"/>
  <c r="AA647" i="6" s="1"/>
  <c r="Z647" i="6" a="1"/>
  <c r="Z647" i="6" s="1"/>
  <c r="Y647" i="6" a="1"/>
  <c r="Y647" i="6" s="1"/>
  <c r="X647" i="6" a="1"/>
  <c r="X647" i="6" s="1"/>
  <c r="W647" i="6" a="1"/>
  <c r="W647" i="6" s="1"/>
  <c r="V647" i="6" a="1"/>
  <c r="V647" i="6" s="1"/>
  <c r="U647" i="6" a="1"/>
  <c r="U647" i="6" s="1"/>
  <c r="T647" i="6"/>
  <c r="T647" i="6" a="1"/>
  <c r="S647" i="6" a="1"/>
  <c r="S647" i="6" s="1"/>
  <c r="R647" i="6" a="1"/>
  <c r="R647" i="6" s="1"/>
  <c r="Q647" i="6" a="1"/>
  <c r="Q647" i="6" s="1"/>
  <c r="P647" i="6" a="1"/>
  <c r="P647" i="6" s="1"/>
  <c r="O647" i="6" a="1"/>
  <c r="O647" i="6" s="1"/>
  <c r="N647" i="6" a="1"/>
  <c r="N647" i="6" s="1"/>
  <c r="M647" i="6" a="1"/>
  <c r="M647" i="6" s="1"/>
  <c r="L647" i="6"/>
  <c r="L647" i="6" a="1"/>
  <c r="K647" i="6" a="1"/>
  <c r="K647" i="6" s="1"/>
  <c r="AI646" i="6" a="1"/>
  <c r="AI646" i="6" s="1"/>
  <c r="AH646" i="6"/>
  <c r="AH646" i="6" a="1"/>
  <c r="AG646" i="6" a="1"/>
  <c r="AG646" i="6" s="1"/>
  <c r="AF646" i="6" a="1"/>
  <c r="AF646" i="6" s="1"/>
  <c r="AE646" i="6" a="1"/>
  <c r="AE646" i="6" s="1"/>
  <c r="AD646" i="6" a="1"/>
  <c r="AD646" i="6" s="1"/>
  <c r="AC646" i="6" a="1"/>
  <c r="AC646" i="6" s="1"/>
  <c r="AB646" i="6" a="1"/>
  <c r="AB646" i="6" s="1"/>
  <c r="AA646" i="6" a="1"/>
  <c r="AA646" i="6" s="1"/>
  <c r="Z646" i="6"/>
  <c r="Z646" i="6" a="1"/>
  <c r="Y646" i="6" a="1"/>
  <c r="Y646" i="6" s="1"/>
  <c r="X646" i="6" a="1"/>
  <c r="X646" i="6" s="1"/>
  <c r="W646" i="6" a="1"/>
  <c r="W646" i="6" s="1"/>
  <c r="V646" i="6" a="1"/>
  <c r="V646" i="6" s="1"/>
  <c r="U646" i="6" a="1"/>
  <c r="U646" i="6" s="1"/>
  <c r="T646" i="6" a="1"/>
  <c r="T646" i="6" s="1"/>
  <c r="S646" i="6" a="1"/>
  <c r="S646" i="6" s="1"/>
  <c r="R646" i="6"/>
  <c r="R646" i="6" a="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c r="AB645" i="6" a="1"/>
  <c r="AA645" i="6" a="1"/>
  <c r="AA645" i="6" s="1"/>
  <c r="Z645" i="6" a="1"/>
  <c r="Z645" i="6" s="1"/>
  <c r="Y645" i="6" a="1"/>
  <c r="Y645" i="6" s="1"/>
  <c r="X645" i="6" a="1"/>
  <c r="X645" i="6" s="1"/>
  <c r="W645" i="6" a="1"/>
  <c r="W645" i="6" s="1"/>
  <c r="V645" i="6" a="1"/>
  <c r="V645" i="6" s="1"/>
  <c r="U645" i="6" a="1"/>
  <c r="U645" i="6" s="1"/>
  <c r="T645" i="6"/>
  <c r="T645" i="6" a="1"/>
  <c r="S645" i="6" a="1"/>
  <c r="S645" i="6" s="1"/>
  <c r="R645" i="6" a="1"/>
  <c r="R645" i="6" s="1"/>
  <c r="Q645" i="6" a="1"/>
  <c r="Q645" i="6" s="1"/>
  <c r="P645" i="6" a="1"/>
  <c r="P645" i="6" s="1"/>
  <c r="O645" i="6" a="1"/>
  <c r="O645" i="6" s="1"/>
  <c r="N645" i="6" a="1"/>
  <c r="N645" i="6" s="1"/>
  <c r="M645" i="6" a="1"/>
  <c r="M645" i="6" s="1"/>
  <c r="L645" i="6"/>
  <c r="L645" i="6" a="1"/>
  <c r="K645" i="6" a="1"/>
  <c r="K645" i="6" s="1"/>
  <c r="AI644" i="6" a="1"/>
  <c r="AI644" i="6" s="1"/>
  <c r="AH644" i="6"/>
  <c r="AH644" i="6" a="1"/>
  <c r="AG644" i="6" a="1"/>
  <c r="AG644" i="6" s="1"/>
  <c r="AF644" i="6" a="1"/>
  <c r="AF644" i="6" s="1"/>
  <c r="AE644" i="6" a="1"/>
  <c r="AE644" i="6" s="1"/>
  <c r="AD644" i="6" a="1"/>
  <c r="AD644" i="6" s="1"/>
  <c r="AC644" i="6" a="1"/>
  <c r="AC644" i="6" s="1"/>
  <c r="AB644" i="6" a="1"/>
  <c r="AB644" i="6" s="1"/>
  <c r="AA644" i="6" a="1"/>
  <c r="AA644" i="6" s="1"/>
  <c r="Z644" i="6"/>
  <c r="Z644" i="6" a="1"/>
  <c r="Y644" i="6" a="1"/>
  <c r="Y644" i="6" s="1"/>
  <c r="X644" i="6" a="1"/>
  <c r="X644" i="6" s="1"/>
  <c r="W644" i="6" a="1"/>
  <c r="W644" i="6" s="1"/>
  <c r="V644" i="6" a="1"/>
  <c r="V644" i="6" s="1"/>
  <c r="U644" i="6" a="1"/>
  <c r="U644" i="6" s="1"/>
  <c r="T644" i="6" a="1"/>
  <c r="T644" i="6" s="1"/>
  <c r="S644" i="6" a="1"/>
  <c r="S644" i="6" s="1"/>
  <c r="R644" i="6"/>
  <c r="R644" i="6" a="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c r="AB643" i="6" a="1"/>
  <c r="AA643" i="6" a="1"/>
  <c r="AA643" i="6" s="1"/>
  <c r="Z643" i="6" a="1"/>
  <c r="Z643" i="6" s="1"/>
  <c r="Y643" i="6" a="1"/>
  <c r="Y643" i="6" s="1"/>
  <c r="X643" i="6" a="1"/>
  <c r="X643" i="6" s="1"/>
  <c r="W643" i="6" a="1"/>
  <c r="W643" i="6" s="1"/>
  <c r="V643" i="6" a="1"/>
  <c r="V643" i="6" s="1"/>
  <c r="U643" i="6" a="1"/>
  <c r="U643" i="6" s="1"/>
  <c r="T643" i="6"/>
  <c r="T643" i="6" a="1"/>
  <c r="S643" i="6" a="1"/>
  <c r="S643" i="6" s="1"/>
  <c r="R643" i="6" a="1"/>
  <c r="R643" i="6" s="1"/>
  <c r="Q643" i="6" a="1"/>
  <c r="Q643" i="6" s="1"/>
  <c r="P643" i="6" a="1"/>
  <c r="P643" i="6" s="1"/>
  <c r="O643" i="6" a="1"/>
  <c r="O643" i="6" s="1"/>
  <c r="N643" i="6" a="1"/>
  <c r="N643" i="6" s="1"/>
  <c r="M643" i="6" a="1"/>
  <c r="M643" i="6" s="1"/>
  <c r="L643" i="6"/>
  <c r="L643" i="6" a="1"/>
  <c r="K643" i="6" a="1"/>
  <c r="K643" i="6" s="1"/>
  <c r="AI642" i="6" a="1"/>
  <c r="AI642" i="6" s="1"/>
  <c r="AH642" i="6"/>
  <c r="AH642" i="6" a="1"/>
  <c r="AG642" i="6" a="1"/>
  <c r="AG642" i="6" s="1"/>
  <c r="AF642" i="6" a="1"/>
  <c r="AF642" i="6" s="1"/>
  <c r="AE642" i="6" a="1"/>
  <c r="AE642" i="6" s="1"/>
  <c r="AD642" i="6" a="1"/>
  <c r="AD642" i="6" s="1"/>
  <c r="AC642" i="6" a="1"/>
  <c r="AC642" i="6" s="1"/>
  <c r="AB642" i="6" a="1"/>
  <c r="AB642" i="6" s="1"/>
  <c r="AA642" i="6" a="1"/>
  <c r="AA642" i="6" s="1"/>
  <c r="Z642" i="6"/>
  <c r="Z642" i="6" a="1"/>
  <c r="Y642" i="6" a="1"/>
  <c r="Y642" i="6" s="1"/>
  <c r="X642" i="6" a="1"/>
  <c r="X642" i="6" s="1"/>
  <c r="W642" i="6" a="1"/>
  <c r="W642" i="6" s="1"/>
  <c r="V642" i="6" a="1"/>
  <c r="V642" i="6" s="1"/>
  <c r="U642" i="6" a="1"/>
  <c r="U642" i="6" s="1"/>
  <c r="T642" i="6" a="1"/>
  <c r="T642" i="6" s="1"/>
  <c r="S642" i="6" a="1"/>
  <c r="S642" i="6" s="1"/>
  <c r="R642" i="6"/>
  <c r="R642" i="6" a="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c r="AB641" i="6" a="1"/>
  <c r="AA641" i="6" a="1"/>
  <c r="AA641" i="6" s="1"/>
  <c r="Z641" i="6" a="1"/>
  <c r="Z641" i="6" s="1"/>
  <c r="Y641" i="6" a="1"/>
  <c r="Y641" i="6" s="1"/>
  <c r="X641" i="6" a="1"/>
  <c r="X641" i="6" s="1"/>
  <c r="W641" i="6" a="1"/>
  <c r="W641" i="6" s="1"/>
  <c r="V641" i="6" a="1"/>
  <c r="V641" i="6" s="1"/>
  <c r="U641" i="6" a="1"/>
  <c r="U641" i="6" s="1"/>
  <c r="T641" i="6"/>
  <c r="T641" i="6" a="1"/>
  <c r="S641" i="6" a="1"/>
  <c r="S641" i="6" s="1"/>
  <c r="R641" i="6" a="1"/>
  <c r="R641" i="6" s="1"/>
  <c r="Q641" i="6" a="1"/>
  <c r="Q641" i="6" s="1"/>
  <c r="P641" i="6" a="1"/>
  <c r="P641" i="6" s="1"/>
  <c r="O641" i="6" a="1"/>
  <c r="O641" i="6" s="1"/>
  <c r="N641" i="6" a="1"/>
  <c r="N641" i="6" s="1"/>
  <c r="M641" i="6" a="1"/>
  <c r="M641" i="6" s="1"/>
  <c r="L641" i="6"/>
  <c r="L641" i="6" a="1"/>
  <c r="K641" i="6" a="1"/>
  <c r="K641" i="6" s="1"/>
  <c r="AI640" i="6" a="1"/>
  <c r="AI640" i="6" s="1"/>
  <c r="AH640" i="6"/>
  <c r="AH640" i="6" a="1"/>
  <c r="AG640" i="6" a="1"/>
  <c r="AG640" i="6" s="1"/>
  <c r="AF640" i="6" a="1"/>
  <c r="AF640" i="6" s="1"/>
  <c r="AE640" i="6" a="1"/>
  <c r="AE640" i="6" s="1"/>
  <c r="AD640" i="6" a="1"/>
  <c r="AD640" i="6" s="1"/>
  <c r="AC640" i="6" a="1"/>
  <c r="AC640" i="6" s="1"/>
  <c r="AB640" i="6" a="1"/>
  <c r="AB640" i="6" s="1"/>
  <c r="AA640" i="6" a="1"/>
  <c r="AA640" i="6" s="1"/>
  <c r="Z640" i="6"/>
  <c r="Z640" i="6" a="1"/>
  <c r="Y640" i="6" a="1"/>
  <c r="Y640" i="6" s="1"/>
  <c r="X640" i="6" a="1"/>
  <c r="X640" i="6" s="1"/>
  <c r="W640" i="6" a="1"/>
  <c r="W640" i="6" s="1"/>
  <c r="V640" i="6" a="1"/>
  <c r="V640" i="6" s="1"/>
  <c r="U640" i="6" a="1"/>
  <c r="U640" i="6" s="1"/>
  <c r="T640" i="6" a="1"/>
  <c r="T640" i="6" s="1"/>
  <c r="S640" i="6" a="1"/>
  <c r="S640" i="6" s="1"/>
  <c r="R640" i="6"/>
  <c r="R640" i="6" a="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c r="AB639" i="6" a="1"/>
  <c r="AA639" i="6" a="1"/>
  <c r="AA639" i="6" s="1"/>
  <c r="Z639" i="6" a="1"/>
  <c r="Z639" i="6" s="1"/>
  <c r="Y639" i="6" a="1"/>
  <c r="Y639" i="6" s="1"/>
  <c r="X639" i="6" a="1"/>
  <c r="X639" i="6" s="1"/>
  <c r="W639" i="6" a="1"/>
  <c r="W639" i="6" s="1"/>
  <c r="V639" i="6" a="1"/>
  <c r="V639" i="6" s="1"/>
  <c r="U639" i="6" a="1"/>
  <c r="U639" i="6" s="1"/>
  <c r="T639" i="6"/>
  <c r="T639" i="6" a="1"/>
  <c r="S639" i="6" a="1"/>
  <c r="S639" i="6" s="1"/>
  <c r="R639" i="6" a="1"/>
  <c r="R639" i="6" s="1"/>
  <c r="Q639" i="6" a="1"/>
  <c r="Q639" i="6" s="1"/>
  <c r="P639" i="6" a="1"/>
  <c r="P639" i="6" s="1"/>
  <c r="O639" i="6" a="1"/>
  <c r="O639" i="6" s="1"/>
  <c r="N639" i="6" a="1"/>
  <c r="N639" i="6" s="1"/>
  <c r="M639" i="6" a="1"/>
  <c r="M639" i="6" s="1"/>
  <c r="L639" i="6"/>
  <c r="L639" i="6" a="1"/>
  <c r="K639" i="6" a="1"/>
  <c r="K639" i="6" s="1"/>
  <c r="AI638" i="6" a="1"/>
  <c r="AI638" i="6" s="1"/>
  <c r="AH638" i="6"/>
  <c r="AH638" i="6" a="1"/>
  <c r="AG638" i="6" a="1"/>
  <c r="AG638" i="6" s="1"/>
  <c r="AF638" i="6" a="1"/>
  <c r="AF638" i="6" s="1"/>
  <c r="AE638" i="6" a="1"/>
  <c r="AE638" i="6" s="1"/>
  <c r="AD638" i="6" a="1"/>
  <c r="AD638" i="6" s="1"/>
  <c r="AC638" i="6" a="1"/>
  <c r="AC638" i="6" s="1"/>
  <c r="AB638" i="6" a="1"/>
  <c r="AB638" i="6" s="1"/>
  <c r="AA638" i="6" a="1"/>
  <c r="AA638" i="6" s="1"/>
  <c r="Z638" i="6"/>
  <c r="Z638" i="6" a="1"/>
  <c r="Y638" i="6" a="1"/>
  <c r="Y638" i="6" s="1"/>
  <c r="X638" i="6" a="1"/>
  <c r="X638" i="6" s="1"/>
  <c r="W638" i="6" a="1"/>
  <c r="W638" i="6" s="1"/>
  <c r="V638" i="6" a="1"/>
  <c r="V638" i="6" s="1"/>
  <c r="U638" i="6" a="1"/>
  <c r="U638" i="6" s="1"/>
  <c r="T638" i="6" a="1"/>
  <c r="T638" i="6" s="1"/>
  <c r="S638" i="6" a="1"/>
  <c r="S638" i="6" s="1"/>
  <c r="R638" i="6"/>
  <c r="R638" i="6" a="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c r="AB637" i="6" a="1"/>
  <c r="AA637" i="6" a="1"/>
  <c r="AA637" i="6" s="1"/>
  <c r="Z637" i="6" a="1"/>
  <c r="Z637" i="6" s="1"/>
  <c r="Y637" i="6" a="1"/>
  <c r="Y637" i="6" s="1"/>
  <c r="X637" i="6" a="1"/>
  <c r="X637" i="6" s="1"/>
  <c r="W637" i="6" a="1"/>
  <c r="W637" i="6" s="1"/>
  <c r="V637" i="6" a="1"/>
  <c r="V637" i="6" s="1"/>
  <c r="U637" i="6" a="1"/>
  <c r="U637" i="6" s="1"/>
  <c r="T637" i="6"/>
  <c r="T637" i="6" a="1"/>
  <c r="S637" i="6" a="1"/>
  <c r="S637" i="6" s="1"/>
  <c r="R637" i="6" a="1"/>
  <c r="R637" i="6" s="1"/>
  <c r="Q637" i="6" a="1"/>
  <c r="Q637" i="6" s="1"/>
  <c r="P637" i="6" a="1"/>
  <c r="P637" i="6" s="1"/>
  <c r="O637" i="6" a="1"/>
  <c r="O637" i="6" s="1"/>
  <c r="N637" i="6" a="1"/>
  <c r="N637" i="6" s="1"/>
  <c r="M637" i="6" a="1"/>
  <c r="M637" i="6" s="1"/>
  <c r="L637" i="6"/>
  <c r="L637" i="6" a="1"/>
  <c r="K637" i="6" a="1"/>
  <c r="K637" i="6" s="1"/>
  <c r="AI636" i="6" a="1"/>
  <c r="AI636" i="6" s="1"/>
  <c r="AH636" i="6"/>
  <c r="AH636" i="6" a="1"/>
  <c r="AG636" i="6" a="1"/>
  <c r="AG636" i="6" s="1"/>
  <c r="AF636" i="6" a="1"/>
  <c r="AF636" i="6" s="1"/>
  <c r="AE636" i="6" a="1"/>
  <c r="AE636" i="6" s="1"/>
  <c r="AD636" i="6" a="1"/>
  <c r="AD636" i="6" s="1"/>
  <c r="AC636" i="6" a="1"/>
  <c r="AC636" i="6" s="1"/>
  <c r="AB636" i="6" a="1"/>
  <c r="AB636" i="6" s="1"/>
  <c r="AA636" i="6" a="1"/>
  <c r="AA636" i="6" s="1"/>
  <c r="Z636" i="6"/>
  <c r="Z636" i="6" a="1"/>
  <c r="Y636" i="6" a="1"/>
  <c r="Y636" i="6" s="1"/>
  <c r="X636" i="6" a="1"/>
  <c r="X636" i="6" s="1"/>
  <c r="W636" i="6" a="1"/>
  <c r="W636" i="6" s="1"/>
  <c r="V636" i="6" a="1"/>
  <c r="V636" i="6" s="1"/>
  <c r="U636" i="6" a="1"/>
  <c r="U636" i="6" s="1"/>
  <c r="T636" i="6" a="1"/>
  <c r="T636" i="6" s="1"/>
  <c r="S636" i="6" a="1"/>
  <c r="S636" i="6" s="1"/>
  <c r="R636" i="6"/>
  <c r="R636" i="6" a="1"/>
  <c r="Q636" i="6" a="1"/>
  <c r="Q636" i="6" s="1"/>
  <c r="P636" i="6" a="1"/>
  <c r="P636" i="6" s="1"/>
  <c r="O636" i="6" a="1"/>
  <c r="O636" i="6" s="1"/>
  <c r="N636" i="6" a="1"/>
  <c r="N636" i="6" s="1"/>
  <c r="M636" i="6" a="1"/>
  <c r="M636" i="6" s="1"/>
  <c r="L636" i="6" a="1"/>
  <c r="L636" i="6" s="1"/>
  <c r="K636" i="6"/>
  <c r="K636" i="6" a="1"/>
  <c r="AI635" i="6"/>
  <c r="AI635" i="6" a="1"/>
  <c r="AH635" i="6" a="1"/>
  <c r="AH635" i="6" s="1"/>
  <c r="AG635" i="6" a="1"/>
  <c r="AG635" i="6" s="1"/>
  <c r="AF635" i="6" a="1"/>
  <c r="AF635" i="6" s="1"/>
  <c r="AE635" i="6"/>
  <c r="AE635" i="6" a="1"/>
  <c r="AD635" i="6" a="1"/>
  <c r="AD635" i="6" s="1"/>
  <c r="AC635" i="6" a="1"/>
  <c r="AC635" i="6" s="1"/>
  <c r="AB635" i="6" a="1"/>
  <c r="AB635" i="6" s="1"/>
  <c r="AA635" i="6"/>
  <c r="AA635" i="6" a="1"/>
  <c r="Z635" i="6" a="1"/>
  <c r="Z635" i="6" s="1"/>
  <c r="Y635" i="6" a="1"/>
  <c r="Y635" i="6" s="1"/>
  <c r="X635" i="6" a="1"/>
  <c r="X635" i="6" s="1"/>
  <c r="W635" i="6"/>
  <c r="W635" i="6" a="1"/>
  <c r="V635" i="6" a="1"/>
  <c r="V635" i="6" s="1"/>
  <c r="U635" i="6" a="1"/>
  <c r="U635" i="6" s="1"/>
  <c r="T635" i="6" a="1"/>
  <c r="T635" i="6" s="1"/>
  <c r="S635" i="6"/>
  <c r="S635" i="6" a="1"/>
  <c r="R635" i="6" a="1"/>
  <c r="R635" i="6" s="1"/>
  <c r="Q635" i="6" a="1"/>
  <c r="Q635" i="6" s="1"/>
  <c r="P635" i="6" a="1"/>
  <c r="P635" i="6" s="1"/>
  <c r="O635" i="6"/>
  <c r="O635" i="6" a="1"/>
  <c r="N635" i="6" a="1"/>
  <c r="N635" i="6" s="1"/>
  <c r="M635" i="6" a="1"/>
  <c r="M635" i="6" s="1"/>
  <c r="L635" i="6" a="1"/>
  <c r="L635" i="6" s="1"/>
  <c r="K635" i="6"/>
  <c r="K635" i="6" a="1"/>
  <c r="AI634" i="6"/>
  <c r="AI634" i="6" a="1"/>
  <c r="AH634" i="6" a="1"/>
  <c r="AH634" i="6" s="1"/>
  <c r="AG634" i="6" a="1"/>
  <c r="AG634" i="6" s="1"/>
  <c r="AF634" i="6" a="1"/>
  <c r="AF634" i="6" s="1"/>
  <c r="AE634" i="6"/>
  <c r="AE634" i="6" a="1"/>
  <c r="AD634" i="6" a="1"/>
  <c r="AD634" i="6" s="1"/>
  <c r="AC634" i="6" a="1"/>
  <c r="AC634" i="6" s="1"/>
  <c r="AB634" i="6" a="1"/>
  <c r="AB634" i="6" s="1"/>
  <c r="AA634" i="6"/>
  <c r="AA634" i="6" a="1"/>
  <c r="Z634" i="6" a="1"/>
  <c r="Z634" i="6" s="1"/>
  <c r="Y634" i="6" a="1"/>
  <c r="Y634" i="6" s="1"/>
  <c r="X634" i="6" a="1"/>
  <c r="X634" i="6" s="1"/>
  <c r="W634" i="6"/>
  <c r="W634" i="6" a="1"/>
  <c r="V634" i="6" a="1"/>
  <c r="V634" i="6" s="1"/>
  <c r="U634" i="6" a="1"/>
  <c r="U634" i="6" s="1"/>
  <c r="T634" i="6" a="1"/>
  <c r="T634" i="6" s="1"/>
  <c r="S634" i="6"/>
  <c r="S634" i="6" a="1"/>
  <c r="R634" i="6" a="1"/>
  <c r="R634" i="6" s="1"/>
  <c r="Q634" i="6" a="1"/>
  <c r="Q634" i="6" s="1"/>
  <c r="P634" i="6" a="1"/>
  <c r="P634" i="6" s="1"/>
  <c r="O634" i="6"/>
  <c r="O634" i="6" a="1"/>
  <c r="N634" i="6" a="1"/>
  <c r="N634" i="6" s="1"/>
  <c r="M634" i="6" a="1"/>
  <c r="M634" i="6" s="1"/>
  <c r="L634" i="6" a="1"/>
  <c r="L634" i="6" s="1"/>
  <c r="K634" i="6"/>
  <c r="K634" i="6" a="1"/>
  <c r="AI633" i="6"/>
  <c r="AI633" i="6" a="1"/>
  <c r="AH633" i="6" a="1"/>
  <c r="AH633" i="6" s="1"/>
  <c r="AG633" i="6" a="1"/>
  <c r="AG633" i="6" s="1"/>
  <c r="AF633" i="6" a="1"/>
  <c r="AF633" i="6" s="1"/>
  <c r="AE633" i="6"/>
  <c r="AE633" i="6" a="1"/>
  <c r="AD633" i="6" a="1"/>
  <c r="AD633" i="6" s="1"/>
  <c r="AC633" i="6" a="1"/>
  <c r="AC633" i="6" s="1"/>
  <c r="AB633" i="6" a="1"/>
  <c r="AB633" i="6" s="1"/>
  <c r="AA633" i="6"/>
  <c r="AA633" i="6" a="1"/>
  <c r="Z633" i="6" a="1"/>
  <c r="Z633" i="6" s="1"/>
  <c r="Y633" i="6" a="1"/>
  <c r="Y633" i="6" s="1"/>
  <c r="X633" i="6" a="1"/>
  <c r="X633" i="6" s="1"/>
  <c r="W633" i="6"/>
  <c r="W633" i="6" a="1"/>
  <c r="V633" i="6" a="1"/>
  <c r="V633" i="6" s="1"/>
  <c r="U633" i="6" a="1"/>
  <c r="U633" i="6" s="1"/>
  <c r="T633" i="6" a="1"/>
  <c r="T633" i="6" s="1"/>
  <c r="S633" i="6"/>
  <c r="S633" i="6" a="1"/>
  <c r="R633" i="6" a="1"/>
  <c r="R633" i="6" s="1"/>
  <c r="Q633" i="6" a="1"/>
  <c r="Q633" i="6" s="1"/>
  <c r="P633" i="6" a="1"/>
  <c r="P633" i="6" s="1"/>
  <c r="O633" i="6"/>
  <c r="O633" i="6" a="1"/>
  <c r="N633" i="6" a="1"/>
  <c r="N633" i="6" s="1"/>
  <c r="M633" i="6" a="1"/>
  <c r="M633" i="6" s="1"/>
  <c r="L633" i="6" a="1"/>
  <c r="L633" i="6" s="1"/>
  <c r="K633" i="6"/>
  <c r="K633" i="6" a="1"/>
  <c r="AI632" i="6"/>
  <c r="AI632" i="6" a="1"/>
  <c r="AH632" i="6" a="1"/>
  <c r="AH632" i="6" s="1"/>
  <c r="AG632" i="6" a="1"/>
  <c r="AG632" i="6" s="1"/>
  <c r="AF632" i="6" a="1"/>
  <c r="AF632" i="6" s="1"/>
  <c r="AE632" i="6"/>
  <c r="AE632" i="6" a="1"/>
  <c r="AD632" i="6" a="1"/>
  <c r="AD632" i="6" s="1"/>
  <c r="AC632" i="6" a="1"/>
  <c r="AC632" i="6" s="1"/>
  <c r="AB632" i="6" a="1"/>
  <c r="AB632" i="6" s="1"/>
  <c r="AA632" i="6"/>
  <c r="AA632" i="6" a="1"/>
  <c r="Z632" i="6" a="1"/>
  <c r="Z632" i="6" s="1"/>
  <c r="Y632" i="6" a="1"/>
  <c r="Y632" i="6" s="1"/>
  <c r="X632" i="6" a="1"/>
  <c r="X632" i="6" s="1"/>
  <c r="W632" i="6"/>
  <c r="W632" i="6" a="1"/>
  <c r="V632" i="6" a="1"/>
  <c r="V632" i="6" s="1"/>
  <c r="U632" i="6" a="1"/>
  <c r="U632" i="6" s="1"/>
  <c r="T632" i="6" a="1"/>
  <c r="T632" i="6" s="1"/>
  <c r="S632" i="6"/>
  <c r="S632" i="6" a="1"/>
  <c r="R632" i="6" a="1"/>
  <c r="R632" i="6" s="1"/>
  <c r="Q632" i="6" a="1"/>
  <c r="Q632" i="6" s="1"/>
  <c r="P632" i="6" a="1"/>
  <c r="P632" i="6" s="1"/>
  <c r="O632" i="6"/>
  <c r="O632" i="6" a="1"/>
  <c r="N632" i="6" a="1"/>
  <c r="N632" i="6" s="1"/>
  <c r="M632" i="6" a="1"/>
  <c r="M632" i="6" s="1"/>
  <c r="L632" i="6" a="1"/>
  <c r="L632" i="6" s="1"/>
  <c r="K632" i="6"/>
  <c r="K632" i="6" a="1"/>
  <c r="AI631" i="6"/>
  <c r="AI631" i="6" a="1"/>
  <c r="AH631" i="6" a="1"/>
  <c r="AH631" i="6" s="1"/>
  <c r="AG631" i="6" a="1"/>
  <c r="AG631" i="6" s="1"/>
  <c r="AF631" i="6" a="1"/>
  <c r="AF631" i="6" s="1"/>
  <c r="AE631" i="6"/>
  <c r="AE631" i="6" a="1"/>
  <c r="AD631" i="6" a="1"/>
  <c r="AD631" i="6" s="1"/>
  <c r="AC631" i="6" a="1"/>
  <c r="AC631" i="6" s="1"/>
  <c r="AB631" i="6" a="1"/>
  <c r="AB631" i="6" s="1"/>
  <c r="AA631" i="6"/>
  <c r="AA631" i="6" a="1"/>
  <c r="Z631" i="6" a="1"/>
  <c r="Z631" i="6" s="1"/>
  <c r="Y631" i="6" a="1"/>
  <c r="Y631" i="6" s="1"/>
  <c r="X631" i="6" a="1"/>
  <c r="X631" i="6" s="1"/>
  <c r="W631" i="6"/>
  <c r="W631" i="6" a="1"/>
  <c r="V631" i="6" a="1"/>
  <c r="V631" i="6" s="1"/>
  <c r="U631" i="6" a="1"/>
  <c r="U631" i="6" s="1"/>
  <c r="T631" i="6" a="1"/>
  <c r="T631" i="6" s="1"/>
  <c r="S631" i="6"/>
  <c r="S631" i="6" a="1"/>
  <c r="R631" i="6" a="1"/>
  <c r="R631" i="6" s="1"/>
  <c r="Q631" i="6" a="1"/>
  <c r="Q631" i="6" s="1"/>
  <c r="P631" i="6" a="1"/>
  <c r="P631" i="6" s="1"/>
  <c r="O631" i="6"/>
  <c r="O631" i="6" a="1"/>
  <c r="N631" i="6" a="1"/>
  <c r="N631" i="6" s="1"/>
  <c r="M631" i="6" a="1"/>
  <c r="M631" i="6" s="1"/>
  <c r="L631" i="6" a="1"/>
  <c r="L631" i="6" s="1"/>
  <c r="K631" i="6"/>
  <c r="K631" i="6" a="1"/>
  <c r="AI630" i="6"/>
  <c r="AI630" i="6" a="1"/>
  <c r="AH630" i="6" a="1"/>
  <c r="AH630" i="6" s="1"/>
  <c r="AG630" i="6" a="1"/>
  <c r="AG630" i="6" s="1"/>
  <c r="AF630" i="6" a="1"/>
  <c r="AF630" i="6" s="1"/>
  <c r="AE630" i="6"/>
  <c r="AE630" i="6" a="1"/>
  <c r="AD630" i="6" a="1"/>
  <c r="AD630" i="6" s="1"/>
  <c r="AC630" i="6" a="1"/>
  <c r="AC630" i="6" s="1"/>
  <c r="AB630" i="6" a="1"/>
  <c r="AB630" i="6" s="1"/>
  <c r="AA630" i="6"/>
  <c r="AA630" i="6" a="1"/>
  <c r="Z630" i="6" a="1"/>
  <c r="Z630" i="6" s="1"/>
  <c r="Y630" i="6" a="1"/>
  <c r="Y630" i="6" s="1"/>
  <c r="X630" i="6" a="1"/>
  <c r="X630" i="6" s="1"/>
  <c r="W630" i="6"/>
  <c r="W630" i="6" a="1"/>
  <c r="V630" i="6" a="1"/>
  <c r="V630" i="6" s="1"/>
  <c r="U630" i="6" a="1"/>
  <c r="U630" i="6" s="1"/>
  <c r="T630" i="6" a="1"/>
  <c r="T630" i="6" s="1"/>
  <c r="S630" i="6"/>
  <c r="S630" i="6" a="1"/>
  <c r="R630" i="6" a="1"/>
  <c r="R630" i="6" s="1"/>
  <c r="Q630" i="6" a="1"/>
  <c r="Q630" i="6" s="1"/>
  <c r="P630" i="6" a="1"/>
  <c r="P630" i="6" s="1"/>
  <c r="O630" i="6"/>
  <c r="O630" i="6" a="1"/>
  <c r="N630" i="6" a="1"/>
  <c r="N630" i="6" s="1"/>
  <c r="M630" i="6" a="1"/>
  <c r="M630" i="6" s="1"/>
  <c r="L630" i="6" a="1"/>
  <c r="L630" i="6" s="1"/>
  <c r="K630" i="6"/>
  <c r="K630" i="6" a="1"/>
  <c r="AI629" i="6"/>
  <c r="AI629" i="6" a="1"/>
  <c r="AH629" i="6" a="1"/>
  <c r="AH629" i="6" s="1"/>
  <c r="AG629" i="6" a="1"/>
  <c r="AG629" i="6" s="1"/>
  <c r="AF629" i="6" a="1"/>
  <c r="AF629" i="6" s="1"/>
  <c r="AE629" i="6"/>
  <c r="AE629" i="6" a="1"/>
  <c r="AD629" i="6" a="1"/>
  <c r="AD629" i="6" s="1"/>
  <c r="AC629" i="6" a="1"/>
  <c r="AC629" i="6" s="1"/>
  <c r="AB629" i="6" a="1"/>
  <c r="AB629" i="6" s="1"/>
  <c r="AA629" i="6"/>
  <c r="AA629" i="6" a="1"/>
  <c r="Z629" i="6" a="1"/>
  <c r="Z629" i="6" s="1"/>
  <c r="Y629" i="6" a="1"/>
  <c r="Y629" i="6" s="1"/>
  <c r="X629" i="6" a="1"/>
  <c r="X629" i="6" s="1"/>
  <c r="W629" i="6"/>
  <c r="W629" i="6" a="1"/>
  <c r="V629" i="6" a="1"/>
  <c r="V629" i="6" s="1"/>
  <c r="U629" i="6" a="1"/>
  <c r="U629" i="6" s="1"/>
  <c r="T629" i="6" a="1"/>
  <c r="T629" i="6" s="1"/>
  <c r="S629" i="6"/>
  <c r="S629" i="6" a="1"/>
  <c r="R629" i="6" a="1"/>
  <c r="R629" i="6" s="1"/>
  <c r="Q629" i="6" a="1"/>
  <c r="Q629" i="6" s="1"/>
  <c r="P629" i="6" a="1"/>
  <c r="P629" i="6" s="1"/>
  <c r="O629" i="6"/>
  <c r="O629" i="6" a="1"/>
  <c r="N629" i="6" a="1"/>
  <c r="N629" i="6" s="1"/>
  <c r="M629" i="6" a="1"/>
  <c r="M629" i="6" s="1"/>
  <c r="L629" i="6" a="1"/>
  <c r="L629" i="6" s="1"/>
  <c r="K629" i="6"/>
  <c r="K629" i="6" a="1"/>
  <c r="AI628" i="6"/>
  <c r="AI628" i="6" a="1"/>
  <c r="AH628" i="6" a="1"/>
  <c r="AH628" i="6" s="1"/>
  <c r="AG628" i="6" a="1"/>
  <c r="AG628" i="6" s="1"/>
  <c r="AF628" i="6" a="1"/>
  <c r="AF628" i="6" s="1"/>
  <c r="AE628" i="6"/>
  <c r="AE628" i="6" a="1"/>
  <c r="AD628" i="6" a="1"/>
  <c r="AD628" i="6" s="1"/>
  <c r="AC628" i="6" a="1"/>
  <c r="AC628" i="6" s="1"/>
  <c r="AB628" i="6" a="1"/>
  <c r="AB628" i="6" s="1"/>
  <c r="AA628" i="6"/>
  <c r="AA628" i="6" a="1"/>
  <c r="Z628" i="6" a="1"/>
  <c r="Z628" i="6" s="1"/>
  <c r="Y628" i="6" a="1"/>
  <c r="Y628" i="6" s="1"/>
  <c r="X628" i="6" a="1"/>
  <c r="X628" i="6" s="1"/>
  <c r="W628" i="6"/>
  <c r="W628" i="6" a="1"/>
  <c r="V628" i="6" a="1"/>
  <c r="V628" i="6" s="1"/>
  <c r="U628" i="6" a="1"/>
  <c r="U628" i="6" s="1"/>
  <c r="T628" i="6" a="1"/>
  <c r="T628" i="6" s="1"/>
  <c r="S628" i="6"/>
  <c r="S628" i="6" a="1"/>
  <c r="R628" i="6" a="1"/>
  <c r="R628" i="6" s="1"/>
  <c r="Q628" i="6" a="1"/>
  <c r="Q628" i="6" s="1"/>
  <c r="P628" i="6" a="1"/>
  <c r="P628" i="6" s="1"/>
  <c r="O628" i="6"/>
  <c r="O628" i="6" a="1"/>
  <c r="N628" i="6" a="1"/>
  <c r="N628" i="6" s="1"/>
  <c r="M628" i="6" a="1"/>
  <c r="M628" i="6" s="1"/>
  <c r="L628" i="6" a="1"/>
  <c r="L628" i="6" s="1"/>
  <c r="K628" i="6"/>
  <c r="K628" i="6" a="1"/>
  <c r="AI627" i="6"/>
  <c r="AI627" i="6" a="1"/>
  <c r="AH627" i="6" a="1"/>
  <c r="AH627" i="6" s="1"/>
  <c r="AG627" i="6" a="1"/>
  <c r="AG627" i="6" s="1"/>
  <c r="AF627" i="6" a="1"/>
  <c r="AF627" i="6" s="1"/>
  <c r="AE627" i="6"/>
  <c r="AE627" i="6" a="1"/>
  <c r="AD627" i="6" a="1"/>
  <c r="AD627" i="6" s="1"/>
  <c r="AC627" i="6" a="1"/>
  <c r="AC627" i="6" s="1"/>
  <c r="AB627" i="6" a="1"/>
  <c r="AB627" i="6" s="1"/>
  <c r="AA627" i="6"/>
  <c r="AA627" i="6" a="1"/>
  <c r="Z627" i="6" a="1"/>
  <c r="Z627" i="6" s="1"/>
  <c r="Y627" i="6" a="1"/>
  <c r="Y627" i="6" s="1"/>
  <c r="X627" i="6" a="1"/>
  <c r="X627" i="6" s="1"/>
  <c r="W627" i="6"/>
  <c r="W627" i="6" a="1"/>
  <c r="V627" i="6" a="1"/>
  <c r="V627" i="6" s="1"/>
  <c r="U627" i="6" a="1"/>
  <c r="U627" i="6" s="1"/>
  <c r="T627" i="6" a="1"/>
  <c r="T627" i="6" s="1"/>
  <c r="S627" i="6"/>
  <c r="S627" i="6" a="1"/>
  <c r="R627" i="6" a="1"/>
  <c r="R627" i="6" s="1"/>
  <c r="Q627" i="6" a="1"/>
  <c r="Q627" i="6" s="1"/>
  <c r="P627" i="6" a="1"/>
  <c r="P627" i="6" s="1"/>
  <c r="O627" i="6"/>
  <c r="O627" i="6" a="1"/>
  <c r="N627" i="6" a="1"/>
  <c r="N627" i="6" s="1"/>
  <c r="M627" i="6" a="1"/>
  <c r="M627" i="6" s="1"/>
  <c r="L627" i="6" a="1"/>
  <c r="L627" i="6" s="1"/>
  <c r="K627" i="6"/>
  <c r="K627" i="6" a="1"/>
  <c r="AI626" i="6"/>
  <c r="AI626" i="6" a="1"/>
  <c r="AH626" i="6"/>
  <c r="AH626" i="6" a="1"/>
  <c r="AG626" i="6"/>
  <c r="AG626" i="6" a="1"/>
  <c r="AF626" i="6"/>
  <c r="AF626" i="6" a="1"/>
  <c r="AE626" i="6"/>
  <c r="AE626" i="6" a="1"/>
  <c r="AD626" i="6"/>
  <c r="AD626" i="6" a="1"/>
  <c r="AC626" i="6"/>
  <c r="AC626" i="6" a="1"/>
  <c r="AB626" i="6"/>
  <c r="AB626" i="6" a="1"/>
  <c r="AA626" i="6"/>
  <c r="AA626" i="6" a="1"/>
  <c r="Z626" i="6"/>
  <c r="Z626" i="6" a="1"/>
  <c r="Y626" i="6"/>
  <c r="Y626" i="6" a="1"/>
  <c r="X626" i="6"/>
  <c r="X626" i="6" a="1"/>
  <c r="W626" i="6"/>
  <c r="W626" i="6" a="1"/>
  <c r="V626" i="6"/>
  <c r="V626" i="6" a="1"/>
  <c r="U626" i="6"/>
  <c r="U626" i="6" a="1"/>
  <c r="T626" i="6"/>
  <c r="T626" i="6" a="1"/>
  <c r="S626" i="6"/>
  <c r="S626" i="6" a="1"/>
  <c r="R626" i="6"/>
  <c r="R626" i="6" a="1"/>
  <c r="Q626" i="6"/>
  <c r="Q626" i="6" a="1"/>
  <c r="P626" i="6"/>
  <c r="P626" i="6" a="1"/>
  <c r="O626" i="6" a="1"/>
  <c r="O626" i="6" s="1"/>
  <c r="N626" i="6" a="1"/>
  <c r="N626" i="6" s="1"/>
  <c r="M626" i="6" a="1"/>
  <c r="M626" i="6" s="1"/>
  <c r="L626" i="6" a="1"/>
  <c r="L626" i="6" s="1"/>
  <c r="K626" i="6" a="1"/>
  <c r="K626" i="6" s="1"/>
  <c r="AI625" i="6" a="1"/>
  <c r="AI625" i="6" s="1"/>
  <c r="AH625" i="6" a="1"/>
  <c r="AH625" i="6" s="1"/>
  <c r="AG625" i="6" a="1"/>
  <c r="AG625" i="6" s="1"/>
  <c r="AF625" i="6"/>
  <c r="AF625" i="6" a="1"/>
  <c r="AE625" i="6" a="1"/>
  <c r="AE625" i="6" s="1"/>
  <c r="AD625" i="6" a="1"/>
  <c r="AD625" i="6" s="1"/>
  <c r="AC625" i="6" a="1"/>
  <c r="AC625" i="6" s="1"/>
  <c r="AB625" i="6" a="1"/>
  <c r="AB625" i="6" s="1"/>
  <c r="AA625" i="6" a="1"/>
  <c r="AA625" i="6" s="1"/>
  <c r="Z625" i="6" a="1"/>
  <c r="Z625" i="6" s="1"/>
  <c r="Y625" i="6" a="1"/>
  <c r="Y625" i="6" s="1"/>
  <c r="X625" i="6"/>
  <c r="X625" i="6" a="1"/>
  <c r="W625" i="6" a="1"/>
  <c r="W625" i="6" s="1"/>
  <c r="V625" i="6" a="1"/>
  <c r="V625" i="6" s="1"/>
  <c r="U625" i="6" a="1"/>
  <c r="U625" i="6" s="1"/>
  <c r="T625" i="6" a="1"/>
  <c r="T625" i="6" s="1"/>
  <c r="S625" i="6" a="1"/>
  <c r="S625" i="6" s="1"/>
  <c r="R625" i="6" a="1"/>
  <c r="R625" i="6" s="1"/>
  <c r="Q625" i="6" a="1"/>
  <c r="Q625" i="6" s="1"/>
  <c r="P625" i="6"/>
  <c r="P625" i="6" a="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c r="AB624" i="6" a="1"/>
  <c r="AA624" i="6" a="1"/>
  <c r="AA624" i="6" s="1"/>
  <c r="Z624" i="6" a="1"/>
  <c r="Z624" i="6" s="1"/>
  <c r="Y624" i="6" a="1"/>
  <c r="Y624" i="6" s="1"/>
  <c r="X624" i="6" a="1"/>
  <c r="X624" i="6" s="1"/>
  <c r="W624" i="6" a="1"/>
  <c r="W624" i="6" s="1"/>
  <c r="V624" i="6" a="1"/>
  <c r="V624" i="6" s="1"/>
  <c r="U624" i="6" a="1"/>
  <c r="U624" i="6" s="1"/>
  <c r="T624" i="6"/>
  <c r="T624" i="6" a="1"/>
  <c r="S624" i="6" a="1"/>
  <c r="S624" i="6" s="1"/>
  <c r="R624" i="6" a="1"/>
  <c r="R624" i="6" s="1"/>
  <c r="Q624" i="6" a="1"/>
  <c r="Q624" i="6" s="1"/>
  <c r="P624" i="6" a="1"/>
  <c r="P624" i="6" s="1"/>
  <c r="O624" i="6" a="1"/>
  <c r="O624" i="6" s="1"/>
  <c r="N624" i="6" a="1"/>
  <c r="N624" i="6" s="1"/>
  <c r="M624" i="6" a="1"/>
  <c r="M624" i="6" s="1"/>
  <c r="L624" i="6"/>
  <c r="L624" i="6" a="1"/>
  <c r="K624" i="6" a="1"/>
  <c r="K624" i="6" s="1"/>
  <c r="AI623" i="6" a="1"/>
  <c r="AI623" i="6" s="1"/>
  <c r="AH623" i="6" a="1"/>
  <c r="AH623" i="6" s="1"/>
  <c r="AG623" i="6" a="1"/>
  <c r="AG623" i="6" s="1"/>
  <c r="AF623" i="6"/>
  <c r="AF623" i="6" a="1"/>
  <c r="AE623" i="6" a="1"/>
  <c r="AE623" i="6" s="1"/>
  <c r="AD623" i="6" a="1"/>
  <c r="AD623" i="6" s="1"/>
  <c r="AC623" i="6" a="1"/>
  <c r="AC623" i="6" s="1"/>
  <c r="AB623" i="6" a="1"/>
  <c r="AB623" i="6" s="1"/>
  <c r="AA623" i="6" a="1"/>
  <c r="AA623" i="6" s="1"/>
  <c r="Z623" i="6" a="1"/>
  <c r="Z623" i="6" s="1"/>
  <c r="Y623" i="6" a="1"/>
  <c r="Y623" i="6" s="1"/>
  <c r="X623" i="6"/>
  <c r="X623" i="6" a="1"/>
  <c r="W623" i="6" a="1"/>
  <c r="W623" i="6" s="1"/>
  <c r="V623" i="6" a="1"/>
  <c r="V623" i="6" s="1"/>
  <c r="U623" i="6" a="1"/>
  <c r="U623" i="6" s="1"/>
  <c r="T623" i="6" a="1"/>
  <c r="T623" i="6" s="1"/>
  <c r="S623" i="6" a="1"/>
  <c r="S623" i="6" s="1"/>
  <c r="R623" i="6" a="1"/>
  <c r="R623" i="6" s="1"/>
  <c r="Q623" i="6" a="1"/>
  <c r="Q623" i="6" s="1"/>
  <c r="P623" i="6"/>
  <c r="P623" i="6" a="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c r="AB622" i="6" a="1"/>
  <c r="AA622" i="6" a="1"/>
  <c r="AA622" i="6" s="1"/>
  <c r="Z622" i="6" a="1"/>
  <c r="Z622" i="6" s="1"/>
  <c r="Y622" i="6" a="1"/>
  <c r="Y622" i="6" s="1"/>
  <c r="X622" i="6" a="1"/>
  <c r="X622" i="6" s="1"/>
  <c r="W622" i="6" a="1"/>
  <c r="W622" i="6" s="1"/>
  <c r="V622" i="6" a="1"/>
  <c r="V622" i="6" s="1"/>
  <c r="U622" i="6" a="1"/>
  <c r="U622" i="6" s="1"/>
  <c r="T622" i="6"/>
  <c r="T622" i="6" a="1"/>
  <c r="S622" i="6" a="1"/>
  <c r="S622" i="6" s="1"/>
  <c r="R622" i="6" a="1"/>
  <c r="R622" i="6" s="1"/>
  <c r="Q622" i="6" a="1"/>
  <c r="Q622" i="6" s="1"/>
  <c r="P622" i="6" a="1"/>
  <c r="P622" i="6" s="1"/>
  <c r="O622" i="6" a="1"/>
  <c r="O622" i="6" s="1"/>
  <c r="N622" i="6" a="1"/>
  <c r="N622" i="6" s="1"/>
  <c r="M622" i="6" a="1"/>
  <c r="M622" i="6" s="1"/>
  <c r="L622" i="6"/>
  <c r="L622" i="6" a="1"/>
  <c r="K622" i="6" a="1"/>
  <c r="K622" i="6" s="1"/>
  <c r="AI621" i="6" a="1"/>
  <c r="AI621" i="6" s="1"/>
  <c r="AH621" i="6" a="1"/>
  <c r="AH621" i="6" s="1"/>
  <c r="AG621" i="6" a="1"/>
  <c r="AG621" i="6" s="1"/>
  <c r="AF621" i="6"/>
  <c r="AF621" i="6" a="1"/>
  <c r="AE621" i="6" a="1"/>
  <c r="AE621" i="6" s="1"/>
  <c r="AD621" i="6" a="1"/>
  <c r="AD621" i="6" s="1"/>
  <c r="AC621" i="6" a="1"/>
  <c r="AC621" i="6" s="1"/>
  <c r="AB621" i="6" a="1"/>
  <c r="AB621" i="6" s="1"/>
  <c r="AA621" i="6" a="1"/>
  <c r="AA621" i="6" s="1"/>
  <c r="Z621" i="6" a="1"/>
  <c r="Z621" i="6" s="1"/>
  <c r="Y621" i="6" a="1"/>
  <c r="Y621" i="6" s="1"/>
  <c r="X621" i="6"/>
  <c r="X621" i="6" a="1"/>
  <c r="W621" i="6" a="1"/>
  <c r="W621" i="6" s="1"/>
  <c r="V621" i="6" a="1"/>
  <c r="V621" i="6" s="1"/>
  <c r="U621" i="6" a="1"/>
  <c r="U621" i="6" s="1"/>
  <c r="T621" i="6" a="1"/>
  <c r="T621" i="6" s="1"/>
  <c r="S621" i="6" a="1"/>
  <c r="S621" i="6" s="1"/>
  <c r="R621" i="6" a="1"/>
  <c r="R621" i="6" s="1"/>
  <c r="Q621" i="6" a="1"/>
  <c r="Q621" i="6" s="1"/>
  <c r="P621" i="6"/>
  <c r="P621" i="6" a="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c r="AB620" i="6" a="1"/>
  <c r="AA620" i="6" a="1"/>
  <c r="AA620" i="6" s="1"/>
  <c r="Z620" i="6" a="1"/>
  <c r="Z620" i="6" s="1"/>
  <c r="Y620" i="6" a="1"/>
  <c r="Y620" i="6" s="1"/>
  <c r="X620" i="6" a="1"/>
  <c r="X620" i="6" s="1"/>
  <c r="W620" i="6" a="1"/>
  <c r="W620" i="6" s="1"/>
  <c r="V620" i="6" a="1"/>
  <c r="V620" i="6" s="1"/>
  <c r="U620" i="6" a="1"/>
  <c r="U620" i="6" s="1"/>
  <c r="T620" i="6"/>
  <c r="T620" i="6" a="1"/>
  <c r="S620" i="6" a="1"/>
  <c r="S620" i="6" s="1"/>
  <c r="R620" i="6" a="1"/>
  <c r="R620" i="6" s="1"/>
  <c r="Q620" i="6" a="1"/>
  <c r="Q620" i="6" s="1"/>
  <c r="P620" i="6" a="1"/>
  <c r="P620" i="6" s="1"/>
  <c r="O620" i="6" a="1"/>
  <c r="O620" i="6" s="1"/>
  <c r="N620" i="6" a="1"/>
  <c r="N620" i="6" s="1"/>
  <c r="M620" i="6" a="1"/>
  <c r="M620" i="6" s="1"/>
  <c r="L620" i="6"/>
  <c r="L620" i="6" a="1"/>
  <c r="K620" i="6" a="1"/>
  <c r="K620" i="6" s="1"/>
  <c r="AI619" i="6" a="1"/>
  <c r="AI619" i="6" s="1"/>
  <c r="AH619" i="6" a="1"/>
  <c r="AH619" i="6" s="1"/>
  <c r="AG619" i="6" a="1"/>
  <c r="AG619" i="6" s="1"/>
  <c r="AF619" i="6"/>
  <c r="AF619" i="6" a="1"/>
  <c r="AE619" i="6" a="1"/>
  <c r="AE619" i="6" s="1"/>
  <c r="AD619" i="6" a="1"/>
  <c r="AD619" i="6" s="1"/>
  <c r="AC619" i="6" a="1"/>
  <c r="AC619" i="6" s="1"/>
  <c r="AB619" i="6" a="1"/>
  <c r="AB619" i="6" s="1"/>
  <c r="AA619" i="6" a="1"/>
  <c r="AA619" i="6" s="1"/>
  <c r="Z619" i="6" a="1"/>
  <c r="Z619" i="6" s="1"/>
  <c r="Y619" i="6" a="1"/>
  <c r="Y619" i="6" s="1"/>
  <c r="X619" i="6"/>
  <c r="X619" i="6" a="1"/>
  <c r="W619" i="6" a="1"/>
  <c r="W619" i="6" s="1"/>
  <c r="V619" i="6" a="1"/>
  <c r="V619" i="6" s="1"/>
  <c r="U619" i="6" a="1"/>
  <c r="U619" i="6" s="1"/>
  <c r="T619" i="6" a="1"/>
  <c r="T619" i="6" s="1"/>
  <c r="S619" i="6" a="1"/>
  <c r="S619" i="6" s="1"/>
  <c r="R619" i="6" a="1"/>
  <c r="R619" i="6" s="1"/>
  <c r="Q619" i="6" a="1"/>
  <c r="Q619" i="6" s="1"/>
  <c r="P619" i="6"/>
  <c r="P619" i="6" a="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c r="AB618" i="6" a="1"/>
  <c r="AA618" i="6" a="1"/>
  <c r="AA618" i="6" s="1"/>
  <c r="Z618" i="6" a="1"/>
  <c r="Z618" i="6" s="1"/>
  <c r="Y618" i="6" a="1"/>
  <c r="Y618" i="6" s="1"/>
  <c r="X618" i="6" a="1"/>
  <c r="X618" i="6" s="1"/>
  <c r="W618" i="6" a="1"/>
  <c r="W618" i="6" s="1"/>
  <c r="V618" i="6" a="1"/>
  <c r="V618" i="6" s="1"/>
  <c r="U618" i="6" a="1"/>
  <c r="U618" i="6" s="1"/>
  <c r="T618" i="6"/>
  <c r="T618" i="6" a="1"/>
  <c r="S618" i="6" a="1"/>
  <c r="S618" i="6" s="1"/>
  <c r="R618" i="6" a="1"/>
  <c r="R618" i="6" s="1"/>
  <c r="Q618" i="6" a="1"/>
  <c r="Q618" i="6" s="1"/>
  <c r="P618" i="6" a="1"/>
  <c r="P618" i="6" s="1"/>
  <c r="O618" i="6" a="1"/>
  <c r="O618" i="6" s="1"/>
  <c r="N618" i="6" a="1"/>
  <c r="N618" i="6" s="1"/>
  <c r="M618" i="6" a="1"/>
  <c r="M618" i="6" s="1"/>
  <c r="L618" i="6"/>
  <c r="L618" i="6" a="1"/>
  <c r="K618" i="6" a="1"/>
  <c r="K618" i="6" s="1"/>
  <c r="AI617" i="6" a="1"/>
  <c r="AI617" i="6" s="1"/>
  <c r="AH617" i="6" a="1"/>
  <c r="AH617" i="6" s="1"/>
  <c r="AG617" i="6" a="1"/>
  <c r="AG617" i="6" s="1"/>
  <c r="AF617" i="6"/>
  <c r="AF617" i="6" a="1"/>
  <c r="AE617" i="6" a="1"/>
  <c r="AE617" i="6" s="1"/>
  <c r="AD617" i="6" a="1"/>
  <c r="AD617" i="6" s="1"/>
  <c r="AC617" i="6" a="1"/>
  <c r="AC617" i="6" s="1"/>
  <c r="AB617" i="6" a="1"/>
  <c r="AB617" i="6" s="1"/>
  <c r="AA617" i="6" a="1"/>
  <c r="AA617" i="6" s="1"/>
  <c r="Z617" i="6" a="1"/>
  <c r="Z617" i="6" s="1"/>
  <c r="Y617" i="6" a="1"/>
  <c r="Y617" i="6" s="1"/>
  <c r="X617" i="6" a="1"/>
  <c r="X617" i="6" s="1"/>
  <c r="W617" i="6"/>
  <c r="W617" i="6" a="1"/>
  <c r="V617" i="6" a="1"/>
  <c r="V617" i="6" s="1"/>
  <c r="U617" i="6" a="1"/>
  <c r="U617" i="6" s="1"/>
  <c r="T617" i="6" a="1"/>
  <c r="T617" i="6" s="1"/>
  <c r="S617" i="6"/>
  <c r="S617" i="6" a="1"/>
  <c r="R617" i="6" a="1"/>
  <c r="R617" i="6" s="1"/>
  <c r="Q617" i="6" a="1"/>
  <c r="Q617" i="6" s="1"/>
  <c r="P617" i="6" a="1"/>
  <c r="P617" i="6" s="1"/>
  <c r="O617" i="6"/>
  <c r="O617" i="6" a="1"/>
  <c r="N617" i="6" a="1"/>
  <c r="N617" i="6" s="1"/>
  <c r="M617" i="6" a="1"/>
  <c r="M617" i="6" s="1"/>
  <c r="L617" i="6" a="1"/>
  <c r="L617" i="6" s="1"/>
  <c r="K617" i="6"/>
  <c r="K617" i="6" a="1"/>
  <c r="AI616" i="6"/>
  <c r="AI616" i="6" a="1"/>
  <c r="AH616" i="6" a="1"/>
  <c r="AH616" i="6" s="1"/>
  <c r="AG616" i="6" a="1"/>
  <c r="AG616" i="6" s="1"/>
  <c r="AF616" i="6" a="1"/>
  <c r="AF616" i="6" s="1"/>
  <c r="AE616" i="6"/>
  <c r="AE616" i="6" a="1"/>
  <c r="AD616" i="6" a="1"/>
  <c r="AD616" i="6" s="1"/>
  <c r="AC616" i="6" a="1"/>
  <c r="AC616" i="6" s="1"/>
  <c r="AB616" i="6" a="1"/>
  <c r="AB616" i="6" s="1"/>
  <c r="AA616" i="6"/>
  <c r="AA616" i="6" a="1"/>
  <c r="Z616" i="6" a="1"/>
  <c r="Z616" i="6" s="1"/>
  <c r="Y616" i="6" a="1"/>
  <c r="Y616" i="6" s="1"/>
  <c r="X616" i="6" a="1"/>
  <c r="X616" i="6" s="1"/>
  <c r="W616" i="6"/>
  <c r="W616" i="6" a="1"/>
  <c r="V616" i="6" a="1"/>
  <c r="V616" i="6" s="1"/>
  <c r="U616" i="6" a="1"/>
  <c r="U616" i="6" s="1"/>
  <c r="T616" i="6" a="1"/>
  <c r="T616" i="6" s="1"/>
  <c r="S616" i="6"/>
  <c r="S616" i="6" a="1"/>
  <c r="R616" i="6" a="1"/>
  <c r="R616" i="6" s="1"/>
  <c r="Q616" i="6" a="1"/>
  <c r="Q616" i="6" s="1"/>
  <c r="P616" i="6" a="1"/>
  <c r="P616" i="6" s="1"/>
  <c r="O616" i="6"/>
  <c r="O616" i="6" a="1"/>
  <c r="N616" i="6" a="1"/>
  <c r="N616" i="6" s="1"/>
  <c r="M616" i="6" a="1"/>
  <c r="M616" i="6" s="1"/>
  <c r="L616" i="6" a="1"/>
  <c r="L616" i="6" s="1"/>
  <c r="K616" i="6"/>
  <c r="K616" i="6" a="1"/>
  <c r="AI615" i="6"/>
  <c r="AI615" i="6" a="1"/>
  <c r="AH615" i="6" a="1"/>
  <c r="AH615" i="6" s="1"/>
  <c r="AG615" i="6" a="1"/>
  <c r="AG615" i="6" s="1"/>
  <c r="AF615" i="6" a="1"/>
  <c r="AF615" i="6" s="1"/>
  <c r="AE615" i="6"/>
  <c r="AE615" i="6" a="1"/>
  <c r="AD615" i="6" a="1"/>
  <c r="AD615" i="6" s="1"/>
  <c r="AC615" i="6" a="1"/>
  <c r="AC615" i="6" s="1"/>
  <c r="AB615" i="6" a="1"/>
  <c r="AB615" i="6" s="1"/>
  <c r="AA615" i="6"/>
  <c r="AA615" i="6" a="1"/>
  <c r="Z615" i="6" a="1"/>
  <c r="Z615" i="6" s="1"/>
  <c r="Y615" i="6"/>
  <c r="Y615" i="6" a="1"/>
  <c r="X615" i="6" a="1"/>
  <c r="X615" i="6" s="1"/>
  <c r="W615" i="6"/>
  <c r="W615" i="6" a="1"/>
  <c r="V615" i="6" a="1"/>
  <c r="V615" i="6" s="1"/>
  <c r="U615" i="6" a="1"/>
  <c r="U615" i="6" s="1"/>
  <c r="T615" i="6" a="1"/>
  <c r="T615" i="6" s="1"/>
  <c r="S615" i="6"/>
  <c r="S615" i="6" a="1"/>
  <c r="R615" i="6" a="1"/>
  <c r="R615" i="6" s="1"/>
  <c r="Q615" i="6"/>
  <c r="Q615" i="6" a="1"/>
  <c r="P615" i="6" a="1"/>
  <c r="P615" i="6" s="1"/>
  <c r="O615" i="6"/>
  <c r="O615" i="6" a="1"/>
  <c r="N615" i="6" a="1"/>
  <c r="N615" i="6" s="1"/>
  <c r="M615" i="6" a="1"/>
  <c r="M615" i="6" s="1"/>
  <c r="L615" i="6" a="1"/>
  <c r="L615" i="6" s="1"/>
  <c r="K615" i="6"/>
  <c r="K615" i="6" a="1"/>
  <c r="AI614" i="6"/>
  <c r="AI614" i="6" a="1"/>
  <c r="AH614" i="6" a="1"/>
  <c r="AH614" i="6" s="1"/>
  <c r="AG614" i="6" a="1"/>
  <c r="AG614" i="6" s="1"/>
  <c r="AF614" i="6" a="1"/>
  <c r="AF614" i="6" s="1"/>
  <c r="AE614" i="6"/>
  <c r="AE614" i="6" a="1"/>
  <c r="AD614" i="6" a="1"/>
  <c r="AD614" i="6" s="1"/>
  <c r="AC614" i="6"/>
  <c r="AC614" i="6" a="1"/>
  <c r="AB614" i="6" a="1"/>
  <c r="AB614" i="6" s="1"/>
  <c r="AA614" i="6"/>
  <c r="AA614" i="6" a="1"/>
  <c r="Z614" i="6" a="1"/>
  <c r="Z614" i="6" s="1"/>
  <c r="Y614" i="6" a="1"/>
  <c r="Y614" i="6" s="1"/>
  <c r="X614" i="6" a="1"/>
  <c r="X614" i="6" s="1"/>
  <c r="W614" i="6"/>
  <c r="W614" i="6" a="1"/>
  <c r="V614" i="6" a="1"/>
  <c r="V614" i="6" s="1"/>
  <c r="U614" i="6" a="1"/>
  <c r="U614" i="6" s="1"/>
  <c r="T614" i="6" a="1"/>
  <c r="T614" i="6" s="1"/>
  <c r="S614" i="6" a="1"/>
  <c r="S614" i="6" s="1"/>
  <c r="R614" i="6" a="1"/>
  <c r="R614" i="6" s="1"/>
  <c r="Q614" i="6" a="1"/>
  <c r="Q614" i="6" s="1"/>
  <c r="P614" i="6" a="1"/>
  <c r="P614" i="6" s="1"/>
  <c r="O614" i="6"/>
  <c r="O614" i="6" a="1"/>
  <c r="N614" i="6" a="1"/>
  <c r="N614" i="6" s="1"/>
  <c r="M614" i="6" a="1"/>
  <c r="M614" i="6" s="1"/>
  <c r="L614" i="6" a="1"/>
  <c r="L614" i="6" s="1"/>
  <c r="K614" i="6"/>
  <c r="K614" i="6" a="1"/>
  <c r="AI613" i="6" a="1"/>
  <c r="AI613" i="6" s="1"/>
  <c r="AH613" i="6" a="1"/>
  <c r="AH613" i="6" s="1"/>
  <c r="AG613" i="6" a="1"/>
  <c r="AG613" i="6" s="1"/>
  <c r="AF613" i="6" a="1"/>
  <c r="AF613" i="6" s="1"/>
  <c r="AE613" i="6"/>
  <c r="AE613" i="6" a="1"/>
  <c r="AD613" i="6" a="1"/>
  <c r="AD613" i="6" s="1"/>
  <c r="AC613" i="6" a="1"/>
  <c r="AC613" i="6" s="1"/>
  <c r="AB613" i="6" a="1"/>
  <c r="AB613" i="6" s="1"/>
  <c r="AA613" i="6"/>
  <c r="AA613" i="6" a="1"/>
  <c r="Z613" i="6" a="1"/>
  <c r="Z613" i="6" s="1"/>
  <c r="Y613" i="6" a="1"/>
  <c r="Y613" i="6" s="1"/>
  <c r="X613" i="6" a="1"/>
  <c r="X613" i="6" s="1"/>
  <c r="W613" i="6"/>
  <c r="W613" i="6" a="1"/>
  <c r="V613" i="6" a="1"/>
  <c r="V613" i="6" s="1"/>
  <c r="U613" i="6" a="1"/>
  <c r="U613" i="6" s="1"/>
  <c r="T613" i="6" a="1"/>
  <c r="T613" i="6" s="1"/>
  <c r="S613" i="6" a="1"/>
  <c r="S613" i="6" s="1"/>
  <c r="R613" i="6" a="1"/>
  <c r="R613" i="6" s="1"/>
  <c r="Q613" i="6" a="1"/>
  <c r="Q613" i="6" s="1"/>
  <c r="P613" i="6" a="1"/>
  <c r="P613" i="6" s="1"/>
  <c r="O613" i="6"/>
  <c r="O613" i="6" a="1"/>
  <c r="N613" i="6" a="1"/>
  <c r="N613" i="6" s="1"/>
  <c r="M613" i="6" a="1"/>
  <c r="M613" i="6" s="1"/>
  <c r="L613" i="6" a="1"/>
  <c r="L613" i="6" s="1"/>
  <c r="K613" i="6"/>
  <c r="K613" i="6" a="1"/>
  <c r="AI612" i="6" a="1"/>
  <c r="AI612" i="6" s="1"/>
  <c r="AH612" i="6" a="1"/>
  <c r="AH612" i="6" s="1"/>
  <c r="AG612" i="6" a="1"/>
  <c r="AG612" i="6" s="1"/>
  <c r="AF612" i="6" a="1"/>
  <c r="AF612" i="6" s="1"/>
  <c r="AE612" i="6"/>
  <c r="AE612" i="6" a="1"/>
  <c r="AD612" i="6" a="1"/>
  <c r="AD612" i="6" s="1"/>
  <c r="AC612" i="6" a="1"/>
  <c r="AC612" i="6" s="1"/>
  <c r="AB612" i="6" a="1"/>
  <c r="AB612" i="6" s="1"/>
  <c r="AA612" i="6"/>
  <c r="AA612" i="6" a="1"/>
  <c r="Z612" i="6" a="1"/>
  <c r="Z612" i="6" s="1"/>
  <c r="Y612" i="6" a="1"/>
  <c r="Y612" i="6" s="1"/>
  <c r="X612" i="6" a="1"/>
  <c r="X612" i="6" s="1"/>
  <c r="W612" i="6"/>
  <c r="W612" i="6" a="1"/>
  <c r="V612" i="6" a="1"/>
  <c r="V612" i="6" s="1"/>
  <c r="U612" i="6" a="1"/>
  <c r="U612" i="6" s="1"/>
  <c r="T612" i="6" a="1"/>
  <c r="T612" i="6" s="1"/>
  <c r="S612" i="6" a="1"/>
  <c r="S612" i="6" s="1"/>
  <c r="R612" i="6" a="1"/>
  <c r="R612" i="6" s="1"/>
  <c r="Q612" i="6" a="1"/>
  <c r="Q612" i="6" s="1"/>
  <c r="P612" i="6" a="1"/>
  <c r="P612" i="6" s="1"/>
  <c r="O612" i="6"/>
  <c r="O612" i="6" a="1"/>
  <c r="N612" i="6" a="1"/>
  <c r="N612" i="6" s="1"/>
  <c r="M612" i="6" a="1"/>
  <c r="M612" i="6" s="1"/>
  <c r="L612" i="6" a="1"/>
  <c r="L612" i="6" s="1"/>
  <c r="K612" i="6"/>
  <c r="K612" i="6" a="1"/>
  <c r="AI611" i="6" a="1"/>
  <c r="AI611" i="6" s="1"/>
  <c r="AH611" i="6" a="1"/>
  <c r="AH611" i="6" s="1"/>
  <c r="AG611" i="6" a="1"/>
  <c r="AG611" i="6" s="1"/>
  <c r="AF611" i="6" a="1"/>
  <c r="AF611" i="6" s="1"/>
  <c r="AE611" i="6"/>
  <c r="AE611" i="6" a="1"/>
  <c r="AD611" i="6" a="1"/>
  <c r="AD611" i="6" s="1"/>
  <c r="AC611" i="6" a="1"/>
  <c r="AC611" i="6" s="1"/>
  <c r="AB611" i="6" a="1"/>
  <c r="AB611" i="6" s="1"/>
  <c r="AA611" i="6"/>
  <c r="AA611" i="6" a="1"/>
  <c r="Z611" i="6" a="1"/>
  <c r="Z611" i="6" s="1"/>
  <c r="Y611" i="6" a="1"/>
  <c r="Y611" i="6" s="1"/>
  <c r="X611" i="6" a="1"/>
  <c r="X611" i="6" s="1"/>
  <c r="W611" i="6"/>
  <c r="W611" i="6" a="1"/>
  <c r="V611" i="6" a="1"/>
  <c r="V611" i="6" s="1"/>
  <c r="U611" i="6" a="1"/>
  <c r="U611" i="6" s="1"/>
  <c r="T611" i="6" a="1"/>
  <c r="T611" i="6" s="1"/>
  <c r="S611" i="6" a="1"/>
  <c r="S611" i="6" s="1"/>
  <c r="R611" i="6" a="1"/>
  <c r="R611" i="6" s="1"/>
  <c r="Q611" i="6" a="1"/>
  <c r="Q611" i="6" s="1"/>
  <c r="P611" i="6" a="1"/>
  <c r="P611" i="6" s="1"/>
  <c r="O611" i="6"/>
  <c r="O611" i="6" a="1"/>
  <c r="N611" i="6" a="1"/>
  <c r="N611" i="6" s="1"/>
  <c r="M611" i="6" a="1"/>
  <c r="M611" i="6" s="1"/>
  <c r="L611" i="6" a="1"/>
  <c r="L611" i="6" s="1"/>
  <c r="K611" i="6"/>
  <c r="K611" i="6" a="1"/>
  <c r="AI610" i="6" a="1"/>
  <c r="AI610" i="6" s="1"/>
  <c r="AH610" i="6" a="1"/>
  <c r="AH610" i="6" s="1"/>
  <c r="AG610" i="6" a="1"/>
  <c r="AG610" i="6" s="1"/>
  <c r="AF610" i="6" a="1"/>
  <c r="AF610" i="6" s="1"/>
  <c r="AE610" i="6"/>
  <c r="AE610" i="6" a="1"/>
  <c r="AD610" i="6" a="1"/>
  <c r="AD610" i="6" s="1"/>
  <c r="AC610" i="6" a="1"/>
  <c r="AC610" i="6" s="1"/>
  <c r="AB610" i="6" a="1"/>
  <c r="AB610" i="6" s="1"/>
  <c r="AA610" i="6"/>
  <c r="AA610" i="6" a="1"/>
  <c r="Z610" i="6" a="1"/>
  <c r="Z610" i="6" s="1"/>
  <c r="Y610" i="6" a="1"/>
  <c r="Y610" i="6" s="1"/>
  <c r="X610" i="6" a="1"/>
  <c r="X610" i="6" s="1"/>
  <c r="W610" i="6"/>
  <c r="W610" i="6" a="1"/>
  <c r="V610" i="6" a="1"/>
  <c r="V610" i="6" s="1"/>
  <c r="U610" i="6" a="1"/>
  <c r="U610" i="6" s="1"/>
  <c r="T610" i="6" a="1"/>
  <c r="T610" i="6" s="1"/>
  <c r="S610" i="6" a="1"/>
  <c r="S610" i="6" s="1"/>
  <c r="R610" i="6" a="1"/>
  <c r="R610" i="6" s="1"/>
  <c r="Q610" i="6" a="1"/>
  <c r="Q610" i="6" s="1"/>
  <c r="P610" i="6" a="1"/>
  <c r="P610" i="6" s="1"/>
  <c r="O610" i="6"/>
  <c r="O610" i="6" a="1"/>
  <c r="N610" i="6" a="1"/>
  <c r="N610" i="6" s="1"/>
  <c r="M610" i="6" a="1"/>
  <c r="M610" i="6" s="1"/>
  <c r="L610" i="6" a="1"/>
  <c r="L610" i="6" s="1"/>
  <c r="K610" i="6"/>
  <c r="K610" i="6" a="1"/>
  <c r="AI609" i="6" a="1"/>
  <c r="AI609" i="6" s="1"/>
  <c r="AH609" i="6" a="1"/>
  <c r="AH609" i="6" s="1"/>
  <c r="AG609" i="6" a="1"/>
  <c r="AG609" i="6" s="1"/>
  <c r="AF609" i="6" a="1"/>
  <c r="AF609" i="6" s="1"/>
  <c r="AE609" i="6"/>
  <c r="AE609" i="6" a="1"/>
  <c r="AD609" i="6" a="1"/>
  <c r="AD609" i="6" s="1"/>
  <c r="AC609" i="6" a="1"/>
  <c r="AC609" i="6" s="1"/>
  <c r="AB609" i="6" a="1"/>
  <c r="AB609" i="6" s="1"/>
  <c r="AA609" i="6"/>
  <c r="AA609" i="6" a="1"/>
  <c r="Z609" i="6" a="1"/>
  <c r="Z609" i="6" s="1"/>
  <c r="Y609" i="6" a="1"/>
  <c r="Y609" i="6" s="1"/>
  <c r="X609" i="6" a="1"/>
  <c r="X609" i="6" s="1"/>
  <c r="W609" i="6"/>
  <c r="W609" i="6" a="1"/>
  <c r="V609" i="6" a="1"/>
  <c r="V609" i="6" s="1"/>
  <c r="U609" i="6" a="1"/>
  <c r="U609" i="6" s="1"/>
  <c r="T609" i="6" a="1"/>
  <c r="T609" i="6" s="1"/>
  <c r="S609" i="6" a="1"/>
  <c r="S609" i="6" s="1"/>
  <c r="R609" i="6" a="1"/>
  <c r="R609" i="6" s="1"/>
  <c r="Q609" i="6" a="1"/>
  <c r="Q609" i="6" s="1"/>
  <c r="P609" i="6" a="1"/>
  <c r="P609" i="6" s="1"/>
  <c r="O609" i="6"/>
  <c r="O609" i="6" a="1"/>
  <c r="N609" i="6" a="1"/>
  <c r="N609" i="6" s="1"/>
  <c r="M609" i="6" a="1"/>
  <c r="M609" i="6" s="1"/>
  <c r="L609" i="6" a="1"/>
  <c r="L609" i="6" s="1"/>
  <c r="K609" i="6"/>
  <c r="K609" i="6" a="1"/>
  <c r="AI608" i="6" a="1"/>
  <c r="AI608" i="6" s="1"/>
  <c r="AH608" i="6" a="1"/>
  <c r="AH608" i="6" s="1"/>
  <c r="AG608" i="6" a="1"/>
  <c r="AG608" i="6" s="1"/>
  <c r="AF608" i="6" a="1"/>
  <c r="AF608" i="6" s="1"/>
  <c r="AE608" i="6"/>
  <c r="AE608" i="6" a="1"/>
  <c r="AD608" i="6" a="1"/>
  <c r="AD608" i="6" s="1"/>
  <c r="AC608" i="6" a="1"/>
  <c r="AC608" i="6" s="1"/>
  <c r="AB608" i="6" a="1"/>
  <c r="AB608" i="6" s="1"/>
  <c r="AA608" i="6"/>
  <c r="AA608" i="6" a="1"/>
  <c r="Z608" i="6" a="1"/>
  <c r="Z608" i="6" s="1"/>
  <c r="Y608" i="6" a="1"/>
  <c r="Y608" i="6" s="1"/>
  <c r="X608" i="6" a="1"/>
  <c r="X608" i="6" s="1"/>
  <c r="W608" i="6"/>
  <c r="W608" i="6" a="1"/>
  <c r="V608" i="6" a="1"/>
  <c r="V608" i="6" s="1"/>
  <c r="U608" i="6" a="1"/>
  <c r="U608" i="6" s="1"/>
  <c r="T608" i="6" a="1"/>
  <c r="T608" i="6" s="1"/>
  <c r="S608" i="6" a="1"/>
  <c r="S608" i="6" s="1"/>
  <c r="R608" i="6" a="1"/>
  <c r="R608" i="6" s="1"/>
  <c r="Q608" i="6" a="1"/>
  <c r="Q608" i="6" s="1"/>
  <c r="P608" i="6" a="1"/>
  <c r="P608" i="6" s="1"/>
  <c r="O608" i="6"/>
  <c r="O608" i="6" a="1"/>
  <c r="N608" i="6" a="1"/>
  <c r="N608" i="6" s="1"/>
  <c r="M608" i="6" a="1"/>
  <c r="M608" i="6" s="1"/>
  <c r="L608" i="6" a="1"/>
  <c r="L608" i="6" s="1"/>
  <c r="K608" i="6"/>
  <c r="K608" i="6" a="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c r="W607" i="6" a="1"/>
  <c r="V607" i="6" a="1"/>
  <c r="V607" i="6" s="1"/>
  <c r="U607" i="6" a="1"/>
  <c r="U607" i="6" s="1"/>
  <c r="T607" i="6" a="1"/>
  <c r="T607" i="6" s="1"/>
  <c r="S607" i="6" a="1"/>
  <c r="S607" i="6" s="1"/>
  <c r="R607" i="6" a="1"/>
  <c r="R607" i="6" s="1"/>
  <c r="Q607" i="6" a="1"/>
  <c r="Q607" i="6" s="1"/>
  <c r="P607" i="6" a="1"/>
  <c r="P607" i="6" s="1"/>
  <c r="O607" i="6"/>
  <c r="O607" i="6" a="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c r="AA606" i="6" a="1"/>
  <c r="Z606" i="6" a="1"/>
  <c r="Z606" i="6" s="1"/>
  <c r="Y606" i="6" a="1"/>
  <c r="Y606" i="6" s="1"/>
  <c r="X606" i="6" a="1"/>
  <c r="X606" i="6" s="1"/>
  <c r="W606" i="6" a="1"/>
  <c r="W606" i="6" s="1"/>
  <c r="V606" i="6" a="1"/>
  <c r="V606" i="6" s="1"/>
  <c r="U606" i="6" a="1"/>
  <c r="U606" i="6" s="1"/>
  <c r="T606" i="6" a="1"/>
  <c r="T606" i="6" s="1"/>
  <c r="S606" i="6"/>
  <c r="S606" i="6" a="1"/>
  <c r="R606" i="6" a="1"/>
  <c r="R606" i="6" s="1"/>
  <c r="Q606" i="6" a="1"/>
  <c r="Q606" i="6" s="1"/>
  <c r="P606" i="6" a="1"/>
  <c r="P606" i="6" s="1"/>
  <c r="O606" i="6" a="1"/>
  <c r="O606" i="6" s="1"/>
  <c r="N606" i="6" a="1"/>
  <c r="N606" i="6" s="1"/>
  <c r="M606" i="6" a="1"/>
  <c r="M606" i="6" s="1"/>
  <c r="L606" i="6" a="1"/>
  <c r="L606" i="6" s="1"/>
  <c r="K606" i="6"/>
  <c r="K606" i="6" a="1"/>
  <c r="AI605" i="6" a="1"/>
  <c r="AI605" i="6" s="1"/>
  <c r="AH605" i="6" a="1"/>
  <c r="AH605" i="6" s="1"/>
  <c r="AG605" i="6" a="1"/>
  <c r="AG605" i="6" s="1"/>
  <c r="AF605" i="6" a="1"/>
  <c r="AF605" i="6" s="1"/>
  <c r="AE605" i="6"/>
  <c r="AE605" i="6" a="1"/>
  <c r="AD605" i="6" a="1"/>
  <c r="AD605" i="6" s="1"/>
  <c r="AC605" i="6" a="1"/>
  <c r="AC605" i="6" s="1"/>
  <c r="AB605" i="6" a="1"/>
  <c r="AB605" i="6" s="1"/>
  <c r="AA605" i="6" a="1"/>
  <c r="AA605" i="6" s="1"/>
  <c r="Z605" i="6" a="1"/>
  <c r="Z605" i="6" s="1"/>
  <c r="Y605" i="6" a="1"/>
  <c r="Y605" i="6" s="1"/>
  <c r="X605" i="6" a="1"/>
  <c r="X605" i="6" s="1"/>
  <c r="W605" i="6"/>
  <c r="W605" i="6" a="1"/>
  <c r="V605" i="6" a="1"/>
  <c r="V605" i="6" s="1"/>
  <c r="U605" i="6" a="1"/>
  <c r="U605" i="6" s="1"/>
  <c r="T605" i="6" a="1"/>
  <c r="T605" i="6" s="1"/>
  <c r="S605" i="6" a="1"/>
  <c r="S605" i="6" s="1"/>
  <c r="R605" i="6" a="1"/>
  <c r="R605" i="6" s="1"/>
  <c r="Q605" i="6" a="1"/>
  <c r="Q605" i="6" s="1"/>
  <c r="P605" i="6" a="1"/>
  <c r="P605" i="6" s="1"/>
  <c r="O605" i="6"/>
  <c r="O605" i="6" a="1"/>
  <c r="N605" i="6" a="1"/>
  <c r="N605" i="6" s="1"/>
  <c r="M605" i="6" a="1"/>
  <c r="M605" i="6" s="1"/>
  <c r="L605" i="6" a="1"/>
  <c r="L605" i="6" s="1"/>
  <c r="K605" i="6" a="1"/>
  <c r="K605" i="6" s="1"/>
  <c r="AI604" i="6"/>
  <c r="AI604" i="6" a="1"/>
  <c r="AH604" i="6" a="1"/>
  <c r="AH604" i="6" s="1"/>
  <c r="AG604" i="6" a="1"/>
  <c r="AG604" i="6" s="1"/>
  <c r="AF604" i="6" a="1"/>
  <c r="AF604" i="6" s="1"/>
  <c r="AE604" i="6" a="1"/>
  <c r="AE604" i="6" s="1"/>
  <c r="AD604" i="6" a="1"/>
  <c r="AD604" i="6" s="1"/>
  <c r="AC604" i="6" a="1"/>
  <c r="AC604" i="6" s="1"/>
  <c r="AB604" i="6" a="1"/>
  <c r="AB604" i="6" s="1"/>
  <c r="AA604" i="6"/>
  <c r="AA604" i="6" a="1"/>
  <c r="Z604" i="6" a="1"/>
  <c r="Z604" i="6" s="1"/>
  <c r="Y604" i="6" a="1"/>
  <c r="Y604" i="6" s="1"/>
  <c r="X604" i="6" a="1"/>
  <c r="X604" i="6" s="1"/>
  <c r="W604" i="6" a="1"/>
  <c r="W604" i="6" s="1"/>
  <c r="V604" i="6" a="1"/>
  <c r="V604" i="6" s="1"/>
  <c r="U604" i="6" a="1"/>
  <c r="U604" i="6" s="1"/>
  <c r="T604" i="6" a="1"/>
  <c r="T604" i="6" s="1"/>
  <c r="S604" i="6"/>
  <c r="S604" i="6" a="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c r="AE603" i="6" a="1"/>
  <c r="AD603" i="6" a="1"/>
  <c r="AD603" i="6" s="1"/>
  <c r="AC603" i="6"/>
  <c r="AC603" i="6" a="1"/>
  <c r="AB603" i="6" a="1"/>
  <c r="AB603" i="6" s="1"/>
  <c r="AA603" i="6" a="1"/>
  <c r="AA603" i="6" s="1"/>
  <c r="Z603" i="6" a="1"/>
  <c r="Z603" i="6" s="1"/>
  <c r="Y603" i="6" a="1"/>
  <c r="Y603" i="6" s="1"/>
  <c r="X603" i="6" a="1"/>
  <c r="X603" i="6" s="1"/>
  <c r="W603" i="6" a="1"/>
  <c r="W603" i="6" s="1"/>
  <c r="V603" i="6" a="1"/>
  <c r="V603" i="6" s="1"/>
  <c r="U603" i="6"/>
  <c r="U603" i="6" a="1"/>
  <c r="T603" i="6" a="1"/>
  <c r="T603" i="6" s="1"/>
  <c r="S603" i="6" a="1"/>
  <c r="S603" i="6" s="1"/>
  <c r="R603" i="6" a="1"/>
  <c r="R603" i="6" s="1"/>
  <c r="Q603" i="6" a="1"/>
  <c r="Q603" i="6" s="1"/>
  <c r="P603" i="6" a="1"/>
  <c r="P603" i="6" s="1"/>
  <c r="O603" i="6"/>
  <c r="O603" i="6" a="1"/>
  <c r="N603" i="6" a="1"/>
  <c r="N603" i="6" s="1"/>
  <c r="M603" i="6"/>
  <c r="M603" i="6" a="1"/>
  <c r="L603" i="6" a="1"/>
  <c r="L603" i="6" s="1"/>
  <c r="K603" i="6" a="1"/>
  <c r="K603" i="6" s="1"/>
  <c r="AI602" i="6"/>
  <c r="AI602" i="6" a="1"/>
  <c r="AH602" i="6" a="1"/>
  <c r="AH602" i="6" s="1"/>
  <c r="AG602" i="6" a="1"/>
  <c r="AG602" i="6" s="1"/>
  <c r="AF602" i="6" a="1"/>
  <c r="AF602" i="6" s="1"/>
  <c r="AE602" i="6" a="1"/>
  <c r="AE602" i="6" s="1"/>
  <c r="AD602" i="6" a="1"/>
  <c r="AD602" i="6" s="1"/>
  <c r="AC602" i="6" a="1"/>
  <c r="AC602" i="6" s="1"/>
  <c r="AB602" i="6" a="1"/>
  <c r="AB602" i="6" s="1"/>
  <c r="AA602" i="6"/>
  <c r="AA602" i="6" a="1"/>
  <c r="Z602" i="6" a="1"/>
  <c r="Z602" i="6" s="1"/>
  <c r="Y602" i="6"/>
  <c r="Y602" i="6" a="1"/>
  <c r="X602" i="6" a="1"/>
  <c r="X602" i="6" s="1"/>
  <c r="W602" i="6" a="1"/>
  <c r="W602" i="6" s="1"/>
  <c r="V602" i="6" a="1"/>
  <c r="V602" i="6" s="1"/>
  <c r="U602" i="6" a="1"/>
  <c r="U602" i="6" s="1"/>
  <c r="T602" i="6" a="1"/>
  <c r="T602" i="6" s="1"/>
  <c r="S602" i="6"/>
  <c r="S602" i="6" a="1"/>
  <c r="R602" i="6" a="1"/>
  <c r="R602" i="6" s="1"/>
  <c r="Q602" i="6" a="1"/>
  <c r="Q602" i="6" s="1"/>
  <c r="P602" i="6" a="1"/>
  <c r="P602" i="6" s="1"/>
  <c r="O602" i="6" a="1"/>
  <c r="O602" i="6" s="1"/>
  <c r="N602" i="6" a="1"/>
  <c r="N602" i="6" s="1"/>
  <c r="M602" i="6" a="1"/>
  <c r="M602" i="6" s="1"/>
  <c r="L602" i="6" a="1"/>
  <c r="L602" i="6" s="1"/>
  <c r="K602" i="6"/>
  <c r="K602" i="6" a="1"/>
  <c r="AI601" i="6" a="1"/>
  <c r="AI601" i="6" s="1"/>
  <c r="AH601" i="6" a="1"/>
  <c r="AH601" i="6" s="1"/>
  <c r="AG601" i="6" a="1"/>
  <c r="AG601" i="6" s="1"/>
  <c r="AF601" i="6" a="1"/>
  <c r="AF601" i="6" s="1"/>
  <c r="AE601" i="6"/>
  <c r="AE601" i="6" a="1"/>
  <c r="AD601" i="6" a="1"/>
  <c r="AD601" i="6" s="1"/>
  <c r="AC601" i="6" a="1"/>
  <c r="AC601" i="6" s="1"/>
  <c r="AB601" i="6" a="1"/>
  <c r="AB601" i="6" s="1"/>
  <c r="AA601" i="6" a="1"/>
  <c r="AA601" i="6" s="1"/>
  <c r="Z601" i="6" a="1"/>
  <c r="Z601" i="6" s="1"/>
  <c r="Y601" i="6" a="1"/>
  <c r="Y601" i="6" s="1"/>
  <c r="X601" i="6" a="1"/>
  <c r="X601" i="6" s="1"/>
  <c r="W601" i="6"/>
  <c r="W601" i="6" a="1"/>
  <c r="V601" i="6" a="1"/>
  <c r="V601" i="6" s="1"/>
  <c r="U601" i="6"/>
  <c r="U601" i="6" a="1"/>
  <c r="T601" i="6" a="1"/>
  <c r="T601" i="6" s="1"/>
  <c r="S601" i="6" a="1"/>
  <c r="S601" i="6" s="1"/>
  <c r="R601" i="6" a="1"/>
  <c r="R601" i="6" s="1"/>
  <c r="Q601" i="6" a="1"/>
  <c r="Q601" i="6" s="1"/>
  <c r="P601" i="6" a="1"/>
  <c r="P601" i="6" s="1"/>
  <c r="O601" i="6"/>
  <c r="O601" i="6" a="1"/>
  <c r="N601" i="6" a="1"/>
  <c r="N601" i="6" s="1"/>
  <c r="M601" i="6" a="1"/>
  <c r="M601" i="6" s="1"/>
  <c r="L601" i="6" a="1"/>
  <c r="L601" i="6" s="1"/>
  <c r="K601" i="6" a="1"/>
  <c r="K601" i="6" s="1"/>
  <c r="AI600" i="6" a="1"/>
  <c r="AI600" i="6" s="1"/>
  <c r="AH600" i="6" a="1"/>
  <c r="AH600" i="6" s="1"/>
  <c r="AG600" i="6"/>
  <c r="AG600" i="6" a="1"/>
  <c r="AF600" i="6" a="1"/>
  <c r="AF600" i="6" s="1"/>
  <c r="AE600" i="6" a="1"/>
  <c r="AE600" i="6" s="1"/>
  <c r="AD600" i="6" a="1"/>
  <c r="AD600" i="6" s="1"/>
  <c r="AC600" i="6" a="1"/>
  <c r="AC600" i="6" s="1"/>
  <c r="AB600" i="6" a="1"/>
  <c r="AB600" i="6" s="1"/>
  <c r="AA600" i="6"/>
  <c r="AA600" i="6" a="1"/>
  <c r="Z600" i="6" a="1"/>
  <c r="Z600" i="6" s="1"/>
  <c r="Y600" i="6"/>
  <c r="Y600" i="6" a="1"/>
  <c r="X600" i="6" a="1"/>
  <c r="X600" i="6" s="1"/>
  <c r="W600" i="6" a="1"/>
  <c r="W600" i="6" s="1"/>
  <c r="V600" i="6" a="1"/>
  <c r="V600" i="6" s="1"/>
  <c r="U600" i="6" a="1"/>
  <c r="U600" i="6" s="1"/>
  <c r="T600" i="6" a="1"/>
  <c r="T600" i="6" s="1"/>
  <c r="S600" i="6" a="1"/>
  <c r="S600" i="6" s="1"/>
  <c r="R600" i="6" a="1"/>
  <c r="R600" i="6" s="1"/>
  <c r="Q600" i="6"/>
  <c r="Q600" i="6" a="1"/>
  <c r="P600" i="6" a="1"/>
  <c r="P600" i="6" s="1"/>
  <c r="O600" i="6" a="1"/>
  <c r="O600" i="6" s="1"/>
  <c r="N600" i="6" a="1"/>
  <c r="N600" i="6" s="1"/>
  <c r="M600" i="6" a="1"/>
  <c r="M600" i="6" s="1"/>
  <c r="L600" i="6" a="1"/>
  <c r="L600" i="6" s="1"/>
  <c r="K600" i="6"/>
  <c r="K600" i="6" a="1"/>
  <c r="AI599" i="6" a="1"/>
  <c r="AI599" i="6" s="1"/>
  <c r="AH599" i="6" a="1"/>
  <c r="AH599" i="6" s="1"/>
  <c r="AG599" i="6" a="1"/>
  <c r="AG599" i="6" s="1"/>
  <c r="AF599" i="6" a="1"/>
  <c r="AF599" i="6" s="1"/>
  <c r="AE599" i="6" a="1"/>
  <c r="AE599" i="6" s="1"/>
  <c r="AD599" i="6" a="1"/>
  <c r="AD599" i="6" s="1"/>
  <c r="AC599" i="6"/>
  <c r="AC599" i="6" a="1"/>
  <c r="AB599" i="6" a="1"/>
  <c r="AB599" i="6" s="1"/>
  <c r="AA599" i="6" a="1"/>
  <c r="AA599" i="6" s="1"/>
  <c r="Z599" i="6" a="1"/>
  <c r="Z599" i="6" s="1"/>
  <c r="Y599" i="6" a="1"/>
  <c r="Y599" i="6" s="1"/>
  <c r="X599" i="6" a="1"/>
  <c r="X599" i="6" s="1"/>
  <c r="W599" i="6"/>
  <c r="W599" i="6" a="1"/>
  <c r="V599" i="6" a="1"/>
  <c r="V599" i="6" s="1"/>
  <c r="U599" i="6"/>
  <c r="U599" i="6" a="1"/>
  <c r="T599" i="6" a="1"/>
  <c r="T599" i="6" s="1"/>
  <c r="S599" i="6" a="1"/>
  <c r="S599" i="6" s="1"/>
  <c r="R599" i="6" a="1"/>
  <c r="R599" i="6" s="1"/>
  <c r="Q599" i="6" a="1"/>
  <c r="Q599" i="6" s="1"/>
  <c r="P599" i="6" a="1"/>
  <c r="P599" i="6" s="1"/>
  <c r="O599" i="6" a="1"/>
  <c r="O599" i="6" s="1"/>
  <c r="N599" i="6" a="1"/>
  <c r="N599" i="6" s="1"/>
  <c r="M599" i="6"/>
  <c r="M599" i="6" a="1"/>
  <c r="L599" i="6" a="1"/>
  <c r="L599" i="6" s="1"/>
  <c r="K599" i="6" a="1"/>
  <c r="K599" i="6" s="1"/>
  <c r="AI598" i="6"/>
  <c r="AI598" i="6" a="1"/>
  <c r="AH598" i="6" a="1"/>
  <c r="AH598" i="6" s="1"/>
  <c r="AG598" i="6"/>
  <c r="AG598" i="6" a="1"/>
  <c r="AF598" i="6" a="1"/>
  <c r="AF598" i="6" s="1"/>
  <c r="AE598" i="6" a="1"/>
  <c r="AE598" i="6" s="1"/>
  <c r="AD598" i="6" a="1"/>
  <c r="AD598" i="6" s="1"/>
  <c r="AC598" i="6" a="1"/>
  <c r="AC598" i="6" s="1"/>
  <c r="AB598" i="6" a="1"/>
  <c r="AB598" i="6" s="1"/>
  <c r="AA598" i="6"/>
  <c r="AA598" i="6" a="1"/>
  <c r="Z598" i="6" a="1"/>
  <c r="Z598" i="6" s="1"/>
  <c r="Y598" i="6" a="1"/>
  <c r="Y598" i="6" s="1"/>
  <c r="X598" i="6" a="1"/>
  <c r="X598" i="6" s="1"/>
  <c r="W598" i="6" a="1"/>
  <c r="W598" i="6" s="1"/>
  <c r="V598" i="6" a="1"/>
  <c r="V598" i="6" s="1"/>
  <c r="U598" i="6" a="1"/>
  <c r="U598" i="6" s="1"/>
  <c r="T598" i="6" a="1"/>
  <c r="T598" i="6" s="1"/>
  <c r="S598" i="6"/>
  <c r="S598" i="6" a="1"/>
  <c r="R598" i="6" a="1"/>
  <c r="R598" i="6" s="1"/>
  <c r="Q598" i="6"/>
  <c r="Q598" i="6" a="1"/>
  <c r="P598" i="6" a="1"/>
  <c r="P598" i="6" s="1"/>
  <c r="O598" i="6" a="1"/>
  <c r="O598" i="6" s="1"/>
  <c r="N598" i="6" a="1"/>
  <c r="N598" i="6" s="1"/>
  <c r="M598" i="6" a="1"/>
  <c r="M598" i="6" s="1"/>
  <c r="L598" i="6" a="1"/>
  <c r="L598" i="6" s="1"/>
  <c r="K598" i="6"/>
  <c r="K598" i="6" a="1"/>
  <c r="AI597" i="6" a="1"/>
  <c r="AI597" i="6" s="1"/>
  <c r="AH597" i="6" a="1"/>
  <c r="AH597" i="6" s="1"/>
  <c r="AG597" i="6" a="1"/>
  <c r="AG597" i="6" s="1"/>
  <c r="AF597" i="6" a="1"/>
  <c r="AF597" i="6" s="1"/>
  <c r="AE597" i="6"/>
  <c r="AE597" i="6" a="1"/>
  <c r="AD597" i="6" a="1"/>
  <c r="AD597" i="6" s="1"/>
  <c r="AC597" i="6"/>
  <c r="AC597" i="6" a="1"/>
  <c r="AB597" i="6" a="1"/>
  <c r="AB597" i="6" s="1"/>
  <c r="AA597" i="6" a="1"/>
  <c r="AA597" i="6" s="1"/>
  <c r="Z597" i="6" a="1"/>
  <c r="Z597" i="6" s="1"/>
  <c r="Y597" i="6" a="1"/>
  <c r="Y597" i="6" s="1"/>
  <c r="X597" i="6" a="1"/>
  <c r="X597" i="6" s="1"/>
  <c r="W597" i="6"/>
  <c r="W597" i="6" a="1"/>
  <c r="V597" i="6" a="1"/>
  <c r="V597" i="6" s="1"/>
  <c r="U597" i="6" a="1"/>
  <c r="U597" i="6" s="1"/>
  <c r="T597" i="6" a="1"/>
  <c r="T597" i="6" s="1"/>
  <c r="S597" i="6" a="1"/>
  <c r="S597" i="6" s="1"/>
  <c r="R597" i="6" a="1"/>
  <c r="R597" i="6" s="1"/>
  <c r="Q597" i="6" a="1"/>
  <c r="Q597" i="6" s="1"/>
  <c r="P597" i="6" a="1"/>
  <c r="P597" i="6" s="1"/>
  <c r="O597" i="6"/>
  <c r="O597" i="6" a="1"/>
  <c r="N597" i="6" a="1"/>
  <c r="N597" i="6" s="1"/>
  <c r="M597" i="6"/>
  <c r="M597" i="6" a="1"/>
  <c r="L597" i="6" a="1"/>
  <c r="L597" i="6" s="1"/>
  <c r="K597" i="6" a="1"/>
  <c r="K597" i="6" s="1"/>
  <c r="AI596" i="6"/>
  <c r="AI596" i="6" a="1"/>
  <c r="AH596" i="6" a="1"/>
  <c r="AH596" i="6" s="1"/>
  <c r="AG596" i="6" a="1"/>
  <c r="AG596" i="6" s="1"/>
  <c r="AF596" i="6" a="1"/>
  <c r="AF596" i="6" s="1"/>
  <c r="AE596" i="6" a="1"/>
  <c r="AE596" i="6" s="1"/>
  <c r="AD596" i="6" a="1"/>
  <c r="AD596" i="6" s="1"/>
  <c r="AC596" i="6" a="1"/>
  <c r="AC596" i="6" s="1"/>
  <c r="AB596" i="6" a="1"/>
  <c r="AB596" i="6" s="1"/>
  <c r="AA596" i="6"/>
  <c r="AA596" i="6" a="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c r="K596" i="6" a="1"/>
  <c r="AI595" i="6" a="1"/>
  <c r="AI595" i="6" s="1"/>
  <c r="AH595" i="6" a="1"/>
  <c r="AH595" i="6" s="1"/>
  <c r="AG595" i="6" a="1"/>
  <c r="AG595" i="6" s="1"/>
  <c r="AF595" i="6" a="1"/>
  <c r="AF595" i="6" s="1"/>
  <c r="AE595" i="6"/>
  <c r="AE595" i="6" a="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c r="O595" i="6" a="1"/>
  <c r="N595" i="6" a="1"/>
  <c r="N595" i="6" s="1"/>
  <c r="M595" i="6" a="1"/>
  <c r="M595" i="6" s="1"/>
  <c r="L595" i="6" a="1"/>
  <c r="L595" i="6" s="1"/>
  <c r="K595" i="6" a="1"/>
  <c r="K595" i="6" s="1"/>
  <c r="AI594" i="6"/>
  <c r="AI594" i="6" a="1"/>
  <c r="AH594" i="6" a="1"/>
  <c r="AH594" i="6" s="1"/>
  <c r="AG594" i="6"/>
  <c r="AG594" i="6" a="1"/>
  <c r="AF594" i="6" a="1"/>
  <c r="AF594" i="6" s="1"/>
  <c r="AE594" i="6" a="1"/>
  <c r="AE594" i="6" s="1"/>
  <c r="AD594" i="6" a="1"/>
  <c r="AD594" i="6" s="1"/>
  <c r="AC594" i="6" a="1"/>
  <c r="AC594" i="6" s="1"/>
  <c r="AB594" i="6" a="1"/>
  <c r="AB594" i="6" s="1"/>
  <c r="AA594" i="6"/>
  <c r="AA594" i="6" a="1"/>
  <c r="Z594" i="6" a="1"/>
  <c r="Z594" i="6" s="1"/>
  <c r="Y594" i="6" a="1"/>
  <c r="Y594" i="6" s="1"/>
  <c r="X594" i="6" a="1"/>
  <c r="X594" i="6" s="1"/>
  <c r="W594" i="6" a="1"/>
  <c r="W594" i="6" s="1"/>
  <c r="V594" i="6" a="1"/>
  <c r="V594" i="6" s="1"/>
  <c r="U594" i="6" a="1"/>
  <c r="U594" i="6" s="1"/>
  <c r="T594" i="6" a="1"/>
  <c r="T594" i="6" s="1"/>
  <c r="S594" i="6"/>
  <c r="S594" i="6" a="1"/>
  <c r="R594" i="6" a="1"/>
  <c r="R594" i="6" s="1"/>
  <c r="Q594" i="6"/>
  <c r="Q594" i="6" a="1"/>
  <c r="P594" i="6" a="1"/>
  <c r="P594" i="6" s="1"/>
  <c r="O594" i="6" a="1"/>
  <c r="O594" i="6" s="1"/>
  <c r="N594" i="6" a="1"/>
  <c r="N594" i="6" s="1"/>
  <c r="M594" i="6" a="1"/>
  <c r="M594" i="6" s="1"/>
  <c r="L594" i="6" a="1"/>
  <c r="L594" i="6" s="1"/>
  <c r="K594" i="6"/>
  <c r="K594" i="6" a="1"/>
  <c r="AI593" i="6" a="1"/>
  <c r="AI593" i="6" s="1"/>
  <c r="AH593" i="6" a="1"/>
  <c r="AH593" i="6" s="1"/>
  <c r="AG593" i="6" a="1"/>
  <c r="AG593" i="6" s="1"/>
  <c r="AF593" i="6" a="1"/>
  <c r="AF593" i="6" s="1"/>
  <c r="AE593" i="6"/>
  <c r="AE593" i="6" a="1"/>
  <c r="AD593" i="6" a="1"/>
  <c r="AD593" i="6" s="1"/>
  <c r="AC593" i="6"/>
  <c r="AC593" i="6" a="1"/>
  <c r="AB593" i="6" a="1"/>
  <c r="AB593" i="6" s="1"/>
  <c r="AA593" i="6" a="1"/>
  <c r="AA593" i="6" s="1"/>
  <c r="Z593" i="6" a="1"/>
  <c r="Z593" i="6" s="1"/>
  <c r="Y593" i="6" a="1"/>
  <c r="Y593" i="6" s="1"/>
  <c r="X593" i="6" a="1"/>
  <c r="X593" i="6" s="1"/>
  <c r="W593" i="6"/>
  <c r="W593" i="6" a="1"/>
  <c r="V593" i="6" a="1"/>
  <c r="V593" i="6" s="1"/>
  <c r="U593" i="6" a="1"/>
  <c r="U593" i="6" s="1"/>
  <c r="T593" i="6" a="1"/>
  <c r="T593" i="6" s="1"/>
  <c r="S593" i="6" a="1"/>
  <c r="S593" i="6" s="1"/>
  <c r="R593" i="6" a="1"/>
  <c r="R593" i="6" s="1"/>
  <c r="Q593" i="6" a="1"/>
  <c r="Q593" i="6" s="1"/>
  <c r="P593" i="6" a="1"/>
  <c r="P593" i="6" s="1"/>
  <c r="O593" i="6"/>
  <c r="O593" i="6" a="1"/>
  <c r="N593" i="6" a="1"/>
  <c r="N593" i="6" s="1"/>
  <c r="M593" i="6"/>
  <c r="M593" i="6" a="1"/>
  <c r="L593" i="6" a="1"/>
  <c r="L593" i="6" s="1"/>
  <c r="K593" i="6" a="1"/>
  <c r="K593" i="6" s="1"/>
  <c r="AI592" i="6"/>
  <c r="AI592" i="6" a="1"/>
  <c r="AH592" i="6" a="1"/>
  <c r="AH592" i="6" s="1"/>
  <c r="AG592" i="6" a="1"/>
  <c r="AG592" i="6" s="1"/>
  <c r="AF592" i="6" a="1"/>
  <c r="AF592" i="6" s="1"/>
  <c r="AE592" i="6" a="1"/>
  <c r="AE592" i="6" s="1"/>
  <c r="AD592" i="6" a="1"/>
  <c r="AD592" i="6" s="1"/>
  <c r="AC592" i="6" a="1"/>
  <c r="AC592" i="6" s="1"/>
  <c r="AB592" i="6" a="1"/>
  <c r="AB592" i="6" s="1"/>
  <c r="AA592" i="6"/>
  <c r="AA592" i="6" a="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c r="K592" i="6" a="1"/>
  <c r="AI591" i="6" a="1"/>
  <c r="AI591" i="6" s="1"/>
  <c r="AH591" i="6" a="1"/>
  <c r="AH591" i="6" s="1"/>
  <c r="AG591" i="6" a="1"/>
  <c r="AG591" i="6" s="1"/>
  <c r="AF591" i="6" a="1"/>
  <c r="AF591" i="6" s="1"/>
  <c r="AE591" i="6"/>
  <c r="AE591" i="6" a="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c r="O591" i="6" a="1"/>
  <c r="N591" i="6" a="1"/>
  <c r="N591" i="6" s="1"/>
  <c r="M591" i="6" a="1"/>
  <c r="M591" i="6" s="1"/>
  <c r="L591" i="6" a="1"/>
  <c r="L591" i="6" s="1"/>
  <c r="K591" i="6" a="1"/>
  <c r="K591" i="6" s="1"/>
  <c r="AI590" i="6"/>
  <c r="AI590" i="6" a="1"/>
  <c r="AH590" i="6" a="1"/>
  <c r="AH590" i="6" s="1"/>
  <c r="AG590" i="6"/>
  <c r="AG590" i="6" a="1"/>
  <c r="AF590" i="6" a="1"/>
  <c r="AF590" i="6" s="1"/>
  <c r="AE590" i="6" a="1"/>
  <c r="AE590" i="6" s="1"/>
  <c r="AD590" i="6" a="1"/>
  <c r="AD590" i="6" s="1"/>
  <c r="AC590" i="6" a="1"/>
  <c r="AC590" i="6" s="1"/>
  <c r="AB590" i="6" a="1"/>
  <c r="AB590" i="6" s="1"/>
  <c r="AA590" i="6"/>
  <c r="AA590" i="6" a="1"/>
  <c r="Z590" i="6" a="1"/>
  <c r="Z590" i="6" s="1"/>
  <c r="Y590" i="6" a="1"/>
  <c r="Y590" i="6" s="1"/>
  <c r="X590" i="6" a="1"/>
  <c r="X590" i="6" s="1"/>
  <c r="W590" i="6" a="1"/>
  <c r="W590" i="6" s="1"/>
  <c r="V590" i="6" a="1"/>
  <c r="V590" i="6" s="1"/>
  <c r="U590" i="6" a="1"/>
  <c r="U590" i="6" s="1"/>
  <c r="T590" i="6" a="1"/>
  <c r="T590" i="6" s="1"/>
  <c r="S590" i="6"/>
  <c r="S590" i="6" a="1"/>
  <c r="R590" i="6" a="1"/>
  <c r="R590" i="6" s="1"/>
  <c r="Q590" i="6"/>
  <c r="Q590" i="6" a="1"/>
  <c r="P590" i="6" a="1"/>
  <c r="P590" i="6" s="1"/>
  <c r="O590" i="6" a="1"/>
  <c r="O590" i="6" s="1"/>
  <c r="N590" i="6" a="1"/>
  <c r="N590" i="6" s="1"/>
  <c r="M590" i="6" a="1"/>
  <c r="M590" i="6" s="1"/>
  <c r="L590" i="6" a="1"/>
  <c r="L590" i="6" s="1"/>
  <c r="K590" i="6"/>
  <c r="K590" i="6" a="1"/>
  <c r="AI589" i="6" a="1"/>
  <c r="AI589" i="6" s="1"/>
  <c r="AH589" i="6" a="1"/>
  <c r="AH589" i="6" s="1"/>
  <c r="AG589" i="6" a="1"/>
  <c r="AG589" i="6" s="1"/>
  <c r="AF589" i="6" a="1"/>
  <c r="AF589" i="6" s="1"/>
  <c r="AE589" i="6"/>
  <c r="AE589" i="6" a="1"/>
  <c r="AD589" i="6" a="1"/>
  <c r="AD589" i="6" s="1"/>
  <c r="AC589" i="6"/>
  <c r="AC589" i="6" a="1"/>
  <c r="AB589" i="6" a="1"/>
  <c r="AB589" i="6" s="1"/>
  <c r="AA589" i="6" a="1"/>
  <c r="AA589" i="6" s="1"/>
  <c r="Z589" i="6" a="1"/>
  <c r="Z589" i="6" s="1"/>
  <c r="Y589" i="6" a="1"/>
  <c r="Y589" i="6" s="1"/>
  <c r="X589" i="6" a="1"/>
  <c r="X589" i="6" s="1"/>
  <c r="W589" i="6"/>
  <c r="W589" i="6" a="1"/>
  <c r="V589" i="6" a="1"/>
  <c r="V589" i="6" s="1"/>
  <c r="U589" i="6" a="1"/>
  <c r="U589" i="6" s="1"/>
  <c r="T589" i="6" a="1"/>
  <c r="T589" i="6" s="1"/>
  <c r="S589" i="6" a="1"/>
  <c r="S589" i="6" s="1"/>
  <c r="R589" i="6" a="1"/>
  <c r="R589" i="6" s="1"/>
  <c r="Q589" i="6" a="1"/>
  <c r="Q589" i="6" s="1"/>
  <c r="P589" i="6" a="1"/>
  <c r="P589" i="6" s="1"/>
  <c r="O589" i="6"/>
  <c r="O589" i="6" a="1"/>
  <c r="N589" i="6" a="1"/>
  <c r="N589" i="6" s="1"/>
  <c r="M589" i="6"/>
  <c r="M589" i="6" a="1"/>
  <c r="L589" i="6" a="1"/>
  <c r="L589" i="6" s="1"/>
  <c r="K589" i="6" a="1"/>
  <c r="K589" i="6" s="1"/>
  <c r="AI588" i="6"/>
  <c r="AI588" i="6" a="1"/>
  <c r="AH588" i="6" a="1"/>
  <c r="AH588" i="6" s="1"/>
  <c r="AG588" i="6" a="1"/>
  <c r="AG588" i="6" s="1"/>
  <c r="AF588" i="6" a="1"/>
  <c r="AF588" i="6" s="1"/>
  <c r="AE588" i="6" a="1"/>
  <c r="AE588" i="6" s="1"/>
  <c r="AD588" i="6" a="1"/>
  <c r="AD588" i="6" s="1"/>
  <c r="AC588" i="6" a="1"/>
  <c r="AC588" i="6" s="1"/>
  <c r="AB588" i="6" a="1"/>
  <c r="AB588" i="6" s="1"/>
  <c r="AA588" i="6"/>
  <c r="AA588" i="6" a="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c r="K588" i="6" a="1"/>
  <c r="AI587" i="6" a="1"/>
  <c r="AI587" i="6" s="1"/>
  <c r="AH587" i="6" a="1"/>
  <c r="AH587" i="6" s="1"/>
  <c r="AG587" i="6" a="1"/>
  <c r="AG587" i="6" s="1"/>
  <c r="AF587" i="6" a="1"/>
  <c r="AF587" i="6" s="1"/>
  <c r="AE587" i="6"/>
  <c r="AE587" i="6" a="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c r="O587" i="6" a="1"/>
  <c r="N587" i="6" a="1"/>
  <c r="N587" i="6" s="1"/>
  <c r="M587" i="6" a="1"/>
  <c r="M587" i="6" s="1"/>
  <c r="L587" i="6" a="1"/>
  <c r="L587" i="6" s="1"/>
  <c r="K587" i="6" a="1"/>
  <c r="K587" i="6" s="1"/>
  <c r="AI586" i="6"/>
  <c r="AI586" i="6" a="1"/>
  <c r="AH586" i="6" a="1"/>
  <c r="AH586" i="6" s="1"/>
  <c r="AG586" i="6"/>
  <c r="AG586" i="6" a="1"/>
  <c r="AF586" i="6" a="1"/>
  <c r="AF586" i="6" s="1"/>
  <c r="AE586" i="6" a="1"/>
  <c r="AE586" i="6" s="1"/>
  <c r="AD586" i="6" a="1"/>
  <c r="AD586" i="6" s="1"/>
  <c r="AC586" i="6" a="1"/>
  <c r="AC586" i="6" s="1"/>
  <c r="AB586" i="6" a="1"/>
  <c r="AB586" i="6" s="1"/>
  <c r="AA586" i="6"/>
  <c r="AA586" i="6" a="1"/>
  <c r="Z586" i="6" a="1"/>
  <c r="Z586" i="6" s="1"/>
  <c r="Y586" i="6" a="1"/>
  <c r="Y586" i="6" s="1"/>
  <c r="X586" i="6" a="1"/>
  <c r="X586" i="6" s="1"/>
  <c r="W586" i="6" a="1"/>
  <c r="W586" i="6" s="1"/>
  <c r="V586" i="6" a="1"/>
  <c r="V586" i="6" s="1"/>
  <c r="U586" i="6" a="1"/>
  <c r="U586" i="6" s="1"/>
  <c r="T586" i="6" a="1"/>
  <c r="T586" i="6" s="1"/>
  <c r="S586" i="6"/>
  <c r="S586" i="6" a="1"/>
  <c r="R586" i="6" a="1"/>
  <c r="R586" i="6" s="1"/>
  <c r="Q586" i="6"/>
  <c r="Q586" i="6" a="1"/>
  <c r="P586" i="6" a="1"/>
  <c r="P586" i="6" s="1"/>
  <c r="O586" i="6" a="1"/>
  <c r="O586" i="6" s="1"/>
  <c r="N586" i="6" a="1"/>
  <c r="N586" i="6" s="1"/>
  <c r="M586" i="6" a="1"/>
  <c r="M586" i="6" s="1"/>
  <c r="L586" i="6" a="1"/>
  <c r="L586" i="6" s="1"/>
  <c r="K586" i="6"/>
  <c r="K586" i="6" a="1"/>
  <c r="AI585" i="6" a="1"/>
  <c r="AI585" i="6" s="1"/>
  <c r="AH585" i="6" a="1"/>
  <c r="AH585" i="6" s="1"/>
  <c r="AG585" i="6" a="1"/>
  <c r="AG585" i="6" s="1"/>
  <c r="AF585" i="6" a="1"/>
  <c r="AF585" i="6" s="1"/>
  <c r="AE585" i="6"/>
  <c r="AE585" i="6" a="1"/>
  <c r="AD585" i="6" a="1"/>
  <c r="AD585" i="6" s="1"/>
  <c r="AC585" i="6"/>
  <c r="AC585" i="6" a="1"/>
  <c r="AB585" i="6" a="1"/>
  <c r="AB585" i="6" s="1"/>
  <c r="AA585" i="6" a="1"/>
  <c r="AA585" i="6" s="1"/>
  <c r="Z585" i="6" a="1"/>
  <c r="Z585" i="6" s="1"/>
  <c r="Y585" i="6" a="1"/>
  <c r="Y585" i="6" s="1"/>
  <c r="X585" i="6" a="1"/>
  <c r="X585" i="6" s="1"/>
  <c r="W585" i="6"/>
  <c r="W585" i="6" a="1"/>
  <c r="V585" i="6" a="1"/>
  <c r="V585" i="6" s="1"/>
  <c r="U585" i="6" a="1"/>
  <c r="U585" i="6" s="1"/>
  <c r="T585" i="6" a="1"/>
  <c r="T585" i="6" s="1"/>
  <c r="S585" i="6" a="1"/>
  <c r="S585" i="6" s="1"/>
  <c r="R585" i="6" a="1"/>
  <c r="R585" i="6" s="1"/>
  <c r="Q585" i="6" a="1"/>
  <c r="Q585" i="6" s="1"/>
  <c r="P585" i="6" a="1"/>
  <c r="P585" i="6" s="1"/>
  <c r="O585" i="6"/>
  <c r="O585" i="6" a="1"/>
  <c r="N585" i="6" a="1"/>
  <c r="N585" i="6" s="1"/>
  <c r="M585" i="6"/>
  <c r="M585" i="6" a="1"/>
  <c r="L585" i="6" a="1"/>
  <c r="L585" i="6" s="1"/>
  <c r="K585" i="6" a="1"/>
  <c r="K585" i="6" s="1"/>
  <c r="AI584" i="6"/>
  <c r="AI584" i="6" a="1"/>
  <c r="AH584" i="6" a="1"/>
  <c r="AH584" i="6" s="1"/>
  <c r="AG584" i="6" a="1"/>
  <c r="AG584" i="6" s="1"/>
  <c r="AF584" i="6" a="1"/>
  <c r="AF584" i="6" s="1"/>
  <c r="AE584" i="6" a="1"/>
  <c r="AE584" i="6" s="1"/>
  <c r="AD584" i="6" a="1"/>
  <c r="AD584" i="6" s="1"/>
  <c r="AC584" i="6" a="1"/>
  <c r="AC584" i="6" s="1"/>
  <c r="AB584" i="6" a="1"/>
  <c r="AB584" i="6" s="1"/>
  <c r="AA584" i="6"/>
  <c r="AA584" i="6" a="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c r="K584" i="6" a="1"/>
  <c r="AI583" i="6" a="1"/>
  <c r="AI583" i="6" s="1"/>
  <c r="AH583" i="6" a="1"/>
  <c r="AH583" i="6" s="1"/>
  <c r="AG583" i="6" a="1"/>
  <c r="AG583" i="6" s="1"/>
  <c r="AF583" i="6" a="1"/>
  <c r="AF583" i="6" s="1"/>
  <c r="AE583" i="6"/>
  <c r="AE583" i="6" a="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c r="O583" i="6" a="1"/>
  <c r="N583" i="6" a="1"/>
  <c r="N583" i="6" s="1"/>
  <c r="M583" i="6" a="1"/>
  <c r="M583" i="6" s="1"/>
  <c r="L583" i="6" a="1"/>
  <c r="L583" i="6" s="1"/>
  <c r="K583" i="6" a="1"/>
  <c r="K583" i="6" s="1"/>
  <c r="AI582" i="6"/>
  <c r="AI582" i="6" a="1"/>
  <c r="AH582" i="6" a="1"/>
  <c r="AH582" i="6" s="1"/>
  <c r="AG582" i="6"/>
  <c r="AG582" i="6" a="1"/>
  <c r="AF582" i="6" a="1"/>
  <c r="AF582" i="6" s="1"/>
  <c r="AE582" i="6" a="1"/>
  <c r="AE582" i="6" s="1"/>
  <c r="AD582" i="6" a="1"/>
  <c r="AD582" i="6" s="1"/>
  <c r="AC582" i="6" a="1"/>
  <c r="AC582" i="6" s="1"/>
  <c r="AB582" i="6" a="1"/>
  <c r="AB582" i="6" s="1"/>
  <c r="AA582" i="6"/>
  <c r="AA582" i="6" a="1"/>
  <c r="Z582" i="6" a="1"/>
  <c r="Z582" i="6" s="1"/>
  <c r="Y582" i="6" a="1"/>
  <c r="Y582" i="6" s="1"/>
  <c r="X582" i="6" a="1"/>
  <c r="X582" i="6" s="1"/>
  <c r="W582" i="6" a="1"/>
  <c r="W582" i="6" s="1"/>
  <c r="V582" i="6" a="1"/>
  <c r="V582" i="6" s="1"/>
  <c r="U582" i="6" a="1"/>
  <c r="U582" i="6" s="1"/>
  <c r="T582" i="6" a="1"/>
  <c r="T582" i="6" s="1"/>
  <c r="S582" i="6"/>
  <c r="S582" i="6" a="1"/>
  <c r="R582" i="6" a="1"/>
  <c r="R582" i="6" s="1"/>
  <c r="Q582" i="6"/>
  <c r="Q582" i="6" a="1"/>
  <c r="P582" i="6" a="1"/>
  <c r="P582" i="6" s="1"/>
  <c r="O582" i="6" a="1"/>
  <c r="O582" i="6" s="1"/>
  <c r="N582" i="6" a="1"/>
  <c r="N582" i="6" s="1"/>
  <c r="M582" i="6" a="1"/>
  <c r="M582" i="6" s="1"/>
  <c r="L582" i="6" a="1"/>
  <c r="L582" i="6" s="1"/>
  <c r="K582" i="6"/>
  <c r="K582" i="6" a="1"/>
  <c r="AI581" i="6" a="1"/>
  <c r="AI581" i="6" s="1"/>
  <c r="AH581" i="6" a="1"/>
  <c r="AH581" i="6" s="1"/>
  <c r="AG581" i="6" a="1"/>
  <c r="AG581" i="6" s="1"/>
  <c r="AF581" i="6" a="1"/>
  <c r="AF581" i="6" s="1"/>
  <c r="AE581" i="6"/>
  <c r="AE581" i="6" a="1"/>
  <c r="AD581" i="6" a="1"/>
  <c r="AD581" i="6" s="1"/>
  <c r="AC581" i="6"/>
  <c r="AC581" i="6" a="1"/>
  <c r="AB581" i="6" a="1"/>
  <c r="AB581" i="6" s="1"/>
  <c r="AA581" i="6" a="1"/>
  <c r="AA581" i="6" s="1"/>
  <c r="Z581" i="6" a="1"/>
  <c r="Z581" i="6" s="1"/>
  <c r="Y581" i="6" a="1"/>
  <c r="Y581" i="6" s="1"/>
  <c r="X581" i="6" a="1"/>
  <c r="X581" i="6" s="1"/>
  <c r="W581" i="6"/>
  <c r="W581" i="6" a="1"/>
  <c r="V581" i="6" a="1"/>
  <c r="V581" i="6" s="1"/>
  <c r="U581" i="6" a="1"/>
  <c r="U581" i="6" s="1"/>
  <c r="T581" i="6" a="1"/>
  <c r="T581" i="6" s="1"/>
  <c r="S581" i="6" a="1"/>
  <c r="S581" i="6" s="1"/>
  <c r="R581" i="6" a="1"/>
  <c r="R581" i="6" s="1"/>
  <c r="Q581" i="6" a="1"/>
  <c r="Q581" i="6" s="1"/>
  <c r="P581" i="6" a="1"/>
  <c r="P581" i="6" s="1"/>
  <c r="O581" i="6"/>
  <c r="O581" i="6" a="1"/>
  <c r="N581" i="6" a="1"/>
  <c r="N581" i="6" s="1"/>
  <c r="M581" i="6"/>
  <c r="M581" i="6" a="1"/>
  <c r="L581" i="6" a="1"/>
  <c r="L581" i="6" s="1"/>
  <c r="K581" i="6" a="1"/>
  <c r="K581" i="6" s="1"/>
  <c r="AI580" i="6"/>
  <c r="AI580" i="6" a="1"/>
  <c r="AH580" i="6" a="1"/>
  <c r="AH580" i="6" s="1"/>
  <c r="AG580" i="6" a="1"/>
  <c r="AG580" i="6" s="1"/>
  <c r="AF580" i="6" a="1"/>
  <c r="AF580" i="6" s="1"/>
  <c r="AE580" i="6" a="1"/>
  <c r="AE580" i="6" s="1"/>
  <c r="AD580" i="6" a="1"/>
  <c r="AD580" i="6" s="1"/>
  <c r="AC580" i="6" a="1"/>
  <c r="AC580" i="6" s="1"/>
  <c r="AB580" i="6" a="1"/>
  <c r="AB580" i="6" s="1"/>
  <c r="AA580" i="6"/>
  <c r="AA580" i="6" a="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c r="K580" i="6" a="1"/>
  <c r="AI579" i="6" a="1"/>
  <c r="AI579" i="6" s="1"/>
  <c r="AH579" i="6" a="1"/>
  <c r="AH579" i="6" s="1"/>
  <c r="AG579" i="6" a="1"/>
  <c r="AG579" i="6" s="1"/>
  <c r="AF579" i="6" a="1"/>
  <c r="AF579" i="6" s="1"/>
  <c r="AE579" i="6"/>
  <c r="AE579" i="6" a="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c r="O579" i="6" a="1"/>
  <c r="N579" i="6" a="1"/>
  <c r="N579" i="6" s="1"/>
  <c r="M579" i="6" a="1"/>
  <c r="M579" i="6" s="1"/>
  <c r="L579" i="6" a="1"/>
  <c r="L579" i="6" s="1"/>
  <c r="K579" i="6" a="1"/>
  <c r="K579" i="6" s="1"/>
  <c r="AI578" i="6"/>
  <c r="AI578" i="6" a="1"/>
  <c r="AH578" i="6" a="1"/>
  <c r="AH578" i="6" s="1"/>
  <c r="AG578" i="6"/>
  <c r="AG578" i="6" a="1"/>
  <c r="AF578" i="6" a="1"/>
  <c r="AF578" i="6" s="1"/>
  <c r="AE578" i="6" a="1"/>
  <c r="AE578" i="6" s="1"/>
  <c r="AD578" i="6" a="1"/>
  <c r="AD578" i="6" s="1"/>
  <c r="AC578" i="6" a="1"/>
  <c r="AC578" i="6" s="1"/>
  <c r="AB578" i="6" a="1"/>
  <c r="AB578" i="6" s="1"/>
  <c r="AA578" i="6"/>
  <c r="AA578" i="6" a="1"/>
  <c r="Z578" i="6" a="1"/>
  <c r="Z578" i="6" s="1"/>
  <c r="Y578" i="6" a="1"/>
  <c r="Y578" i="6" s="1"/>
  <c r="X578" i="6" a="1"/>
  <c r="X578" i="6" s="1"/>
  <c r="W578" i="6" a="1"/>
  <c r="W578" i="6" s="1"/>
  <c r="V578" i="6" a="1"/>
  <c r="V578" i="6" s="1"/>
  <c r="U578" i="6" a="1"/>
  <c r="U578" i="6" s="1"/>
  <c r="T578" i="6" a="1"/>
  <c r="T578" i="6" s="1"/>
  <c r="S578" i="6"/>
  <c r="S578" i="6" a="1"/>
  <c r="R578" i="6" a="1"/>
  <c r="R578" i="6" s="1"/>
  <c r="Q578" i="6"/>
  <c r="Q578" i="6" a="1"/>
  <c r="P578" i="6" a="1"/>
  <c r="P578" i="6" s="1"/>
  <c r="O578" i="6" a="1"/>
  <c r="O578" i="6" s="1"/>
  <c r="N578" i="6" a="1"/>
  <c r="N578" i="6" s="1"/>
  <c r="M578" i="6" a="1"/>
  <c r="M578" i="6" s="1"/>
  <c r="L578" i="6" a="1"/>
  <c r="L578" i="6" s="1"/>
  <c r="K578" i="6"/>
  <c r="K578" i="6" a="1"/>
  <c r="AI577" i="6" a="1"/>
  <c r="AI577" i="6" s="1"/>
  <c r="AH577" i="6" a="1"/>
  <c r="AH577" i="6" s="1"/>
  <c r="AG577" i="6" a="1"/>
  <c r="AG577" i="6" s="1"/>
  <c r="AF577" i="6" a="1"/>
  <c r="AF577" i="6" s="1"/>
  <c r="AE577" i="6"/>
  <c r="AE577" i="6" a="1"/>
  <c r="AD577" i="6" a="1"/>
  <c r="AD577" i="6" s="1"/>
  <c r="AC577" i="6"/>
  <c r="AC577" i="6" a="1"/>
  <c r="AB577" i="6" a="1"/>
  <c r="AB577" i="6" s="1"/>
  <c r="AA577" i="6" a="1"/>
  <c r="AA577" i="6" s="1"/>
  <c r="Z577" i="6" a="1"/>
  <c r="Z577" i="6" s="1"/>
  <c r="Y577" i="6" a="1"/>
  <c r="Y577" i="6" s="1"/>
  <c r="X577" i="6" a="1"/>
  <c r="X577" i="6" s="1"/>
  <c r="W577" i="6"/>
  <c r="W577" i="6" a="1"/>
  <c r="V577" i="6" a="1"/>
  <c r="V577" i="6" s="1"/>
  <c r="U577" i="6" a="1"/>
  <c r="U577" i="6" s="1"/>
  <c r="T577" i="6" a="1"/>
  <c r="T577" i="6" s="1"/>
  <c r="S577" i="6" a="1"/>
  <c r="S577" i="6" s="1"/>
  <c r="R577" i="6" a="1"/>
  <c r="R577" i="6" s="1"/>
  <c r="Q577" i="6" a="1"/>
  <c r="Q577" i="6" s="1"/>
  <c r="P577" i="6" a="1"/>
  <c r="P577" i="6" s="1"/>
  <c r="O577" i="6"/>
  <c r="O577" i="6" a="1"/>
  <c r="N577" i="6" a="1"/>
  <c r="N577" i="6" s="1"/>
  <c r="M577" i="6"/>
  <c r="M577" i="6" a="1"/>
  <c r="L577" i="6" a="1"/>
  <c r="L577" i="6" s="1"/>
  <c r="K577" i="6" a="1"/>
  <c r="K577" i="6" s="1"/>
  <c r="AI576" i="6"/>
  <c r="AI576" i="6" a="1"/>
  <c r="AH576" i="6" a="1"/>
  <c r="AH576" i="6" s="1"/>
  <c r="AG576" i="6" a="1"/>
  <c r="AG576" i="6" s="1"/>
  <c r="AF576" i="6" a="1"/>
  <c r="AF576" i="6" s="1"/>
  <c r="AE576" i="6" a="1"/>
  <c r="AE576" i="6" s="1"/>
  <c r="AD576" i="6" a="1"/>
  <c r="AD576" i="6" s="1"/>
  <c r="AC576" i="6" a="1"/>
  <c r="AC576" i="6" s="1"/>
  <c r="AB576" i="6" a="1"/>
  <c r="AB576" i="6" s="1"/>
  <c r="AA576" i="6"/>
  <c r="AA576" i="6" a="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c r="K576" i="6" a="1"/>
  <c r="AI575" i="6" a="1"/>
  <c r="AI575" i="6" s="1"/>
  <c r="AH575" i="6" a="1"/>
  <c r="AH575" i="6" s="1"/>
  <c r="AG575" i="6" a="1"/>
  <c r="AG575" i="6" s="1"/>
  <c r="AF575" i="6" a="1"/>
  <c r="AF575" i="6" s="1"/>
  <c r="AE575" i="6"/>
  <c r="AE575" i="6" a="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c r="O575" i="6" a="1"/>
  <c r="N575" i="6" a="1"/>
  <c r="N575" i="6" s="1"/>
  <c r="M575" i="6" a="1"/>
  <c r="M575" i="6" s="1"/>
  <c r="L575" i="6" a="1"/>
  <c r="L575" i="6" s="1"/>
  <c r="K575" i="6" a="1"/>
  <c r="K575" i="6" s="1"/>
  <c r="AI574" i="6"/>
  <c r="AI574" i="6" a="1"/>
  <c r="AH574" i="6" a="1"/>
  <c r="AH574" i="6" s="1"/>
  <c r="AG574" i="6"/>
  <c r="AG574" i="6" a="1"/>
  <c r="AF574" i="6" a="1"/>
  <c r="AF574" i="6" s="1"/>
  <c r="AE574" i="6" a="1"/>
  <c r="AE574" i="6" s="1"/>
  <c r="AD574" i="6" a="1"/>
  <c r="AD574" i="6" s="1"/>
  <c r="AC574" i="6" a="1"/>
  <c r="AC574" i="6" s="1"/>
  <c r="AB574" i="6" a="1"/>
  <c r="AB574" i="6" s="1"/>
  <c r="AA574" i="6"/>
  <c r="AA574" i="6" a="1"/>
  <c r="Z574" i="6" a="1"/>
  <c r="Z574" i="6" s="1"/>
  <c r="Y574" i="6" a="1"/>
  <c r="Y574" i="6" s="1"/>
  <c r="X574" i="6" a="1"/>
  <c r="X574" i="6" s="1"/>
  <c r="W574" i="6" a="1"/>
  <c r="W574" i="6" s="1"/>
  <c r="V574" i="6" a="1"/>
  <c r="V574" i="6" s="1"/>
  <c r="U574" i="6" a="1"/>
  <c r="U574" i="6" s="1"/>
  <c r="T574" i="6" a="1"/>
  <c r="T574" i="6" s="1"/>
  <c r="S574" i="6"/>
  <c r="S574" i="6" a="1"/>
  <c r="R574" i="6" a="1"/>
  <c r="R574" i="6" s="1"/>
  <c r="Q574" i="6"/>
  <c r="Q574" i="6" a="1"/>
  <c r="P574" i="6" a="1"/>
  <c r="P574" i="6" s="1"/>
  <c r="O574" i="6" a="1"/>
  <c r="O574" i="6" s="1"/>
  <c r="N574" i="6"/>
  <c r="N574" i="6" a="1"/>
  <c r="M574" i="6" a="1"/>
  <c r="M574" i="6" s="1"/>
  <c r="L574" i="6"/>
  <c r="L574" i="6" a="1"/>
  <c r="K574" i="6" a="1"/>
  <c r="K574" i="6" s="1"/>
  <c r="AI573" i="6" a="1"/>
  <c r="AI573" i="6" s="1"/>
  <c r="AH573" i="6"/>
  <c r="AH573" i="6" a="1"/>
  <c r="AG573" i="6" a="1"/>
  <c r="AG573" i="6" s="1"/>
  <c r="AF573" i="6" a="1"/>
  <c r="AF573" i="6" s="1"/>
  <c r="AE573" i="6" a="1"/>
  <c r="AE573" i="6" s="1"/>
  <c r="AD573" i="6"/>
  <c r="AD573" i="6" a="1"/>
  <c r="AC573" i="6" a="1"/>
  <c r="AC573" i="6" s="1"/>
  <c r="AB573" i="6"/>
  <c r="AB573" i="6" a="1"/>
  <c r="AA573" i="6" a="1"/>
  <c r="AA573" i="6" s="1"/>
  <c r="Z573" i="6"/>
  <c r="Z573" i="6" a="1"/>
  <c r="Y573" i="6" a="1"/>
  <c r="Y573" i="6" s="1"/>
  <c r="X573" i="6" a="1"/>
  <c r="X573" i="6" s="1"/>
  <c r="W573" i="6" a="1"/>
  <c r="W573" i="6" s="1"/>
  <c r="V573" i="6"/>
  <c r="V573" i="6" a="1"/>
  <c r="U573" i="6" a="1"/>
  <c r="U573" i="6" s="1"/>
  <c r="T573" i="6"/>
  <c r="T573" i="6" a="1"/>
  <c r="S573" i="6" a="1"/>
  <c r="S573" i="6" s="1"/>
  <c r="R573" i="6"/>
  <c r="R573" i="6" a="1"/>
  <c r="Q573" i="6" a="1"/>
  <c r="Q573" i="6" s="1"/>
  <c r="P573" i="6" a="1"/>
  <c r="P573" i="6" s="1"/>
  <c r="O573" i="6" a="1"/>
  <c r="O573" i="6" s="1"/>
  <c r="N573" i="6"/>
  <c r="N573" i="6" a="1"/>
  <c r="M573" i="6" a="1"/>
  <c r="M573" i="6" s="1"/>
  <c r="L573" i="6"/>
  <c r="L573" i="6" a="1"/>
  <c r="K573" i="6" a="1"/>
  <c r="K573" i="6" s="1"/>
  <c r="AI572" i="6" a="1"/>
  <c r="AI572" i="6" s="1"/>
  <c r="AH572" i="6"/>
  <c r="AH572" i="6" a="1"/>
  <c r="AG572" i="6" a="1"/>
  <c r="AG572" i="6" s="1"/>
  <c r="AF572" i="6"/>
  <c r="AF572" i="6" a="1"/>
  <c r="AE572" i="6" a="1"/>
  <c r="AE572" i="6" s="1"/>
  <c r="AD572" i="6" a="1"/>
  <c r="AD572" i="6" s="1"/>
  <c r="AC572" i="6" a="1"/>
  <c r="AC572" i="6" s="1"/>
  <c r="AB572" i="6"/>
  <c r="AB572" i="6" a="1"/>
  <c r="AA572" i="6" a="1"/>
  <c r="AA572" i="6" s="1"/>
  <c r="Z572" i="6"/>
  <c r="Z572" i="6" a="1"/>
  <c r="Y572" i="6" a="1"/>
  <c r="Y572" i="6" s="1"/>
  <c r="X572" i="6"/>
  <c r="X572" i="6" a="1"/>
  <c r="W572" i="6" a="1"/>
  <c r="W572" i="6" s="1"/>
  <c r="V572" i="6" a="1"/>
  <c r="V572" i="6" s="1"/>
  <c r="U572" i="6" a="1"/>
  <c r="U572" i="6" s="1"/>
  <c r="T572" i="6"/>
  <c r="T572" i="6" a="1"/>
  <c r="S572" i="6" a="1"/>
  <c r="S572" i="6" s="1"/>
  <c r="R572" i="6"/>
  <c r="R572" i="6" a="1"/>
  <c r="Q572" i="6" a="1"/>
  <c r="Q572" i="6" s="1"/>
  <c r="P572" i="6"/>
  <c r="P572" i="6" a="1"/>
  <c r="O572" i="6" a="1"/>
  <c r="O572" i="6" s="1"/>
  <c r="N572" i="6" a="1"/>
  <c r="N572" i="6" s="1"/>
  <c r="M572" i="6" a="1"/>
  <c r="M572" i="6" s="1"/>
  <c r="L572" i="6"/>
  <c r="L572" i="6" a="1"/>
  <c r="K572" i="6" a="1"/>
  <c r="K572" i="6" s="1"/>
  <c r="AI571" i="6" a="1"/>
  <c r="AI571" i="6" s="1"/>
  <c r="AH571" i="6"/>
  <c r="AH571" i="6" a="1"/>
  <c r="AG571" i="6" a="1"/>
  <c r="AG571" i="6" s="1"/>
  <c r="AF571" i="6"/>
  <c r="AF571" i="6" a="1"/>
  <c r="AE571" i="6" a="1"/>
  <c r="AE571" i="6" s="1"/>
  <c r="AD571" i="6"/>
  <c r="AD571" i="6" a="1"/>
  <c r="AC571" i="6" a="1"/>
  <c r="AC571" i="6" s="1"/>
  <c r="AB571" i="6" a="1"/>
  <c r="AB571" i="6" s="1"/>
  <c r="AA571" i="6" a="1"/>
  <c r="AA571" i="6" s="1"/>
  <c r="Z571" i="6"/>
  <c r="Z571" i="6" a="1"/>
  <c r="Y571" i="6" a="1"/>
  <c r="Y571" i="6" s="1"/>
  <c r="X571" i="6"/>
  <c r="X571" i="6" a="1"/>
  <c r="W571" i="6" a="1"/>
  <c r="W571" i="6" s="1"/>
  <c r="V571" i="6"/>
  <c r="V571" i="6" a="1"/>
  <c r="U571" i="6" a="1"/>
  <c r="U571" i="6" s="1"/>
  <c r="T571" i="6" a="1"/>
  <c r="T571" i="6" s="1"/>
  <c r="S571" i="6" a="1"/>
  <c r="S571" i="6" s="1"/>
  <c r="R571" i="6"/>
  <c r="R571" i="6" a="1"/>
  <c r="Q571" i="6" a="1"/>
  <c r="Q571" i="6" s="1"/>
  <c r="P571" i="6"/>
  <c r="P571" i="6" a="1"/>
  <c r="O571" i="6" a="1"/>
  <c r="O571" i="6" s="1"/>
  <c r="N571" i="6"/>
  <c r="N571" i="6" a="1"/>
  <c r="M571" i="6" a="1"/>
  <c r="M571" i="6" s="1"/>
  <c r="L571" i="6" a="1"/>
  <c r="L571" i="6" s="1"/>
  <c r="K571" i="6" a="1"/>
  <c r="K571" i="6" s="1"/>
  <c r="AI570" i="6" a="1"/>
  <c r="AI570" i="6" s="1"/>
  <c r="AH570" i="6" a="1"/>
  <c r="AH570" i="6" s="1"/>
  <c r="AG570" i="6" a="1"/>
  <c r="AG570" i="6" s="1"/>
  <c r="AF570" i="6"/>
  <c r="AF570" i="6" a="1"/>
  <c r="AE570" i="6" a="1"/>
  <c r="AE570" i="6" s="1"/>
  <c r="AD570" i="6"/>
  <c r="AD570" i="6" a="1"/>
  <c r="AC570" i="6" a="1"/>
  <c r="AC570" i="6" s="1"/>
  <c r="AB570" i="6"/>
  <c r="AB570" i="6" a="1"/>
  <c r="AA570" i="6" a="1"/>
  <c r="AA570" i="6" s="1"/>
  <c r="Z570" i="6" a="1"/>
  <c r="Z570" i="6" s="1"/>
  <c r="Y570" i="6" a="1"/>
  <c r="Y570" i="6" s="1"/>
  <c r="X570" i="6"/>
  <c r="X570" i="6" a="1"/>
  <c r="W570" i="6" a="1"/>
  <c r="W570" i="6" s="1"/>
  <c r="V570" i="6"/>
  <c r="V570" i="6" a="1"/>
  <c r="U570" i="6" a="1"/>
  <c r="U570" i="6" s="1"/>
  <c r="T570" i="6"/>
  <c r="T570" i="6" a="1"/>
  <c r="S570" i="6" a="1"/>
  <c r="S570" i="6" s="1"/>
  <c r="R570" i="6" a="1"/>
  <c r="R570" i="6" s="1"/>
  <c r="Q570" i="6" a="1"/>
  <c r="Q570" i="6" s="1"/>
  <c r="P570" i="6"/>
  <c r="P570" i="6" a="1"/>
  <c r="O570" i="6" a="1"/>
  <c r="O570" i="6" s="1"/>
  <c r="N570" i="6"/>
  <c r="N570" i="6" a="1"/>
  <c r="M570" i="6" a="1"/>
  <c r="M570" i="6" s="1"/>
  <c r="L570" i="6"/>
  <c r="L570" i="6" a="1"/>
  <c r="K570" i="6" a="1"/>
  <c r="K570" i="6" s="1"/>
  <c r="AI569" i="6" a="1"/>
  <c r="AI569" i="6" s="1"/>
  <c r="AH569" i="6"/>
  <c r="AH569" i="6" a="1"/>
  <c r="AG569" i="6" a="1"/>
  <c r="AG569" i="6" s="1"/>
  <c r="AF569" i="6" a="1"/>
  <c r="AF569" i="6" s="1"/>
  <c r="AE569" i="6" a="1"/>
  <c r="AE569" i="6" s="1"/>
  <c r="AD569" i="6"/>
  <c r="AD569" i="6" a="1"/>
  <c r="AC569" i="6" a="1"/>
  <c r="AC569" i="6" s="1"/>
  <c r="AB569" i="6"/>
  <c r="AB569" i="6" a="1"/>
  <c r="AA569" i="6" a="1"/>
  <c r="AA569" i="6" s="1"/>
  <c r="Z569" i="6"/>
  <c r="Z569" i="6" a="1"/>
  <c r="Y569" i="6" a="1"/>
  <c r="Y569" i="6" s="1"/>
  <c r="X569" i="6" a="1"/>
  <c r="X569" i="6" s="1"/>
  <c r="W569" i="6" a="1"/>
  <c r="W569" i="6" s="1"/>
  <c r="V569" i="6"/>
  <c r="V569" i="6" a="1"/>
  <c r="U569" i="6" a="1"/>
  <c r="U569" i="6" s="1"/>
  <c r="T569" i="6"/>
  <c r="T569" i="6" a="1"/>
  <c r="S569" i="6" a="1"/>
  <c r="S569" i="6" s="1"/>
  <c r="R569" i="6"/>
  <c r="R569" i="6" a="1"/>
  <c r="Q569" i="6" a="1"/>
  <c r="Q569" i="6" s="1"/>
  <c r="P569" i="6" a="1"/>
  <c r="P569" i="6" s="1"/>
  <c r="O569" i="6" a="1"/>
  <c r="O569" i="6" s="1"/>
  <c r="N569" i="6"/>
  <c r="N569" i="6" a="1"/>
  <c r="M569" i="6" a="1"/>
  <c r="M569" i="6" s="1"/>
  <c r="L569" i="6"/>
  <c r="L569" i="6" a="1"/>
  <c r="K569" i="6" a="1"/>
  <c r="K569" i="6" s="1"/>
  <c r="AI568" i="6" a="1"/>
  <c r="AI568" i="6" s="1"/>
  <c r="AH568" i="6"/>
  <c r="AH568" i="6" a="1"/>
  <c r="AG568" i="6" a="1"/>
  <c r="AG568" i="6" s="1"/>
  <c r="AF568" i="6"/>
  <c r="AF568" i="6" a="1"/>
  <c r="AE568" i="6" a="1"/>
  <c r="AE568" i="6" s="1"/>
  <c r="AD568" i="6" a="1"/>
  <c r="AD568" i="6" s="1"/>
  <c r="AC568" i="6" a="1"/>
  <c r="AC568" i="6" s="1"/>
  <c r="AB568" i="6"/>
  <c r="AB568" i="6" a="1"/>
  <c r="AA568" i="6" a="1"/>
  <c r="AA568" i="6" s="1"/>
  <c r="Z568" i="6"/>
  <c r="Z568" i="6" a="1"/>
  <c r="Y568" i="6" a="1"/>
  <c r="Y568" i="6" s="1"/>
  <c r="X568" i="6"/>
  <c r="X568" i="6" a="1"/>
  <c r="W568" i="6" a="1"/>
  <c r="W568" i="6" s="1"/>
  <c r="V568" i="6" a="1"/>
  <c r="V568" i="6" s="1"/>
  <c r="U568" i="6" a="1"/>
  <c r="U568" i="6" s="1"/>
  <c r="T568" i="6"/>
  <c r="T568" i="6" a="1"/>
  <c r="S568" i="6" a="1"/>
  <c r="S568" i="6" s="1"/>
  <c r="R568" i="6"/>
  <c r="R568" i="6" a="1"/>
  <c r="Q568" i="6" a="1"/>
  <c r="Q568" i="6" s="1"/>
  <c r="P568" i="6"/>
  <c r="P568" i="6" a="1"/>
  <c r="O568" i="6" a="1"/>
  <c r="O568" i="6" s="1"/>
  <c r="N568" i="6" a="1"/>
  <c r="N568" i="6" s="1"/>
  <c r="M568" i="6" a="1"/>
  <c r="M568" i="6" s="1"/>
  <c r="L568" i="6"/>
  <c r="L568" i="6" a="1"/>
  <c r="K568" i="6" a="1"/>
  <c r="K568" i="6" s="1"/>
  <c r="AI567" i="6" a="1"/>
  <c r="AI567" i="6" s="1"/>
  <c r="AH567" i="6"/>
  <c r="AH567" i="6" a="1"/>
  <c r="AG567" i="6" a="1"/>
  <c r="AG567" i="6" s="1"/>
  <c r="AF567" i="6"/>
  <c r="AF567" i="6" a="1"/>
  <c r="AE567" i="6" a="1"/>
  <c r="AE567" i="6" s="1"/>
  <c r="AD567" i="6"/>
  <c r="AD567" i="6" a="1"/>
  <c r="AC567" i="6" a="1"/>
  <c r="AC567" i="6" s="1"/>
  <c r="AB567" i="6" a="1"/>
  <c r="AB567" i="6" s="1"/>
  <c r="AA567" i="6" a="1"/>
  <c r="AA567" i="6" s="1"/>
  <c r="Z567" i="6"/>
  <c r="Z567" i="6" a="1"/>
  <c r="Y567" i="6" a="1"/>
  <c r="Y567" i="6" s="1"/>
  <c r="X567" i="6"/>
  <c r="X567" i="6" a="1"/>
  <c r="W567" i="6" a="1"/>
  <c r="W567" i="6" s="1"/>
  <c r="V567" i="6"/>
  <c r="V567" i="6" a="1"/>
  <c r="U567" i="6" a="1"/>
  <c r="U567" i="6" s="1"/>
  <c r="T567" i="6" a="1"/>
  <c r="T567" i="6" s="1"/>
  <c r="S567" i="6" a="1"/>
  <c r="S567" i="6" s="1"/>
  <c r="R567" i="6"/>
  <c r="R567" i="6" a="1"/>
  <c r="Q567" i="6" a="1"/>
  <c r="Q567" i="6" s="1"/>
  <c r="P567" i="6"/>
  <c r="P567" i="6" a="1"/>
  <c r="O567" i="6" a="1"/>
  <c r="O567" i="6" s="1"/>
  <c r="N567" i="6"/>
  <c r="N567" i="6" a="1"/>
  <c r="M567" i="6" a="1"/>
  <c r="M567" i="6" s="1"/>
  <c r="L567" i="6" a="1"/>
  <c r="L567" i="6" s="1"/>
  <c r="K567" i="6" a="1"/>
  <c r="K567" i="6" s="1"/>
  <c r="AI566" i="6" a="1"/>
  <c r="AI566" i="6" s="1"/>
  <c r="AH566" i="6" a="1"/>
  <c r="AH566" i="6" s="1"/>
  <c r="AG566" i="6" a="1"/>
  <c r="AG566" i="6" s="1"/>
  <c r="AF566" i="6"/>
  <c r="AF566" i="6" a="1"/>
  <c r="AE566" i="6" a="1"/>
  <c r="AE566" i="6" s="1"/>
  <c r="AD566" i="6"/>
  <c r="AD566" i="6" a="1"/>
  <c r="AC566" i="6" a="1"/>
  <c r="AC566" i="6" s="1"/>
  <c r="AB566" i="6"/>
  <c r="AB566" i="6" a="1"/>
  <c r="AA566" i="6" a="1"/>
  <c r="AA566" i="6" s="1"/>
  <c r="Z566" i="6" a="1"/>
  <c r="Z566" i="6" s="1"/>
  <c r="Y566" i="6" a="1"/>
  <c r="Y566" i="6" s="1"/>
  <c r="X566" i="6"/>
  <c r="X566" i="6" a="1"/>
  <c r="W566" i="6" a="1"/>
  <c r="W566" i="6" s="1"/>
  <c r="V566" i="6"/>
  <c r="V566" i="6" a="1"/>
  <c r="U566" i="6" a="1"/>
  <c r="U566" i="6" s="1"/>
  <c r="T566" i="6"/>
  <c r="T566" i="6" a="1"/>
  <c r="S566" i="6" a="1"/>
  <c r="S566" i="6" s="1"/>
  <c r="R566" i="6" a="1"/>
  <c r="R566" i="6" s="1"/>
  <c r="Q566" i="6" a="1"/>
  <c r="Q566" i="6" s="1"/>
  <c r="P566" i="6"/>
  <c r="P566" i="6" a="1"/>
  <c r="O566" i="6" a="1"/>
  <c r="O566" i="6" s="1"/>
  <c r="N566" i="6"/>
  <c r="N566" i="6" a="1"/>
  <c r="M566" i="6" a="1"/>
  <c r="M566" i="6" s="1"/>
  <c r="L566" i="6"/>
  <c r="L566" i="6" a="1"/>
  <c r="K566" i="6" a="1"/>
  <c r="K566" i="6" s="1"/>
  <c r="AI565" i="6" a="1"/>
  <c r="AI565" i="6" s="1"/>
  <c r="AH565" i="6"/>
  <c r="AH565" i="6" a="1"/>
  <c r="AG565" i="6" a="1"/>
  <c r="AG565" i="6" s="1"/>
  <c r="AF565" i="6" a="1"/>
  <c r="AF565" i="6" s="1"/>
  <c r="AE565" i="6" a="1"/>
  <c r="AE565" i="6" s="1"/>
  <c r="AD565" i="6"/>
  <c r="AD565" i="6" a="1"/>
  <c r="AC565" i="6" a="1"/>
  <c r="AC565" i="6" s="1"/>
  <c r="AB565" i="6"/>
  <c r="AB565" i="6" a="1"/>
  <c r="AA565" i="6" a="1"/>
  <c r="AA565" i="6" s="1"/>
  <c r="Z565" i="6"/>
  <c r="Z565" i="6" a="1"/>
  <c r="Y565" i="6" a="1"/>
  <c r="Y565" i="6" s="1"/>
  <c r="X565" i="6" a="1"/>
  <c r="X565" i="6" s="1"/>
  <c r="W565" i="6" a="1"/>
  <c r="W565" i="6" s="1"/>
  <c r="V565" i="6"/>
  <c r="V565" i="6" a="1"/>
  <c r="U565" i="6" a="1"/>
  <c r="U565" i="6" s="1"/>
  <c r="T565" i="6"/>
  <c r="T565" i="6" a="1"/>
  <c r="S565" i="6" a="1"/>
  <c r="S565" i="6" s="1"/>
  <c r="R565" i="6"/>
  <c r="R565" i="6" a="1"/>
  <c r="Q565" i="6" a="1"/>
  <c r="Q565" i="6" s="1"/>
  <c r="P565" i="6" a="1"/>
  <c r="P565" i="6" s="1"/>
  <c r="O565" i="6" a="1"/>
  <c r="O565" i="6" s="1"/>
  <c r="N565" i="6"/>
  <c r="N565" i="6" a="1"/>
  <c r="M565" i="6" a="1"/>
  <c r="M565" i="6" s="1"/>
  <c r="L565" i="6"/>
  <c r="L565" i="6" a="1"/>
  <c r="K565" i="6" a="1"/>
  <c r="K565" i="6" s="1"/>
  <c r="AI564" i="6" a="1"/>
  <c r="AI564" i="6" s="1"/>
  <c r="AH564" i="6"/>
  <c r="AH564" i="6" a="1"/>
  <c r="AG564" i="6" a="1"/>
  <c r="AG564" i="6" s="1"/>
  <c r="AF564" i="6"/>
  <c r="AF564" i="6" a="1"/>
  <c r="AE564" i="6" a="1"/>
  <c r="AE564" i="6" s="1"/>
  <c r="AD564" i="6" a="1"/>
  <c r="AD564" i="6" s="1"/>
  <c r="AC564" i="6" a="1"/>
  <c r="AC564" i="6" s="1"/>
  <c r="AB564" i="6"/>
  <c r="AB564" i="6" a="1"/>
  <c r="AA564" i="6" a="1"/>
  <c r="AA564" i="6" s="1"/>
  <c r="Z564" i="6"/>
  <c r="Z564" i="6" a="1"/>
  <c r="Y564" i="6" a="1"/>
  <c r="Y564" i="6" s="1"/>
  <c r="X564" i="6"/>
  <c r="X564" i="6" a="1"/>
  <c r="W564" i="6" a="1"/>
  <c r="W564" i="6" s="1"/>
  <c r="V564" i="6" a="1"/>
  <c r="V564" i="6" s="1"/>
  <c r="U564" i="6" a="1"/>
  <c r="U564" i="6" s="1"/>
  <c r="T564" i="6"/>
  <c r="T564" i="6" a="1"/>
  <c r="S564" i="6" a="1"/>
  <c r="S564" i="6" s="1"/>
  <c r="R564" i="6"/>
  <c r="R564" i="6" a="1"/>
  <c r="Q564" i="6" a="1"/>
  <c r="Q564" i="6" s="1"/>
  <c r="P564" i="6"/>
  <c r="P564" i="6" a="1"/>
  <c r="O564" i="6" a="1"/>
  <c r="O564" i="6" s="1"/>
  <c r="N564" i="6" a="1"/>
  <c r="N564" i="6" s="1"/>
  <c r="M564" i="6" a="1"/>
  <c r="M564" i="6" s="1"/>
  <c r="L564" i="6" a="1"/>
  <c r="L564" i="6" s="1"/>
  <c r="K564" i="6" a="1"/>
  <c r="K564" i="6" s="1"/>
  <c r="AI563" i="6" a="1"/>
  <c r="AI563" i="6" s="1"/>
  <c r="AH563" i="6"/>
  <c r="AH563" i="6" a="1"/>
  <c r="AG563" i="6" a="1"/>
  <c r="AG563" i="6" s="1"/>
  <c r="AF563" i="6" a="1"/>
  <c r="AF563" i="6" s="1"/>
  <c r="AE563" i="6" a="1"/>
  <c r="AE563" i="6" s="1"/>
  <c r="AD563" i="6"/>
  <c r="AD563" i="6" a="1"/>
  <c r="AC563" i="6" a="1"/>
  <c r="AC563" i="6" s="1"/>
  <c r="AB563" i="6" a="1"/>
  <c r="AB563" i="6" s="1"/>
  <c r="AA563" i="6" a="1"/>
  <c r="AA563" i="6" s="1"/>
  <c r="Z563" i="6" a="1"/>
  <c r="Z563" i="6" s="1"/>
  <c r="Y563" i="6" a="1"/>
  <c r="Y563" i="6" s="1"/>
  <c r="X563" i="6" a="1"/>
  <c r="X563" i="6" s="1"/>
  <c r="W563" i="6" a="1"/>
  <c r="W563" i="6" s="1"/>
  <c r="V563" i="6"/>
  <c r="V563" i="6" a="1"/>
  <c r="U563" i="6" a="1"/>
  <c r="U563" i="6" s="1"/>
  <c r="T563" i="6" a="1"/>
  <c r="T563" i="6" s="1"/>
  <c r="S563" i="6" a="1"/>
  <c r="S563" i="6" s="1"/>
  <c r="R563" i="6"/>
  <c r="R563" i="6" a="1"/>
  <c r="Q563" i="6" a="1"/>
  <c r="Q563" i="6" s="1"/>
  <c r="P563" i="6" a="1"/>
  <c r="P563" i="6" s="1"/>
  <c r="O563" i="6" a="1"/>
  <c r="O563" i="6" s="1"/>
  <c r="N563" i="6"/>
  <c r="N563" i="6" a="1"/>
  <c r="M563" i="6" a="1"/>
  <c r="M563" i="6" s="1"/>
  <c r="L563" i="6" a="1"/>
  <c r="L563" i="6" s="1"/>
  <c r="K563" i="6" a="1"/>
  <c r="K563" i="6" s="1"/>
  <c r="AI562" i="6" a="1"/>
  <c r="AI562" i="6" s="1"/>
  <c r="AH562" i="6"/>
  <c r="AH562" i="6" a="1"/>
  <c r="AG562" i="6" a="1"/>
  <c r="AG562" i="6" s="1"/>
  <c r="AF562" i="6" a="1"/>
  <c r="AF562" i="6" s="1"/>
  <c r="AE562" i="6" a="1"/>
  <c r="AE562" i="6" s="1"/>
  <c r="AD562" i="6"/>
  <c r="AD562" i="6" a="1"/>
  <c r="AC562" i="6" a="1"/>
  <c r="AC562" i="6" s="1"/>
  <c r="AB562" i="6" a="1"/>
  <c r="AB562" i="6" s="1"/>
  <c r="AA562" i="6" a="1"/>
  <c r="AA562" i="6" s="1"/>
  <c r="Z562" i="6"/>
  <c r="Z562" i="6" a="1"/>
  <c r="Y562" i="6" a="1"/>
  <c r="Y562" i="6" s="1"/>
  <c r="X562" i="6" a="1"/>
  <c r="X562" i="6" s="1"/>
  <c r="W562" i="6" a="1"/>
  <c r="W562" i="6" s="1"/>
  <c r="V562" i="6" a="1"/>
  <c r="V562" i="6" s="1"/>
  <c r="U562" i="6" a="1"/>
  <c r="U562" i="6" s="1"/>
  <c r="T562" i="6" a="1"/>
  <c r="T562" i="6" s="1"/>
  <c r="S562" i="6" a="1"/>
  <c r="S562" i="6" s="1"/>
  <c r="R562" i="6"/>
  <c r="R562" i="6" a="1"/>
  <c r="Q562" i="6" a="1"/>
  <c r="Q562" i="6" s="1"/>
  <c r="P562" i="6" a="1"/>
  <c r="P562" i="6" s="1"/>
  <c r="O562" i="6" a="1"/>
  <c r="O562" i="6" s="1"/>
  <c r="N562" i="6"/>
  <c r="N562" i="6" a="1"/>
  <c r="M562" i="6" a="1"/>
  <c r="M562" i="6" s="1"/>
  <c r="L562" i="6" a="1"/>
  <c r="L562" i="6" s="1"/>
  <c r="K562" i="6" a="1"/>
  <c r="K562" i="6" s="1"/>
  <c r="AI561" i="6" a="1"/>
  <c r="AI561" i="6" s="1"/>
  <c r="AH561" i="6" a="1"/>
  <c r="AH561" i="6" s="1"/>
  <c r="AG561" i="6" a="1"/>
  <c r="AG561" i="6" s="1"/>
  <c r="AF561" i="6" a="1"/>
  <c r="AF561" i="6" s="1"/>
  <c r="AE561" i="6" a="1"/>
  <c r="AE561" i="6" s="1"/>
  <c r="AD561" i="6"/>
  <c r="AD561" i="6" a="1"/>
  <c r="AC561" i="6" a="1"/>
  <c r="AC561" i="6" s="1"/>
  <c r="AB561" i="6" a="1"/>
  <c r="AB561" i="6" s="1"/>
  <c r="AA561" i="6" a="1"/>
  <c r="AA561" i="6" s="1"/>
  <c r="Z561" i="6"/>
  <c r="Z561" i="6" a="1"/>
  <c r="Y561" i="6" a="1"/>
  <c r="Y561" i="6" s="1"/>
  <c r="X561" i="6" a="1"/>
  <c r="X561" i="6" s="1"/>
  <c r="W561" i="6" a="1"/>
  <c r="W561" i="6" s="1"/>
  <c r="V561" i="6"/>
  <c r="V561" i="6" a="1"/>
  <c r="U561" i="6" a="1"/>
  <c r="U561" i="6" s="1"/>
  <c r="T561" i="6" a="1"/>
  <c r="T561" i="6" s="1"/>
  <c r="S561" i="6" a="1"/>
  <c r="S561" i="6" s="1"/>
  <c r="R561" i="6" a="1"/>
  <c r="R561" i="6" s="1"/>
  <c r="Q561" i="6" a="1"/>
  <c r="Q561" i="6" s="1"/>
  <c r="P561" i="6" a="1"/>
  <c r="P561" i="6" s="1"/>
  <c r="O561" i="6" a="1"/>
  <c r="O561" i="6" s="1"/>
  <c r="N561" i="6"/>
  <c r="N561" i="6" a="1"/>
  <c r="M561" i="6" a="1"/>
  <c r="M561" i="6" s="1"/>
  <c r="L561" i="6" a="1"/>
  <c r="L561" i="6" s="1"/>
  <c r="K561" i="6" a="1"/>
  <c r="K561" i="6" s="1"/>
  <c r="AI560" i="6" a="1"/>
  <c r="AI560" i="6" s="1"/>
  <c r="AH560" i="6"/>
  <c r="AH560" i="6" a="1"/>
  <c r="AG560" i="6" a="1"/>
  <c r="AG560" i="6" s="1"/>
  <c r="AF560" i="6" a="1"/>
  <c r="AF560" i="6" s="1"/>
  <c r="AE560" i="6" a="1"/>
  <c r="AE560" i="6" s="1"/>
  <c r="AD560" i="6" a="1"/>
  <c r="AD560" i="6" s="1"/>
  <c r="AC560" i="6" a="1"/>
  <c r="AC560" i="6" s="1"/>
  <c r="AB560" i="6" a="1"/>
  <c r="AB560" i="6" s="1"/>
  <c r="AA560" i="6" a="1"/>
  <c r="AA560" i="6" s="1"/>
  <c r="Z560" i="6"/>
  <c r="Z560" i="6" a="1"/>
  <c r="Y560" i="6" a="1"/>
  <c r="Y560" i="6" s="1"/>
  <c r="X560" i="6" a="1"/>
  <c r="X560" i="6" s="1"/>
  <c r="W560" i="6" a="1"/>
  <c r="W560" i="6" s="1"/>
  <c r="V560" i="6"/>
  <c r="V560" i="6" a="1"/>
  <c r="U560" i="6" a="1"/>
  <c r="U560" i="6" s="1"/>
  <c r="T560" i="6" a="1"/>
  <c r="T560" i="6" s="1"/>
  <c r="S560" i="6" a="1"/>
  <c r="S560" i="6" s="1"/>
  <c r="R560" i="6"/>
  <c r="R560" i="6" a="1"/>
  <c r="Q560" i="6" a="1"/>
  <c r="Q560" i="6" s="1"/>
  <c r="P560" i="6" a="1"/>
  <c r="P560" i="6" s="1"/>
  <c r="O560" i="6" a="1"/>
  <c r="O560" i="6" s="1"/>
  <c r="N560" i="6" a="1"/>
  <c r="N560" i="6" s="1"/>
  <c r="M560" i="6" a="1"/>
  <c r="M560" i="6" s="1"/>
  <c r="L560" i="6" a="1"/>
  <c r="L560" i="6" s="1"/>
  <c r="K560" i="6" a="1"/>
  <c r="K560" i="6" s="1"/>
  <c r="AI559" i="6" a="1"/>
  <c r="AI559" i="6" s="1"/>
  <c r="AH559" i="6"/>
  <c r="AH559" i="6" a="1"/>
  <c r="AG559" i="6" a="1"/>
  <c r="AG559" i="6" s="1"/>
  <c r="AF559" i="6" a="1"/>
  <c r="AF559" i="6" s="1"/>
  <c r="AE559" i="6" a="1"/>
  <c r="AE559" i="6" s="1"/>
  <c r="AD559" i="6"/>
  <c r="AD559" i="6" a="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c r="R559" i="6" a="1"/>
  <c r="Q559" i="6" a="1"/>
  <c r="Q559" i="6" s="1"/>
  <c r="P559" i="6" a="1"/>
  <c r="P559" i="6" s="1"/>
  <c r="O559" i="6" a="1"/>
  <c r="O559" i="6" s="1"/>
  <c r="N559" i="6"/>
  <c r="N559" i="6" a="1"/>
  <c r="M559" i="6" a="1"/>
  <c r="M559" i="6" s="1"/>
  <c r="L559" i="6" a="1"/>
  <c r="L559" i="6" s="1"/>
  <c r="K559" i="6" a="1"/>
  <c r="K559" i="6" s="1"/>
  <c r="AI558" i="6" a="1"/>
  <c r="AI558" i="6" s="1"/>
  <c r="AH558" i="6" a="1"/>
  <c r="AH558" i="6" s="1"/>
  <c r="AG558" i="6" a="1"/>
  <c r="AG558" i="6" s="1"/>
  <c r="AF558" i="6" a="1"/>
  <c r="AF558" i="6" s="1"/>
  <c r="AE558" i="6" a="1"/>
  <c r="AE558" i="6" s="1"/>
  <c r="AD558" i="6"/>
  <c r="AD558" i="6" a="1"/>
  <c r="AC558" i="6" a="1"/>
  <c r="AC558" i="6" s="1"/>
  <c r="AB558" i="6" a="1"/>
  <c r="AB558" i="6" s="1"/>
  <c r="AA558" i="6" a="1"/>
  <c r="AA558" i="6" s="1"/>
  <c r="Z558" i="6"/>
  <c r="Z558" i="6" a="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c r="N558" i="6" a="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c r="Z557" i="6" a="1"/>
  <c r="Y557" i="6" a="1"/>
  <c r="Y557" i="6" s="1"/>
  <c r="X557" i="6" a="1"/>
  <c r="X557" i="6" s="1"/>
  <c r="W557" i="6" a="1"/>
  <c r="W557" i="6" s="1"/>
  <c r="V557" i="6"/>
  <c r="V557" i="6" a="1"/>
  <c r="U557" i="6" a="1"/>
  <c r="U557" i="6" s="1"/>
  <c r="T557" i="6" a="1"/>
  <c r="T557" i="6" s="1"/>
  <c r="S557" i="6" a="1"/>
  <c r="S557" i="6" s="1"/>
  <c r="R557" i="6" a="1"/>
  <c r="R557" i="6" s="1"/>
  <c r="Q557" i="6" a="1"/>
  <c r="Q557" i="6" s="1"/>
  <c r="P557" i="6" a="1"/>
  <c r="P557" i="6" s="1"/>
  <c r="O557" i="6" a="1"/>
  <c r="O557" i="6" s="1"/>
  <c r="N557" i="6"/>
  <c r="N557" i="6" a="1"/>
  <c r="M557" i="6" a="1"/>
  <c r="M557" i="6" s="1"/>
  <c r="L557" i="6" a="1"/>
  <c r="L557" i="6" s="1"/>
  <c r="K557" i="6" a="1"/>
  <c r="K557" i="6" s="1"/>
  <c r="AI556" i="6" a="1"/>
  <c r="AI556" i="6" s="1"/>
  <c r="AH556" i="6"/>
  <c r="AH556" i="6" a="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c r="V556" i="6" a="1"/>
  <c r="U556" i="6" a="1"/>
  <c r="U556" i="6" s="1"/>
  <c r="T556" i="6" a="1"/>
  <c r="T556" i="6" s="1"/>
  <c r="S556" i="6" a="1"/>
  <c r="S556" i="6" s="1"/>
  <c r="R556" i="6"/>
  <c r="R556" i="6" a="1"/>
  <c r="Q556" i="6" a="1"/>
  <c r="Q556" i="6" s="1"/>
  <c r="P556" i="6" a="1"/>
  <c r="P556" i="6" s="1"/>
  <c r="O556" i="6" a="1"/>
  <c r="O556" i="6" s="1"/>
  <c r="N556" i="6" a="1"/>
  <c r="N556" i="6" s="1"/>
  <c r="M556" i="6" a="1"/>
  <c r="M556" i="6" s="1"/>
  <c r="L556" i="6" a="1"/>
  <c r="L556" i="6" s="1"/>
  <c r="K556" i="6" a="1"/>
  <c r="K556" i="6" s="1"/>
  <c r="AI555" i="6" a="1"/>
  <c r="AI555" i="6" s="1"/>
  <c r="AH555" i="6"/>
  <c r="AH555" i="6" a="1"/>
  <c r="AG555" i="6" a="1"/>
  <c r="AG555" i="6" s="1"/>
  <c r="AF555" i="6" a="1"/>
  <c r="AF555" i="6" s="1"/>
  <c r="AE555" i="6" a="1"/>
  <c r="AE555" i="6" s="1"/>
  <c r="AD555" i="6"/>
  <c r="AD555" i="6" a="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c r="R555" i="6" a="1"/>
  <c r="Q555" i="6" a="1"/>
  <c r="Q555" i="6" s="1"/>
  <c r="P555" i="6" a="1"/>
  <c r="P555" i="6" s="1"/>
  <c r="O555" i="6" a="1"/>
  <c r="O555" i="6" s="1"/>
  <c r="N555" i="6"/>
  <c r="N555" i="6" a="1"/>
  <c r="M555" i="6" a="1"/>
  <c r="M555" i="6" s="1"/>
  <c r="L555" i="6" a="1"/>
  <c r="L555" i="6" s="1"/>
  <c r="K555" i="6" a="1"/>
  <c r="K555" i="6" s="1"/>
  <c r="AI554" i="6" a="1"/>
  <c r="AI554" i="6" s="1"/>
  <c r="AH554" i="6" a="1"/>
  <c r="AH554" i="6" s="1"/>
  <c r="AG554" i="6" a="1"/>
  <c r="AG554" i="6" s="1"/>
  <c r="AF554" i="6" a="1"/>
  <c r="AF554" i="6" s="1"/>
  <c r="AE554" i="6" a="1"/>
  <c r="AE554" i="6" s="1"/>
  <c r="AD554" i="6"/>
  <c r="AD554" i="6" a="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c r="N554" i="6" a="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c r="Z553" i="6" a="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c r="N553" i="6" a="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c r="V552" i="6" a="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c r="AH551" i="6" a="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c r="R551" i="6" a="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c r="AD550" i="6" a="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c r="N550" i="6" a="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c r="Z549" i="6" a="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c r="N549" i="6" a="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c r="V548" i="6" a="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c r="AH547" i="6" a="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c r="R547" i="6" a="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c r="AD546" i="6" a="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c r="N546" i="6" a="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c r="Z545" i="6" a="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c r="N545" i="6" a="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c r="V544" i="6" a="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c r="AH543" i="6" a="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c r="R543" i="6" a="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c r="AD542" i="6" a="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c r="N542" i="6" a="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c r="Z541" i="6" a="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c r="N541" i="6" a="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c r="V540" i="6" a="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c r="AH539" i="6" a="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c r="R539" i="6" a="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c r="AD538" i="6" a="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c r="N538" i="6" a="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c r="Z537" i="6" a="1"/>
  <c r="Y537" i="6" a="1"/>
  <c r="Y537" i="6" s="1"/>
  <c r="X537" i="6" a="1"/>
  <c r="X537" i="6" s="1"/>
  <c r="W537" i="6" a="1"/>
  <c r="W537" i="6" s="1"/>
  <c r="V537" i="6" a="1"/>
  <c r="V537" i="6" s="1"/>
  <c r="U537" i="6" a="1"/>
  <c r="U537" i="6" s="1"/>
  <c r="T537" i="6" a="1"/>
  <c r="T537" i="6" s="1"/>
  <c r="S537" i="6" a="1"/>
  <c r="S537" i="6" s="1"/>
  <c r="R537" i="6" a="1"/>
  <c r="R537" i="6" s="1"/>
  <c r="Q537" i="6"/>
  <c r="Q537" i="6" a="1"/>
  <c r="P537" i="6" a="1"/>
  <c r="P537" i="6" s="1"/>
  <c r="O537" i="6"/>
  <c r="O537" i="6" a="1"/>
  <c r="N537" i="6" a="1"/>
  <c r="N537" i="6" s="1"/>
  <c r="M537" i="6"/>
  <c r="M537" i="6" a="1"/>
  <c r="L537" i="6" a="1"/>
  <c r="L537" i="6" s="1"/>
  <c r="K537" i="6"/>
  <c r="K537" i="6" a="1"/>
  <c r="AI536" i="6" a="1"/>
  <c r="AI536" i="6" s="1"/>
  <c r="AH536" i="6"/>
  <c r="AH536" i="6" a="1"/>
  <c r="AG536" i="6" a="1"/>
  <c r="AG536" i="6" s="1"/>
  <c r="AF536" i="6"/>
  <c r="AF536" i="6" a="1"/>
  <c r="AE536" i="6" a="1"/>
  <c r="AE536" i="6" s="1"/>
  <c r="AD536" i="6"/>
  <c r="AD536" i="6" a="1"/>
  <c r="AC536" i="6" a="1"/>
  <c r="AC536" i="6" s="1"/>
  <c r="AB536" i="6"/>
  <c r="AB536" i="6" a="1"/>
  <c r="AA536" i="6" a="1"/>
  <c r="AA536" i="6" s="1"/>
  <c r="Z536" i="6"/>
  <c r="Z536" i="6" a="1"/>
  <c r="Y536" i="6" a="1"/>
  <c r="Y536" i="6" s="1"/>
  <c r="X536" i="6"/>
  <c r="X536" i="6" a="1"/>
  <c r="W536" i="6" a="1"/>
  <c r="W536" i="6" s="1"/>
  <c r="V536" i="6"/>
  <c r="V536" i="6" a="1"/>
  <c r="U536" i="6" a="1"/>
  <c r="U536" i="6" s="1"/>
  <c r="T536" i="6"/>
  <c r="T536" i="6" a="1"/>
  <c r="S536" i="6" a="1"/>
  <c r="S536" i="6" s="1"/>
  <c r="R536" i="6"/>
  <c r="R536" i="6" a="1"/>
  <c r="Q536" i="6" a="1"/>
  <c r="Q536" i="6" s="1"/>
  <c r="P536" i="6"/>
  <c r="P536" i="6" a="1"/>
  <c r="O536" i="6" a="1"/>
  <c r="O536" i="6" s="1"/>
  <c r="N536" i="6"/>
  <c r="N536" i="6" a="1"/>
  <c r="M536" i="6" a="1"/>
  <c r="M536" i="6" s="1"/>
  <c r="L536" i="6"/>
  <c r="L536" i="6" a="1"/>
  <c r="K536" i="6" a="1"/>
  <c r="K536" i="6" s="1"/>
  <c r="AI535" i="6"/>
  <c r="AI535" i="6" a="1"/>
  <c r="AH535" i="6" a="1"/>
  <c r="AH535" i="6" s="1"/>
  <c r="AG535" i="6"/>
  <c r="AG535" i="6" a="1"/>
  <c r="AF535" i="6" a="1"/>
  <c r="AF535" i="6" s="1"/>
  <c r="AE535" i="6"/>
  <c r="AE535" i="6" a="1"/>
  <c r="AD535" i="6" a="1"/>
  <c r="AD535" i="6" s="1"/>
  <c r="AC535" i="6"/>
  <c r="AC535" i="6" a="1"/>
  <c r="AB535" i="6" a="1"/>
  <c r="AB535" i="6" s="1"/>
  <c r="AA535" i="6"/>
  <c r="AA535" i="6" a="1"/>
  <c r="Z535" i="6" a="1"/>
  <c r="Z535" i="6" s="1"/>
  <c r="Y535" i="6"/>
  <c r="Y535" i="6" a="1"/>
  <c r="X535" i="6" a="1"/>
  <c r="X535" i="6" s="1"/>
  <c r="W535" i="6"/>
  <c r="W535" i="6" a="1"/>
  <c r="V535" i="6" a="1"/>
  <c r="V535" i="6" s="1"/>
  <c r="U535" i="6"/>
  <c r="U535" i="6" a="1"/>
  <c r="T535" i="6" a="1"/>
  <c r="T535" i="6" s="1"/>
  <c r="S535" i="6"/>
  <c r="S535" i="6" a="1"/>
  <c r="R535" i="6" a="1"/>
  <c r="R535" i="6" s="1"/>
  <c r="Q535" i="6"/>
  <c r="Q535" i="6" a="1"/>
  <c r="P535" i="6" a="1"/>
  <c r="P535" i="6" s="1"/>
  <c r="O535" i="6"/>
  <c r="O535" i="6" a="1"/>
  <c r="N535" i="6" a="1"/>
  <c r="N535" i="6" s="1"/>
  <c r="M535" i="6"/>
  <c r="M535" i="6" a="1"/>
  <c r="L535" i="6" a="1"/>
  <c r="L535" i="6" s="1"/>
  <c r="K535" i="6"/>
  <c r="K535" i="6" a="1"/>
  <c r="AI534" i="6" a="1"/>
  <c r="AI534" i="6" s="1"/>
  <c r="AH534" i="6"/>
  <c r="AH534" i="6" a="1"/>
  <c r="AG534" i="6" a="1"/>
  <c r="AG534" i="6" s="1"/>
  <c r="AF534" i="6"/>
  <c r="AF534" i="6" a="1"/>
  <c r="AE534" i="6" a="1"/>
  <c r="AE534" i="6" s="1"/>
  <c r="AD534" i="6"/>
  <c r="AD534" i="6" a="1"/>
  <c r="AC534" i="6" a="1"/>
  <c r="AC534" i="6" s="1"/>
  <c r="AB534" i="6"/>
  <c r="AB534" i="6" a="1"/>
  <c r="AA534" i="6" a="1"/>
  <c r="AA534" i="6" s="1"/>
  <c r="Z534" i="6"/>
  <c r="Z534" i="6" a="1"/>
  <c r="Y534" i="6" a="1"/>
  <c r="Y534" i="6" s="1"/>
  <c r="X534" i="6"/>
  <c r="X534" i="6" a="1"/>
  <c r="W534" i="6" a="1"/>
  <c r="W534" i="6" s="1"/>
  <c r="V534" i="6"/>
  <c r="V534" i="6" a="1"/>
  <c r="U534" i="6" a="1"/>
  <c r="U534" i="6" s="1"/>
  <c r="T534" i="6"/>
  <c r="T534" i="6" a="1"/>
  <c r="S534" i="6" a="1"/>
  <c r="S534" i="6" s="1"/>
  <c r="R534" i="6"/>
  <c r="R534" i="6" a="1"/>
  <c r="Q534" i="6" a="1"/>
  <c r="Q534" i="6" s="1"/>
  <c r="P534" i="6"/>
  <c r="P534" i="6" a="1"/>
  <c r="O534" i="6" a="1"/>
  <c r="O534" i="6" s="1"/>
  <c r="N534" i="6"/>
  <c r="N534" i="6" a="1"/>
  <c r="M534" i="6" a="1"/>
  <c r="M534" i="6" s="1"/>
  <c r="L534" i="6"/>
  <c r="L534" i="6" a="1"/>
  <c r="K534" i="6" a="1"/>
  <c r="K534" i="6" s="1"/>
  <c r="AI533" i="6"/>
  <c r="AI533" i="6" a="1"/>
  <c r="AH533" i="6" a="1"/>
  <c r="AH533" i="6" s="1"/>
  <c r="AG533" i="6"/>
  <c r="AG533" i="6" a="1"/>
  <c r="AF533" i="6" a="1"/>
  <c r="AF533" i="6" s="1"/>
  <c r="AE533" i="6"/>
  <c r="AE533" i="6" a="1"/>
  <c r="AD533" i="6" a="1"/>
  <c r="AD533" i="6" s="1"/>
  <c r="AC533" i="6"/>
  <c r="AC533" i="6" a="1"/>
  <c r="AB533" i="6" a="1"/>
  <c r="AB533" i="6" s="1"/>
  <c r="AA533" i="6"/>
  <c r="AA533" i="6" a="1"/>
  <c r="Z533" i="6" a="1"/>
  <c r="Z533" i="6" s="1"/>
  <c r="Y533" i="6"/>
  <c r="Y533" i="6" a="1"/>
  <c r="X533" i="6" a="1"/>
  <c r="X533" i="6" s="1"/>
  <c r="W533" i="6"/>
  <c r="W533" i="6" a="1"/>
  <c r="V533" i="6" a="1"/>
  <c r="V533" i="6" s="1"/>
  <c r="U533" i="6"/>
  <c r="U533" i="6" a="1"/>
  <c r="T533" i="6" a="1"/>
  <c r="T533" i="6" s="1"/>
  <c r="S533" i="6"/>
  <c r="S533" i="6" a="1"/>
  <c r="R533" i="6" a="1"/>
  <c r="R533" i="6" s="1"/>
  <c r="Q533" i="6"/>
  <c r="Q533" i="6" a="1"/>
  <c r="P533" i="6" a="1"/>
  <c r="P533" i="6" s="1"/>
  <c r="O533" i="6"/>
  <c r="O533" i="6" a="1"/>
  <c r="N533" i="6" a="1"/>
  <c r="N533" i="6" s="1"/>
  <c r="M533" i="6"/>
  <c r="M533" i="6" a="1"/>
  <c r="L533" i="6" a="1"/>
  <c r="L533" i="6" s="1"/>
  <c r="K533" i="6"/>
  <c r="K533" i="6" a="1"/>
  <c r="AI532" i="6" a="1"/>
  <c r="AI532" i="6" s="1"/>
  <c r="AH532" i="6"/>
  <c r="AH532" i="6" a="1"/>
  <c r="AG532" i="6" a="1"/>
  <c r="AG532" i="6" s="1"/>
  <c r="AF532" i="6"/>
  <c r="AF532" i="6" a="1"/>
  <c r="AE532" i="6" a="1"/>
  <c r="AE532" i="6" s="1"/>
  <c r="AD532" i="6"/>
  <c r="AD532" i="6" a="1"/>
  <c r="AC532" i="6" a="1"/>
  <c r="AC532" i="6" s="1"/>
  <c r="AB532" i="6"/>
  <c r="AB532" i="6" a="1"/>
  <c r="AA532" i="6" a="1"/>
  <c r="AA532" i="6" s="1"/>
  <c r="Z532" i="6"/>
  <c r="Z532" i="6" a="1"/>
  <c r="Y532" i="6" a="1"/>
  <c r="Y532" i="6" s="1"/>
  <c r="X532" i="6"/>
  <c r="X532" i="6" a="1"/>
  <c r="W532" i="6" a="1"/>
  <c r="W532" i="6" s="1"/>
  <c r="V532" i="6"/>
  <c r="V532" i="6" a="1"/>
  <c r="U532" i="6" a="1"/>
  <c r="U532" i="6" s="1"/>
  <c r="T532" i="6"/>
  <c r="T532" i="6" a="1"/>
  <c r="S532" i="6" a="1"/>
  <c r="S532" i="6" s="1"/>
  <c r="R532" i="6"/>
  <c r="R532" i="6" a="1"/>
  <c r="Q532" i="6" a="1"/>
  <c r="Q532" i="6" s="1"/>
  <c r="P532" i="6"/>
  <c r="P532" i="6" a="1"/>
  <c r="O532" i="6" a="1"/>
  <c r="O532" i="6" s="1"/>
  <c r="N532" i="6"/>
  <c r="N532" i="6" a="1"/>
  <c r="M532" i="6" a="1"/>
  <c r="M532" i="6" s="1"/>
  <c r="L532" i="6"/>
  <c r="L532" i="6" a="1"/>
  <c r="K532" i="6" a="1"/>
  <c r="K532" i="6" s="1"/>
  <c r="AI531" i="6"/>
  <c r="AI531" i="6" a="1"/>
  <c r="AH531" i="6" a="1"/>
  <c r="AH531" i="6" s="1"/>
  <c r="AG531" i="6"/>
  <c r="AG531" i="6" a="1"/>
  <c r="AF531" i="6" a="1"/>
  <c r="AF531" i="6" s="1"/>
  <c r="AE531" i="6"/>
  <c r="AE531" i="6" a="1"/>
  <c r="AD531" i="6" a="1"/>
  <c r="AD531" i="6" s="1"/>
  <c r="AC531" i="6"/>
  <c r="AC531" i="6" a="1"/>
  <c r="AB531" i="6" a="1"/>
  <c r="AB531" i="6" s="1"/>
  <c r="AA531" i="6"/>
  <c r="AA531" i="6" a="1"/>
  <c r="Z531" i="6" a="1"/>
  <c r="Z531" i="6" s="1"/>
  <c r="Y531" i="6"/>
  <c r="Y531" i="6" a="1"/>
  <c r="X531" i="6" a="1"/>
  <c r="X531" i="6" s="1"/>
  <c r="W531" i="6"/>
  <c r="W531" i="6" a="1"/>
  <c r="V531" i="6" a="1"/>
  <c r="V531" i="6" s="1"/>
  <c r="U531" i="6"/>
  <c r="U531" i="6" a="1"/>
  <c r="T531" i="6" a="1"/>
  <c r="T531" i="6" s="1"/>
  <c r="S531" i="6"/>
  <c r="S531" i="6" a="1"/>
  <c r="R531" i="6" a="1"/>
  <c r="R531" i="6" s="1"/>
  <c r="Q531" i="6"/>
  <c r="Q531" i="6" a="1"/>
  <c r="P531" i="6" a="1"/>
  <c r="P531" i="6" s="1"/>
  <c r="O531" i="6"/>
  <c r="O531" i="6" a="1"/>
  <c r="N531" i="6" a="1"/>
  <c r="N531" i="6" s="1"/>
  <c r="M531" i="6"/>
  <c r="M531" i="6" a="1"/>
  <c r="L531" i="6" a="1"/>
  <c r="L531" i="6" s="1"/>
  <c r="K531" i="6"/>
  <c r="K531" i="6" a="1"/>
  <c r="AI530" i="6" a="1"/>
  <c r="AI530" i="6" s="1"/>
  <c r="AH530" i="6"/>
  <c r="AH530" i="6" a="1"/>
  <c r="AG530" i="6" a="1"/>
  <c r="AG530" i="6" s="1"/>
  <c r="AF530" i="6"/>
  <c r="AF530" i="6" a="1"/>
  <c r="AE530" i="6" a="1"/>
  <c r="AE530" i="6" s="1"/>
  <c r="AD530" i="6"/>
  <c r="AD530" i="6" a="1"/>
  <c r="AC530" i="6" a="1"/>
  <c r="AC530" i="6" s="1"/>
  <c r="AB530" i="6"/>
  <c r="AB530" i="6" a="1"/>
  <c r="AA530" i="6" a="1"/>
  <c r="AA530" i="6" s="1"/>
  <c r="Z530" i="6"/>
  <c r="Z530" i="6" a="1"/>
  <c r="Y530" i="6" a="1"/>
  <c r="Y530" i="6" s="1"/>
  <c r="X530" i="6"/>
  <c r="X530" i="6" a="1"/>
  <c r="W530" i="6" a="1"/>
  <c r="W530" i="6" s="1"/>
  <c r="V530" i="6"/>
  <c r="V530" i="6" a="1"/>
  <c r="U530" i="6" a="1"/>
  <c r="U530" i="6" s="1"/>
  <c r="T530" i="6"/>
  <c r="T530" i="6" a="1"/>
  <c r="S530" i="6" a="1"/>
  <c r="S530" i="6" s="1"/>
  <c r="R530" i="6"/>
  <c r="R530" i="6" a="1"/>
  <c r="Q530" i="6" a="1"/>
  <c r="Q530" i="6" s="1"/>
  <c r="P530" i="6"/>
  <c r="P530" i="6" a="1"/>
  <c r="O530" i="6" a="1"/>
  <c r="O530" i="6" s="1"/>
  <c r="N530" i="6"/>
  <c r="N530" i="6" a="1"/>
  <c r="M530" i="6" a="1"/>
  <c r="M530" i="6" s="1"/>
  <c r="L530" i="6"/>
  <c r="L530" i="6" a="1"/>
  <c r="K530" i="6" a="1"/>
  <c r="K530" i="6" s="1"/>
  <c r="AI529" i="6"/>
  <c r="AI529" i="6" a="1"/>
  <c r="AH529" i="6" a="1"/>
  <c r="AH529" i="6" s="1"/>
  <c r="AG529" i="6"/>
  <c r="AG529" i="6" a="1"/>
  <c r="AF529" i="6" a="1"/>
  <c r="AF529" i="6" s="1"/>
  <c r="AE529" i="6"/>
  <c r="AE529" i="6" a="1"/>
  <c r="AD529" i="6" a="1"/>
  <c r="AD529" i="6" s="1"/>
  <c r="AC529" i="6"/>
  <c r="AC529" i="6" a="1"/>
  <c r="AB529" i="6" a="1"/>
  <c r="AB529" i="6" s="1"/>
  <c r="AA529" i="6"/>
  <c r="AA529" i="6" a="1"/>
  <c r="Z529" i="6" a="1"/>
  <c r="Z529" i="6" s="1"/>
  <c r="Y529" i="6"/>
  <c r="Y529" i="6" a="1"/>
  <c r="X529" i="6" a="1"/>
  <c r="X529" i="6" s="1"/>
  <c r="W529" i="6"/>
  <c r="W529" i="6" a="1"/>
  <c r="V529" i="6" a="1"/>
  <c r="V529" i="6" s="1"/>
  <c r="U529" i="6"/>
  <c r="U529" i="6" a="1"/>
  <c r="T529" i="6" a="1"/>
  <c r="T529" i="6" s="1"/>
  <c r="S529" i="6"/>
  <c r="S529" i="6" a="1"/>
  <c r="R529" i="6" a="1"/>
  <c r="R529" i="6" s="1"/>
  <c r="Q529" i="6"/>
  <c r="Q529" i="6" a="1"/>
  <c r="P529" i="6" a="1"/>
  <c r="P529" i="6" s="1"/>
  <c r="O529" i="6"/>
  <c r="O529" i="6" a="1"/>
  <c r="N529" i="6" a="1"/>
  <c r="N529" i="6" s="1"/>
  <c r="M529" i="6"/>
  <c r="M529" i="6" a="1"/>
  <c r="L529" i="6" a="1"/>
  <c r="L529" i="6" s="1"/>
  <c r="K529" i="6"/>
  <c r="K529" i="6" a="1"/>
  <c r="AI528" i="6" a="1"/>
  <c r="AI528" i="6" s="1"/>
  <c r="AH528" i="6"/>
  <c r="AH528" i="6" a="1"/>
  <c r="AG528" i="6" a="1"/>
  <c r="AG528" i="6" s="1"/>
  <c r="AF528" i="6"/>
  <c r="AF528" i="6" a="1"/>
  <c r="AE528" i="6" a="1"/>
  <c r="AE528" i="6" s="1"/>
  <c r="AD528" i="6"/>
  <c r="AD528" i="6" a="1"/>
  <c r="AC528" i="6" a="1"/>
  <c r="AC528" i="6" s="1"/>
  <c r="AB528" i="6"/>
  <c r="AB528" i="6" a="1"/>
  <c r="AA528" i="6" a="1"/>
  <c r="AA528" i="6" s="1"/>
  <c r="Z528" i="6"/>
  <c r="Z528" i="6" a="1"/>
  <c r="Y528" i="6" a="1"/>
  <c r="Y528" i="6" s="1"/>
  <c r="X528" i="6"/>
  <c r="X528" i="6" a="1"/>
  <c r="W528" i="6" a="1"/>
  <c r="W528" i="6" s="1"/>
  <c r="V528" i="6"/>
  <c r="V528" i="6" a="1"/>
  <c r="U528" i="6" a="1"/>
  <c r="U528" i="6" s="1"/>
  <c r="T528" i="6"/>
  <c r="T528" i="6" a="1"/>
  <c r="S528" i="6" a="1"/>
  <c r="S528" i="6" s="1"/>
  <c r="R528" i="6"/>
  <c r="R528" i="6" a="1"/>
  <c r="Q528" i="6" a="1"/>
  <c r="Q528" i="6" s="1"/>
  <c r="P528" i="6"/>
  <c r="P528" i="6" a="1"/>
  <c r="O528" i="6" a="1"/>
  <c r="O528" i="6" s="1"/>
  <c r="N528" i="6"/>
  <c r="N528" i="6" a="1"/>
  <c r="M528" i="6" a="1"/>
  <c r="M528" i="6" s="1"/>
  <c r="L528" i="6"/>
  <c r="L528" i="6" a="1"/>
  <c r="K528" i="6" a="1"/>
  <c r="K528" i="6" s="1"/>
  <c r="AI527" i="6"/>
  <c r="AI527" i="6" a="1"/>
  <c r="AH527" i="6" a="1"/>
  <c r="AH527" i="6" s="1"/>
  <c r="AG527" i="6"/>
  <c r="AG527" i="6" a="1"/>
  <c r="AF527" i="6" a="1"/>
  <c r="AF527" i="6" s="1"/>
  <c r="AE527" i="6"/>
  <c r="AE527" i="6" a="1"/>
  <c r="AD527" i="6" a="1"/>
  <c r="AD527" i="6" s="1"/>
  <c r="AC527" i="6"/>
  <c r="AC527" i="6" a="1"/>
  <c r="AB527" i="6" a="1"/>
  <c r="AB527" i="6" s="1"/>
  <c r="AA527" i="6"/>
  <c r="AA527" i="6" a="1"/>
  <c r="Z527" i="6" a="1"/>
  <c r="Z527" i="6" s="1"/>
  <c r="Y527" i="6"/>
  <c r="Y527" i="6" a="1"/>
  <c r="X527" i="6" a="1"/>
  <c r="X527" i="6" s="1"/>
  <c r="W527" i="6"/>
  <c r="W527" i="6" a="1"/>
  <c r="V527" i="6" a="1"/>
  <c r="V527" i="6" s="1"/>
  <c r="U527" i="6"/>
  <c r="U527" i="6" a="1"/>
  <c r="T527" i="6" a="1"/>
  <c r="T527" i="6" s="1"/>
  <c r="S527" i="6"/>
  <c r="S527" i="6" a="1"/>
  <c r="R527" i="6" a="1"/>
  <c r="R527" i="6" s="1"/>
  <c r="Q527" i="6"/>
  <c r="Q527" i="6" a="1"/>
  <c r="P527" i="6" a="1"/>
  <c r="P527" i="6" s="1"/>
  <c r="O527" i="6"/>
  <c r="O527" i="6" a="1"/>
  <c r="N527" i="6" a="1"/>
  <c r="N527" i="6" s="1"/>
  <c r="M527" i="6"/>
  <c r="M527" i="6" a="1"/>
  <c r="L527" i="6" a="1"/>
  <c r="L527" i="6" s="1"/>
  <c r="K527" i="6"/>
  <c r="K527" i="6" a="1"/>
  <c r="AI526" i="6" a="1"/>
  <c r="AI526" i="6" s="1"/>
  <c r="AH526" i="6"/>
  <c r="AH526" i="6" a="1"/>
  <c r="AG526" i="6" a="1"/>
  <c r="AG526" i="6" s="1"/>
  <c r="AF526" i="6"/>
  <c r="AF526" i="6" a="1"/>
  <c r="AE526" i="6" a="1"/>
  <c r="AE526" i="6" s="1"/>
  <c r="AD526" i="6"/>
  <c r="AD526" i="6" a="1"/>
  <c r="AC526" i="6" a="1"/>
  <c r="AC526" i="6" s="1"/>
  <c r="AB526" i="6"/>
  <c r="AB526" i="6" a="1"/>
  <c r="AA526" i="6" a="1"/>
  <c r="AA526" i="6" s="1"/>
  <c r="Z526" i="6"/>
  <c r="Z526" i="6" a="1"/>
  <c r="Y526" i="6" a="1"/>
  <c r="Y526" i="6" s="1"/>
  <c r="X526" i="6"/>
  <c r="X526" i="6" a="1"/>
  <c r="W526" i="6" a="1"/>
  <c r="W526" i="6" s="1"/>
  <c r="V526" i="6"/>
  <c r="V526" i="6" a="1"/>
  <c r="U526" i="6" a="1"/>
  <c r="U526" i="6" s="1"/>
  <c r="T526" i="6"/>
  <c r="T526" i="6" a="1"/>
  <c r="S526" i="6" a="1"/>
  <c r="S526" i="6" s="1"/>
  <c r="R526" i="6"/>
  <c r="R526" i="6" a="1"/>
  <c r="Q526" i="6" a="1"/>
  <c r="Q526" i="6" s="1"/>
  <c r="P526" i="6"/>
  <c r="P526" i="6" a="1"/>
  <c r="O526" i="6" a="1"/>
  <c r="O526" i="6" s="1"/>
  <c r="N526" i="6"/>
  <c r="N526" i="6" a="1"/>
  <c r="M526" i="6" a="1"/>
  <c r="M526" i="6" s="1"/>
  <c r="L526" i="6"/>
  <c r="L526" i="6" a="1"/>
  <c r="K526" i="6" a="1"/>
  <c r="K526" i="6" s="1"/>
  <c r="AI525" i="6"/>
  <c r="AI525" i="6" a="1"/>
  <c r="AH525" i="6" a="1"/>
  <c r="AH525" i="6" s="1"/>
  <c r="AG525" i="6"/>
  <c r="AG525" i="6" a="1"/>
  <c r="AF525" i="6" a="1"/>
  <c r="AF525" i="6" s="1"/>
  <c r="AE525" i="6"/>
  <c r="AE525" i="6" a="1"/>
  <c r="AD525" i="6" a="1"/>
  <c r="AD525" i="6" s="1"/>
  <c r="AC525" i="6"/>
  <c r="AC525" i="6" a="1"/>
  <c r="AB525" i="6" a="1"/>
  <c r="AB525" i="6" s="1"/>
  <c r="AA525" i="6"/>
  <c r="AA525" i="6" a="1"/>
  <c r="Z525" i="6" a="1"/>
  <c r="Z525" i="6" s="1"/>
  <c r="Y525" i="6"/>
  <c r="Y525" i="6" a="1"/>
  <c r="X525" i="6" a="1"/>
  <c r="X525" i="6" s="1"/>
  <c r="W525" i="6"/>
  <c r="W525" i="6" a="1"/>
  <c r="V525" i="6" a="1"/>
  <c r="V525" i="6" s="1"/>
  <c r="U525" i="6"/>
  <c r="U525" i="6" a="1"/>
  <c r="T525" i="6" a="1"/>
  <c r="T525" i="6" s="1"/>
  <c r="S525" i="6"/>
  <c r="S525" i="6" a="1"/>
  <c r="R525" i="6" a="1"/>
  <c r="R525" i="6" s="1"/>
  <c r="Q525" i="6"/>
  <c r="Q525" i="6" a="1"/>
  <c r="P525" i="6" a="1"/>
  <c r="P525" i="6" s="1"/>
  <c r="O525" i="6"/>
  <c r="O525" i="6" a="1"/>
  <c r="N525" i="6" a="1"/>
  <c r="N525" i="6" s="1"/>
  <c r="M525" i="6"/>
  <c r="M525" i="6" a="1"/>
  <c r="L525" i="6" a="1"/>
  <c r="L525" i="6" s="1"/>
  <c r="K525" i="6"/>
  <c r="K525" i="6" a="1"/>
  <c r="AI524" i="6" a="1"/>
  <c r="AI524" i="6" s="1"/>
  <c r="AH524" i="6"/>
  <c r="AH524" i="6" a="1"/>
  <c r="AG524" i="6" a="1"/>
  <c r="AG524" i="6" s="1"/>
  <c r="AF524" i="6"/>
  <c r="AF524" i="6" a="1"/>
  <c r="AE524" i="6" a="1"/>
  <c r="AE524" i="6" s="1"/>
  <c r="AD524" i="6"/>
  <c r="AD524" i="6" a="1"/>
  <c r="AC524" i="6" a="1"/>
  <c r="AC524" i="6" s="1"/>
  <c r="AB524" i="6"/>
  <c r="AB524" i="6" a="1"/>
  <c r="AA524" i="6" a="1"/>
  <c r="AA524" i="6" s="1"/>
  <c r="Z524" i="6"/>
  <c r="Z524" i="6" a="1"/>
  <c r="Y524" i="6" a="1"/>
  <c r="Y524" i="6" s="1"/>
  <c r="X524" i="6"/>
  <c r="X524" i="6" a="1"/>
  <c r="W524" i="6" a="1"/>
  <c r="W524" i="6" s="1"/>
  <c r="V524" i="6"/>
  <c r="V524" i="6" a="1"/>
  <c r="U524" i="6" a="1"/>
  <c r="U524" i="6" s="1"/>
  <c r="T524" i="6"/>
  <c r="T524" i="6" a="1"/>
  <c r="S524" i="6" a="1"/>
  <c r="S524" i="6" s="1"/>
  <c r="R524" i="6" a="1"/>
  <c r="R524" i="6" s="1"/>
  <c r="Q524" i="6" a="1"/>
  <c r="Q524" i="6" s="1"/>
  <c r="P524" i="6" a="1"/>
  <c r="P524" i="6" s="1"/>
  <c r="O524" i="6" a="1"/>
  <c r="O524" i="6" s="1"/>
  <c r="N524" i="6" a="1"/>
  <c r="N524" i="6" s="1"/>
  <c r="M524" i="6" a="1"/>
  <c r="M524" i="6" s="1"/>
  <c r="L524" i="6"/>
  <c r="L524" i="6" a="1"/>
  <c r="K524" i="6" a="1"/>
  <c r="K524" i="6" s="1"/>
  <c r="AI523" i="6" a="1"/>
  <c r="AI523" i="6" s="1"/>
  <c r="AH523" i="6" a="1"/>
  <c r="AH523" i="6" s="1"/>
  <c r="AG523" i="6" a="1"/>
  <c r="AG523" i="6" s="1"/>
  <c r="AF523" i="6" a="1"/>
  <c r="AF523" i="6" s="1"/>
  <c r="AE523" i="6"/>
  <c r="AE523" i="6" a="1"/>
  <c r="AD523" i="6" a="1"/>
  <c r="AD523" i="6" s="1"/>
  <c r="AC523" i="6"/>
  <c r="AC523" i="6" a="1"/>
  <c r="AB523" i="6" a="1"/>
  <c r="AB523" i="6" s="1"/>
  <c r="AA523" i="6" a="1"/>
  <c r="AA523" i="6" s="1"/>
  <c r="Z523" i="6"/>
  <c r="Z523" i="6" a="1"/>
  <c r="Y523" i="6" a="1"/>
  <c r="Y523" i="6" s="1"/>
  <c r="X523" i="6" a="1"/>
  <c r="X523" i="6" s="1"/>
  <c r="W523" i="6" a="1"/>
  <c r="W523" i="6" s="1"/>
  <c r="V523" i="6" a="1"/>
  <c r="V523" i="6" s="1"/>
  <c r="U523" i="6" a="1"/>
  <c r="U523" i="6" s="1"/>
  <c r="T523" i="6" a="1"/>
  <c r="T523" i="6" s="1"/>
  <c r="S523" i="6" a="1"/>
  <c r="S523" i="6" s="1"/>
  <c r="R523" i="6"/>
  <c r="R523" i="6" a="1"/>
  <c r="Q523" i="6" a="1"/>
  <c r="Q523" i="6" s="1"/>
  <c r="P523" i="6" a="1"/>
  <c r="P523" i="6" s="1"/>
  <c r="O523" i="6" a="1"/>
  <c r="O523" i="6" s="1"/>
  <c r="N523" i="6"/>
  <c r="N523" i="6" a="1"/>
  <c r="M523" i="6" a="1"/>
  <c r="M523" i="6" s="1"/>
  <c r="L523" i="6" a="1"/>
  <c r="L523" i="6" s="1"/>
  <c r="K523" i="6" a="1"/>
  <c r="K523" i="6" s="1"/>
  <c r="AI522" i="6" a="1"/>
  <c r="AI522" i="6" s="1"/>
  <c r="AH522" i="6" a="1"/>
  <c r="AH522" i="6" s="1"/>
  <c r="AG522" i="6" a="1"/>
  <c r="AG522" i="6" s="1"/>
  <c r="AF522" i="6"/>
  <c r="AF522" i="6" a="1"/>
  <c r="AE522" i="6" a="1"/>
  <c r="AE522" i="6" s="1"/>
  <c r="AD522" i="6"/>
  <c r="AD522" i="6" a="1"/>
  <c r="AC522" i="6" a="1"/>
  <c r="AC522" i="6" s="1"/>
  <c r="AB522" i="6" a="1"/>
  <c r="AB522" i="6" s="1"/>
  <c r="AA522" i="6" a="1"/>
  <c r="AA522" i="6" s="1"/>
  <c r="Z522" i="6" a="1"/>
  <c r="Z522" i="6" s="1"/>
  <c r="Y522" i="6" a="1"/>
  <c r="Y522" i="6" s="1"/>
  <c r="X522" i="6"/>
  <c r="X522" i="6" a="1"/>
  <c r="W522" i="6" a="1"/>
  <c r="W522" i="6" s="1"/>
  <c r="V522" i="6" a="1"/>
  <c r="V522" i="6" s="1"/>
  <c r="U522" i="6" a="1"/>
  <c r="U522" i="6" s="1"/>
  <c r="T522" i="6" a="1"/>
  <c r="T522" i="6" s="1"/>
  <c r="S522" i="6" a="1"/>
  <c r="S522" i="6" s="1"/>
  <c r="R522" i="6" a="1"/>
  <c r="R522" i="6" s="1"/>
  <c r="Q522" i="6" a="1"/>
  <c r="Q522" i="6" s="1"/>
  <c r="P522" i="6"/>
  <c r="P522" i="6" a="1"/>
  <c r="O522" i="6" a="1"/>
  <c r="O522" i="6" s="1"/>
  <c r="N522" i="6" a="1"/>
  <c r="N522" i="6" s="1"/>
  <c r="M522" i="6" a="1"/>
  <c r="M522" i="6" s="1"/>
  <c r="L522" i="6"/>
  <c r="L522" i="6" a="1"/>
  <c r="K522" i="6" a="1"/>
  <c r="K522" i="6" s="1"/>
  <c r="AI521" i="6" a="1"/>
  <c r="AI521" i="6" s="1"/>
  <c r="AH521" i="6"/>
  <c r="AH521" i="6" a="1"/>
  <c r="AG521" i="6" a="1"/>
  <c r="AG521" i="6" s="1"/>
  <c r="AF521" i="6" a="1"/>
  <c r="AF521" i="6" s="1"/>
  <c r="AE521" i="6" a="1"/>
  <c r="AE521" i="6" s="1"/>
  <c r="AD521" i="6"/>
  <c r="AD521" i="6" a="1"/>
  <c r="AC521" i="6" a="1"/>
  <c r="AC521" i="6" s="1"/>
  <c r="AB521" i="6" a="1"/>
  <c r="AB521" i="6" s="1"/>
  <c r="AA521" i="6" a="1"/>
  <c r="AA521" i="6" s="1"/>
  <c r="Z521" i="6"/>
  <c r="Z521" i="6" a="1"/>
  <c r="Y521" i="6" a="1"/>
  <c r="Y521" i="6" s="1"/>
  <c r="X521" i="6" a="1"/>
  <c r="X521" i="6" s="1"/>
  <c r="W521" i="6" a="1"/>
  <c r="W521" i="6" s="1"/>
  <c r="V521" i="6"/>
  <c r="V521" i="6" a="1"/>
  <c r="U521" i="6" a="1"/>
  <c r="U521" i="6" s="1"/>
  <c r="T521" i="6"/>
  <c r="T521" i="6" a="1"/>
  <c r="S521" i="6" a="1"/>
  <c r="S521" i="6" s="1"/>
  <c r="R521" i="6" a="1"/>
  <c r="R521" i="6" s="1"/>
  <c r="Q521" i="6" a="1"/>
  <c r="Q521" i="6" s="1"/>
  <c r="P521" i="6" a="1"/>
  <c r="P521" i="6" s="1"/>
  <c r="O521" i="6" a="1"/>
  <c r="O521" i="6" s="1"/>
  <c r="N521" i="6"/>
  <c r="N521" i="6" a="1"/>
  <c r="M521" i="6" a="1"/>
  <c r="M521" i="6" s="1"/>
  <c r="L521" i="6" a="1"/>
  <c r="L521" i="6" s="1"/>
  <c r="K521" i="6" a="1"/>
  <c r="K521" i="6" s="1"/>
  <c r="AI520" i="6" a="1"/>
  <c r="AI520" i="6" s="1"/>
  <c r="AH520" i="6" a="1"/>
  <c r="AH520" i="6" s="1"/>
  <c r="AG520" i="6" a="1"/>
  <c r="AG520" i="6" s="1"/>
  <c r="AF520" i="6"/>
  <c r="AF520" i="6" a="1"/>
  <c r="AE520" i="6" a="1"/>
  <c r="AE520" i="6" s="1"/>
  <c r="AD520" i="6" a="1"/>
  <c r="AD520" i="6" s="1"/>
  <c r="AC520" i="6" a="1"/>
  <c r="AC520" i="6" s="1"/>
  <c r="AB520" i="6"/>
  <c r="AB520" i="6" a="1"/>
  <c r="AA520" i="6" a="1"/>
  <c r="AA520" i="6" s="1"/>
  <c r="Z520" i="6"/>
  <c r="Z520" i="6" a="1"/>
  <c r="Y520" i="6" a="1"/>
  <c r="Y520" i="6" s="1"/>
  <c r="X520" i="6" a="1"/>
  <c r="X520" i="6" s="1"/>
  <c r="W520" i="6" a="1"/>
  <c r="W520" i="6" s="1"/>
  <c r="V520" i="6" a="1"/>
  <c r="V520" i="6" s="1"/>
  <c r="U520" i="6" a="1"/>
  <c r="U520" i="6" s="1"/>
  <c r="T520" i="6"/>
  <c r="T520" i="6" a="1"/>
  <c r="S520" i="6" a="1"/>
  <c r="S520" i="6" s="1"/>
  <c r="R520" i="6" a="1"/>
  <c r="R520" i="6" s="1"/>
  <c r="Q520" i="6" a="1"/>
  <c r="Q520" i="6" s="1"/>
  <c r="P520" i="6"/>
  <c r="P520" i="6" a="1"/>
  <c r="O520" i="6" a="1"/>
  <c r="O520" i="6" s="1"/>
  <c r="N520" i="6" a="1"/>
  <c r="N520" i="6" s="1"/>
  <c r="M520" i="6" a="1"/>
  <c r="M520" i="6" s="1"/>
  <c r="L520" i="6"/>
  <c r="L520" i="6" a="1"/>
  <c r="K520" i="6" a="1"/>
  <c r="K520" i="6" s="1"/>
  <c r="AI519" i="6" a="1"/>
  <c r="AI519" i="6" s="1"/>
  <c r="AH519" i="6"/>
  <c r="AH519" i="6" a="1"/>
  <c r="AG519" i="6" a="1"/>
  <c r="AG519" i="6" s="1"/>
  <c r="AF519" i="6"/>
  <c r="AF519" i="6" a="1"/>
  <c r="AE519" i="6" a="1"/>
  <c r="AE519" i="6" s="1"/>
  <c r="AD519" i="6" a="1"/>
  <c r="AD519" i="6" s="1"/>
  <c r="AC519" i="6" a="1"/>
  <c r="AC519" i="6" s="1"/>
  <c r="AB519" i="6" a="1"/>
  <c r="AB519" i="6" s="1"/>
  <c r="AA519" i="6" a="1"/>
  <c r="AA519" i="6" s="1"/>
  <c r="Z519" i="6"/>
  <c r="Z519" i="6" a="1"/>
  <c r="Y519" i="6" a="1"/>
  <c r="Y519" i="6" s="1"/>
  <c r="X519" i="6" a="1"/>
  <c r="X519" i="6" s="1"/>
  <c r="W519" i="6" a="1"/>
  <c r="W519" i="6" s="1"/>
  <c r="V519" i="6" a="1"/>
  <c r="V519" i="6" s="1"/>
  <c r="U519" i="6" a="1"/>
  <c r="U519" i="6" s="1"/>
  <c r="T519" i="6" a="1"/>
  <c r="T519" i="6" s="1"/>
  <c r="S519" i="6" a="1"/>
  <c r="S519" i="6" s="1"/>
  <c r="R519" i="6"/>
  <c r="R519" i="6" a="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c r="AF518" i="6" a="1"/>
  <c r="AE518" i="6" a="1"/>
  <c r="AE518" i="6" s="1"/>
  <c r="AD518" i="6"/>
  <c r="AD518" i="6" a="1"/>
  <c r="AC518" i="6" a="1"/>
  <c r="AC518" i="6" s="1"/>
  <c r="AB518" i="6" a="1"/>
  <c r="AB518" i="6" s="1"/>
  <c r="AA518" i="6" a="1"/>
  <c r="AA518" i="6" s="1"/>
  <c r="Z518" i="6" a="1"/>
  <c r="Z518" i="6" s="1"/>
  <c r="Y518" i="6" a="1"/>
  <c r="Y518" i="6" s="1"/>
  <c r="X518" i="6"/>
  <c r="X518" i="6" a="1"/>
  <c r="W518" i="6" a="1"/>
  <c r="W518" i="6" s="1"/>
  <c r="V518" i="6" a="1"/>
  <c r="V518" i="6" s="1"/>
  <c r="U518" i="6" a="1"/>
  <c r="U518" i="6" s="1"/>
  <c r="T518" i="6" a="1"/>
  <c r="T518" i="6" s="1"/>
  <c r="S518" i="6" a="1"/>
  <c r="S518" i="6" s="1"/>
  <c r="R518" i="6" a="1"/>
  <c r="R518" i="6" s="1"/>
  <c r="Q518" i="6" a="1"/>
  <c r="Q518" i="6" s="1"/>
  <c r="P518" i="6"/>
  <c r="P518" i="6" a="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c r="AD517" i="6" a="1"/>
  <c r="AC517" i="6" a="1"/>
  <c r="AC517" i="6" s="1"/>
  <c r="AB517" i="6" a="1"/>
  <c r="AB517" i="6" s="1"/>
  <c r="AA517" i="6" a="1"/>
  <c r="AA517" i="6" s="1"/>
  <c r="Z517" i="6"/>
  <c r="Z517" i="6" a="1"/>
  <c r="Y517" i="6" a="1"/>
  <c r="Y517" i="6" s="1"/>
  <c r="X517" i="6" a="1"/>
  <c r="X517" i="6" s="1"/>
  <c r="W517" i="6" a="1"/>
  <c r="W517" i="6" s="1"/>
  <c r="V517" i="6"/>
  <c r="V517" i="6" a="1"/>
  <c r="U517" i="6" a="1"/>
  <c r="U517" i="6" s="1"/>
  <c r="T517" i="6"/>
  <c r="T517" i="6" a="1"/>
  <c r="S517" i="6" a="1"/>
  <c r="S517" i="6" s="1"/>
  <c r="R517" i="6" a="1"/>
  <c r="R517" i="6" s="1"/>
  <c r="Q517" i="6" a="1"/>
  <c r="Q517" i="6" s="1"/>
  <c r="P517" i="6" a="1"/>
  <c r="P517" i="6" s="1"/>
  <c r="O517" i="6" a="1"/>
  <c r="O517" i="6" s="1"/>
  <c r="N517" i="6"/>
  <c r="N517" i="6" a="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c r="AB516" i="6" a="1"/>
  <c r="AA516" i="6" a="1"/>
  <c r="AA516" i="6" s="1"/>
  <c r="Z516" i="6" a="1"/>
  <c r="Z516" i="6" s="1"/>
  <c r="Y516" i="6" a="1"/>
  <c r="Y516" i="6" s="1"/>
  <c r="X516" i="6"/>
  <c r="X516" i="6" a="1"/>
  <c r="W516" i="6" a="1"/>
  <c r="W516" i="6" s="1"/>
  <c r="V516" i="6" a="1"/>
  <c r="V516" i="6" s="1"/>
  <c r="U516" i="6" a="1"/>
  <c r="U516" i="6" s="1"/>
  <c r="T516" i="6"/>
  <c r="T516" i="6" a="1"/>
  <c r="S516" i="6" a="1"/>
  <c r="S516" i="6" s="1"/>
  <c r="R516" i="6"/>
  <c r="R516" i="6" a="1"/>
  <c r="Q516" i="6" a="1"/>
  <c r="Q516" i="6" s="1"/>
  <c r="P516" i="6"/>
  <c r="P516" i="6" a="1"/>
  <c r="O516" i="6" a="1"/>
  <c r="O516" i="6" s="1"/>
  <c r="N516" i="6" a="1"/>
  <c r="N516" i="6" s="1"/>
  <c r="M516" i="6" a="1"/>
  <c r="M516" i="6" s="1"/>
  <c r="L516" i="6"/>
  <c r="L516" i="6" a="1"/>
  <c r="K516" i="6" a="1"/>
  <c r="K516" i="6" s="1"/>
  <c r="AI515" i="6" a="1"/>
  <c r="AI515" i="6" s="1"/>
  <c r="AH515" i="6"/>
  <c r="AH515" i="6" a="1"/>
  <c r="AG515" i="6" a="1"/>
  <c r="AG515" i="6" s="1"/>
  <c r="AF515" i="6"/>
  <c r="AF515" i="6" a="1"/>
  <c r="AE515" i="6" a="1"/>
  <c r="AE515" i="6" s="1"/>
  <c r="AD515" i="6" a="1"/>
  <c r="AD515" i="6" s="1"/>
  <c r="AC515" i="6" a="1"/>
  <c r="AC515" i="6" s="1"/>
  <c r="AB515" i="6" a="1"/>
  <c r="AB515" i="6" s="1"/>
  <c r="AA515" i="6" a="1"/>
  <c r="AA515" i="6" s="1"/>
  <c r="Z515" i="6"/>
  <c r="Z515" i="6" a="1"/>
  <c r="Y515" i="6" a="1"/>
  <c r="Y515" i="6" s="1"/>
  <c r="X515" i="6" a="1"/>
  <c r="X515" i="6" s="1"/>
  <c r="W515" i="6" a="1"/>
  <c r="W515" i="6" s="1"/>
  <c r="V515" i="6" a="1"/>
  <c r="V515" i="6" s="1"/>
  <c r="U515" i="6" a="1"/>
  <c r="U515" i="6" s="1"/>
  <c r="T515" i="6" a="1"/>
  <c r="T515" i="6" s="1"/>
  <c r="S515" i="6" a="1"/>
  <c r="S515" i="6" s="1"/>
  <c r="R515" i="6"/>
  <c r="R515" i="6" a="1"/>
  <c r="Q515" i="6" a="1"/>
  <c r="Q515" i="6" s="1"/>
  <c r="P515" i="6" a="1"/>
  <c r="P515" i="6" s="1"/>
  <c r="O515" i="6" a="1"/>
  <c r="O515" i="6" s="1"/>
  <c r="N515" i="6"/>
  <c r="N515" i="6" a="1"/>
  <c r="M515" i="6" a="1"/>
  <c r="M515" i="6" s="1"/>
  <c r="L515" i="6" a="1"/>
  <c r="L515" i="6" s="1"/>
  <c r="K515" i="6" a="1"/>
  <c r="K515" i="6" s="1"/>
  <c r="AI514" i="6" a="1"/>
  <c r="AI514" i="6" s="1"/>
  <c r="AH514" i="6" a="1"/>
  <c r="AH514" i="6" s="1"/>
  <c r="AG514" i="6" a="1"/>
  <c r="AG514" i="6" s="1"/>
  <c r="AF514" i="6"/>
  <c r="AF514" i="6" a="1"/>
  <c r="AE514" i="6" a="1"/>
  <c r="AE514" i="6" s="1"/>
  <c r="AD514" i="6"/>
  <c r="AD514" i="6" a="1"/>
  <c r="AC514" i="6" a="1"/>
  <c r="AC514" i="6" s="1"/>
  <c r="AB514" i="6" a="1"/>
  <c r="AB514" i="6" s="1"/>
  <c r="AA514" i="6" a="1"/>
  <c r="AA514" i="6" s="1"/>
  <c r="Z514" i="6" a="1"/>
  <c r="Z514" i="6" s="1"/>
  <c r="Y514" i="6" a="1"/>
  <c r="Y514" i="6" s="1"/>
  <c r="X514" i="6"/>
  <c r="X514" i="6" a="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c r="T513" i="6" a="1"/>
  <c r="S513" i="6" a="1"/>
  <c r="S513" i="6" s="1"/>
  <c r="R513" i="6" a="1"/>
  <c r="R513" i="6" s="1"/>
  <c r="Q513" i="6" a="1"/>
  <c r="Q513" i="6" s="1"/>
  <c r="P513" i="6" a="1"/>
  <c r="P513" i="6" s="1"/>
  <c r="O513" i="6" a="1"/>
  <c r="O513" i="6" s="1"/>
  <c r="N513" i="6" a="1"/>
  <c r="N513" i="6" s="1"/>
  <c r="M513" i="6" a="1"/>
  <c r="M513" i="6" s="1"/>
  <c r="L513" i="6"/>
  <c r="L513" i="6" a="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c r="X512" i="6" a="1"/>
  <c r="W512" i="6" a="1"/>
  <c r="W512" i="6" s="1"/>
  <c r="V512" i="6" a="1"/>
  <c r="V512" i="6" s="1"/>
  <c r="U512" i="6" a="1"/>
  <c r="U512" i="6" s="1"/>
  <c r="T512" i="6"/>
  <c r="T512" i="6" a="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c r="AF511" i="6" a="1"/>
  <c r="AE511" i="6" a="1"/>
  <c r="AE511" i="6" s="1"/>
  <c r="AD511" i="6" a="1"/>
  <c r="AD511" i="6" s="1"/>
  <c r="AC511" i="6" a="1"/>
  <c r="AC511" i="6" s="1"/>
  <c r="AB511" i="6" a="1"/>
  <c r="AB511" i="6" s="1"/>
  <c r="AA511" i="6" a="1"/>
  <c r="AA511" i="6" s="1"/>
  <c r="Z511" i="6" a="1"/>
  <c r="Z511" i="6" s="1"/>
  <c r="Y511" i="6" a="1"/>
  <c r="Y511" i="6" s="1"/>
  <c r="X511" i="6"/>
  <c r="X511" i="6" a="1"/>
  <c r="W511" i="6" a="1"/>
  <c r="W511" i="6" s="1"/>
  <c r="V511" i="6" a="1"/>
  <c r="V511" i="6" s="1"/>
  <c r="U511" i="6" a="1"/>
  <c r="U511" i="6" s="1"/>
  <c r="T511" i="6" a="1"/>
  <c r="T511" i="6" s="1"/>
  <c r="S511" i="6" a="1"/>
  <c r="S511" i="6" s="1"/>
  <c r="R511" i="6" a="1"/>
  <c r="R511" i="6" s="1"/>
  <c r="Q511" i="6" a="1"/>
  <c r="Q511" i="6" s="1"/>
  <c r="P511" i="6"/>
  <c r="P511" i="6" a="1"/>
  <c r="O511" i="6" a="1"/>
  <c r="O511" i="6" s="1"/>
  <c r="N511" i="6" a="1"/>
  <c r="N511" i="6" s="1"/>
  <c r="M511" i="6" a="1"/>
  <c r="M511" i="6" s="1"/>
  <c r="L511" i="6" a="1"/>
  <c r="L511" i="6" s="1"/>
  <c r="K511" i="6" a="1"/>
  <c r="K511" i="6" s="1"/>
  <c r="AI510" i="6" a="1"/>
  <c r="AI510" i="6" s="1"/>
  <c r="AH510" i="6" a="1"/>
  <c r="AH510" i="6" s="1"/>
  <c r="AG510" i="6" a="1"/>
  <c r="AG510" i="6" s="1"/>
  <c r="AF510" i="6"/>
  <c r="AF510" i="6" a="1"/>
  <c r="AE510" i="6" a="1"/>
  <c r="AE510" i="6" s="1"/>
  <c r="AD510" i="6" a="1"/>
  <c r="AD510" i="6" s="1"/>
  <c r="AC510" i="6" a="1"/>
  <c r="AC510" i="6" s="1"/>
  <c r="AB510" i="6"/>
  <c r="AB510" i="6" a="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c r="P510" i="6" a="1"/>
  <c r="O510" i="6" a="1"/>
  <c r="O510" i="6" s="1"/>
  <c r="N510" i="6" a="1"/>
  <c r="N510" i="6" s="1"/>
  <c r="M510" i="6" a="1"/>
  <c r="M510" i="6" s="1"/>
  <c r="L510" i="6"/>
  <c r="L510" i="6" a="1"/>
  <c r="K510" i="6" a="1"/>
  <c r="K510" i="6" s="1"/>
  <c r="AI509" i="6" a="1"/>
  <c r="AI509" i="6" s="1"/>
  <c r="AH509" i="6" a="1"/>
  <c r="AH509" i="6" s="1"/>
  <c r="AG509" i="6" a="1"/>
  <c r="AG509" i="6" s="1"/>
  <c r="AF509" i="6" a="1"/>
  <c r="AF509" i="6" s="1"/>
  <c r="AE509" i="6" a="1"/>
  <c r="AE509" i="6" s="1"/>
  <c r="AD509" i="6" a="1"/>
  <c r="AD509" i="6" s="1"/>
  <c r="AC509" i="6" a="1"/>
  <c r="AC509" i="6" s="1"/>
  <c r="AB509" i="6"/>
  <c r="AB509" i="6" a="1"/>
  <c r="AA509" i="6" a="1"/>
  <c r="AA509" i="6" s="1"/>
  <c r="Z509" i="6" a="1"/>
  <c r="Z509" i="6" s="1"/>
  <c r="Y509" i="6" a="1"/>
  <c r="Y509" i="6" s="1"/>
  <c r="X509" i="6"/>
  <c r="X509" i="6" a="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c r="AB508" i="6" a="1"/>
  <c r="AA508" i="6" a="1"/>
  <c r="AA508" i="6" s="1"/>
  <c r="Z508" i="6" a="1"/>
  <c r="Z508" i="6" s="1"/>
  <c r="Y508" i="6" a="1"/>
  <c r="Y508" i="6" s="1"/>
  <c r="X508" i="6" a="1"/>
  <c r="X508" i="6" s="1"/>
  <c r="W508" i="6" a="1"/>
  <c r="W508" i="6" s="1"/>
  <c r="V508" i="6" a="1"/>
  <c r="V508" i="6" s="1"/>
  <c r="U508" i="6" a="1"/>
  <c r="U508" i="6" s="1"/>
  <c r="T508" i="6"/>
  <c r="T508" i="6" a="1"/>
  <c r="S508" i="6" a="1"/>
  <c r="S508" i="6" s="1"/>
  <c r="R508" i="6" a="1"/>
  <c r="R508" i="6" s="1"/>
  <c r="Q508" i="6" a="1"/>
  <c r="Q508" i="6" s="1"/>
  <c r="P508" i="6" a="1"/>
  <c r="P508" i="6" s="1"/>
  <c r="O508" i="6" a="1"/>
  <c r="O508" i="6" s="1"/>
  <c r="N508" i="6" a="1"/>
  <c r="N508" i="6" s="1"/>
  <c r="M508" i="6" a="1"/>
  <c r="M508" i="6" s="1"/>
  <c r="L508" i="6"/>
  <c r="L508" i="6" a="1"/>
  <c r="K508" i="6" a="1"/>
  <c r="K508" i="6" s="1"/>
  <c r="AI507" i="6" a="1"/>
  <c r="AI507" i="6" s="1"/>
  <c r="AH507" i="6" a="1"/>
  <c r="AH507" i="6" s="1"/>
  <c r="AG507" i="6" a="1"/>
  <c r="AG507" i="6" s="1"/>
  <c r="AF507" i="6"/>
  <c r="AF507" i="6" a="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c r="T507" i="6" a="1"/>
  <c r="S507" i="6" a="1"/>
  <c r="S507" i="6" s="1"/>
  <c r="R507" i="6" a="1"/>
  <c r="R507" i="6" s="1"/>
  <c r="Q507" i="6" a="1"/>
  <c r="Q507" i="6" s="1"/>
  <c r="P507" i="6"/>
  <c r="P507" i="6" a="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c r="AB506" i="6" a="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c r="L506" i="6" a="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c r="X505" i="6" a="1"/>
  <c r="W505" i="6" a="1"/>
  <c r="W505" i="6" s="1"/>
  <c r="V505" i="6" a="1"/>
  <c r="V505" i="6" s="1"/>
  <c r="U505" i="6" a="1"/>
  <c r="U505" i="6" s="1"/>
  <c r="T505" i="6" a="1"/>
  <c r="T505" i="6" s="1"/>
  <c r="S505" i="6" a="1"/>
  <c r="S505" i="6" s="1"/>
  <c r="R505" i="6" a="1"/>
  <c r="R505" i="6" s="1"/>
  <c r="Q505" i="6" a="1"/>
  <c r="Q505" i="6" s="1"/>
  <c r="P505" i="6"/>
  <c r="P505" i="6" a="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c r="X504" i="6" a="1"/>
  <c r="W504" i="6" a="1"/>
  <c r="W504" i="6" s="1"/>
  <c r="V504" i="6" a="1"/>
  <c r="V504" i="6" s="1"/>
  <c r="U504" i="6" a="1"/>
  <c r="U504" i="6" s="1"/>
  <c r="T504" i="6"/>
  <c r="T504" i="6" a="1"/>
  <c r="S504" i="6" a="1"/>
  <c r="S504" i="6" s="1"/>
  <c r="R504" i="6" a="1"/>
  <c r="R504" i="6" s="1"/>
  <c r="Q504" i="6" a="1"/>
  <c r="Q504" i="6" s="1"/>
  <c r="P504" i="6" a="1"/>
  <c r="P504" i="6" s="1"/>
  <c r="O504" i="6" a="1"/>
  <c r="O504" i="6" s="1"/>
  <c r="N504" i="6"/>
  <c r="N504" i="6" a="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c r="AD502" i="6" a="1"/>
  <c r="AC502" i="6" a="1"/>
  <c r="AC502" i="6" s="1"/>
  <c r="AB502" i="6" a="1"/>
  <c r="AB502" i="6" s="1"/>
  <c r="AA502" i="6" a="1"/>
  <c r="AA502" i="6" s="1"/>
  <c r="Z502" i="6" a="1"/>
  <c r="Z502" i="6" s="1"/>
  <c r="Y502" i="6" a="1"/>
  <c r="Y502" i="6" s="1"/>
  <c r="X502" i="6"/>
  <c r="X502" i="6" a="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c r="AF501" i="6" a="1"/>
  <c r="AE501" i="6" a="1"/>
  <c r="AE501" i="6" s="1"/>
  <c r="AD501" i="6" a="1"/>
  <c r="AD501" i="6" s="1"/>
  <c r="AC501" i="6" a="1"/>
  <c r="AC501" i="6" s="1"/>
  <c r="AB501" i="6" a="1"/>
  <c r="AB501" i="6" s="1"/>
  <c r="AA501" i="6" a="1"/>
  <c r="AA501" i="6" s="1"/>
  <c r="Z501" i="6"/>
  <c r="Z501" i="6" a="1"/>
  <c r="Y501" i="6" a="1"/>
  <c r="Y501" i="6" s="1"/>
  <c r="X501" i="6" a="1"/>
  <c r="X501" i="6" s="1"/>
  <c r="W501" i="6" a="1"/>
  <c r="W501" i="6" s="1"/>
  <c r="V501" i="6" a="1"/>
  <c r="V501" i="6" s="1"/>
  <c r="U501" i="6" a="1"/>
  <c r="U501" i="6" s="1"/>
  <c r="T501" i="6"/>
  <c r="T501" i="6" a="1"/>
  <c r="S501" i="6" a="1"/>
  <c r="S501" i="6" s="1"/>
  <c r="R501" i="6" a="1"/>
  <c r="R501" i="6" s="1"/>
  <c r="Q501" i="6" a="1"/>
  <c r="Q501" i="6" s="1"/>
  <c r="P501" i="6"/>
  <c r="P501" i="6" a="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c r="AD500" i="6" a="1"/>
  <c r="AC500" i="6" a="1"/>
  <c r="AC500" i="6" s="1"/>
  <c r="AB500" i="6" a="1"/>
  <c r="AB500" i="6" s="1"/>
  <c r="AA500" i="6" a="1"/>
  <c r="AA500" i="6" s="1"/>
  <c r="Z500" i="6" a="1"/>
  <c r="Z500" i="6" s="1"/>
  <c r="Y500" i="6" a="1"/>
  <c r="Y500" i="6" s="1"/>
  <c r="X500" i="6"/>
  <c r="X500" i="6" a="1"/>
  <c r="W500" i="6" a="1"/>
  <c r="W500" i="6" s="1"/>
  <c r="V500" i="6" a="1"/>
  <c r="V500" i="6" s="1"/>
  <c r="U500" i="6" a="1"/>
  <c r="U500" i="6" s="1"/>
  <c r="T500" i="6"/>
  <c r="T500" i="6" a="1"/>
  <c r="S500" i="6" a="1"/>
  <c r="S500" i="6" s="1"/>
  <c r="R500" i="6" a="1"/>
  <c r="R500" i="6" s="1"/>
  <c r="Q500" i="6" a="1"/>
  <c r="Q500" i="6" s="1"/>
  <c r="P500" i="6" a="1"/>
  <c r="P500" i="6" s="1"/>
  <c r="O500" i="6" a="1"/>
  <c r="O500" i="6" s="1"/>
  <c r="N500" i="6"/>
  <c r="N500" i="6" a="1"/>
  <c r="M500" i="6" a="1"/>
  <c r="M500" i="6" s="1"/>
  <c r="L500" i="6" a="1"/>
  <c r="L500" i="6" s="1"/>
  <c r="K500" i="6" a="1"/>
  <c r="K500" i="6" s="1"/>
  <c r="AI499" i="6" a="1"/>
  <c r="AI499" i="6" s="1"/>
  <c r="AH499" i="6" a="1"/>
  <c r="AH499" i="6" s="1"/>
  <c r="AG499" i="6" a="1"/>
  <c r="AG499" i="6" s="1"/>
  <c r="AF499" i="6"/>
  <c r="AF499" i="6" a="1"/>
  <c r="AE499" i="6" a="1"/>
  <c r="AE499" i="6" s="1"/>
  <c r="AD499" i="6" a="1"/>
  <c r="AD499" i="6" s="1"/>
  <c r="AC499" i="6" a="1"/>
  <c r="AC499" i="6" s="1"/>
  <c r="AB499" i="6" a="1"/>
  <c r="AB499" i="6" s="1"/>
  <c r="AA499" i="6" a="1"/>
  <c r="AA499" i="6" s="1"/>
  <c r="Z499" i="6"/>
  <c r="Z499" i="6" a="1"/>
  <c r="Y499" i="6" a="1"/>
  <c r="Y499" i="6" s="1"/>
  <c r="X499" i="6" a="1"/>
  <c r="X499" i="6" s="1"/>
  <c r="W499" i="6" a="1"/>
  <c r="W499" i="6" s="1"/>
  <c r="V499" i="6" a="1"/>
  <c r="V499" i="6" s="1"/>
  <c r="U499" i="6" a="1"/>
  <c r="U499" i="6" s="1"/>
  <c r="T499" i="6"/>
  <c r="T499" i="6" a="1"/>
  <c r="S499" i="6" a="1"/>
  <c r="S499" i="6" s="1"/>
  <c r="R499" i="6" a="1"/>
  <c r="R499" i="6" s="1"/>
  <c r="Q499" i="6" a="1"/>
  <c r="Q499" i="6" s="1"/>
  <c r="P499" i="6" a="1"/>
  <c r="P499" i="6" s="1"/>
  <c r="O499" i="6" a="1"/>
  <c r="O499" i="6" s="1"/>
  <c r="N499" i="6" a="1"/>
  <c r="N499" i="6" s="1"/>
  <c r="M499" i="6" a="1"/>
  <c r="M499" i="6" s="1"/>
  <c r="L499" i="6"/>
  <c r="L499" i="6" a="1"/>
  <c r="K499" i="6" a="1"/>
  <c r="K499" i="6" s="1"/>
  <c r="AI498" i="6" a="1"/>
  <c r="AI498" i="6" s="1"/>
  <c r="AH498" i="6" a="1"/>
  <c r="AH498" i="6" s="1"/>
  <c r="AG498" i="6" a="1"/>
  <c r="AG498" i="6" s="1"/>
  <c r="AF498" i="6"/>
  <c r="AF498" i="6" a="1"/>
  <c r="AE498" i="6" a="1"/>
  <c r="AE498" i="6" s="1"/>
  <c r="AD498" i="6" a="1"/>
  <c r="AD498" i="6" s="1"/>
  <c r="AC498" i="6" a="1"/>
  <c r="AC498" i="6" s="1"/>
  <c r="AB498" i="6" a="1"/>
  <c r="AB498" i="6" s="1"/>
  <c r="AA498" i="6" a="1"/>
  <c r="AA498" i="6" s="1"/>
  <c r="Z498" i="6" a="1"/>
  <c r="Z498" i="6" s="1"/>
  <c r="Y498" i="6" a="1"/>
  <c r="Y498" i="6" s="1"/>
  <c r="X498" i="6"/>
  <c r="X498" i="6" a="1"/>
  <c r="W498" i="6" a="1"/>
  <c r="W498" i="6" s="1"/>
  <c r="V498" i="6" a="1"/>
  <c r="V498" i="6" s="1"/>
  <c r="U498" i="6" a="1"/>
  <c r="U498" i="6" s="1"/>
  <c r="T498" i="6" a="1"/>
  <c r="T498" i="6" s="1"/>
  <c r="S498" i="6" a="1"/>
  <c r="S498" i="6" s="1"/>
  <c r="R498" i="6" a="1"/>
  <c r="R498" i="6" s="1"/>
  <c r="Q498" i="6" a="1"/>
  <c r="Q498" i="6" s="1"/>
  <c r="P498" i="6"/>
  <c r="P498" i="6" a="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c r="AB497" i="6" a="1"/>
  <c r="AA497" i="6" a="1"/>
  <c r="AA497" i="6" s="1"/>
  <c r="Z497" i="6" a="1"/>
  <c r="Z497" i="6" s="1"/>
  <c r="Y497" i="6" a="1"/>
  <c r="Y497" i="6" s="1"/>
  <c r="X497" i="6" a="1"/>
  <c r="X497" i="6" s="1"/>
  <c r="W497" i="6" a="1"/>
  <c r="W497" i="6" s="1"/>
  <c r="V497" i="6" a="1"/>
  <c r="V497" i="6" s="1"/>
  <c r="U497" i="6" a="1"/>
  <c r="U497" i="6" s="1"/>
  <c r="T497" i="6"/>
  <c r="T497" i="6" a="1"/>
  <c r="S497" i="6" a="1"/>
  <c r="S497" i="6" s="1"/>
  <c r="R497" i="6" a="1"/>
  <c r="R497" i="6" s="1"/>
  <c r="Q497" i="6" a="1"/>
  <c r="Q497" i="6" s="1"/>
  <c r="P497" i="6" a="1"/>
  <c r="P497" i="6" s="1"/>
  <c r="O497" i="6" a="1"/>
  <c r="O497" i="6" s="1"/>
  <c r="N497" i="6" a="1"/>
  <c r="N497" i="6" s="1"/>
  <c r="M497" i="6" a="1"/>
  <c r="M497" i="6" s="1"/>
  <c r="L497" i="6"/>
  <c r="L497" i="6" a="1"/>
  <c r="K497" i="6" a="1"/>
  <c r="K497" i="6" s="1"/>
  <c r="AI496" i="6" a="1"/>
  <c r="AI496" i="6" s="1"/>
  <c r="AH496" i="6" a="1"/>
  <c r="AH496" i="6" s="1"/>
  <c r="AG496" i="6" a="1"/>
  <c r="AG496" i="6" s="1"/>
  <c r="AF496" i="6"/>
  <c r="AF496" i="6" a="1"/>
  <c r="AE496" i="6" a="1"/>
  <c r="AE496" i="6" s="1"/>
  <c r="AD496" i="6" a="1"/>
  <c r="AD496" i="6" s="1"/>
  <c r="AC496" i="6" a="1"/>
  <c r="AC496" i="6" s="1"/>
  <c r="AB496" i="6" a="1"/>
  <c r="AB496" i="6" s="1"/>
  <c r="AA496" i="6" a="1"/>
  <c r="AA496" i="6" s="1"/>
  <c r="Z496" i="6" a="1"/>
  <c r="Z496" i="6" s="1"/>
  <c r="Y496" i="6" a="1"/>
  <c r="Y496" i="6" s="1"/>
  <c r="X496" i="6"/>
  <c r="X496" i="6" a="1"/>
  <c r="W496" i="6" a="1"/>
  <c r="W496" i="6" s="1"/>
  <c r="V496" i="6" a="1"/>
  <c r="V496" i="6" s="1"/>
  <c r="U496" i="6" a="1"/>
  <c r="U496" i="6" s="1"/>
  <c r="T496" i="6" a="1"/>
  <c r="T496" i="6" s="1"/>
  <c r="S496" i="6" a="1"/>
  <c r="S496" i="6" s="1"/>
  <c r="R496" i="6" a="1"/>
  <c r="R496" i="6" s="1"/>
  <c r="Q496" i="6" a="1"/>
  <c r="Q496" i="6" s="1"/>
  <c r="P496" i="6"/>
  <c r="P496" i="6" a="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c r="AB495" i="6" a="1"/>
  <c r="AA495" i="6" a="1"/>
  <c r="AA495" i="6" s="1"/>
  <c r="Z495" i="6" a="1"/>
  <c r="Z495" i="6" s="1"/>
  <c r="Y495" i="6" a="1"/>
  <c r="Y495" i="6" s="1"/>
  <c r="X495" i="6" a="1"/>
  <c r="X495" i="6" s="1"/>
  <c r="W495" i="6" a="1"/>
  <c r="W495" i="6" s="1"/>
  <c r="V495" i="6" a="1"/>
  <c r="V495" i="6" s="1"/>
  <c r="U495" i="6" a="1"/>
  <c r="U495" i="6" s="1"/>
  <c r="T495" i="6"/>
  <c r="T495" i="6" a="1"/>
  <c r="S495" i="6" a="1"/>
  <c r="S495" i="6" s="1"/>
  <c r="R495" i="6" a="1"/>
  <c r="R495" i="6" s="1"/>
  <c r="Q495" i="6" a="1"/>
  <c r="Q495" i="6" s="1"/>
  <c r="P495" i="6" a="1"/>
  <c r="P495" i="6" s="1"/>
  <c r="O495" i="6" a="1"/>
  <c r="O495" i="6" s="1"/>
  <c r="N495" i="6" a="1"/>
  <c r="N495" i="6" s="1"/>
  <c r="M495" i="6" a="1"/>
  <c r="M495" i="6" s="1"/>
  <c r="L495" i="6"/>
  <c r="L495" i="6" a="1"/>
  <c r="K495" i="6" a="1"/>
  <c r="K495" i="6" s="1"/>
  <c r="AI494" i="6" a="1"/>
  <c r="AI494" i="6" s="1"/>
  <c r="AH494" i="6" a="1"/>
  <c r="AH494" i="6" s="1"/>
  <c r="AG494" i="6" a="1"/>
  <c r="AG494" i="6" s="1"/>
  <c r="AF494" i="6"/>
  <c r="AF494" i="6" a="1"/>
  <c r="AE494" i="6" a="1"/>
  <c r="AE494" i="6" s="1"/>
  <c r="AD494" i="6" a="1"/>
  <c r="AD494" i="6" s="1"/>
  <c r="AC494" i="6" a="1"/>
  <c r="AC494" i="6" s="1"/>
  <c r="AB494" i="6" a="1"/>
  <c r="AB494" i="6" s="1"/>
  <c r="AA494" i="6" a="1"/>
  <c r="AA494" i="6" s="1"/>
  <c r="Z494" i="6" a="1"/>
  <c r="Z494" i="6" s="1"/>
  <c r="Y494" i="6" a="1"/>
  <c r="Y494" i="6" s="1"/>
  <c r="X494" i="6"/>
  <c r="X494" i="6" a="1"/>
  <c r="W494" i="6" a="1"/>
  <c r="W494" i="6" s="1"/>
  <c r="V494" i="6" a="1"/>
  <c r="V494" i="6" s="1"/>
  <c r="U494" i="6" a="1"/>
  <c r="U494" i="6" s="1"/>
  <c r="T494" i="6" a="1"/>
  <c r="T494" i="6" s="1"/>
  <c r="S494" i="6" a="1"/>
  <c r="S494" i="6" s="1"/>
  <c r="R494" i="6" a="1"/>
  <c r="R494" i="6" s="1"/>
  <c r="Q494" i="6" a="1"/>
  <c r="Q494" i="6" s="1"/>
  <c r="P494" i="6"/>
  <c r="P494" i="6" a="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c r="AB493" i="6" a="1"/>
  <c r="AA493" i="6" a="1"/>
  <c r="AA493" i="6" s="1"/>
  <c r="Z493" i="6" a="1"/>
  <c r="Z493" i="6" s="1"/>
  <c r="Y493" i="6" a="1"/>
  <c r="Y493" i="6" s="1"/>
  <c r="X493" i="6" a="1"/>
  <c r="X493" i="6" s="1"/>
  <c r="W493" i="6" a="1"/>
  <c r="W493" i="6" s="1"/>
  <c r="V493" i="6" a="1"/>
  <c r="V493" i="6" s="1"/>
  <c r="U493" i="6" a="1"/>
  <c r="U493" i="6" s="1"/>
  <c r="T493" i="6"/>
  <c r="T493" i="6" a="1"/>
  <c r="S493" i="6" a="1"/>
  <c r="S493" i="6" s="1"/>
  <c r="R493" i="6" a="1"/>
  <c r="R493" i="6" s="1"/>
  <c r="Q493" i="6" a="1"/>
  <c r="Q493" i="6" s="1"/>
  <c r="P493" i="6" a="1"/>
  <c r="P493" i="6" s="1"/>
  <c r="O493" i="6" a="1"/>
  <c r="O493" i="6" s="1"/>
  <c r="N493" i="6" a="1"/>
  <c r="N493" i="6" s="1"/>
  <c r="M493" i="6" a="1"/>
  <c r="M493" i="6" s="1"/>
  <c r="L493" i="6"/>
  <c r="L493" i="6" a="1"/>
  <c r="K493" i="6" a="1"/>
  <c r="K493" i="6" s="1"/>
  <c r="AI492" i="6" a="1"/>
  <c r="AI492" i="6" s="1"/>
  <c r="AH492" i="6" a="1"/>
  <c r="AH492" i="6" s="1"/>
  <c r="AG492" i="6" a="1"/>
  <c r="AG492" i="6" s="1"/>
  <c r="AF492" i="6"/>
  <c r="AF492" i="6" a="1"/>
  <c r="AE492" i="6" a="1"/>
  <c r="AE492" i="6" s="1"/>
  <c r="AD492" i="6" a="1"/>
  <c r="AD492" i="6" s="1"/>
  <c r="AC492" i="6" a="1"/>
  <c r="AC492" i="6" s="1"/>
  <c r="AB492" i="6" a="1"/>
  <c r="AB492" i="6" s="1"/>
  <c r="AA492" i="6" a="1"/>
  <c r="AA492" i="6" s="1"/>
  <c r="Z492" i="6" a="1"/>
  <c r="Z492" i="6" s="1"/>
  <c r="Y492" i="6" a="1"/>
  <c r="Y492" i="6" s="1"/>
  <c r="X492" i="6"/>
  <c r="X492" i="6" a="1"/>
  <c r="W492" i="6" a="1"/>
  <c r="W492" i="6" s="1"/>
  <c r="V492" i="6" a="1"/>
  <c r="V492" i="6" s="1"/>
  <c r="U492" i="6" a="1"/>
  <c r="U492" i="6" s="1"/>
  <c r="T492" i="6" a="1"/>
  <c r="T492" i="6" s="1"/>
  <c r="S492" i="6" a="1"/>
  <c r="S492" i="6" s="1"/>
  <c r="R492" i="6" a="1"/>
  <c r="R492" i="6" s="1"/>
  <c r="Q492" i="6" a="1"/>
  <c r="Q492" i="6" s="1"/>
  <c r="P492" i="6"/>
  <c r="P492" i="6" a="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c r="AB491" i="6" a="1"/>
  <c r="AA491" i="6" a="1"/>
  <c r="AA491" i="6" s="1"/>
  <c r="Z491" i="6" a="1"/>
  <c r="Z491" i="6" s="1"/>
  <c r="Y491" i="6" a="1"/>
  <c r="Y491" i="6" s="1"/>
  <c r="X491" i="6" a="1"/>
  <c r="X491" i="6" s="1"/>
  <c r="W491" i="6" a="1"/>
  <c r="W491" i="6" s="1"/>
  <c r="V491" i="6" a="1"/>
  <c r="V491" i="6" s="1"/>
  <c r="U491" i="6" a="1"/>
  <c r="U491" i="6" s="1"/>
  <c r="T491" i="6"/>
  <c r="T491" i="6" a="1"/>
  <c r="S491" i="6" a="1"/>
  <c r="S491" i="6" s="1"/>
  <c r="R491" i="6" a="1"/>
  <c r="R491" i="6" s="1"/>
  <c r="Q491" i="6" a="1"/>
  <c r="Q491" i="6" s="1"/>
  <c r="P491" i="6" a="1"/>
  <c r="P491" i="6" s="1"/>
  <c r="O491" i="6" a="1"/>
  <c r="O491" i="6" s="1"/>
  <c r="N491" i="6" a="1"/>
  <c r="N491" i="6" s="1"/>
  <c r="M491" i="6" a="1"/>
  <c r="M491" i="6" s="1"/>
  <c r="L491" i="6"/>
  <c r="L491" i="6" a="1"/>
  <c r="K491" i="6" a="1"/>
  <c r="K491" i="6" s="1"/>
  <c r="AI490" i="6" a="1"/>
  <c r="AI490" i="6" s="1"/>
  <c r="AH490" i="6" a="1"/>
  <c r="AH490" i="6" s="1"/>
  <c r="AG490" i="6" a="1"/>
  <c r="AG490" i="6" s="1"/>
  <c r="AF490" i="6"/>
  <c r="AF490" i="6" a="1"/>
  <c r="AE490" i="6" a="1"/>
  <c r="AE490" i="6" s="1"/>
  <c r="AD490" i="6" a="1"/>
  <c r="AD490" i="6" s="1"/>
  <c r="AC490" i="6" a="1"/>
  <c r="AC490" i="6" s="1"/>
  <c r="AB490" i="6" a="1"/>
  <c r="AB490" i="6" s="1"/>
  <c r="AA490" i="6" a="1"/>
  <c r="AA490" i="6" s="1"/>
  <c r="Z490" i="6" a="1"/>
  <c r="Z490" i="6" s="1"/>
  <c r="Y490" i="6" a="1"/>
  <c r="Y490" i="6" s="1"/>
  <c r="X490" i="6"/>
  <c r="X490" i="6" a="1"/>
  <c r="W490" i="6" a="1"/>
  <c r="W490" i="6" s="1"/>
  <c r="V490" i="6" a="1"/>
  <c r="V490" i="6" s="1"/>
  <c r="U490" i="6" a="1"/>
  <c r="U490" i="6" s="1"/>
  <c r="T490" i="6" a="1"/>
  <c r="T490" i="6" s="1"/>
  <c r="S490" i="6" a="1"/>
  <c r="S490" i="6" s="1"/>
  <c r="R490" i="6" a="1"/>
  <c r="R490" i="6" s="1"/>
  <c r="Q490" i="6" a="1"/>
  <c r="Q490" i="6" s="1"/>
  <c r="P490" i="6"/>
  <c r="P490" i="6" a="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c r="AB489" i="6" a="1"/>
  <c r="AA489" i="6" a="1"/>
  <c r="AA489" i="6" s="1"/>
  <c r="Z489" i="6" a="1"/>
  <c r="Z489" i="6" s="1"/>
  <c r="Y489" i="6" a="1"/>
  <c r="Y489" i="6" s="1"/>
  <c r="X489" i="6" a="1"/>
  <c r="X489" i="6" s="1"/>
  <c r="W489" i="6" a="1"/>
  <c r="W489" i="6" s="1"/>
  <c r="V489" i="6" a="1"/>
  <c r="V489" i="6" s="1"/>
  <c r="U489" i="6" a="1"/>
  <c r="U489" i="6" s="1"/>
  <c r="T489" i="6"/>
  <c r="T489" i="6" a="1"/>
  <c r="S489" i="6" a="1"/>
  <c r="S489" i="6" s="1"/>
  <c r="R489" i="6" a="1"/>
  <c r="R489" i="6" s="1"/>
  <c r="Q489" i="6" a="1"/>
  <c r="Q489" i="6" s="1"/>
  <c r="P489" i="6" a="1"/>
  <c r="P489" i="6" s="1"/>
  <c r="O489" i="6" a="1"/>
  <c r="O489" i="6" s="1"/>
  <c r="N489" i="6" a="1"/>
  <c r="N489" i="6" s="1"/>
  <c r="M489" i="6" a="1"/>
  <c r="M489" i="6" s="1"/>
  <c r="L489" i="6"/>
  <c r="L489" i="6" a="1"/>
  <c r="K489" i="6" a="1"/>
  <c r="K489" i="6" s="1"/>
  <c r="AI488" i="6" a="1"/>
  <c r="AI488" i="6" s="1"/>
  <c r="AH488" i="6" a="1"/>
  <c r="AH488" i="6" s="1"/>
  <c r="AG488" i="6" a="1"/>
  <c r="AG488" i="6" s="1"/>
  <c r="AF488" i="6"/>
  <c r="AF488" i="6" a="1"/>
  <c r="AE488" i="6" a="1"/>
  <c r="AE488" i="6" s="1"/>
  <c r="AD488" i="6" a="1"/>
  <c r="AD488" i="6" s="1"/>
  <c r="AC488" i="6" a="1"/>
  <c r="AC488" i="6" s="1"/>
  <c r="AB488" i="6" a="1"/>
  <c r="AB488" i="6" s="1"/>
  <c r="AA488" i="6" a="1"/>
  <c r="AA488" i="6" s="1"/>
  <c r="Z488" i="6" a="1"/>
  <c r="Z488" i="6" s="1"/>
  <c r="Y488" i="6" a="1"/>
  <c r="Y488" i="6" s="1"/>
  <c r="X488" i="6"/>
  <c r="X488" i="6" a="1"/>
  <c r="W488" i="6" a="1"/>
  <c r="W488" i="6" s="1"/>
  <c r="V488" i="6" a="1"/>
  <c r="V488" i="6" s="1"/>
  <c r="U488" i="6" a="1"/>
  <c r="U488" i="6" s="1"/>
  <c r="T488" i="6" a="1"/>
  <c r="T488" i="6" s="1"/>
  <c r="S488" i="6" a="1"/>
  <c r="S488" i="6" s="1"/>
  <c r="R488" i="6" a="1"/>
  <c r="R488" i="6" s="1"/>
  <c r="Q488" i="6" a="1"/>
  <c r="Q488" i="6" s="1"/>
  <c r="P488" i="6"/>
  <c r="P488" i="6" a="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c r="AB487" i="6" a="1"/>
  <c r="AA487" i="6" a="1"/>
  <c r="AA487" i="6" s="1"/>
  <c r="Z487" i="6" a="1"/>
  <c r="Z487" i="6" s="1"/>
  <c r="Y487" i="6" a="1"/>
  <c r="Y487" i="6" s="1"/>
  <c r="X487" i="6" a="1"/>
  <c r="X487" i="6" s="1"/>
  <c r="W487" i="6" a="1"/>
  <c r="W487" i="6" s="1"/>
  <c r="V487" i="6" a="1"/>
  <c r="V487" i="6" s="1"/>
  <c r="U487" i="6" a="1"/>
  <c r="U487" i="6" s="1"/>
  <c r="T487" i="6"/>
  <c r="T487" i="6" a="1"/>
  <c r="S487" i="6" a="1"/>
  <c r="S487" i="6" s="1"/>
  <c r="R487" i="6" a="1"/>
  <c r="R487" i="6" s="1"/>
  <c r="Q487" i="6" a="1"/>
  <c r="Q487" i="6" s="1"/>
  <c r="P487" i="6" a="1"/>
  <c r="P487" i="6" s="1"/>
  <c r="O487" i="6" a="1"/>
  <c r="O487" i="6" s="1"/>
  <c r="N487" i="6" a="1"/>
  <c r="N487" i="6" s="1"/>
  <c r="M487" i="6" a="1"/>
  <c r="M487" i="6" s="1"/>
  <c r="L487" i="6"/>
  <c r="L487" i="6" a="1"/>
  <c r="K487" i="6" a="1"/>
  <c r="K487" i="6" s="1"/>
  <c r="AI486" i="6" a="1"/>
  <c r="AI486" i="6" s="1"/>
  <c r="AH486" i="6" a="1"/>
  <c r="AH486" i="6" s="1"/>
  <c r="AG486" i="6" a="1"/>
  <c r="AG486" i="6" s="1"/>
  <c r="AF486" i="6"/>
  <c r="AF486" i="6" a="1"/>
  <c r="AE486" i="6" a="1"/>
  <c r="AE486" i="6" s="1"/>
  <c r="AD486" i="6" a="1"/>
  <c r="AD486" i="6" s="1"/>
  <c r="AC486" i="6" a="1"/>
  <c r="AC486" i="6" s="1"/>
  <c r="AB486" i="6" a="1"/>
  <c r="AB486" i="6" s="1"/>
  <c r="AA486" i="6" a="1"/>
  <c r="AA486" i="6" s="1"/>
  <c r="Z486" i="6" a="1"/>
  <c r="Z486" i="6" s="1"/>
  <c r="Y486" i="6" a="1"/>
  <c r="Y486" i="6" s="1"/>
  <c r="X486" i="6"/>
  <c r="X486" i="6" a="1"/>
  <c r="W486" i="6" a="1"/>
  <c r="W486" i="6" s="1"/>
  <c r="V486" i="6" a="1"/>
  <c r="V486" i="6" s="1"/>
  <c r="U486" i="6" a="1"/>
  <c r="U486" i="6" s="1"/>
  <c r="T486" i="6" a="1"/>
  <c r="T486" i="6" s="1"/>
  <c r="S486" i="6" a="1"/>
  <c r="S486" i="6" s="1"/>
  <c r="R486" i="6" a="1"/>
  <c r="R486" i="6" s="1"/>
  <c r="Q486" i="6" a="1"/>
  <c r="Q486" i="6" s="1"/>
  <c r="P486" i="6"/>
  <c r="P486" i="6" a="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c r="AB485" i="6" a="1"/>
  <c r="AA485" i="6" a="1"/>
  <c r="AA485" i="6" s="1"/>
  <c r="Z485" i="6" a="1"/>
  <c r="Z485" i="6" s="1"/>
  <c r="Y485" i="6" a="1"/>
  <c r="Y485" i="6" s="1"/>
  <c r="X485" i="6" a="1"/>
  <c r="X485" i="6" s="1"/>
  <c r="W485" i="6" a="1"/>
  <c r="W485" i="6" s="1"/>
  <c r="V485" i="6" a="1"/>
  <c r="V485" i="6" s="1"/>
  <c r="U485" i="6" a="1"/>
  <c r="U485" i="6" s="1"/>
  <c r="T485" i="6"/>
  <c r="T485" i="6" a="1"/>
  <c r="S485" i="6" a="1"/>
  <c r="S485" i="6" s="1"/>
  <c r="R485" i="6" a="1"/>
  <c r="R485" i="6" s="1"/>
  <c r="Q485" i="6" a="1"/>
  <c r="Q485" i="6" s="1"/>
  <c r="P485" i="6" a="1"/>
  <c r="P485" i="6" s="1"/>
  <c r="O485" i="6" a="1"/>
  <c r="O485" i="6" s="1"/>
  <c r="N485" i="6" a="1"/>
  <c r="N485" i="6" s="1"/>
  <c r="M485" i="6" a="1"/>
  <c r="M485" i="6" s="1"/>
  <c r="L485" i="6"/>
  <c r="L485" i="6" a="1"/>
  <c r="K485" i="6" a="1"/>
  <c r="K485" i="6" s="1"/>
  <c r="AI484" i="6" a="1"/>
  <c r="AI484" i="6" s="1"/>
  <c r="AH484" i="6" a="1"/>
  <c r="AH484" i="6" s="1"/>
  <c r="AG484" i="6" a="1"/>
  <c r="AG484" i="6" s="1"/>
  <c r="AF484" i="6"/>
  <c r="AF484" i="6" a="1"/>
  <c r="AE484" i="6" a="1"/>
  <c r="AE484" i="6" s="1"/>
  <c r="AD484" i="6" a="1"/>
  <c r="AD484" i="6" s="1"/>
  <c r="AC484" i="6" a="1"/>
  <c r="AC484" i="6" s="1"/>
  <c r="AB484" i="6" a="1"/>
  <c r="AB484" i="6" s="1"/>
  <c r="AA484" i="6" a="1"/>
  <c r="AA484" i="6" s="1"/>
  <c r="Z484" i="6" a="1"/>
  <c r="Z484" i="6" s="1"/>
  <c r="Y484" i="6" a="1"/>
  <c r="Y484" i="6" s="1"/>
  <c r="X484" i="6"/>
  <c r="X484" i="6" a="1"/>
  <c r="W484" i="6" a="1"/>
  <c r="W484" i="6" s="1"/>
  <c r="V484" i="6" a="1"/>
  <c r="V484" i="6" s="1"/>
  <c r="U484" i="6" a="1"/>
  <c r="U484" i="6" s="1"/>
  <c r="T484" i="6" a="1"/>
  <c r="T484" i="6" s="1"/>
  <c r="S484" i="6" a="1"/>
  <c r="S484" i="6" s="1"/>
  <c r="R484" i="6" a="1"/>
  <c r="R484" i="6" s="1"/>
  <c r="Q484" i="6" a="1"/>
  <c r="Q484" i="6" s="1"/>
  <c r="P484" i="6"/>
  <c r="P484" i="6" a="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c r="AB483" i="6" a="1"/>
  <c r="AA483" i="6" a="1"/>
  <c r="AA483" i="6" s="1"/>
  <c r="Z483" i="6" a="1"/>
  <c r="Z483" i="6" s="1"/>
  <c r="Y483" i="6" a="1"/>
  <c r="Y483" i="6" s="1"/>
  <c r="X483" i="6" a="1"/>
  <c r="X483" i="6" s="1"/>
  <c r="W483" i="6" a="1"/>
  <c r="W483" i="6" s="1"/>
  <c r="V483" i="6" a="1"/>
  <c r="V483" i="6" s="1"/>
  <c r="U483" i="6" a="1"/>
  <c r="U483" i="6" s="1"/>
  <c r="T483" i="6"/>
  <c r="T483" i="6" a="1"/>
  <c r="S483" i="6" a="1"/>
  <c r="S483" i="6" s="1"/>
  <c r="R483" i="6" a="1"/>
  <c r="R483" i="6" s="1"/>
  <c r="Q483" i="6" a="1"/>
  <c r="Q483" i="6" s="1"/>
  <c r="P483" i="6" a="1"/>
  <c r="P483" i="6" s="1"/>
  <c r="O483" i="6" a="1"/>
  <c r="O483" i="6" s="1"/>
  <c r="N483" i="6" a="1"/>
  <c r="N483" i="6" s="1"/>
  <c r="M483" i="6" a="1"/>
  <c r="M483" i="6" s="1"/>
  <c r="L483" i="6"/>
  <c r="L483" i="6" a="1"/>
  <c r="K483" i="6" a="1"/>
  <c r="K483" i="6" s="1"/>
  <c r="AI482" i="6" a="1"/>
  <c r="AI482" i="6" s="1"/>
  <c r="AH482" i="6" a="1"/>
  <c r="AH482" i="6" s="1"/>
  <c r="AG482" i="6" a="1"/>
  <c r="AG482" i="6" s="1"/>
  <c r="AF482" i="6"/>
  <c r="AF482" i="6" a="1"/>
  <c r="AE482" i="6" a="1"/>
  <c r="AE482" i="6" s="1"/>
  <c r="AD482" i="6" a="1"/>
  <c r="AD482" i="6" s="1"/>
  <c r="AC482" i="6" a="1"/>
  <c r="AC482" i="6" s="1"/>
  <c r="AB482" i="6" a="1"/>
  <c r="AB482" i="6" s="1"/>
  <c r="AA482" i="6" a="1"/>
  <c r="AA482" i="6" s="1"/>
  <c r="Z482" i="6" a="1"/>
  <c r="Z482" i="6" s="1"/>
  <c r="Y482" i="6" a="1"/>
  <c r="Y482" i="6" s="1"/>
  <c r="X482" i="6"/>
  <c r="X482" i="6" a="1"/>
  <c r="W482" i="6" a="1"/>
  <c r="W482" i="6" s="1"/>
  <c r="V482" i="6" a="1"/>
  <c r="V482" i="6" s="1"/>
  <c r="U482" i="6" a="1"/>
  <c r="U482" i="6" s="1"/>
  <c r="T482" i="6" a="1"/>
  <c r="T482" i="6" s="1"/>
  <c r="S482" i="6" a="1"/>
  <c r="S482" i="6" s="1"/>
  <c r="R482" i="6" a="1"/>
  <c r="R482" i="6" s="1"/>
  <c r="Q482" i="6" a="1"/>
  <c r="Q482" i="6" s="1"/>
  <c r="P482" i="6"/>
  <c r="P482" i="6" a="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c r="AB481" i="6" a="1"/>
  <c r="AA481" i="6" a="1"/>
  <c r="AA481" i="6" s="1"/>
  <c r="Z481" i="6" a="1"/>
  <c r="Z481" i="6" s="1"/>
  <c r="Y481" i="6" a="1"/>
  <c r="Y481" i="6" s="1"/>
  <c r="X481" i="6" a="1"/>
  <c r="X481" i="6" s="1"/>
  <c r="W481" i="6" a="1"/>
  <c r="W481" i="6" s="1"/>
  <c r="V481" i="6" a="1"/>
  <c r="V481" i="6" s="1"/>
  <c r="U481" i="6" a="1"/>
  <c r="U481" i="6" s="1"/>
  <c r="T481" i="6"/>
  <c r="T481" i="6" a="1"/>
  <c r="S481" i="6" a="1"/>
  <c r="S481" i="6" s="1"/>
  <c r="R481" i="6" a="1"/>
  <c r="R481" i="6" s="1"/>
  <c r="Q481" i="6" a="1"/>
  <c r="Q481" i="6" s="1"/>
  <c r="P481" i="6" a="1"/>
  <c r="P481" i="6" s="1"/>
  <c r="O481" i="6" a="1"/>
  <c r="O481" i="6" s="1"/>
  <c r="N481" i="6" a="1"/>
  <c r="N481" i="6" s="1"/>
  <c r="M481" i="6" a="1"/>
  <c r="M481" i="6" s="1"/>
  <c r="L481" i="6"/>
  <c r="L481" i="6" a="1"/>
  <c r="K481" i="6" a="1"/>
  <c r="K481" i="6" s="1"/>
  <c r="AI480" i="6" a="1"/>
  <c r="AI480" i="6" s="1"/>
  <c r="AH480" i="6" a="1"/>
  <c r="AH480" i="6" s="1"/>
  <c r="AG480" i="6" a="1"/>
  <c r="AG480" i="6" s="1"/>
  <c r="AF480" i="6"/>
  <c r="AF480" i="6" a="1"/>
  <c r="AE480" i="6" a="1"/>
  <c r="AE480" i="6" s="1"/>
  <c r="AD480" i="6" a="1"/>
  <c r="AD480" i="6" s="1"/>
  <c r="AC480" i="6" a="1"/>
  <c r="AC480" i="6" s="1"/>
  <c r="AB480" i="6" a="1"/>
  <c r="AB480" i="6" s="1"/>
  <c r="AA480" i="6" a="1"/>
  <c r="AA480" i="6" s="1"/>
  <c r="Z480" i="6" a="1"/>
  <c r="Z480" i="6" s="1"/>
  <c r="Y480" i="6" a="1"/>
  <c r="Y480" i="6" s="1"/>
  <c r="X480" i="6"/>
  <c r="X480" i="6" a="1"/>
  <c r="W480" i="6" a="1"/>
  <c r="W480" i="6" s="1"/>
  <c r="V480" i="6" a="1"/>
  <c r="V480" i="6" s="1"/>
  <c r="U480" i="6" a="1"/>
  <c r="U480" i="6" s="1"/>
  <c r="T480" i="6" a="1"/>
  <c r="T480" i="6" s="1"/>
  <c r="S480" i="6" a="1"/>
  <c r="S480" i="6" s="1"/>
  <c r="R480" i="6" a="1"/>
  <c r="R480" i="6" s="1"/>
  <c r="Q480" i="6" a="1"/>
  <c r="Q480" i="6" s="1"/>
  <c r="P480" i="6"/>
  <c r="P480" i="6" a="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c r="AB479" i="6" a="1"/>
  <c r="AA479" i="6" a="1"/>
  <c r="AA479" i="6" s="1"/>
  <c r="Z479" i="6" a="1"/>
  <c r="Z479" i="6" s="1"/>
  <c r="Y479" i="6" a="1"/>
  <c r="Y479" i="6" s="1"/>
  <c r="X479" i="6" a="1"/>
  <c r="X479" i="6" s="1"/>
  <c r="W479" i="6" a="1"/>
  <c r="W479" i="6" s="1"/>
  <c r="V479" i="6" a="1"/>
  <c r="V479" i="6" s="1"/>
  <c r="U479" i="6" a="1"/>
  <c r="U479" i="6" s="1"/>
  <c r="T479" i="6"/>
  <c r="T479" i="6" a="1"/>
  <c r="S479" i="6" a="1"/>
  <c r="S479" i="6" s="1"/>
  <c r="R479" i="6" a="1"/>
  <c r="R479" i="6" s="1"/>
  <c r="Q479" i="6" a="1"/>
  <c r="Q479" i="6" s="1"/>
  <c r="P479" i="6" a="1"/>
  <c r="P479" i="6" s="1"/>
  <c r="O479" i="6" a="1"/>
  <c r="O479" i="6" s="1"/>
  <c r="N479" i="6" a="1"/>
  <c r="N479" i="6" s="1"/>
  <c r="M479" i="6" a="1"/>
  <c r="M479" i="6" s="1"/>
  <c r="L479" i="6"/>
  <c r="L479" i="6" a="1"/>
  <c r="K479" i="6" a="1"/>
  <c r="K479" i="6" s="1"/>
  <c r="AI478" i="6" a="1"/>
  <c r="AI478" i="6" s="1"/>
  <c r="AH478" i="6" a="1"/>
  <c r="AH478" i="6" s="1"/>
  <c r="AG478" i="6" a="1"/>
  <c r="AG478" i="6" s="1"/>
  <c r="AF478" i="6"/>
  <c r="AF478" i="6" a="1"/>
  <c r="AE478" i="6" a="1"/>
  <c r="AE478" i="6" s="1"/>
  <c r="AD478" i="6" a="1"/>
  <c r="AD478" i="6" s="1"/>
  <c r="AC478" i="6" a="1"/>
  <c r="AC478" i="6" s="1"/>
  <c r="AB478" i="6" a="1"/>
  <c r="AB478" i="6" s="1"/>
  <c r="AA478" i="6" a="1"/>
  <c r="AA478" i="6" s="1"/>
  <c r="Z478" i="6" a="1"/>
  <c r="Z478" i="6" s="1"/>
  <c r="Y478" i="6" a="1"/>
  <c r="Y478" i="6" s="1"/>
  <c r="X478" i="6"/>
  <c r="X478" i="6" a="1"/>
  <c r="W478" i="6" a="1"/>
  <c r="W478" i="6" s="1"/>
  <c r="V478" i="6" a="1"/>
  <c r="V478" i="6" s="1"/>
  <c r="U478" i="6" a="1"/>
  <c r="U478" i="6" s="1"/>
  <c r="T478" i="6" a="1"/>
  <c r="T478" i="6" s="1"/>
  <c r="S478" i="6" a="1"/>
  <c r="S478" i="6" s="1"/>
  <c r="R478" i="6" a="1"/>
  <c r="R478" i="6" s="1"/>
  <c r="Q478" i="6" a="1"/>
  <c r="Q478" i="6" s="1"/>
  <c r="P478" i="6"/>
  <c r="P478" i="6" a="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c r="AB477" i="6" a="1"/>
  <c r="AA477" i="6" a="1"/>
  <c r="AA477" i="6" s="1"/>
  <c r="Z477" i="6" a="1"/>
  <c r="Z477" i="6" s="1"/>
  <c r="Y477" i="6" a="1"/>
  <c r="Y477" i="6" s="1"/>
  <c r="X477" i="6" a="1"/>
  <c r="X477" i="6" s="1"/>
  <c r="W477" i="6" a="1"/>
  <c r="W477" i="6" s="1"/>
  <c r="V477" i="6" a="1"/>
  <c r="V477" i="6" s="1"/>
  <c r="U477" i="6" a="1"/>
  <c r="U477" i="6" s="1"/>
  <c r="T477" i="6"/>
  <c r="T477" i="6" a="1"/>
  <c r="S477" i="6" a="1"/>
  <c r="S477" i="6" s="1"/>
  <c r="R477" i="6" a="1"/>
  <c r="R477" i="6" s="1"/>
  <c r="Q477" i="6" a="1"/>
  <c r="Q477" i="6" s="1"/>
  <c r="P477" i="6" a="1"/>
  <c r="P477" i="6" s="1"/>
  <c r="O477" i="6" a="1"/>
  <c r="O477" i="6" s="1"/>
  <c r="N477" i="6" a="1"/>
  <c r="N477" i="6" s="1"/>
  <c r="M477" i="6" a="1"/>
  <c r="M477" i="6" s="1"/>
  <c r="L477" i="6"/>
  <c r="L477" i="6" a="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c r="X476" i="6" a="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c r="AB475" i="6" a="1"/>
  <c r="AA475" i="6" a="1"/>
  <c r="AA475" i="6" s="1"/>
  <c r="Z475" i="6" a="1"/>
  <c r="Z475" i="6" s="1"/>
  <c r="Y475" i="6" a="1"/>
  <c r="Y475" i="6" s="1"/>
  <c r="X475" i="6" a="1"/>
  <c r="X475" i="6" s="1"/>
  <c r="W475" i="6" a="1"/>
  <c r="W475" i="6" s="1"/>
  <c r="V475" i="6" a="1"/>
  <c r="V475" i="6" s="1"/>
  <c r="U475" i="6" a="1"/>
  <c r="U475" i="6" s="1"/>
  <c r="T475" i="6"/>
  <c r="T475" i="6" a="1"/>
  <c r="S475" i="6" a="1"/>
  <c r="S475" i="6" s="1"/>
  <c r="R475" i="6" a="1"/>
  <c r="R475" i="6" s="1"/>
  <c r="Q475" i="6" a="1"/>
  <c r="Q475" i="6" s="1"/>
  <c r="P475" i="6" a="1"/>
  <c r="P475" i="6" s="1"/>
  <c r="O475" i="6" a="1"/>
  <c r="O475" i="6" s="1"/>
  <c r="N475" i="6" a="1"/>
  <c r="N475" i="6" s="1"/>
  <c r="M475" i="6" a="1"/>
  <c r="M475" i="6" s="1"/>
  <c r="L475" i="6"/>
  <c r="L475" i="6" a="1"/>
  <c r="K475" i="6" a="1"/>
  <c r="K475" i="6" s="1"/>
  <c r="AI474" i="6" a="1"/>
  <c r="AI474" i="6" s="1"/>
  <c r="AH474" i="6" a="1"/>
  <c r="AH474" i="6" s="1"/>
  <c r="AG474" i="6" a="1"/>
  <c r="AG474" i="6" s="1"/>
  <c r="AF474" i="6"/>
  <c r="AF474" i="6" a="1"/>
  <c r="AE474" i="6" a="1"/>
  <c r="AE474" i="6" s="1"/>
  <c r="AD474" i="6" a="1"/>
  <c r="AD474" i="6" s="1"/>
  <c r="AC474" i="6" a="1"/>
  <c r="AC474" i="6" s="1"/>
  <c r="AB474" i="6" a="1"/>
  <c r="AB474" i="6" s="1"/>
  <c r="AA474" i="6" a="1"/>
  <c r="AA474" i="6" s="1"/>
  <c r="Z474" i="6" a="1"/>
  <c r="Z474" i="6" s="1"/>
  <c r="Y474" i="6" a="1"/>
  <c r="Y474" i="6" s="1"/>
  <c r="X474" i="6"/>
  <c r="X474" i="6" a="1"/>
  <c r="W474" i="6" a="1"/>
  <c r="W474" i="6" s="1"/>
  <c r="V474" i="6"/>
  <c r="V474" i="6" a="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c r="AH473" i="6" a="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c r="T473" i="6" a="1"/>
  <c r="S473" i="6" a="1"/>
  <c r="S473" i="6" s="1"/>
  <c r="R473" i="6"/>
  <c r="R473" i="6" a="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c r="AF472" i="6" a="1"/>
  <c r="AE472" i="6" a="1"/>
  <c r="AE472" i="6" s="1"/>
  <c r="AD472" i="6"/>
  <c r="AD472" i="6" a="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c r="P472" i="6" a="1"/>
  <c r="O472" i="6" a="1"/>
  <c r="O472" i="6" s="1"/>
  <c r="N472" i="6"/>
  <c r="N472" i="6" a="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c r="AB471" i="6" a="1"/>
  <c r="AA471" i="6" a="1"/>
  <c r="AA471" i="6" s="1"/>
  <c r="Z471" i="6"/>
  <c r="Z471" i="6" a="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c r="L471" i="6" a="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c r="X470" i="6" a="1"/>
  <c r="W470" i="6" a="1"/>
  <c r="W470" i="6" s="1"/>
  <c r="V470" i="6"/>
  <c r="V470" i="6" a="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c r="AH469" i="6" a="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c r="T469" i="6" a="1"/>
  <c r="S469" i="6" a="1"/>
  <c r="S469" i="6" s="1"/>
  <c r="R469" i="6"/>
  <c r="R469" i="6" a="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c r="AF468" i="6" a="1"/>
  <c r="AE468" i="6" a="1"/>
  <c r="AE468" i="6" s="1"/>
  <c r="AD468" i="6"/>
  <c r="AD468" i="6" a="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c r="P468" i="6" a="1"/>
  <c r="O468" i="6" a="1"/>
  <c r="O468" i="6" s="1"/>
  <c r="N468" i="6"/>
  <c r="N468" i="6" a="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c r="AB467" i="6" a="1"/>
  <c r="AA467" i="6" a="1"/>
  <c r="AA467" i="6" s="1"/>
  <c r="Z467" i="6"/>
  <c r="Z467" i="6" a="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c r="L467" i="6" a="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c r="X466" i="6" a="1"/>
  <c r="W466" i="6" a="1"/>
  <c r="W466" i="6" s="1"/>
  <c r="V466" i="6"/>
  <c r="V466" i="6" a="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c r="AH465" i="6" a="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c r="T465" i="6" a="1"/>
  <c r="S465" i="6" a="1"/>
  <c r="S465" i="6" s="1"/>
  <c r="R465" i="6"/>
  <c r="R465" i="6" a="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c r="AF464" i="6" a="1"/>
  <c r="AE464" i="6" a="1"/>
  <c r="AE464" i="6" s="1"/>
  <c r="AD464" i="6"/>
  <c r="AD464" i="6" a="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c r="N464" i="6" a="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c r="AB463" i="6" a="1"/>
  <c r="AA463" i="6" a="1"/>
  <c r="AA463" i="6" s="1"/>
  <c r="Z463" i="6"/>
  <c r="Z463" i="6" a="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c r="X462" i="6" a="1"/>
  <c r="W462" i="6" a="1"/>
  <c r="W462" i="6" s="1"/>
  <c r="V462" i="6"/>
  <c r="V462" i="6" a="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c r="AH461" i="6" a="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c r="T461" i="6" a="1"/>
  <c r="S461" i="6" a="1"/>
  <c r="S461" i="6" s="1"/>
  <c r="R461" i="6"/>
  <c r="R461" i="6" a="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c r="AD460" i="6" a="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c r="N460" i="6" a="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c r="Z459" i="6" a="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c r="V458" i="6" a="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c r="AH457" i="6" a="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c r="T457" i="6" a="1"/>
  <c r="S457" i="6" a="1"/>
  <c r="S457" i="6" s="1"/>
  <c r="R457" i="6"/>
  <c r="R457" i="6" a="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c r="AD456" i="6" a="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c r="N456" i="6" a="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c r="Z455" i="6" a="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c r="V454" i="6" a="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c r="AH453" i="6" a="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c r="T453" i="6" a="1"/>
  <c r="S453" i="6" a="1"/>
  <c r="S453" i="6" s="1"/>
  <c r="R453" i="6"/>
  <c r="R453" i="6" a="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c r="AD452" i="6" a="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c r="N452" i="6" a="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c r="Z451" i="6" a="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c r="V450" i="6" a="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c r="AH449" i="6" a="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c r="T449" i="6" a="1"/>
  <c r="S449" i="6" a="1"/>
  <c r="S449" i="6" s="1"/>
  <c r="R449" i="6"/>
  <c r="R449" i="6" a="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c r="AD448" i="6" a="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c r="N448" i="6" a="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c r="Z447" i="6" a="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c r="V446" i="6" a="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c r="AH445" i="6" a="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c r="R445" i="6" a="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c r="AD444" i="6" a="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c r="N444" i="6" a="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c r="Z443" i="6" a="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c r="V442" i="6" a="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c r="AH441" i="6" a="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c r="R441" i="6" a="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c r="AD440" i="6" a="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c r="N440" i="6" a="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c r="AB439" i="6" a="1"/>
  <c r="AA439" i="6" a="1"/>
  <c r="AA439" i="6" s="1"/>
  <c r="Z439" i="6"/>
  <c r="Z439" i="6" a="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c r="L439" i="6" a="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c r="V438" i="6" a="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c r="AH437" i="6" a="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c r="T437" i="6" a="1"/>
  <c r="S437" i="6" a="1"/>
  <c r="S437" i="6" s="1"/>
  <c r="R437" i="6"/>
  <c r="R437" i="6" a="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c r="AD436" i="6" a="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c r="N436" i="6" a="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c r="AB435" i="6" a="1"/>
  <c r="AA435" i="6" a="1"/>
  <c r="AA435" i="6" s="1"/>
  <c r="Z435" i="6"/>
  <c r="Z435" i="6" a="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c r="L435" i="6" a="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c r="V434" i="6" a="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c r="AH433" i="6" a="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c r="T433" i="6" a="1"/>
  <c r="S433" i="6" a="1"/>
  <c r="S433" i="6" s="1"/>
  <c r="R433" i="6"/>
  <c r="R433" i="6" a="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c r="AD432" i="6" a="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c r="N432" i="6" a="1"/>
  <c r="M432" i="6" a="1"/>
  <c r="M432" i="6" s="1"/>
  <c r="L432" i="6" a="1"/>
  <c r="L432" i="6" s="1"/>
  <c r="K432" i="6" a="1"/>
  <c r="K432" i="6" s="1"/>
  <c r="AI431" i="6" a="1"/>
  <c r="AI431" i="6" s="1"/>
  <c r="AH431" i="6" a="1"/>
  <c r="AH431" i="6" s="1"/>
  <c r="AG431" i="6" a="1"/>
  <c r="AG431" i="6" s="1"/>
  <c r="AF431" i="6" a="1"/>
  <c r="AF431" i="6" s="1"/>
  <c r="AE431" i="6" a="1"/>
  <c r="AE431" i="6" s="1"/>
  <c r="AD431" i="6" a="1"/>
  <c r="AD431" i="6" s="1"/>
  <c r="AC431" i="6"/>
  <c r="AC431" i="6" a="1"/>
  <c r="AB431" i="6" a="1"/>
  <c r="AB431" i="6" s="1"/>
  <c r="AA431" i="6"/>
  <c r="AA431" i="6" a="1"/>
  <c r="Z431" i="6" a="1"/>
  <c r="Z431" i="6" s="1"/>
  <c r="Y431" i="6" a="1"/>
  <c r="Y431" i="6" s="1"/>
  <c r="X431" i="6" a="1"/>
  <c r="X431" i="6" s="1"/>
  <c r="W431" i="6" a="1"/>
  <c r="W431" i="6" s="1"/>
  <c r="V431" i="6" a="1"/>
  <c r="V431" i="6" s="1"/>
  <c r="U431" i="6"/>
  <c r="U431" i="6" a="1"/>
  <c r="T431" i="6" a="1"/>
  <c r="T431" i="6" s="1"/>
  <c r="S431" i="6"/>
  <c r="S431" i="6" a="1"/>
  <c r="R431" i="6" a="1"/>
  <c r="R431" i="6" s="1"/>
  <c r="Q431" i="6" a="1"/>
  <c r="Q431" i="6" s="1"/>
  <c r="P431" i="6" a="1"/>
  <c r="P431" i="6" s="1"/>
  <c r="O431" i="6" a="1"/>
  <c r="O431" i="6" s="1"/>
  <c r="N431" i="6" a="1"/>
  <c r="N431" i="6" s="1"/>
  <c r="M431" i="6" a="1"/>
  <c r="M431" i="6" s="1"/>
  <c r="L431" i="6" a="1"/>
  <c r="L431" i="6" s="1"/>
  <c r="K431" i="6"/>
  <c r="K431" i="6" a="1"/>
  <c r="AI430" i="6" a="1"/>
  <c r="AI430" i="6" s="1"/>
  <c r="AH430" i="6" a="1"/>
  <c r="AH430" i="6" s="1"/>
  <c r="AG430" i="6" a="1"/>
  <c r="AG430" i="6" s="1"/>
  <c r="AF430" i="6" a="1"/>
  <c r="AF430" i="6" s="1"/>
  <c r="AE430" i="6"/>
  <c r="AE430" i="6" a="1"/>
  <c r="AD430" i="6" a="1"/>
  <c r="AD430" i="6" s="1"/>
  <c r="AC430" i="6" a="1"/>
  <c r="AC430" i="6" s="1"/>
  <c r="AB430" i="6" a="1"/>
  <c r="AB430" i="6" s="1"/>
  <c r="AA430" i="6" a="1"/>
  <c r="AA430" i="6" s="1"/>
  <c r="Z430" i="6" a="1"/>
  <c r="Z430" i="6" s="1"/>
  <c r="Y430" i="6"/>
  <c r="Y430" i="6" a="1"/>
  <c r="X430" i="6" a="1"/>
  <c r="X430" i="6" s="1"/>
  <c r="W430" i="6"/>
  <c r="W430" i="6" a="1"/>
  <c r="V430" i="6" a="1"/>
  <c r="V430" i="6" s="1"/>
  <c r="U430" i="6" a="1"/>
  <c r="U430" i="6" s="1"/>
  <c r="T430" i="6" a="1"/>
  <c r="T430" i="6" s="1"/>
  <c r="S430" i="6" a="1"/>
  <c r="S430" i="6" s="1"/>
  <c r="R430" i="6" a="1"/>
  <c r="R430" i="6" s="1"/>
  <c r="Q430" i="6" a="1"/>
  <c r="Q430" i="6" s="1"/>
  <c r="P430" i="6" a="1"/>
  <c r="P430" i="6" s="1"/>
  <c r="O430" i="6"/>
  <c r="O430" i="6" a="1"/>
  <c r="N430" i="6" a="1"/>
  <c r="N430" i="6" s="1"/>
  <c r="M430" i="6" a="1"/>
  <c r="M430" i="6" s="1"/>
  <c r="L430" i="6" a="1"/>
  <c r="L430" i="6" s="1"/>
  <c r="K430" i="6" a="1"/>
  <c r="K430" i="6" s="1"/>
  <c r="AI429" i="6"/>
  <c r="AI429" i="6" a="1"/>
  <c r="AH429" i="6" a="1"/>
  <c r="AH429" i="6" s="1"/>
  <c r="AG429" i="6" a="1"/>
  <c r="AG429" i="6" s="1"/>
  <c r="AF429" i="6" a="1"/>
  <c r="AF429" i="6" s="1"/>
  <c r="AE429" i="6" a="1"/>
  <c r="AE429" i="6" s="1"/>
  <c r="AD429" i="6" a="1"/>
  <c r="AD429" i="6" s="1"/>
  <c r="AC429" i="6"/>
  <c r="AC429" i="6" a="1"/>
  <c r="AB429" i="6" a="1"/>
  <c r="AB429" i="6" s="1"/>
  <c r="AA429" i="6"/>
  <c r="AA429" i="6" a="1"/>
  <c r="Z429" i="6" a="1"/>
  <c r="Z429" i="6" s="1"/>
  <c r="Y429" i="6" a="1"/>
  <c r="Y429" i="6" s="1"/>
  <c r="X429" i="6" a="1"/>
  <c r="X429" i="6" s="1"/>
  <c r="W429" i="6" a="1"/>
  <c r="W429" i="6" s="1"/>
  <c r="V429" i="6" a="1"/>
  <c r="V429" i="6" s="1"/>
  <c r="U429" i="6"/>
  <c r="U429" i="6" a="1"/>
  <c r="T429" i="6" a="1"/>
  <c r="T429" i="6" s="1"/>
  <c r="S429" i="6"/>
  <c r="S429" i="6" a="1"/>
  <c r="R429" i="6" a="1"/>
  <c r="R429" i="6" s="1"/>
  <c r="Q429" i="6" a="1"/>
  <c r="Q429" i="6" s="1"/>
  <c r="P429" i="6" a="1"/>
  <c r="P429" i="6" s="1"/>
  <c r="O429" i="6" a="1"/>
  <c r="O429" i="6" s="1"/>
  <c r="N429" i="6" a="1"/>
  <c r="N429" i="6" s="1"/>
  <c r="M429" i="6"/>
  <c r="M429" i="6" a="1"/>
  <c r="L429" i="6" a="1"/>
  <c r="L429" i="6" s="1"/>
  <c r="K429" i="6"/>
  <c r="K429" i="6" a="1"/>
  <c r="AI428" i="6" a="1"/>
  <c r="AI428" i="6" s="1"/>
  <c r="AH428" i="6" a="1"/>
  <c r="AH428" i="6" s="1"/>
  <c r="AG428" i="6"/>
  <c r="AG428" i="6" a="1"/>
  <c r="AF428" i="6" a="1"/>
  <c r="AF428" i="6" s="1"/>
  <c r="AE428" i="6"/>
  <c r="AE428" i="6" a="1"/>
  <c r="AD428" i="6" a="1"/>
  <c r="AD428" i="6" s="1"/>
  <c r="AC428" i="6" a="1"/>
  <c r="AC428" i="6" s="1"/>
  <c r="AB428" i="6" a="1"/>
  <c r="AB428" i="6" s="1"/>
  <c r="AA428" i="6" a="1"/>
  <c r="AA428" i="6" s="1"/>
  <c r="Z428" i="6" a="1"/>
  <c r="Z428" i="6" s="1"/>
  <c r="Y428" i="6"/>
  <c r="Y428" i="6" a="1"/>
  <c r="X428" i="6" a="1"/>
  <c r="X428" i="6" s="1"/>
  <c r="W428" i="6"/>
  <c r="W428" i="6" a="1"/>
  <c r="V428" i="6" a="1"/>
  <c r="V428" i="6" s="1"/>
  <c r="U428" i="6" a="1"/>
  <c r="U428" i="6" s="1"/>
  <c r="T428" i="6" a="1"/>
  <c r="T428" i="6" s="1"/>
  <c r="S428" i="6" a="1"/>
  <c r="S428" i="6" s="1"/>
  <c r="R428" i="6" a="1"/>
  <c r="R428" i="6" s="1"/>
  <c r="Q428" i="6"/>
  <c r="Q428" i="6" a="1"/>
  <c r="P428" i="6" a="1"/>
  <c r="P428" i="6" s="1"/>
  <c r="O428" i="6"/>
  <c r="O428" i="6" a="1"/>
  <c r="N428" i="6" a="1"/>
  <c r="N428" i="6" s="1"/>
  <c r="M428" i="6" a="1"/>
  <c r="M428" i="6" s="1"/>
  <c r="L428" i="6" a="1"/>
  <c r="L428" i="6" s="1"/>
  <c r="K428" i="6" a="1"/>
  <c r="K428" i="6" s="1"/>
  <c r="AI427" i="6"/>
  <c r="AI427" i="6" a="1"/>
  <c r="AH427" i="6" a="1"/>
  <c r="AH427" i="6" s="1"/>
  <c r="AG427" i="6" a="1"/>
  <c r="AG427" i="6" s="1"/>
  <c r="AF427" i="6" a="1"/>
  <c r="AF427" i="6" s="1"/>
  <c r="AE427" i="6" a="1"/>
  <c r="AE427" i="6" s="1"/>
  <c r="AD427" i="6" a="1"/>
  <c r="AD427" i="6" s="1"/>
  <c r="AC427" i="6"/>
  <c r="AC427" i="6" a="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c r="S356" i="6" a="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c r="AE355" i="6" a="1"/>
  <c r="AD355" i="6" a="1"/>
  <c r="AD355" i="6" s="1"/>
  <c r="AC355" i="6" a="1"/>
  <c r="AC355" i="6" s="1"/>
  <c r="AB355" i="6" a="1"/>
  <c r="AB355" i="6" s="1"/>
  <c r="AA355" i="6" a="1"/>
  <c r="AA355" i="6" s="1"/>
  <c r="Z355" i="6" a="1"/>
  <c r="Z355" i="6" s="1"/>
  <c r="Y355" i="6"/>
  <c r="Y355" i="6" a="1"/>
  <c r="X355" i="6" a="1"/>
  <c r="X355" i="6" s="1"/>
  <c r="W355" i="6"/>
  <c r="W355" i="6" a="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c r="AA354" i="6" a="1"/>
  <c r="Z354" i="6" a="1"/>
  <c r="Z354" i="6" s="1"/>
  <c r="Y354" i="6" a="1"/>
  <c r="Y354" i="6" s="1"/>
  <c r="X354" i="6" a="1"/>
  <c r="X354" i="6" s="1"/>
  <c r="W354" i="6" a="1"/>
  <c r="W354" i="6" s="1"/>
  <c r="V354" i="6" a="1"/>
  <c r="V354" i="6" s="1"/>
  <c r="U354" i="6"/>
  <c r="U354" i="6" a="1"/>
  <c r="T354" i="6" a="1"/>
  <c r="T354" i="6" s="1"/>
  <c r="S354" i="6" a="1"/>
  <c r="S354" i="6" s="1"/>
  <c r="R354" i="6" a="1"/>
  <c r="R354" i="6" s="1"/>
  <c r="Q354" i="6" a="1"/>
  <c r="Q354" i="6" s="1"/>
  <c r="P354" i="6" a="1"/>
  <c r="P354" i="6" s="1"/>
  <c r="O354" i="6" a="1"/>
  <c r="O354" i="6" s="1"/>
  <c r="N354" i="6" a="1"/>
  <c r="N354" i="6" s="1"/>
  <c r="M354" i="6" a="1"/>
  <c r="M354" i="6" s="1"/>
  <c r="L354" i="6" a="1"/>
  <c r="L354" i="6" s="1"/>
  <c r="K354" i="6"/>
  <c r="K354" i="6" a="1"/>
  <c r="AI353" i="6" a="1"/>
  <c r="AI353" i="6" s="1"/>
  <c r="AH353" i="6" a="1"/>
  <c r="AH353" i="6" s="1"/>
  <c r="AG353" i="6" a="1"/>
  <c r="AG353" i="6" s="1"/>
  <c r="AF353" i="6" a="1"/>
  <c r="AF353" i="6" s="1"/>
  <c r="AE353" i="6"/>
  <c r="AE353" i="6" a="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c r="O353" i="6" a="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c r="U352" i="6" a="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c r="AE351" i="6" a="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c r="O351" i="6" a="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c r="AA350" i="6" a="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c r="K350" i="6" a="1"/>
  <c r="AI349" i="6" a="1"/>
  <c r="AI349" i="6" s="1"/>
  <c r="AH349" i="6" a="1"/>
  <c r="AH349" i="6" s="1"/>
  <c r="AG349" i="6" a="1"/>
  <c r="AG349" i="6" s="1"/>
  <c r="AF349" i="6" a="1"/>
  <c r="AF349" i="6" s="1"/>
  <c r="AE349" i="6"/>
  <c r="AE349" i="6" a="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c r="O349" i="6" a="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c r="AA348" i="6" a="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c r="K348" i="6" a="1"/>
  <c r="AI347" i="6" a="1"/>
  <c r="AI347" i="6" s="1"/>
  <c r="AH347" i="6" a="1"/>
  <c r="AH347" i="6" s="1"/>
  <c r="AG347" i="6" a="1"/>
  <c r="AG347" i="6" s="1"/>
  <c r="AF347" i="6" a="1"/>
  <c r="AF347" i="6" s="1"/>
  <c r="AE347" i="6"/>
  <c r="AE347" i="6" a="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c r="O347" i="6" a="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c r="AA346" i="6" a="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c r="K346" i="6" a="1"/>
  <c r="AI345" i="6" a="1"/>
  <c r="AI345" i="6" s="1"/>
  <c r="AH345" i="6" a="1"/>
  <c r="AH345" i="6" s="1"/>
  <c r="AG345" i="6" a="1"/>
  <c r="AG345" i="6" s="1"/>
  <c r="AF345" i="6" a="1"/>
  <c r="AF345" i="6" s="1"/>
  <c r="AE345" i="6"/>
  <c r="AE345" i="6" a="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c r="O345" i="6" a="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c r="AA344" i="6" a="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c r="K344" i="6" a="1"/>
  <c r="AI343" i="6" a="1"/>
  <c r="AI343" i="6" s="1"/>
  <c r="AH343" i="6" a="1"/>
  <c r="AH343" i="6" s="1"/>
  <c r="AG343" i="6" a="1"/>
  <c r="AG343" i="6" s="1"/>
  <c r="AF343" i="6" a="1"/>
  <c r="AF343" i="6" s="1"/>
  <c r="AE343" i="6"/>
  <c r="AE343" i="6" a="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c r="O343" i="6" a="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c r="AA342" i="6" a="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c r="K342" i="6" a="1"/>
  <c r="AI341" i="6" a="1"/>
  <c r="AI341" i="6" s="1"/>
  <c r="AH341" i="6" a="1"/>
  <c r="AH341" i="6" s="1"/>
  <c r="AG341" i="6" a="1"/>
  <c r="AG341" i="6" s="1"/>
  <c r="AF341" i="6" a="1"/>
  <c r="AF341" i="6" s="1"/>
  <c r="AE341" i="6"/>
  <c r="AE341" i="6" a="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c r="O341" i="6" a="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c r="AA340" i="6" a="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c r="K340" i="6" a="1"/>
  <c r="AI339" i="6" a="1"/>
  <c r="AI339" i="6" s="1"/>
  <c r="AH339" i="6" a="1"/>
  <c r="AH339" i="6" s="1"/>
  <c r="AG339" i="6" a="1"/>
  <c r="AG339" i="6" s="1"/>
  <c r="AF339" i="6" a="1"/>
  <c r="AF339" i="6" s="1"/>
  <c r="AE339" i="6"/>
  <c r="AE339" i="6" a="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c r="O339" i="6" a="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c r="AA338" i="6" a="1"/>
  <c r="Z338" i="6" a="1"/>
  <c r="Z338" i="6" s="1"/>
  <c r="Y338" i="6" a="1"/>
  <c r="Y338" i="6" s="1"/>
  <c r="X338" i="6" a="1"/>
  <c r="X338" i="6" s="1"/>
  <c r="W338" i="6" a="1"/>
  <c r="W338" i="6" s="1"/>
  <c r="V338" i="6" a="1"/>
  <c r="V338" i="6" s="1"/>
  <c r="U338" i="6"/>
  <c r="U338" i="6" a="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c r="AE337" i="6" a="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c r="O337" i="6" a="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c r="AA336" i="6" a="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c r="K336" i="6" a="1"/>
  <c r="AI335" i="6" a="1"/>
  <c r="AI335" i="6" s="1"/>
  <c r="AH335" i="6" a="1"/>
  <c r="AH335" i="6" s="1"/>
  <c r="AG335" i="6" a="1"/>
  <c r="AG335" i="6" s="1"/>
  <c r="AF335" i="6" a="1"/>
  <c r="AF335" i="6" s="1"/>
  <c r="AE335" i="6"/>
  <c r="AE335" i="6" a="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c r="U334" i="6" a="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c r="AE333" i="6" a="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c r="O333" i="6" a="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c r="AA332" i="6" a="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c r="K332" i="6" a="1"/>
  <c r="AI331" i="6" a="1"/>
  <c r="AI331" i="6" s="1"/>
  <c r="AH331" i="6" a="1"/>
  <c r="AH331" i="6" s="1"/>
  <c r="AG331" i="6"/>
  <c r="AG331" i="6" a="1"/>
  <c r="AF331" i="6" a="1"/>
  <c r="AF331" i="6" s="1"/>
  <c r="AE331" i="6"/>
  <c r="AE331" i="6" a="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c r="Q331" i="6" a="1"/>
  <c r="P331" i="6" a="1"/>
  <c r="P331" i="6" s="1"/>
  <c r="O331" i="6"/>
  <c r="O331" i="6" a="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c r="AC330" i="6" a="1"/>
  <c r="AB330" i="6" a="1"/>
  <c r="AB330" i="6" s="1"/>
  <c r="AA330" i="6"/>
  <c r="AA330" i="6" a="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c r="M330" i="6" a="1"/>
  <c r="L330" i="6" a="1"/>
  <c r="L330" i="6" s="1"/>
  <c r="K330" i="6"/>
  <c r="K330" i="6" a="1"/>
  <c r="AI329" i="6" a="1"/>
  <c r="AI329" i="6" s="1"/>
  <c r="AH329" i="6" a="1"/>
  <c r="AH329" i="6" s="1"/>
  <c r="AG329" i="6" a="1"/>
  <c r="AG329" i="6" s="1"/>
  <c r="AF329" i="6" a="1"/>
  <c r="AF329" i="6" s="1"/>
  <c r="AE329" i="6"/>
  <c r="AE329" i="6" a="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c r="O329" i="6" a="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c r="AA328" i="6" a="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c r="AE327" i="6" a="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c r="O327" i="6" a="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c r="S326" i="6" a="1"/>
  <c r="R326" i="6" a="1"/>
  <c r="R326" i="6" s="1"/>
  <c r="Q326" i="6" a="1"/>
  <c r="Q326" i="6" s="1"/>
  <c r="P326" i="6" a="1"/>
  <c r="P326" i="6" s="1"/>
  <c r="O326" i="6" a="1"/>
  <c r="O326" i="6" s="1"/>
  <c r="N326" i="6" a="1"/>
  <c r="N326" i="6" s="1"/>
  <c r="M326" i="6"/>
  <c r="M326" i="6" a="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c r="W325" i="6" a="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c r="AI324" i="6" a="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c r="S324" i="6" a="1"/>
  <c r="R324" i="6" a="1"/>
  <c r="R324" i="6" s="1"/>
  <c r="Q324" i="6" a="1"/>
  <c r="Q324" i="6" s="1"/>
  <c r="P324" i="6" a="1"/>
  <c r="P324" i="6" s="1"/>
  <c r="O324" i="6" a="1"/>
  <c r="O324" i="6" s="1"/>
  <c r="N324" i="6" a="1"/>
  <c r="N324" i="6" s="1"/>
  <c r="M324" i="6"/>
  <c r="M324" i="6" a="1"/>
  <c r="L324" i="6" a="1"/>
  <c r="L324" i="6" s="1"/>
  <c r="K324" i="6"/>
  <c r="K324" i="6" a="1"/>
  <c r="AI323" i="6" a="1"/>
  <c r="AI323" i="6" s="1"/>
  <c r="AH323" i="6" a="1"/>
  <c r="AH323" i="6" s="1"/>
  <c r="AG323" i="6"/>
  <c r="AG323" i="6" a="1"/>
  <c r="AF323" i="6" a="1"/>
  <c r="AF323" i="6" s="1"/>
  <c r="AE323" i="6" a="1"/>
  <c r="AE323" i="6" s="1"/>
  <c r="AD323" i="6" a="1"/>
  <c r="AD323" i="6" s="1"/>
  <c r="AC323" i="6" a="1"/>
  <c r="AC323" i="6" s="1"/>
  <c r="AB323" i="6" a="1"/>
  <c r="AB323" i="6" s="1"/>
  <c r="AA323" i="6" a="1"/>
  <c r="AA323" i="6" s="1"/>
  <c r="Z323" i="6" a="1"/>
  <c r="Z323" i="6" s="1"/>
  <c r="Y323" i="6" a="1"/>
  <c r="Y323" i="6" s="1"/>
  <c r="X323" i="6" a="1"/>
  <c r="X323" i="6" s="1"/>
  <c r="W323" i="6"/>
  <c r="W323" i="6" a="1"/>
  <c r="V323" i="6" a="1"/>
  <c r="V323" i="6" s="1"/>
  <c r="U323" i="6" a="1"/>
  <c r="U323" i="6" s="1"/>
  <c r="T323" i="6" a="1"/>
  <c r="T323" i="6" s="1"/>
  <c r="S323" i="6" a="1"/>
  <c r="S323" i="6" s="1"/>
  <c r="R323" i="6" a="1"/>
  <c r="R323" i="6" s="1"/>
  <c r="Q323" i="6"/>
  <c r="Q323" i="6" a="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c r="AC322" i="6" a="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c r="M322" i="6" a="1"/>
  <c r="L322" i="6" a="1"/>
  <c r="L322" i="6" s="1"/>
  <c r="K322" i="6" a="1"/>
  <c r="K322" i="6" s="1"/>
  <c r="AI321" i="6" a="1"/>
  <c r="AI321" i="6" s="1"/>
  <c r="AH321" i="6" a="1"/>
  <c r="AH321" i="6" s="1"/>
  <c r="AG321" i="6" a="1"/>
  <c r="AG321" i="6" s="1"/>
  <c r="AF321" i="6" a="1"/>
  <c r="AF321" i="6" s="1"/>
  <c r="AE321" i="6"/>
  <c r="AE321" i="6" a="1"/>
  <c r="AD321" i="6" a="1"/>
  <c r="AD321" i="6" s="1"/>
  <c r="AC321" i="6" a="1"/>
  <c r="AC321" i="6" s="1"/>
  <c r="AB321" i="6" a="1"/>
  <c r="AB321" i="6" s="1"/>
  <c r="AA321" i="6" a="1"/>
  <c r="AA321" i="6" s="1"/>
  <c r="Z321" i="6" a="1"/>
  <c r="Z321" i="6" s="1"/>
  <c r="Y321" i="6" a="1"/>
  <c r="Y321" i="6" s="1"/>
  <c r="X321" i="6" a="1"/>
  <c r="X321" i="6" s="1"/>
  <c r="W321" i="6"/>
  <c r="W321" i="6" a="1"/>
  <c r="V321" i="6" a="1"/>
  <c r="V321" i="6" s="1"/>
  <c r="U321" i="6" a="1"/>
  <c r="U321" i="6" s="1"/>
  <c r="T321" i="6" a="1"/>
  <c r="T321" i="6" s="1"/>
  <c r="S321" i="6" a="1"/>
  <c r="S321" i="6" s="1"/>
  <c r="R321" i="6" a="1"/>
  <c r="R321" i="6" s="1"/>
  <c r="Q321" i="6" a="1"/>
  <c r="Q321" i="6" s="1"/>
  <c r="P321" i="6" a="1"/>
  <c r="P321" i="6" s="1"/>
  <c r="O321" i="6"/>
  <c r="O321" i="6" a="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c r="AA320" i="6" a="1"/>
  <c r="Z320" i="6" a="1"/>
  <c r="Z320" i="6" s="1"/>
  <c r="Y320" i="6" a="1"/>
  <c r="Y320" i="6" s="1"/>
  <c r="X320" i="6" a="1"/>
  <c r="X320" i="6" s="1"/>
  <c r="W320" i="6" a="1"/>
  <c r="W320" i="6" s="1"/>
  <c r="V320" i="6" a="1"/>
  <c r="V320" i="6" s="1"/>
  <c r="U320" i="6"/>
  <c r="U320" i="6" a="1"/>
  <c r="T320" i="6" a="1"/>
  <c r="T320" i="6" s="1"/>
  <c r="S320" i="6" a="1"/>
  <c r="S320" i="6" s="1"/>
  <c r="R320" i="6" a="1"/>
  <c r="R320" i="6" s="1"/>
  <c r="Q320" i="6" a="1"/>
  <c r="Q320" i="6" s="1"/>
  <c r="P320" i="6" a="1"/>
  <c r="P320" i="6" s="1"/>
  <c r="O320" i="6" a="1"/>
  <c r="O320" i="6" s="1"/>
  <c r="N320" i="6" a="1"/>
  <c r="N320" i="6" s="1"/>
  <c r="M320" i="6" a="1"/>
  <c r="M320" i="6" s="1"/>
  <c r="L320" i="6" a="1"/>
  <c r="L320" i="6" s="1"/>
  <c r="K320" i="6"/>
  <c r="K320" i="6" a="1"/>
  <c r="AI319" i="6" a="1"/>
  <c r="AI319" i="6" s="1"/>
  <c r="AH319" i="6" a="1"/>
  <c r="AH319" i="6" s="1"/>
  <c r="AG319" i="6" a="1"/>
  <c r="AG319" i="6" s="1"/>
  <c r="AF319" i="6" a="1"/>
  <c r="AF319" i="6" s="1"/>
  <c r="AE319" i="6"/>
  <c r="AE319" i="6" a="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c r="O319" i="6" a="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c r="AA318" i="6" a="1"/>
  <c r="Z318" i="6" a="1"/>
  <c r="Z318" i="6" s="1"/>
  <c r="Y318" i="6" a="1"/>
  <c r="Y318" i="6" s="1"/>
  <c r="X318" i="6" a="1"/>
  <c r="X318" i="6" s="1"/>
  <c r="W318" i="6" a="1"/>
  <c r="W318" i="6" s="1"/>
  <c r="V318" i="6" a="1"/>
  <c r="V318" i="6" s="1"/>
  <c r="U318" i="6"/>
  <c r="U318" i="6" a="1"/>
  <c r="T318" i="6" a="1"/>
  <c r="T318" i="6" s="1"/>
  <c r="S318" i="6" a="1"/>
  <c r="S318" i="6" s="1"/>
  <c r="R318" i="6" a="1"/>
  <c r="R318" i="6" s="1"/>
  <c r="Q318" i="6" a="1"/>
  <c r="Q318" i="6" s="1"/>
  <c r="P318" i="6" a="1"/>
  <c r="P318" i="6" s="1"/>
  <c r="O318" i="6" a="1"/>
  <c r="O318" i="6" s="1"/>
  <c r="N318" i="6" a="1"/>
  <c r="N318" i="6" s="1"/>
  <c r="M318" i="6" a="1"/>
  <c r="M318" i="6" s="1"/>
  <c r="L318" i="6" a="1"/>
  <c r="L318" i="6" s="1"/>
  <c r="K318" i="6"/>
  <c r="K318" i="6" a="1"/>
  <c r="AI317" i="6" a="1"/>
  <c r="AI317" i="6" s="1"/>
  <c r="AH317" i="6" a="1"/>
  <c r="AH317" i="6" s="1"/>
  <c r="AG317" i="6" a="1"/>
  <c r="AG317" i="6" s="1"/>
  <c r="AF317" i="6" a="1"/>
  <c r="AF317" i="6" s="1"/>
  <c r="AE317" i="6"/>
  <c r="AE317" i="6" a="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c r="O317" i="6" a="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c r="AA316" i="6" a="1"/>
  <c r="Z316" i="6" a="1"/>
  <c r="Z316" i="6" s="1"/>
  <c r="Y316" i="6" a="1"/>
  <c r="Y316" i="6" s="1"/>
  <c r="X316" i="6" a="1"/>
  <c r="X316" i="6" s="1"/>
  <c r="W316" i="6" a="1"/>
  <c r="W316" i="6" s="1"/>
  <c r="V316" i="6" a="1"/>
  <c r="V316" i="6" s="1"/>
  <c r="U316" i="6"/>
  <c r="U316" i="6" a="1"/>
  <c r="T316" i="6" a="1"/>
  <c r="T316" i="6" s="1"/>
  <c r="S316" i="6" a="1"/>
  <c r="S316" i="6" s="1"/>
  <c r="R316" i="6" a="1"/>
  <c r="R316" i="6" s="1"/>
  <c r="Q316" i="6" a="1"/>
  <c r="Q316" i="6" s="1"/>
  <c r="P316" i="6" a="1"/>
  <c r="P316" i="6" s="1"/>
  <c r="O316" i="6" a="1"/>
  <c r="O316" i="6" s="1"/>
  <c r="N316" i="6" a="1"/>
  <c r="N316" i="6" s="1"/>
  <c r="M316" i="6" a="1"/>
  <c r="M316" i="6" s="1"/>
  <c r="L316" i="6" a="1"/>
  <c r="L316" i="6" s="1"/>
  <c r="K316" i="6"/>
  <c r="K316" i="6" a="1"/>
  <c r="AI315" i="6" a="1"/>
  <c r="AI315" i="6" s="1"/>
  <c r="AH315" i="6" a="1"/>
  <c r="AH315" i="6" s="1"/>
  <c r="AG315" i="6"/>
  <c r="AG315" i="6" a="1"/>
  <c r="AF315" i="6" a="1"/>
  <c r="AF315" i="6" s="1"/>
  <c r="AE315" i="6"/>
  <c r="AE315" i="6" a="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c r="Q315" i="6" a="1"/>
  <c r="P315" i="6" a="1"/>
  <c r="P315" i="6" s="1"/>
  <c r="O315" i="6"/>
  <c r="O315" i="6" a="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c r="AC314" i="6" a="1"/>
  <c r="AB314" i="6" a="1"/>
  <c r="AB314" i="6" s="1"/>
  <c r="AA314" i="6"/>
  <c r="AA314" i="6" a="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c r="M314" i="6" a="1"/>
  <c r="L314" i="6" a="1"/>
  <c r="L314" i="6" s="1"/>
  <c r="K314" i="6"/>
  <c r="K314" i="6" a="1"/>
  <c r="AI313" i="6" a="1"/>
  <c r="AI313" i="6" s="1"/>
  <c r="AH313" i="6" a="1"/>
  <c r="AH313" i="6" s="1"/>
  <c r="AG313" i="6"/>
  <c r="AG313" i="6" a="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c r="Q313" i="6" a="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c r="AC312" i="6" a="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c r="AE311" i="6" a="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c r="O311" i="6" a="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c r="AA310" i="6" a="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c r="K310" i="6" a="1"/>
  <c r="AI309" i="6" a="1"/>
  <c r="AI309" i="6" s="1"/>
  <c r="AH309" i="6" a="1"/>
  <c r="AH309" i="6" s="1"/>
  <c r="AG309" i="6" a="1"/>
  <c r="AG309" i="6" s="1"/>
  <c r="AF309" i="6" a="1"/>
  <c r="AF309" i="6" s="1"/>
  <c r="AE309" i="6"/>
  <c r="AE309" i="6" a="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c r="O309" i="6" a="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c r="AA308" i="6" a="1"/>
  <c r="Z308" i="6" a="1"/>
  <c r="Z308" i="6" s="1"/>
  <c r="Y308" i="6" a="1"/>
  <c r="Y308" i="6" s="1"/>
  <c r="X308" i="6" a="1"/>
  <c r="X308" i="6" s="1"/>
  <c r="W308" i="6" a="1"/>
  <c r="W308" i="6" s="1"/>
  <c r="V308" i="6" a="1"/>
  <c r="V308" i="6" s="1"/>
  <c r="U308" i="6"/>
  <c r="U308" i="6" a="1"/>
  <c r="T308" i="6" a="1"/>
  <c r="T308" i="6" s="1"/>
  <c r="S308" i="6" a="1"/>
  <c r="S308" i="6" s="1"/>
  <c r="R308" i="6" a="1"/>
  <c r="R308" i="6" s="1"/>
  <c r="Q308" i="6" a="1"/>
  <c r="Q308" i="6" s="1"/>
  <c r="P308" i="6" a="1"/>
  <c r="P308" i="6" s="1"/>
  <c r="O308" i="6" a="1"/>
  <c r="O308" i="6" s="1"/>
  <c r="N308" i="6" a="1"/>
  <c r="N308" i="6" s="1"/>
  <c r="M308" i="6" a="1"/>
  <c r="M308" i="6" s="1"/>
  <c r="L308" i="6" a="1"/>
  <c r="L308" i="6" s="1"/>
  <c r="K308" i="6"/>
  <c r="K308" i="6" a="1"/>
  <c r="AI307" i="6" a="1"/>
  <c r="AI307" i="6" s="1"/>
  <c r="AH307" i="6" a="1"/>
  <c r="AH307" i="6" s="1"/>
  <c r="AG307" i="6" a="1"/>
  <c r="AG307" i="6" s="1"/>
  <c r="AF307" i="6" a="1"/>
  <c r="AF307" i="6" s="1"/>
  <c r="AE307" i="6"/>
  <c r="AE307" i="6" a="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c r="O307" i="6" a="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c r="AA306" i="6" a="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c r="K306" i="6" a="1"/>
  <c r="AI305" i="6" a="1"/>
  <c r="AI305" i="6" s="1"/>
  <c r="AH305" i="6" a="1"/>
  <c r="AH305" i="6" s="1"/>
  <c r="AG305" i="6"/>
  <c r="AG305" i="6" a="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c r="Q305" i="6" a="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c r="AC304" i="6" a="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c r="M304" i="6" a="1"/>
  <c r="L304" i="6" a="1"/>
  <c r="L304" i="6" s="1"/>
  <c r="K304" i="6" a="1"/>
  <c r="K304" i="6" s="1"/>
  <c r="AI303" i="6" a="1"/>
  <c r="AI303" i="6" s="1"/>
  <c r="AH303" i="6" a="1"/>
  <c r="AH303" i="6" s="1"/>
  <c r="AG303" i="6" a="1"/>
  <c r="AG303" i="6" s="1"/>
  <c r="AF303" i="6" a="1"/>
  <c r="AF303" i="6" s="1"/>
  <c r="AE303" i="6"/>
  <c r="AE303" i="6" a="1"/>
  <c r="AD303" i="6" a="1"/>
  <c r="AD303" i="6" s="1"/>
  <c r="AC303" i="6" a="1"/>
  <c r="AC303" i="6" s="1"/>
  <c r="AB303" i="6" a="1"/>
  <c r="AB303" i="6" s="1"/>
  <c r="AA303" i="6" a="1"/>
  <c r="AA303" i="6" s="1"/>
  <c r="Z303" i="6" a="1"/>
  <c r="Z303" i="6" s="1"/>
  <c r="Y303" i="6" a="1"/>
  <c r="Y303" i="6" s="1"/>
  <c r="X303" i="6" a="1"/>
  <c r="X303" i="6" s="1"/>
  <c r="W303" i="6"/>
  <c r="W303" i="6" a="1"/>
  <c r="V303" i="6" a="1"/>
  <c r="V303" i="6" s="1"/>
  <c r="U303" i="6" a="1"/>
  <c r="U303" i="6" s="1"/>
  <c r="T303" i="6" a="1"/>
  <c r="T303" i="6" s="1"/>
  <c r="S303" i="6" a="1"/>
  <c r="S303" i="6" s="1"/>
  <c r="R303" i="6" a="1"/>
  <c r="R303" i="6" s="1"/>
  <c r="Q303" i="6" a="1"/>
  <c r="Q303" i="6" s="1"/>
  <c r="P303" i="6" a="1"/>
  <c r="P303" i="6" s="1"/>
  <c r="O303" i="6"/>
  <c r="O303" i="6" a="1"/>
  <c r="N303" i="6" a="1"/>
  <c r="N303" i="6" s="1"/>
  <c r="M303" i="6" a="1"/>
  <c r="M303" i="6" s="1"/>
  <c r="L303" i="6" a="1"/>
  <c r="L303" i="6" s="1"/>
  <c r="K303" i="6" a="1"/>
  <c r="K303" i="6" s="1"/>
  <c r="AI302" i="6"/>
  <c r="AI302" i="6" a="1"/>
  <c r="AH302" i="6" a="1"/>
  <c r="AH302" i="6" s="1"/>
  <c r="AG302" i="6" a="1"/>
  <c r="AG302" i="6" s="1"/>
  <c r="AF302" i="6" a="1"/>
  <c r="AF302" i="6" s="1"/>
  <c r="AE302" i="6" a="1"/>
  <c r="AE302" i="6" s="1"/>
  <c r="AD302" i="6" a="1"/>
  <c r="AD302" i="6" s="1"/>
  <c r="AC302" i="6" a="1"/>
  <c r="AC302" i="6" s="1"/>
  <c r="AB302" i="6" a="1"/>
  <c r="AB302" i="6" s="1"/>
  <c r="AA302" i="6"/>
  <c r="AA302" i="6" a="1"/>
  <c r="Z302" i="6" a="1"/>
  <c r="Z302" i="6" s="1"/>
  <c r="Y302" i="6" a="1"/>
  <c r="Y302" i="6" s="1"/>
  <c r="X302" i="6" a="1"/>
  <c r="X302" i="6" s="1"/>
  <c r="W302" i="6" a="1"/>
  <c r="W302" i="6" s="1"/>
  <c r="V302" i="6" a="1"/>
  <c r="V302" i="6" s="1"/>
  <c r="U302" i="6" a="1"/>
  <c r="U302" i="6" s="1"/>
  <c r="T302" i="6" a="1"/>
  <c r="T302" i="6" s="1"/>
  <c r="S302" i="6"/>
  <c r="S302" i="6" a="1"/>
  <c r="R302" i="6" a="1"/>
  <c r="R302" i="6" s="1"/>
  <c r="Q302" i="6" a="1"/>
  <c r="Q302" i="6" s="1"/>
  <c r="P302" i="6" a="1"/>
  <c r="P302" i="6" s="1"/>
  <c r="O302" i="6" a="1"/>
  <c r="O302" i="6" s="1"/>
  <c r="N302" i="6" a="1"/>
  <c r="N302" i="6" s="1"/>
  <c r="M302" i="6" a="1"/>
  <c r="M302" i="6" s="1"/>
  <c r="L302" i="6" a="1"/>
  <c r="L302" i="6" s="1"/>
  <c r="K302" i="6"/>
  <c r="K302" i="6" a="1"/>
  <c r="AI301" i="6" a="1"/>
  <c r="AI301" i="6" s="1"/>
  <c r="AH301" i="6" a="1"/>
  <c r="AH301" i="6" s="1"/>
  <c r="AG301" i="6" a="1"/>
  <c r="AG301" i="6" s="1"/>
  <c r="AF301" i="6" a="1"/>
  <c r="AF301" i="6" s="1"/>
  <c r="AE301" i="6"/>
  <c r="AE301" i="6" a="1"/>
  <c r="AD301" i="6" a="1"/>
  <c r="AD301" i="6" s="1"/>
  <c r="AC301" i="6" a="1"/>
  <c r="AC301" i="6" s="1"/>
  <c r="AB301" i="6" a="1"/>
  <c r="AB301" i="6" s="1"/>
  <c r="AA301" i="6" a="1"/>
  <c r="AA301" i="6" s="1"/>
  <c r="Z301" i="6" a="1"/>
  <c r="Z301" i="6" s="1"/>
  <c r="Y301" i="6"/>
  <c r="Y301" i="6" a="1"/>
  <c r="X301" i="6" a="1"/>
  <c r="X301" i="6" s="1"/>
  <c r="W301" i="6" a="1"/>
  <c r="W301" i="6" s="1"/>
  <c r="V301" i="6" a="1"/>
  <c r="V301" i="6" s="1"/>
  <c r="U301" i="6" a="1"/>
  <c r="U301" i="6" s="1"/>
  <c r="T301" i="6" a="1"/>
  <c r="T301" i="6" s="1"/>
  <c r="S301" i="6" a="1"/>
  <c r="S301" i="6" s="1"/>
  <c r="R301" i="6" a="1"/>
  <c r="R301" i="6" s="1"/>
  <c r="Q301" i="6" a="1"/>
  <c r="Q301" i="6" s="1"/>
  <c r="P301" i="6" a="1"/>
  <c r="P301" i="6" s="1"/>
  <c r="O301" i="6"/>
  <c r="O301" i="6" a="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c r="U300" i="6" a="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c r="AE299" i="6" a="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c r="O299" i="6" a="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c r="AA298" i="6" a="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c r="K298" i="6" a="1"/>
  <c r="AI297" i="6" a="1"/>
  <c r="AI297" i="6" s="1"/>
  <c r="AH297" i="6" a="1"/>
  <c r="AH297" i="6" s="1"/>
  <c r="AG297" i="6"/>
  <c r="AG297" i="6" a="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c r="Q297" i="6" a="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c r="AC296" i="6" a="1"/>
  <c r="AB296" i="6" a="1"/>
  <c r="AB296" i="6" s="1"/>
  <c r="AA296" i="6" a="1"/>
  <c r="AA296" i="6" s="1"/>
  <c r="Z296" i="6" a="1"/>
  <c r="Z296" i="6" s="1"/>
  <c r="Y296" i="6" a="1"/>
  <c r="Y296" i="6" s="1"/>
  <c r="X296" i="6" a="1"/>
  <c r="X296" i="6" s="1"/>
  <c r="W296" i="6" a="1"/>
  <c r="W296" i="6" s="1"/>
  <c r="V296" i="6" a="1"/>
  <c r="V296" i="6" s="1"/>
  <c r="U296" i="6"/>
  <c r="U296" i="6" a="1"/>
  <c r="T296" i="6" a="1"/>
  <c r="T296" i="6" s="1"/>
  <c r="S296" i="6" a="1"/>
  <c r="S296" i="6" s="1"/>
  <c r="R296" i="6" a="1"/>
  <c r="R296" i="6" s="1"/>
  <c r="Q296" i="6" a="1"/>
  <c r="Q296" i="6" s="1"/>
  <c r="P296" i="6" a="1"/>
  <c r="P296" i="6" s="1"/>
  <c r="O296" i="6" a="1"/>
  <c r="O296" i="6" s="1"/>
  <c r="N296" i="6" a="1"/>
  <c r="N296" i="6" s="1"/>
  <c r="M296" i="6"/>
  <c r="M296" i="6" a="1"/>
  <c r="L296" i="6" a="1"/>
  <c r="L296" i="6" s="1"/>
  <c r="K296" i="6" a="1"/>
  <c r="K296" i="6" s="1"/>
  <c r="AI295" i="6" a="1"/>
  <c r="AI295" i="6" s="1"/>
  <c r="AH295" i="6" a="1"/>
  <c r="AH295" i="6" s="1"/>
  <c r="AG295" i="6" a="1"/>
  <c r="AG295" i="6" s="1"/>
  <c r="AF295" i="6" a="1"/>
  <c r="AF295" i="6" s="1"/>
  <c r="AE295" i="6"/>
  <c r="AE295" i="6" a="1"/>
  <c r="AD295" i="6" a="1"/>
  <c r="AD295" i="6" s="1"/>
  <c r="AC295" i="6" a="1"/>
  <c r="AC295" i="6" s="1"/>
  <c r="AB295" i="6" a="1"/>
  <c r="AB295" i="6" s="1"/>
  <c r="AA295" i="6" a="1"/>
  <c r="AA295" i="6" s="1"/>
  <c r="Z295" i="6" a="1"/>
  <c r="Z295" i="6" s="1"/>
  <c r="Y295" i="6" a="1"/>
  <c r="Y295" i="6" s="1"/>
  <c r="X295" i="6" a="1"/>
  <c r="X295" i="6" s="1"/>
  <c r="W295" i="6"/>
  <c r="W295" i="6" a="1"/>
  <c r="V295" i="6" a="1"/>
  <c r="V295" i="6" s="1"/>
  <c r="U295" i="6" a="1"/>
  <c r="U295" i="6" s="1"/>
  <c r="T295" i="6" a="1"/>
  <c r="T295" i="6" s="1"/>
  <c r="S295" i="6" a="1"/>
  <c r="S295" i="6" s="1"/>
  <c r="R295" i="6" a="1"/>
  <c r="R295" i="6" s="1"/>
  <c r="Q295" i="6" a="1"/>
  <c r="Q295" i="6" s="1"/>
  <c r="P295" i="6" a="1"/>
  <c r="P295" i="6" s="1"/>
  <c r="O295" i="6"/>
  <c r="O295" i="6" a="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c r="AA294" i="6" a="1"/>
  <c r="Z294" i="6" a="1"/>
  <c r="Z294" i="6" s="1"/>
  <c r="Y294" i="6" a="1"/>
  <c r="Y294" i="6" s="1"/>
  <c r="X294" i="6" a="1"/>
  <c r="X294" i="6" s="1"/>
  <c r="W294" i="6" a="1"/>
  <c r="W294" i="6" s="1"/>
  <c r="V294" i="6" a="1"/>
  <c r="V294" i="6" s="1"/>
  <c r="U294" i="6" a="1"/>
  <c r="U294" i="6" s="1"/>
  <c r="T294" i="6" a="1"/>
  <c r="T294" i="6" s="1"/>
  <c r="S294" i="6"/>
  <c r="S294" i="6" a="1"/>
  <c r="R294" i="6" a="1"/>
  <c r="R294" i="6" s="1"/>
  <c r="Q294" i="6" a="1"/>
  <c r="Q294" i="6" s="1"/>
  <c r="P294" i="6" a="1"/>
  <c r="P294" i="6" s="1"/>
  <c r="O294" i="6" a="1"/>
  <c r="O294" i="6" s="1"/>
  <c r="N294" i="6" a="1"/>
  <c r="N294" i="6" s="1"/>
  <c r="M294" i="6" a="1"/>
  <c r="M294" i="6" s="1"/>
  <c r="L294" i="6" a="1"/>
  <c r="L294" i="6" s="1"/>
  <c r="K294" i="6"/>
  <c r="K294" i="6" a="1"/>
  <c r="AI293" i="6" a="1"/>
  <c r="AI293" i="6" s="1"/>
  <c r="AH293" i="6" a="1"/>
  <c r="AH293" i="6" s="1"/>
  <c r="AG293" i="6"/>
  <c r="AG293" i="6" a="1"/>
  <c r="AF293" i="6" a="1"/>
  <c r="AF293" i="6" s="1"/>
  <c r="AE293" i="6" a="1"/>
  <c r="AE293" i="6" s="1"/>
  <c r="AD293" i="6" a="1"/>
  <c r="AD293" i="6" s="1"/>
  <c r="AC293" i="6" a="1"/>
  <c r="AC293" i="6" s="1"/>
  <c r="AB293" i="6" a="1"/>
  <c r="AB293" i="6" s="1"/>
  <c r="AA293" i="6" a="1"/>
  <c r="AA293" i="6" s="1"/>
  <c r="Z293" i="6" a="1"/>
  <c r="Z293" i="6" s="1"/>
  <c r="Y293" i="6"/>
  <c r="Y293" i="6" a="1"/>
  <c r="X293" i="6" a="1"/>
  <c r="X293" i="6" s="1"/>
  <c r="W293" i="6" a="1"/>
  <c r="W293" i="6" s="1"/>
  <c r="V293" i="6" a="1"/>
  <c r="V293" i="6" s="1"/>
  <c r="U293" i="6" a="1"/>
  <c r="U293" i="6" s="1"/>
  <c r="T293" i="6" a="1"/>
  <c r="T293" i="6" s="1"/>
  <c r="S293" i="6" a="1"/>
  <c r="S293" i="6" s="1"/>
  <c r="R293" i="6" a="1"/>
  <c r="R293" i="6" s="1"/>
  <c r="Q293" i="6"/>
  <c r="Q293" i="6" a="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c r="AC292" i="6" a="1"/>
  <c r="AB292" i="6" a="1"/>
  <c r="AB292" i="6" s="1"/>
  <c r="AA292" i="6" a="1"/>
  <c r="AA292" i="6" s="1"/>
  <c r="Z292" i="6" a="1"/>
  <c r="Z292" i="6" s="1"/>
  <c r="Y292" i="6" a="1"/>
  <c r="Y292" i="6" s="1"/>
  <c r="X292" i="6" a="1"/>
  <c r="X292" i="6" s="1"/>
  <c r="W292" i="6" a="1"/>
  <c r="W292" i="6" s="1"/>
  <c r="V292" i="6" a="1"/>
  <c r="V292" i="6" s="1"/>
  <c r="U292" i="6"/>
  <c r="U292" i="6" a="1"/>
  <c r="T292" i="6" a="1"/>
  <c r="T292" i="6" s="1"/>
  <c r="S292" i="6" a="1"/>
  <c r="S292" i="6" s="1"/>
  <c r="R292" i="6" a="1"/>
  <c r="R292" i="6" s="1"/>
  <c r="Q292" i="6" a="1"/>
  <c r="Q292" i="6" s="1"/>
  <c r="P292" i="6" a="1"/>
  <c r="P292" i="6" s="1"/>
  <c r="O292" i="6" a="1"/>
  <c r="O292" i="6" s="1"/>
  <c r="N292" i="6" a="1"/>
  <c r="N292" i="6" s="1"/>
  <c r="M292" i="6"/>
  <c r="M292" i="6" a="1"/>
  <c r="L292" i="6" a="1"/>
  <c r="L292" i="6" s="1"/>
  <c r="K292" i="6" a="1"/>
  <c r="K292" i="6" s="1"/>
  <c r="AI291" i="6" a="1"/>
  <c r="AI291" i="6" s="1"/>
  <c r="AH291" i="6" a="1"/>
  <c r="AH291" i="6" s="1"/>
  <c r="AG291" i="6" a="1"/>
  <c r="AG291" i="6" s="1"/>
  <c r="AF291" i="6" a="1"/>
  <c r="AF291" i="6" s="1"/>
  <c r="AE291" i="6"/>
  <c r="AE291" i="6" a="1"/>
  <c r="AD291" i="6" a="1"/>
  <c r="AD291" i="6" s="1"/>
  <c r="AC291" i="6" a="1"/>
  <c r="AC291" i="6" s="1"/>
  <c r="AB291" i="6" a="1"/>
  <c r="AB291" i="6" s="1"/>
  <c r="AA291" i="6" a="1"/>
  <c r="AA291" i="6" s="1"/>
  <c r="Z291" i="6" a="1"/>
  <c r="Z291" i="6" s="1"/>
  <c r="Y291" i="6" a="1"/>
  <c r="Y291" i="6" s="1"/>
  <c r="X291" i="6" a="1"/>
  <c r="X291" i="6" s="1"/>
  <c r="W291" i="6"/>
  <c r="W291" i="6" a="1"/>
  <c r="V291" i="6" a="1"/>
  <c r="V291" i="6" s="1"/>
  <c r="U291" i="6" a="1"/>
  <c r="U291" i="6" s="1"/>
  <c r="T291" i="6" a="1"/>
  <c r="T291" i="6" s="1"/>
  <c r="S291" i="6" a="1"/>
  <c r="S291" i="6" s="1"/>
  <c r="R291" i="6" a="1"/>
  <c r="R291" i="6" s="1"/>
  <c r="Q291" i="6" a="1"/>
  <c r="Q291" i="6" s="1"/>
  <c r="P291" i="6" a="1"/>
  <c r="P291" i="6" s="1"/>
  <c r="O291" i="6"/>
  <c r="O291" i="6" a="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c r="AA290" i="6" a="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c r="K290" i="6" a="1"/>
  <c r="AI289" i="6" a="1"/>
  <c r="AI289" i="6" s="1"/>
  <c r="AH289" i="6" a="1"/>
  <c r="AH289" i="6" s="1"/>
  <c r="AG289" i="6"/>
  <c r="AG289" i="6" a="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c r="Q289" i="6" a="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c r="AC288" i="6" a="1"/>
  <c r="AB288" i="6" a="1"/>
  <c r="AB288" i="6" s="1"/>
  <c r="AA288" i="6" a="1"/>
  <c r="AA288" i="6" s="1"/>
  <c r="Z288" i="6" a="1"/>
  <c r="Z288" i="6" s="1"/>
  <c r="Y288" i="6" a="1"/>
  <c r="Y288" i="6" s="1"/>
  <c r="X288" i="6" a="1"/>
  <c r="X288" i="6" s="1"/>
  <c r="W288" i="6" a="1"/>
  <c r="W288" i="6" s="1"/>
  <c r="V288" i="6" a="1"/>
  <c r="V288" i="6" s="1"/>
  <c r="U288" i="6"/>
  <c r="U288" i="6" a="1"/>
  <c r="T288" i="6" a="1"/>
  <c r="T288" i="6" s="1"/>
  <c r="S288" i="6" a="1"/>
  <c r="S288" i="6" s="1"/>
  <c r="R288" i="6" a="1"/>
  <c r="R288" i="6" s="1"/>
  <c r="Q288" i="6" a="1"/>
  <c r="Q288" i="6" s="1"/>
  <c r="P288" i="6" a="1"/>
  <c r="P288" i="6" s="1"/>
  <c r="O288" i="6" a="1"/>
  <c r="O288" i="6" s="1"/>
  <c r="N288" i="6" a="1"/>
  <c r="N288" i="6" s="1"/>
  <c r="M288" i="6"/>
  <c r="M288" i="6" a="1"/>
  <c r="L288" i="6" a="1"/>
  <c r="L288" i="6" s="1"/>
  <c r="K288" i="6" a="1"/>
  <c r="K288" i="6" s="1"/>
  <c r="AI287" i="6" a="1"/>
  <c r="AI287" i="6" s="1"/>
  <c r="AH287" i="6" a="1"/>
  <c r="AH287" i="6" s="1"/>
  <c r="AG287" i="6" a="1"/>
  <c r="AG287" i="6" s="1"/>
  <c r="AF287" i="6" a="1"/>
  <c r="AF287" i="6" s="1"/>
  <c r="AE287" i="6"/>
  <c r="AE287" i="6" a="1"/>
  <c r="AD287" i="6" a="1"/>
  <c r="AD287" i="6" s="1"/>
  <c r="AC287" i="6" a="1"/>
  <c r="AC287" i="6" s="1"/>
  <c r="AB287" i="6" a="1"/>
  <c r="AB287" i="6" s="1"/>
  <c r="AA287" i="6" a="1"/>
  <c r="AA287" i="6" s="1"/>
  <c r="Z287" i="6" a="1"/>
  <c r="Z287" i="6" s="1"/>
  <c r="Y287" i="6" a="1"/>
  <c r="Y287" i="6" s="1"/>
  <c r="X287" i="6" a="1"/>
  <c r="X287" i="6" s="1"/>
  <c r="W287" i="6"/>
  <c r="W287" i="6" a="1"/>
  <c r="V287" i="6" a="1"/>
  <c r="V287" i="6" s="1"/>
  <c r="U287" i="6" a="1"/>
  <c r="U287" i="6" s="1"/>
  <c r="T287" i="6" a="1"/>
  <c r="T287" i="6" s="1"/>
  <c r="S287" i="6" a="1"/>
  <c r="S287" i="6" s="1"/>
  <c r="R287" i="6" a="1"/>
  <c r="R287" i="6" s="1"/>
  <c r="Q287" i="6" a="1"/>
  <c r="Q287" i="6" s="1"/>
  <c r="P287" i="6" a="1"/>
  <c r="P287" i="6" s="1"/>
  <c r="O287" i="6"/>
  <c r="O287" i="6" a="1"/>
  <c r="N287" i="6" a="1"/>
  <c r="N287" i="6" s="1"/>
  <c r="M287" i="6" a="1"/>
  <c r="M287" i="6" s="1"/>
  <c r="L287" i="6" a="1"/>
  <c r="L287" i="6" s="1"/>
  <c r="K287" i="6" a="1"/>
  <c r="K287" i="6" s="1"/>
  <c r="AI286" i="6"/>
  <c r="AI286" i="6" a="1"/>
  <c r="AH286" i="6" a="1"/>
  <c r="AH286" i="6" s="1"/>
  <c r="AG286" i="6" a="1"/>
  <c r="AG286" i="6" s="1"/>
  <c r="AF286" i="6" a="1"/>
  <c r="AF286" i="6" s="1"/>
  <c r="AE286" i="6" a="1"/>
  <c r="AE286" i="6" s="1"/>
  <c r="AD286" i="6" a="1"/>
  <c r="AD286" i="6" s="1"/>
  <c r="AC286" i="6" a="1"/>
  <c r="AC286" i="6" s="1"/>
  <c r="AB286" i="6" a="1"/>
  <c r="AB286" i="6" s="1"/>
  <c r="AA286" i="6"/>
  <c r="AA286" i="6" a="1"/>
  <c r="Z286" i="6" a="1"/>
  <c r="Z286" i="6" s="1"/>
  <c r="Y286" i="6" a="1"/>
  <c r="Y286" i="6" s="1"/>
  <c r="X286" i="6" a="1"/>
  <c r="X286" i="6" s="1"/>
  <c r="W286" i="6" a="1"/>
  <c r="W286" i="6" s="1"/>
  <c r="V286" i="6" a="1"/>
  <c r="V286" i="6" s="1"/>
  <c r="U286" i="6" a="1"/>
  <c r="U286" i="6" s="1"/>
  <c r="T286" i="6" a="1"/>
  <c r="T286" i="6" s="1"/>
  <c r="S286" i="6"/>
  <c r="S286" i="6" a="1"/>
  <c r="R286" i="6" a="1"/>
  <c r="R286" i="6" s="1"/>
  <c r="Q286" i="6" a="1"/>
  <c r="Q286" i="6" s="1"/>
  <c r="P286" i="6" a="1"/>
  <c r="P286" i="6" s="1"/>
  <c r="O286" i="6" a="1"/>
  <c r="O286" i="6" s="1"/>
  <c r="N286" i="6" a="1"/>
  <c r="N286" i="6" s="1"/>
  <c r="M286" i="6" a="1"/>
  <c r="M286" i="6" s="1"/>
  <c r="L286" i="6" a="1"/>
  <c r="L286" i="6" s="1"/>
  <c r="K286" i="6"/>
  <c r="K286" i="6" a="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c r="Y285" i="6" a="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c r="U284" i="6" a="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c r="AE283" i="6" a="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c r="O283" i="6" a="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c r="AA282" i="6" a="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c r="K282" i="6" a="1"/>
  <c r="AI281" i="6" a="1"/>
  <c r="AI281" i="6" s="1"/>
  <c r="AH281" i="6" a="1"/>
  <c r="AH281" i="6" s="1"/>
  <c r="AG281" i="6"/>
  <c r="AG281" i="6" a="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c r="Q281" i="6" a="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c r="AC280" i="6" a="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c r="M280" i="6" a="1"/>
  <c r="L280" i="6" a="1"/>
  <c r="L280" i="6" s="1"/>
  <c r="K280" i="6" a="1"/>
  <c r="K280" i="6" s="1"/>
  <c r="AI279" i="6" a="1"/>
  <c r="AI279" i="6" s="1"/>
  <c r="AH279" i="6" a="1"/>
  <c r="AH279" i="6" s="1"/>
  <c r="AG279" i="6" a="1"/>
  <c r="AG279" i="6" s="1"/>
  <c r="AF279" i="6" a="1"/>
  <c r="AF279" i="6" s="1"/>
  <c r="AE279" i="6"/>
  <c r="AE279" i="6" a="1"/>
  <c r="AD279" i="6" a="1"/>
  <c r="AD279" i="6" s="1"/>
  <c r="AC279" i="6" a="1"/>
  <c r="AC279" i="6" s="1"/>
  <c r="AB279" i="6" a="1"/>
  <c r="AB279" i="6" s="1"/>
  <c r="AA279" i="6" a="1"/>
  <c r="AA279" i="6" s="1"/>
  <c r="Z279" i="6" a="1"/>
  <c r="Z279" i="6" s="1"/>
  <c r="Y279" i="6" a="1"/>
  <c r="Y279" i="6" s="1"/>
  <c r="X279" i="6" a="1"/>
  <c r="X279" i="6" s="1"/>
  <c r="W279" i="6"/>
  <c r="W279" i="6" a="1"/>
  <c r="V279" i="6" a="1"/>
  <c r="V279" i="6" s="1"/>
  <c r="U279" i="6" a="1"/>
  <c r="U279" i="6" s="1"/>
  <c r="T279" i="6" a="1"/>
  <c r="T279" i="6" s="1"/>
  <c r="S279" i="6" a="1"/>
  <c r="S279" i="6" s="1"/>
  <c r="R279" i="6" a="1"/>
  <c r="R279" i="6" s="1"/>
  <c r="Q279" i="6" a="1"/>
  <c r="Q279" i="6" s="1"/>
  <c r="P279" i="6" a="1"/>
  <c r="P279" i="6" s="1"/>
  <c r="O279" i="6"/>
  <c r="O279" i="6" a="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c r="AA278" i="6" a="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c r="K278" i="6" a="1"/>
  <c r="AI277" i="6" a="1"/>
  <c r="AI277" i="6" s="1"/>
  <c r="AH277" i="6" a="1"/>
  <c r="AH277" i="6" s="1"/>
  <c r="AG277" i="6" a="1"/>
  <c r="AG277" i="6" s="1"/>
  <c r="AF277" i="6" a="1"/>
  <c r="AF277" i="6" s="1"/>
  <c r="AE277" i="6"/>
  <c r="AE277" i="6" a="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c r="O277" i="6" a="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c r="AA276" i="6" a="1"/>
  <c r="Z276" i="6" a="1"/>
  <c r="Z276" i="6" s="1"/>
  <c r="Y276" i="6" a="1"/>
  <c r="Y276" i="6" s="1"/>
  <c r="X276" i="6" a="1"/>
  <c r="X276" i="6" s="1"/>
  <c r="W276" i="6" a="1"/>
  <c r="W276" i="6" s="1"/>
  <c r="V276" i="6" a="1"/>
  <c r="V276" i="6" s="1"/>
  <c r="U276" i="6"/>
  <c r="U276" i="6" a="1"/>
  <c r="T276" i="6" a="1"/>
  <c r="T276" i="6" s="1"/>
  <c r="S276" i="6" a="1"/>
  <c r="S276" i="6" s="1"/>
  <c r="R276" i="6" a="1"/>
  <c r="R276" i="6" s="1"/>
  <c r="Q276" i="6" a="1"/>
  <c r="Q276" i="6" s="1"/>
  <c r="P276" i="6" a="1"/>
  <c r="P276" i="6" s="1"/>
  <c r="O276" i="6" a="1"/>
  <c r="O276" i="6" s="1"/>
  <c r="N276" i="6" a="1"/>
  <c r="N276" i="6" s="1"/>
  <c r="M276" i="6" a="1"/>
  <c r="M276" i="6" s="1"/>
  <c r="L276" i="6" a="1"/>
  <c r="L276" i="6" s="1"/>
  <c r="K276" i="6"/>
  <c r="K276" i="6" a="1"/>
  <c r="AI275" i="6" a="1"/>
  <c r="AI275" i="6" s="1"/>
  <c r="AH275" i="6" a="1"/>
  <c r="AH275" i="6" s="1"/>
  <c r="AG275" i="6" a="1"/>
  <c r="AG275" i="6" s="1"/>
  <c r="AF275" i="6" a="1"/>
  <c r="AF275" i="6" s="1"/>
  <c r="AE275" i="6"/>
  <c r="AE275" i="6" a="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c r="O275" i="6" a="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c r="AA274" i="6" a="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c r="K274" i="6" a="1"/>
  <c r="AI273" i="6" a="1"/>
  <c r="AI273" i="6" s="1"/>
  <c r="AH273" i="6" a="1"/>
  <c r="AH273" i="6" s="1"/>
  <c r="AG273" i="6"/>
  <c r="AG273" i="6" a="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c r="Q273" i="6" a="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c r="AC272" i="6" a="1"/>
  <c r="AB272" i="6" a="1"/>
  <c r="AB272" i="6" s="1"/>
  <c r="AA272" i="6" a="1"/>
  <c r="AA272" i="6" s="1"/>
  <c r="Z272" i="6" a="1"/>
  <c r="Z272" i="6" s="1"/>
  <c r="Y272" i="6" a="1"/>
  <c r="Y272" i="6" s="1"/>
  <c r="X272" i="6" a="1"/>
  <c r="X272" i="6" s="1"/>
  <c r="W272" i="6" a="1"/>
  <c r="W272" i="6" s="1"/>
  <c r="V272" i="6" a="1"/>
  <c r="V272" i="6" s="1"/>
  <c r="U272" i="6"/>
  <c r="U272" i="6" a="1"/>
  <c r="T272" i="6" a="1"/>
  <c r="T272" i="6" s="1"/>
  <c r="S272" i="6" a="1"/>
  <c r="S272" i="6" s="1"/>
  <c r="R272" i="6" a="1"/>
  <c r="R272" i="6" s="1"/>
  <c r="Q272" i="6" a="1"/>
  <c r="Q272" i="6" s="1"/>
  <c r="P272" i="6" a="1"/>
  <c r="P272" i="6" s="1"/>
  <c r="O272" i="6" a="1"/>
  <c r="O272" i="6" s="1"/>
  <c r="N272" i="6" a="1"/>
  <c r="N272" i="6" s="1"/>
  <c r="M272" i="6"/>
  <c r="M272" i="6" a="1"/>
  <c r="L272" i="6" a="1"/>
  <c r="L272" i="6" s="1"/>
  <c r="K272" i="6" a="1"/>
  <c r="K272" i="6" s="1"/>
  <c r="AI271" i="6" a="1"/>
  <c r="AI271" i="6" s="1"/>
  <c r="AH271" i="6" a="1"/>
  <c r="AH271" i="6" s="1"/>
  <c r="AG271" i="6" a="1"/>
  <c r="AG271" i="6" s="1"/>
  <c r="AF271" i="6" a="1"/>
  <c r="AF271" i="6" s="1"/>
  <c r="AE271" i="6"/>
  <c r="AE271" i="6" a="1"/>
  <c r="AD271" i="6" a="1"/>
  <c r="AD271" i="6" s="1"/>
  <c r="AC271" i="6" a="1"/>
  <c r="AC271" i="6" s="1"/>
  <c r="AB271" i="6" a="1"/>
  <c r="AB271" i="6" s="1"/>
  <c r="AA271" i="6" a="1"/>
  <c r="AA271" i="6" s="1"/>
  <c r="Z271" i="6" a="1"/>
  <c r="Z271" i="6" s="1"/>
  <c r="Y271" i="6" a="1"/>
  <c r="Y271" i="6" s="1"/>
  <c r="X271" i="6" a="1"/>
  <c r="X271" i="6" s="1"/>
  <c r="W271" i="6"/>
  <c r="W271" i="6" a="1"/>
  <c r="V271" i="6" a="1"/>
  <c r="V271" i="6" s="1"/>
  <c r="U271" i="6" a="1"/>
  <c r="U271" i="6" s="1"/>
  <c r="T271" i="6" a="1"/>
  <c r="T271" i="6" s="1"/>
  <c r="S271" i="6" a="1"/>
  <c r="S271" i="6" s="1"/>
  <c r="R271" i="6" a="1"/>
  <c r="R271" i="6" s="1"/>
  <c r="Q271" i="6" a="1"/>
  <c r="Q271" i="6" s="1"/>
  <c r="P271" i="6" a="1"/>
  <c r="P271" i="6" s="1"/>
  <c r="O271" i="6"/>
  <c r="O271" i="6" a="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c r="AA270" i="6" a="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c r="K270" i="6" a="1"/>
  <c r="AI269" i="6" a="1"/>
  <c r="AI269" i="6" s="1"/>
  <c r="AH269" i="6" a="1"/>
  <c r="AH269" i="6" s="1"/>
  <c r="AG269" i="6"/>
  <c r="AG269" i="6" a="1"/>
  <c r="AF269" i="6" a="1"/>
  <c r="AF269" i="6" s="1"/>
  <c r="AE269" i="6"/>
  <c r="AE269" i="6" a="1"/>
  <c r="AD269" i="6" a="1"/>
  <c r="AD269" i="6" s="1"/>
  <c r="AC269" i="6" a="1"/>
  <c r="AC269" i="6" s="1"/>
  <c r="AB269" i="6" a="1"/>
  <c r="AB269" i="6" s="1"/>
  <c r="AA269" i="6" a="1"/>
  <c r="AA269" i="6" s="1"/>
  <c r="Z269" i="6" a="1"/>
  <c r="Z269" i="6" s="1"/>
  <c r="Y269" i="6"/>
  <c r="Y269" i="6" a="1"/>
  <c r="X269" i="6" a="1"/>
  <c r="X269" i="6" s="1"/>
  <c r="W269" i="6" a="1"/>
  <c r="W269" i="6" s="1"/>
  <c r="V269" i="6" a="1"/>
  <c r="V269" i="6" s="1"/>
  <c r="U269" i="6" a="1"/>
  <c r="U269" i="6" s="1"/>
  <c r="T269" i="6" a="1"/>
  <c r="T269" i="6" s="1"/>
  <c r="S269" i="6" a="1"/>
  <c r="S269" i="6" s="1"/>
  <c r="R269" i="6" a="1"/>
  <c r="R269" i="6" s="1"/>
  <c r="Q269" i="6"/>
  <c r="Q269" i="6" a="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c r="U268" i="6" a="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c r="AE267" i="6" a="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c r="O267" i="6" a="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c r="AA266" i="6" a="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c r="K266" i="6" a="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c r="U264" i="6" a="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c r="AE263" i="6" a="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c r="O263" i="6" a="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c r="AA262" i="6" a="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c r="K262" i="6" a="1"/>
  <c r="AI261" i="6" a="1"/>
  <c r="AI261" i="6" s="1"/>
  <c r="AH261" i="6" a="1"/>
  <c r="AH261" i="6" s="1"/>
  <c r="AG261" i="6"/>
  <c r="AG261" i="6" a="1"/>
  <c r="AF261" i="6" a="1"/>
  <c r="AF261" i="6" s="1"/>
  <c r="AE261" i="6"/>
  <c r="AE261" i="6" a="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c r="Q261" i="6" a="1"/>
  <c r="P261" i="6" a="1"/>
  <c r="P261" i="6" s="1"/>
  <c r="O261" i="6"/>
  <c r="O261" i="6" a="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c r="AC260" i="6" a="1"/>
  <c r="AB260" i="6" a="1"/>
  <c r="AB260" i="6" s="1"/>
  <c r="AA260" i="6"/>
  <c r="AA260" i="6" a="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c r="M260" i="6" a="1"/>
  <c r="L260" i="6" a="1"/>
  <c r="L260" i="6" s="1"/>
  <c r="K260" i="6"/>
  <c r="K260" i="6" a="1"/>
  <c r="AI259" i="6" a="1"/>
  <c r="AI259" i="6" s="1"/>
  <c r="AH259" i="6" a="1"/>
  <c r="AH259" i="6" s="1"/>
  <c r="AG259" i="6" a="1"/>
  <c r="AG259" i="6" s="1"/>
  <c r="AF259" i="6" a="1"/>
  <c r="AF259" i="6" s="1"/>
  <c r="AE259" i="6"/>
  <c r="AE259" i="6" a="1"/>
  <c r="AD259" i="6" a="1"/>
  <c r="AD259" i="6" s="1"/>
  <c r="AC259" i="6" a="1"/>
  <c r="AC259" i="6" s="1"/>
  <c r="AB259" i="6" a="1"/>
  <c r="AB259" i="6" s="1"/>
  <c r="AA259" i="6" a="1"/>
  <c r="AA259" i="6" s="1"/>
  <c r="Z259" i="6" a="1"/>
  <c r="Z259" i="6" s="1"/>
  <c r="Y259" i="6" a="1"/>
  <c r="Y259" i="6" s="1"/>
  <c r="X259" i="6" a="1"/>
  <c r="X259" i="6" s="1"/>
  <c r="W259" i="6"/>
  <c r="W259" i="6" a="1"/>
  <c r="V259" i="6" a="1"/>
  <c r="V259" i="6" s="1"/>
  <c r="U259" i="6" a="1"/>
  <c r="U259" i="6" s="1"/>
  <c r="T259" i="6" a="1"/>
  <c r="T259" i="6" s="1"/>
  <c r="S259" i="6" a="1"/>
  <c r="S259" i="6" s="1"/>
  <c r="R259" i="6" a="1"/>
  <c r="R259" i="6" s="1"/>
  <c r="Q259" i="6" a="1"/>
  <c r="Q259" i="6" s="1"/>
  <c r="P259" i="6" a="1"/>
  <c r="P259" i="6" s="1"/>
  <c r="O259" i="6"/>
  <c r="O259" i="6" a="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c r="AA258" i="6" a="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c r="K258" i="6" a="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c r="U256" i="6" a="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c r="AE255" i="6" a="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c r="O255" i="6" a="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c r="AA254" i="6" a="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c r="K254" i="6" a="1"/>
  <c r="AI253" i="6" a="1"/>
  <c r="AI253" i="6" s="1"/>
  <c r="AH253" i="6" a="1"/>
  <c r="AH253" i="6" s="1"/>
  <c r="AG253" i="6"/>
  <c r="AG253" i="6" a="1"/>
  <c r="AF253" i="6" a="1"/>
  <c r="AF253" i="6" s="1"/>
  <c r="AE253" i="6"/>
  <c r="AE253" i="6" a="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c r="O253" i="6" a="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c r="AA252" i="6" a="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c r="K252" i="6" a="1"/>
  <c r="AI251" i="6" a="1"/>
  <c r="AI251" i="6" s="1"/>
  <c r="AH251" i="6" a="1"/>
  <c r="AH251" i="6" s="1"/>
  <c r="AG251" i="6" a="1"/>
  <c r="AG251" i="6" s="1"/>
  <c r="AF251" i="6" a="1"/>
  <c r="AF251" i="6" s="1"/>
  <c r="AE251" i="6"/>
  <c r="AE251" i="6" a="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c r="O251" i="6" a="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c r="AA250" i="6" a="1"/>
  <c r="Z250" i="6" a="1"/>
  <c r="Z250" i="6" s="1"/>
  <c r="Y250" i="6" a="1"/>
  <c r="Y250" i="6" s="1"/>
  <c r="X250" i="6" a="1"/>
  <c r="X250" i="6" s="1"/>
  <c r="W250" i="6" a="1"/>
  <c r="W250" i="6" s="1"/>
  <c r="V250" i="6" a="1"/>
  <c r="V250" i="6" s="1"/>
  <c r="U250" i="6" a="1"/>
  <c r="U250" i="6" s="1"/>
  <c r="T250" i="6" a="1"/>
  <c r="T250" i="6" s="1"/>
  <c r="S250" i="6"/>
  <c r="S250" i="6" a="1"/>
  <c r="R250" i="6" a="1"/>
  <c r="R250" i="6" s="1"/>
  <c r="Q250" i="6" a="1"/>
  <c r="Q250" i="6" s="1"/>
  <c r="P250" i="6" a="1"/>
  <c r="P250" i="6" s="1"/>
  <c r="O250" i="6" a="1"/>
  <c r="O250" i="6" s="1"/>
  <c r="N250" i="6" a="1"/>
  <c r="N250" i="6" s="1"/>
  <c r="M250" i="6" a="1"/>
  <c r="M250" i="6" s="1"/>
  <c r="L250" i="6" a="1"/>
  <c r="L250" i="6" s="1"/>
  <c r="K250" i="6"/>
  <c r="K250" i="6" a="1"/>
  <c r="AI249" i="6" a="1"/>
  <c r="AI249" i="6" s="1"/>
  <c r="AH249" i="6" a="1"/>
  <c r="AH249" i="6" s="1"/>
  <c r="AG249" i="6"/>
  <c r="AG249" i="6" a="1"/>
  <c r="AF249" i="6" a="1"/>
  <c r="AF249" i="6" s="1"/>
  <c r="AE249" i="6" a="1"/>
  <c r="AE249" i="6" s="1"/>
  <c r="AD249" i="6" a="1"/>
  <c r="AD249" i="6" s="1"/>
  <c r="AC249" i="6" a="1"/>
  <c r="AC249" i="6" s="1"/>
  <c r="AB249" i="6" a="1"/>
  <c r="AB249" i="6" s="1"/>
  <c r="AA249" i="6" a="1"/>
  <c r="AA249" i="6" s="1"/>
  <c r="Z249" i="6" a="1"/>
  <c r="Z249" i="6" s="1"/>
  <c r="Y249" i="6"/>
  <c r="Y249" i="6" a="1"/>
  <c r="X249" i="6" a="1"/>
  <c r="X249" i="6" s="1"/>
  <c r="W249" i="6" a="1"/>
  <c r="W249" i="6" s="1"/>
  <c r="V249" i="6" a="1"/>
  <c r="V249" i="6" s="1"/>
  <c r="U249" i="6" a="1"/>
  <c r="U249" i="6" s="1"/>
  <c r="T249" i="6" a="1"/>
  <c r="T249" i="6" s="1"/>
  <c r="S249" i="6" a="1"/>
  <c r="S249" i="6" s="1"/>
  <c r="R249" i="6" a="1"/>
  <c r="R249" i="6" s="1"/>
  <c r="Q249" i="6"/>
  <c r="Q249" i="6" a="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c r="AC248" i="6" a="1"/>
  <c r="AB248" i="6" a="1"/>
  <c r="AB248" i="6" s="1"/>
  <c r="AA248" i="6" a="1"/>
  <c r="AA248" i="6" s="1"/>
  <c r="Z248" i="6" a="1"/>
  <c r="Z248" i="6" s="1"/>
  <c r="Y248" i="6" a="1"/>
  <c r="Y248" i="6" s="1"/>
  <c r="X248" i="6" a="1"/>
  <c r="X248" i="6" s="1"/>
  <c r="W248" i="6" a="1"/>
  <c r="W248" i="6" s="1"/>
  <c r="V248" i="6" a="1"/>
  <c r="V248" i="6" s="1"/>
  <c r="U248" i="6"/>
  <c r="U248" i="6" a="1"/>
  <c r="T248" i="6" a="1"/>
  <c r="T248" i="6" s="1"/>
  <c r="S248" i="6" a="1"/>
  <c r="S248" i="6" s="1"/>
  <c r="R248" i="6" a="1"/>
  <c r="R248" i="6" s="1"/>
  <c r="Q248" i="6" a="1"/>
  <c r="Q248" i="6" s="1"/>
  <c r="P248" i="6" a="1"/>
  <c r="P248" i="6" s="1"/>
  <c r="O248" i="6" a="1"/>
  <c r="O248" i="6" s="1"/>
  <c r="N248" i="6" a="1"/>
  <c r="N248" i="6" s="1"/>
  <c r="M248" i="6"/>
  <c r="M248" i="6" a="1"/>
  <c r="L248" i="6" a="1"/>
  <c r="L248" i="6" s="1"/>
  <c r="K248" i="6" a="1"/>
  <c r="K248" i="6" s="1"/>
  <c r="AI247" i="6" a="1"/>
  <c r="AI247" i="6" s="1"/>
  <c r="AH247" i="6" a="1"/>
  <c r="AH247" i="6" s="1"/>
  <c r="AG247" i="6" a="1"/>
  <c r="AG247" i="6" s="1"/>
  <c r="AF247" i="6" a="1"/>
  <c r="AF247" i="6" s="1"/>
  <c r="AE247" i="6"/>
  <c r="AE247" i="6" a="1"/>
  <c r="AD247" i="6" a="1"/>
  <c r="AD247" i="6" s="1"/>
  <c r="AC247" i="6" a="1"/>
  <c r="AC247" i="6" s="1"/>
  <c r="AB247" i="6" a="1"/>
  <c r="AB247" i="6" s="1"/>
  <c r="AA247" i="6" a="1"/>
  <c r="AA247" i="6" s="1"/>
  <c r="Z247" i="6" a="1"/>
  <c r="Z247" i="6" s="1"/>
  <c r="Y247" i="6" a="1"/>
  <c r="Y247" i="6" s="1"/>
  <c r="X247" i="6" a="1"/>
  <c r="X247" i="6" s="1"/>
  <c r="W247" i="6"/>
  <c r="W247" i="6" a="1"/>
  <c r="V247" i="6" a="1"/>
  <c r="V247" i="6" s="1"/>
  <c r="U247" i="6" a="1"/>
  <c r="U247" i="6" s="1"/>
  <c r="T247" i="6" a="1"/>
  <c r="T247" i="6" s="1"/>
  <c r="S247" i="6" a="1"/>
  <c r="S247" i="6" s="1"/>
  <c r="R247" i="6" a="1"/>
  <c r="R247" i="6" s="1"/>
  <c r="Q247" i="6" a="1"/>
  <c r="Q247" i="6" s="1"/>
  <c r="P247" i="6" a="1"/>
  <c r="P247" i="6" s="1"/>
  <c r="O247" i="6"/>
  <c r="O247" i="6" a="1"/>
  <c r="N247" i="6" a="1"/>
  <c r="N247" i="6" s="1"/>
  <c r="M247" i="6" a="1"/>
  <c r="M247" i="6" s="1"/>
  <c r="L247" i="6" a="1"/>
  <c r="L247" i="6" s="1"/>
  <c r="K247" i="6" a="1"/>
  <c r="K247" i="6" s="1"/>
  <c r="AI246" i="6"/>
  <c r="AI246" i="6" a="1"/>
  <c r="AH246" i="6" a="1"/>
  <c r="AH246" i="6" s="1"/>
  <c r="AG246" i="6" a="1"/>
  <c r="AG246" i="6" s="1"/>
  <c r="AF246" i="6" a="1"/>
  <c r="AF246" i="6" s="1"/>
  <c r="AE246" i="6" a="1"/>
  <c r="AE246" i="6" s="1"/>
  <c r="AD246" i="6" a="1"/>
  <c r="AD246" i="6" s="1"/>
  <c r="AC246" i="6" a="1"/>
  <c r="AC246" i="6" s="1"/>
  <c r="AB246" i="6" a="1"/>
  <c r="AB246" i="6" s="1"/>
  <c r="AA246" i="6"/>
  <c r="AA246" i="6" a="1"/>
  <c r="Z246" i="6" a="1"/>
  <c r="Z246" i="6" s="1"/>
  <c r="Y246" i="6" a="1"/>
  <c r="Y246" i="6" s="1"/>
  <c r="X246" i="6" a="1"/>
  <c r="X246" i="6" s="1"/>
  <c r="W246" i="6" a="1"/>
  <c r="W246" i="6" s="1"/>
  <c r="V246" i="6" a="1"/>
  <c r="V246" i="6" s="1"/>
  <c r="U246" i="6" a="1"/>
  <c r="U246" i="6" s="1"/>
  <c r="T246" i="6" a="1"/>
  <c r="T246" i="6" s="1"/>
  <c r="S246" i="6"/>
  <c r="S246" i="6" a="1"/>
  <c r="R246" i="6" a="1"/>
  <c r="R246" i="6" s="1"/>
  <c r="Q246" i="6" a="1"/>
  <c r="Q246" i="6" s="1"/>
  <c r="P246" i="6" a="1"/>
  <c r="P246" i="6" s="1"/>
  <c r="O246" i="6" a="1"/>
  <c r="O246" i="6" s="1"/>
  <c r="N246" i="6" a="1"/>
  <c r="N246" i="6" s="1"/>
  <c r="M246" i="6" a="1"/>
  <c r="M246" i="6" s="1"/>
  <c r="L246" i="6" a="1"/>
  <c r="L246" i="6" s="1"/>
  <c r="K246" i="6"/>
  <c r="K246" i="6" a="1"/>
  <c r="AI245" i="6" a="1"/>
  <c r="AI245" i="6" s="1"/>
  <c r="AH245" i="6" a="1"/>
  <c r="AH245" i="6" s="1"/>
  <c r="AG245" i="6"/>
  <c r="AG245" i="6" a="1"/>
  <c r="AF245" i="6" a="1"/>
  <c r="AF245" i="6" s="1"/>
  <c r="AE245" i="6" a="1"/>
  <c r="AE245" i="6" s="1"/>
  <c r="AD245" i="6" a="1"/>
  <c r="AD245" i="6" s="1"/>
  <c r="AC245" i="6" a="1"/>
  <c r="AC245" i="6" s="1"/>
  <c r="AB245" i="6" a="1"/>
  <c r="AB245" i="6" s="1"/>
  <c r="AA245" i="6" a="1"/>
  <c r="AA245" i="6" s="1"/>
  <c r="Z245" i="6" a="1"/>
  <c r="Z245" i="6" s="1"/>
  <c r="Y245" i="6"/>
  <c r="Y245" i="6" a="1"/>
  <c r="X245" i="6" a="1"/>
  <c r="X245" i="6" s="1"/>
  <c r="W245" i="6" a="1"/>
  <c r="W245" i="6" s="1"/>
  <c r="V245" i="6" a="1"/>
  <c r="V245" i="6" s="1"/>
  <c r="U245" i="6" a="1"/>
  <c r="U245" i="6" s="1"/>
  <c r="T245" i="6" a="1"/>
  <c r="T245" i="6" s="1"/>
  <c r="S245" i="6" a="1"/>
  <c r="S245" i="6" s="1"/>
  <c r="R245" i="6" a="1"/>
  <c r="R245" i="6" s="1"/>
  <c r="Q245" i="6"/>
  <c r="Q245" i="6" a="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c r="AA244" i="6" a="1"/>
  <c r="Z244" i="6" a="1"/>
  <c r="Z244" i="6" s="1"/>
  <c r="Y244" i="6" a="1"/>
  <c r="Y244" i="6" s="1"/>
  <c r="X244" i="6" a="1"/>
  <c r="X244" i="6" s="1"/>
  <c r="W244" i="6" a="1"/>
  <c r="W244" i="6" s="1"/>
  <c r="V244" i="6" a="1"/>
  <c r="V244" i="6" s="1"/>
  <c r="U244" i="6" a="1"/>
  <c r="U244" i="6" s="1"/>
  <c r="T244" i="6" a="1"/>
  <c r="T244" i="6" s="1"/>
  <c r="S244" i="6"/>
  <c r="S244" i="6" a="1"/>
  <c r="R244" i="6" a="1"/>
  <c r="R244" i="6" s="1"/>
  <c r="Q244" i="6" a="1"/>
  <c r="Q244" i="6" s="1"/>
  <c r="P244" i="6" a="1"/>
  <c r="P244" i="6" s="1"/>
  <c r="O244" i="6" a="1"/>
  <c r="O244" i="6" s="1"/>
  <c r="N244" i="6" a="1"/>
  <c r="N244" i="6" s="1"/>
  <c r="M244" i="6" a="1"/>
  <c r="M244" i="6" s="1"/>
  <c r="L244" i="6" a="1"/>
  <c r="L244" i="6" s="1"/>
  <c r="K244" i="6"/>
  <c r="K244" i="6" a="1"/>
  <c r="AI243" i="6" a="1"/>
  <c r="AI243" i="6" s="1"/>
  <c r="AH243" i="6" a="1"/>
  <c r="AH243" i="6" s="1"/>
  <c r="AG243" i="6"/>
  <c r="AG243" i="6" a="1"/>
  <c r="AF243" i="6" a="1"/>
  <c r="AF243" i="6" s="1"/>
  <c r="AE243" i="6" a="1"/>
  <c r="AE243" i="6" s="1"/>
  <c r="AD243" i="6" a="1"/>
  <c r="AD243" i="6" s="1"/>
  <c r="AC243" i="6" a="1"/>
  <c r="AC243" i="6" s="1"/>
  <c r="AB243" i="6" a="1"/>
  <c r="AB243" i="6" s="1"/>
  <c r="AA243" i="6" a="1"/>
  <c r="AA243" i="6" s="1"/>
  <c r="Z243" i="6" a="1"/>
  <c r="Z243" i="6" s="1"/>
  <c r="Y243" i="6"/>
  <c r="Y243" i="6" a="1"/>
  <c r="X243" i="6" a="1"/>
  <c r="X243" i="6" s="1"/>
  <c r="W243" i="6" a="1"/>
  <c r="W243" i="6" s="1"/>
  <c r="V243" i="6" a="1"/>
  <c r="V243" i="6" s="1"/>
  <c r="U243" i="6" a="1"/>
  <c r="U243" i="6" s="1"/>
  <c r="T243" i="6" a="1"/>
  <c r="T243" i="6" s="1"/>
  <c r="S243" i="6" a="1"/>
  <c r="S243" i="6" s="1"/>
  <c r="R243" i="6" a="1"/>
  <c r="R243" i="6" s="1"/>
  <c r="Q243" i="6"/>
  <c r="Q243" i="6" a="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c r="AC242" i="6" a="1"/>
  <c r="AB242" i="6" a="1"/>
  <c r="AB242" i="6" s="1"/>
  <c r="AA242" i="6" a="1"/>
  <c r="AA242" i="6" s="1"/>
  <c r="Z242" i="6" a="1"/>
  <c r="Z242" i="6" s="1"/>
  <c r="Y242" i="6" a="1"/>
  <c r="Y242" i="6" s="1"/>
  <c r="X242" i="6" a="1"/>
  <c r="X242" i="6" s="1"/>
  <c r="W242" i="6" a="1"/>
  <c r="W242" i="6" s="1"/>
  <c r="V242" i="6" a="1"/>
  <c r="V242" i="6" s="1"/>
  <c r="U242" i="6"/>
  <c r="U242" i="6" a="1"/>
  <c r="T242" i="6" a="1"/>
  <c r="T242" i="6" s="1"/>
  <c r="S242" i="6" a="1"/>
  <c r="S242" i="6" s="1"/>
  <c r="R242" i="6" a="1"/>
  <c r="R242" i="6" s="1"/>
  <c r="Q242" i="6" a="1"/>
  <c r="Q242" i="6" s="1"/>
  <c r="P242" i="6" a="1"/>
  <c r="P242" i="6" s="1"/>
  <c r="O242" i="6" a="1"/>
  <c r="O242" i="6" s="1"/>
  <c r="N242" i="6" a="1"/>
  <c r="N242" i="6" s="1"/>
  <c r="M242" i="6"/>
  <c r="M242" i="6" a="1"/>
  <c r="L242" i="6" a="1"/>
  <c r="L242" i="6" s="1"/>
  <c r="K242" i="6" a="1"/>
  <c r="K242" i="6" s="1"/>
  <c r="AI241" i="6" a="1"/>
  <c r="AI241" i="6" s="1"/>
  <c r="AH241" i="6" a="1"/>
  <c r="AH241" i="6" s="1"/>
  <c r="AG241" i="6" a="1"/>
  <c r="AG241" i="6" s="1"/>
  <c r="AF241" i="6" a="1"/>
  <c r="AF241" i="6" s="1"/>
  <c r="AE241" i="6"/>
  <c r="AE241" i="6" a="1"/>
  <c r="AD241" i="6" a="1"/>
  <c r="AD241" i="6" s="1"/>
  <c r="AC241" i="6" a="1"/>
  <c r="AC241" i="6" s="1"/>
  <c r="AB241" i="6" a="1"/>
  <c r="AB241" i="6" s="1"/>
  <c r="AA241" i="6" a="1"/>
  <c r="AA241" i="6" s="1"/>
  <c r="Z241" i="6" a="1"/>
  <c r="Z241" i="6" s="1"/>
  <c r="Y241" i="6" a="1"/>
  <c r="Y241" i="6" s="1"/>
  <c r="X241" i="6" a="1"/>
  <c r="X241" i="6" s="1"/>
  <c r="W241" i="6"/>
  <c r="W241" i="6" a="1"/>
  <c r="V241" i="6" a="1"/>
  <c r="V241" i="6" s="1"/>
  <c r="U241" i="6" a="1"/>
  <c r="U241" i="6" s="1"/>
  <c r="T241" i="6" a="1"/>
  <c r="T241" i="6" s="1"/>
  <c r="S241" i="6" a="1"/>
  <c r="S241" i="6" s="1"/>
  <c r="R241" i="6" a="1"/>
  <c r="R241" i="6" s="1"/>
  <c r="Q241" i="6" a="1"/>
  <c r="Q241" i="6" s="1"/>
  <c r="P241" i="6" a="1"/>
  <c r="P241" i="6" s="1"/>
  <c r="O241" i="6"/>
  <c r="O241" i="6" a="1"/>
  <c r="N241" i="6" a="1"/>
  <c r="N241" i="6" s="1"/>
  <c r="M241" i="6" a="1"/>
  <c r="M241" i="6" s="1"/>
  <c r="L241" i="6" a="1"/>
  <c r="L241" i="6" s="1"/>
  <c r="K241" i="6" a="1"/>
  <c r="K241" i="6" s="1"/>
  <c r="AI240" i="6"/>
  <c r="AI240" i="6" a="1"/>
  <c r="AH240" i="6" a="1"/>
  <c r="AH240" i="6" s="1"/>
  <c r="AG240" i="6" a="1"/>
  <c r="AG240" i="6" s="1"/>
  <c r="AF240" i="6" a="1"/>
  <c r="AF240" i="6" s="1"/>
  <c r="AE240" i="6" a="1"/>
  <c r="AE240" i="6" s="1"/>
  <c r="AD240" i="6" a="1"/>
  <c r="AD240" i="6" s="1"/>
  <c r="AC240" i="6" a="1"/>
  <c r="AC240" i="6" s="1"/>
  <c r="AB240" i="6" a="1"/>
  <c r="AB240" i="6" s="1"/>
  <c r="AA240" i="6"/>
  <c r="AA240" i="6" a="1"/>
  <c r="Z240" i="6" a="1"/>
  <c r="Z240" i="6" s="1"/>
  <c r="Y240" i="6" a="1"/>
  <c r="Y240" i="6" s="1"/>
  <c r="X240" i="6" a="1"/>
  <c r="X240" i="6" s="1"/>
  <c r="W240" i="6" a="1"/>
  <c r="W240" i="6" s="1"/>
  <c r="V240" i="6" a="1"/>
  <c r="V240" i="6" s="1"/>
  <c r="U240" i="6" a="1"/>
  <c r="U240" i="6" s="1"/>
  <c r="T240" i="6" a="1"/>
  <c r="T240" i="6" s="1"/>
  <c r="S240" i="6"/>
  <c r="S240" i="6" a="1"/>
  <c r="R240" i="6" a="1"/>
  <c r="R240" i="6" s="1"/>
  <c r="Q240" i="6" a="1"/>
  <c r="Q240" i="6" s="1"/>
  <c r="P240" i="6" a="1"/>
  <c r="P240" i="6" s="1"/>
  <c r="O240" i="6" a="1"/>
  <c r="O240" i="6" s="1"/>
  <c r="N240" i="6" a="1"/>
  <c r="N240" i="6" s="1"/>
  <c r="M240" i="6" a="1"/>
  <c r="M240" i="6" s="1"/>
  <c r="L240" i="6" a="1"/>
  <c r="L240" i="6" s="1"/>
  <c r="K240" i="6"/>
  <c r="K240" i="6" a="1"/>
  <c r="AI239" i="6" a="1"/>
  <c r="AI239" i="6" s="1"/>
  <c r="AH239" i="6" a="1"/>
  <c r="AH239" i="6" s="1"/>
  <c r="AG239" i="6"/>
  <c r="AG239" i="6" a="1"/>
  <c r="AF239" i="6" a="1"/>
  <c r="AF239" i="6" s="1"/>
  <c r="AE239" i="6" a="1"/>
  <c r="AE239" i="6" s="1"/>
  <c r="AD239" i="6" a="1"/>
  <c r="AD239" i="6" s="1"/>
  <c r="AC239" i="6" a="1"/>
  <c r="AC239" i="6" s="1"/>
  <c r="AB239" i="6" a="1"/>
  <c r="AB239" i="6" s="1"/>
  <c r="AA239" i="6" a="1"/>
  <c r="AA239" i="6" s="1"/>
  <c r="Z239" i="6" a="1"/>
  <c r="Z239" i="6" s="1"/>
  <c r="Y239" i="6"/>
  <c r="Y239" i="6" a="1"/>
  <c r="X239" i="6" a="1"/>
  <c r="X239" i="6" s="1"/>
  <c r="W239" i="6" a="1"/>
  <c r="W239" i="6" s="1"/>
  <c r="V239" i="6" a="1"/>
  <c r="V239" i="6" s="1"/>
  <c r="U239" i="6" a="1"/>
  <c r="U239" i="6" s="1"/>
  <c r="T239" i="6" a="1"/>
  <c r="T239" i="6" s="1"/>
  <c r="S239" i="6" a="1"/>
  <c r="S239" i="6" s="1"/>
  <c r="R239" i="6" a="1"/>
  <c r="R239" i="6" s="1"/>
  <c r="Q239" i="6"/>
  <c r="Q239" i="6" a="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c r="AC238" i="6" a="1"/>
  <c r="AB238" i="6" a="1"/>
  <c r="AB238" i="6" s="1"/>
  <c r="AA238" i="6" a="1"/>
  <c r="AA238" i="6" s="1"/>
  <c r="Z238" i="6" a="1"/>
  <c r="Z238" i="6" s="1"/>
  <c r="Y238" i="6" a="1"/>
  <c r="Y238" i="6" s="1"/>
  <c r="X238" i="6" a="1"/>
  <c r="X238" i="6" s="1"/>
  <c r="W238" i="6" a="1"/>
  <c r="W238" i="6" s="1"/>
  <c r="V238" i="6" a="1"/>
  <c r="V238" i="6" s="1"/>
  <c r="U238" i="6"/>
  <c r="U238" i="6" a="1"/>
  <c r="T238" i="6" a="1"/>
  <c r="T238" i="6" s="1"/>
  <c r="S238" i="6" a="1"/>
  <c r="S238" i="6" s="1"/>
  <c r="R238" i="6" a="1"/>
  <c r="R238" i="6" s="1"/>
  <c r="Q238" i="6" a="1"/>
  <c r="Q238" i="6" s="1"/>
  <c r="P238" i="6" a="1"/>
  <c r="P238" i="6" s="1"/>
  <c r="O238" i="6" a="1"/>
  <c r="O238" i="6" s="1"/>
  <c r="N238" i="6" a="1"/>
  <c r="N238" i="6" s="1"/>
  <c r="M238" i="6"/>
  <c r="M238" i="6" a="1"/>
  <c r="L238" i="6" a="1"/>
  <c r="L238" i="6" s="1"/>
  <c r="K238" i="6" a="1"/>
  <c r="K238" i="6" s="1"/>
  <c r="AI237" i="6" a="1"/>
  <c r="AI237" i="6" s="1"/>
  <c r="AH237" i="6" a="1"/>
  <c r="AH237" i="6" s="1"/>
  <c r="AG237" i="6" a="1"/>
  <c r="AG237" i="6" s="1"/>
  <c r="AF237" i="6" a="1"/>
  <c r="AF237" i="6" s="1"/>
  <c r="AE237" i="6"/>
  <c r="AE237" i="6" a="1"/>
  <c r="AD237" i="6" a="1"/>
  <c r="AD237" i="6" s="1"/>
  <c r="AC237" i="6" a="1"/>
  <c r="AC237" i="6" s="1"/>
  <c r="AB237" i="6" a="1"/>
  <c r="AB237" i="6" s="1"/>
  <c r="AA237" i="6" a="1"/>
  <c r="AA237" i="6" s="1"/>
  <c r="Z237" i="6" a="1"/>
  <c r="Z237" i="6" s="1"/>
  <c r="Y237" i="6" a="1"/>
  <c r="Y237" i="6" s="1"/>
  <c r="X237" i="6" a="1"/>
  <c r="X237" i="6" s="1"/>
  <c r="W237" i="6"/>
  <c r="W237" i="6" a="1"/>
  <c r="V237" i="6" a="1"/>
  <c r="V237" i="6" s="1"/>
  <c r="U237" i="6" a="1"/>
  <c r="U237" i="6" s="1"/>
  <c r="T237" i="6" a="1"/>
  <c r="T237" i="6" s="1"/>
  <c r="S237" i="6" a="1"/>
  <c r="S237" i="6" s="1"/>
  <c r="R237" i="6" a="1"/>
  <c r="R237" i="6" s="1"/>
  <c r="Q237" i="6" a="1"/>
  <c r="Q237" i="6" s="1"/>
  <c r="P237" i="6" a="1"/>
  <c r="P237" i="6" s="1"/>
  <c r="O237" i="6"/>
  <c r="O237" i="6" a="1"/>
  <c r="N237" i="6" a="1"/>
  <c r="N237" i="6" s="1"/>
  <c r="M237" i="6" a="1"/>
  <c r="M237" i="6" s="1"/>
  <c r="L237" i="6" a="1"/>
  <c r="L237" i="6" s="1"/>
  <c r="K237" i="6" a="1"/>
  <c r="K237" i="6" s="1"/>
  <c r="AI236" i="6"/>
  <c r="AI236" i="6" a="1"/>
  <c r="AH236" i="6" a="1"/>
  <c r="AH236" i="6" s="1"/>
  <c r="AG236" i="6" a="1"/>
  <c r="AG236" i="6" s="1"/>
  <c r="AF236" i="6" a="1"/>
  <c r="AF236" i="6" s="1"/>
  <c r="AE236" i="6" a="1"/>
  <c r="AE236" i="6" s="1"/>
  <c r="AD236" i="6" a="1"/>
  <c r="AD236" i="6" s="1"/>
  <c r="AC236" i="6" a="1"/>
  <c r="AC236" i="6" s="1"/>
  <c r="AB236" i="6" a="1"/>
  <c r="AB236" i="6" s="1"/>
  <c r="AA236" i="6"/>
  <c r="AA236" i="6" a="1"/>
  <c r="Z236" i="6" a="1"/>
  <c r="Z236" i="6" s="1"/>
  <c r="Y236" i="6" a="1"/>
  <c r="Y236" i="6" s="1"/>
  <c r="X236" i="6" a="1"/>
  <c r="X236" i="6" s="1"/>
  <c r="W236" i="6" a="1"/>
  <c r="W236" i="6" s="1"/>
  <c r="V236" i="6" a="1"/>
  <c r="V236" i="6" s="1"/>
  <c r="U236" i="6" a="1"/>
  <c r="U236" i="6" s="1"/>
  <c r="T236" i="6" a="1"/>
  <c r="T236" i="6" s="1"/>
  <c r="S236" i="6"/>
  <c r="S236" i="6" a="1"/>
  <c r="R236" i="6" a="1"/>
  <c r="R236" i="6" s="1"/>
  <c r="Q236" i="6" a="1"/>
  <c r="Q236" i="6" s="1"/>
  <c r="P236" i="6" a="1"/>
  <c r="P236" i="6" s="1"/>
  <c r="O236" i="6" a="1"/>
  <c r="O236" i="6" s="1"/>
  <c r="N236" i="6" a="1"/>
  <c r="N236" i="6" s="1"/>
  <c r="M236" i="6" a="1"/>
  <c r="M236" i="6" s="1"/>
  <c r="L236" i="6" a="1"/>
  <c r="L236" i="6" s="1"/>
  <c r="K236" i="6"/>
  <c r="K236" i="6" a="1"/>
  <c r="AI235" i="6" a="1"/>
  <c r="AI235" i="6" s="1"/>
  <c r="AH235" i="6" a="1"/>
  <c r="AH235" i="6" s="1"/>
  <c r="AG235" i="6"/>
  <c r="AG235" i="6" a="1"/>
  <c r="AF235" i="6" a="1"/>
  <c r="AF235" i="6" s="1"/>
  <c r="AE235" i="6" a="1"/>
  <c r="AE235" i="6" s="1"/>
  <c r="AD235" i="6" a="1"/>
  <c r="AD235" i="6" s="1"/>
  <c r="AC235" i="6" a="1"/>
  <c r="AC235" i="6" s="1"/>
  <c r="AB235" i="6" a="1"/>
  <c r="AB235" i="6" s="1"/>
  <c r="AA235" i="6" a="1"/>
  <c r="AA235" i="6" s="1"/>
  <c r="Z235" i="6" a="1"/>
  <c r="Z235" i="6" s="1"/>
  <c r="Y235" i="6"/>
  <c r="Y235" i="6" a="1"/>
  <c r="X235" i="6" a="1"/>
  <c r="X235" i="6" s="1"/>
  <c r="W235" i="6" a="1"/>
  <c r="W235" i="6" s="1"/>
  <c r="V235" i="6" a="1"/>
  <c r="V235" i="6" s="1"/>
  <c r="U235" i="6" a="1"/>
  <c r="U235" i="6" s="1"/>
  <c r="T235" i="6" a="1"/>
  <c r="T235" i="6" s="1"/>
  <c r="S235" i="6" a="1"/>
  <c r="S235" i="6" s="1"/>
  <c r="R235" i="6" a="1"/>
  <c r="R235" i="6" s="1"/>
  <c r="Q235" i="6"/>
  <c r="Q235" i="6" a="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c r="AC234" i="6" a="1"/>
  <c r="AB234" i="6" a="1"/>
  <c r="AB234" i="6" s="1"/>
  <c r="AA234" i="6" a="1"/>
  <c r="AA234" i="6" s="1"/>
  <c r="Z234" i="6" a="1"/>
  <c r="Z234" i="6" s="1"/>
  <c r="Y234" i="6" a="1"/>
  <c r="Y234" i="6" s="1"/>
  <c r="X234" i="6" a="1"/>
  <c r="X234" i="6" s="1"/>
  <c r="W234" i="6" a="1"/>
  <c r="W234" i="6" s="1"/>
  <c r="V234" i="6" a="1"/>
  <c r="V234" i="6" s="1"/>
  <c r="U234" i="6"/>
  <c r="U234" i="6" a="1"/>
  <c r="T234" i="6" a="1"/>
  <c r="T234" i="6" s="1"/>
  <c r="S234" i="6" a="1"/>
  <c r="S234" i="6" s="1"/>
  <c r="R234" i="6" a="1"/>
  <c r="R234" i="6" s="1"/>
  <c r="Q234" i="6" a="1"/>
  <c r="Q234" i="6" s="1"/>
  <c r="P234" i="6" a="1"/>
  <c r="P234" i="6" s="1"/>
  <c r="O234" i="6" a="1"/>
  <c r="O234" i="6" s="1"/>
  <c r="N234" i="6" a="1"/>
  <c r="N234" i="6" s="1"/>
  <c r="M234" i="6"/>
  <c r="M234" i="6" a="1"/>
  <c r="L234" i="6" a="1"/>
  <c r="L234" i="6" s="1"/>
  <c r="K234" i="6" a="1"/>
  <c r="K234" i="6" s="1"/>
  <c r="AI233" i="6" a="1"/>
  <c r="AI233" i="6" s="1"/>
  <c r="AH233" i="6" a="1"/>
  <c r="AH233" i="6" s="1"/>
  <c r="AG233" i="6" a="1"/>
  <c r="AG233" i="6" s="1"/>
  <c r="AF233" i="6" a="1"/>
  <c r="AF233" i="6" s="1"/>
  <c r="AE233" i="6"/>
  <c r="AE233" i="6" a="1"/>
  <c r="AD233" i="6" a="1"/>
  <c r="AD233" i="6" s="1"/>
  <c r="AC233" i="6" a="1"/>
  <c r="AC233" i="6" s="1"/>
  <c r="AB233" i="6" a="1"/>
  <c r="AB233" i="6" s="1"/>
  <c r="AA233" i="6" a="1"/>
  <c r="AA233" i="6" s="1"/>
  <c r="Z233" i="6" a="1"/>
  <c r="Z233" i="6" s="1"/>
  <c r="Y233" i="6" a="1"/>
  <c r="Y233" i="6" s="1"/>
  <c r="X233" i="6" a="1"/>
  <c r="X233" i="6" s="1"/>
  <c r="W233" i="6"/>
  <c r="W233" i="6" a="1"/>
  <c r="V233" i="6" a="1"/>
  <c r="V233" i="6" s="1"/>
  <c r="U233" i="6" a="1"/>
  <c r="U233" i="6" s="1"/>
  <c r="T233" i="6" a="1"/>
  <c r="T233" i="6" s="1"/>
  <c r="S233" i="6" a="1"/>
  <c r="S233" i="6" s="1"/>
  <c r="R233" i="6" a="1"/>
  <c r="R233" i="6" s="1"/>
  <c r="Q233" i="6" a="1"/>
  <c r="Q233" i="6" s="1"/>
  <c r="P233" i="6" a="1"/>
  <c r="P233" i="6" s="1"/>
  <c r="O233" i="6"/>
  <c r="O233" i="6" a="1"/>
  <c r="N233" i="6" a="1"/>
  <c r="N233" i="6" s="1"/>
  <c r="M233" i="6" a="1"/>
  <c r="M233" i="6" s="1"/>
  <c r="L233" i="6" a="1"/>
  <c r="L233" i="6" s="1"/>
  <c r="K233" i="6" a="1"/>
  <c r="K233" i="6" s="1"/>
  <c r="AI232" i="6"/>
  <c r="AI232" i="6" a="1"/>
  <c r="AH232" i="6" a="1"/>
  <c r="AH232" i="6" s="1"/>
  <c r="AG232" i="6" a="1"/>
  <c r="AG232" i="6" s="1"/>
  <c r="AF232" i="6" a="1"/>
  <c r="AF232" i="6" s="1"/>
  <c r="AE232" i="6" a="1"/>
  <c r="AE232" i="6" s="1"/>
  <c r="AD232" i="6" a="1"/>
  <c r="AD232" i="6" s="1"/>
  <c r="AC232" i="6" a="1"/>
  <c r="AC232" i="6" s="1"/>
  <c r="AB232" i="6" a="1"/>
  <c r="AB232" i="6" s="1"/>
  <c r="AA232" i="6"/>
  <c r="AA232" i="6" a="1"/>
  <c r="Z232" i="6" a="1"/>
  <c r="Z232" i="6" s="1"/>
  <c r="Y232" i="6" a="1"/>
  <c r="Y232" i="6" s="1"/>
  <c r="X232" i="6" a="1"/>
  <c r="X232" i="6" s="1"/>
  <c r="W232" i="6" a="1"/>
  <c r="W232" i="6" s="1"/>
  <c r="V232" i="6" a="1"/>
  <c r="V232" i="6" s="1"/>
  <c r="U232" i="6" a="1"/>
  <c r="U232" i="6" s="1"/>
  <c r="T232" i="6" a="1"/>
  <c r="T232" i="6" s="1"/>
  <c r="S232" i="6"/>
  <c r="S232" i="6" a="1"/>
  <c r="R232" i="6" a="1"/>
  <c r="R232" i="6" s="1"/>
  <c r="Q232" i="6" a="1"/>
  <c r="Q232" i="6" s="1"/>
  <c r="P232" i="6" a="1"/>
  <c r="P232" i="6" s="1"/>
  <c r="O232" i="6" a="1"/>
  <c r="O232" i="6" s="1"/>
  <c r="N232" i="6" a="1"/>
  <c r="N232" i="6" s="1"/>
  <c r="M232" i="6" a="1"/>
  <c r="M232" i="6" s="1"/>
  <c r="L232" i="6" a="1"/>
  <c r="L232" i="6" s="1"/>
  <c r="K232" i="6"/>
  <c r="K232" i="6" a="1"/>
  <c r="AI231" i="6" a="1"/>
  <c r="AI231" i="6" s="1"/>
  <c r="AH231" i="6" a="1"/>
  <c r="AH231" i="6" s="1"/>
  <c r="AG231" i="6"/>
  <c r="AG231" i="6" a="1"/>
  <c r="AF231" i="6" a="1"/>
  <c r="AF231" i="6" s="1"/>
  <c r="AE231" i="6" a="1"/>
  <c r="AE231" i="6" s="1"/>
  <c r="AD231" i="6" a="1"/>
  <c r="AD231" i="6" s="1"/>
  <c r="AC231" i="6" a="1"/>
  <c r="AC231" i="6" s="1"/>
  <c r="AB231" i="6" a="1"/>
  <c r="AB231" i="6" s="1"/>
  <c r="AA231" i="6" a="1"/>
  <c r="AA231" i="6" s="1"/>
  <c r="Z231" i="6" a="1"/>
  <c r="Z231" i="6" s="1"/>
  <c r="Y231" i="6"/>
  <c r="Y231" i="6" a="1"/>
  <c r="X231" i="6" a="1"/>
  <c r="X231" i="6" s="1"/>
  <c r="W231" i="6" a="1"/>
  <c r="W231" i="6" s="1"/>
  <c r="V231" i="6" a="1"/>
  <c r="V231" i="6" s="1"/>
  <c r="U231" i="6" a="1"/>
  <c r="U231" i="6" s="1"/>
  <c r="T231" i="6" a="1"/>
  <c r="T231" i="6" s="1"/>
  <c r="S231" i="6" a="1"/>
  <c r="S231" i="6" s="1"/>
  <c r="R231" i="6" a="1"/>
  <c r="R231" i="6" s="1"/>
  <c r="Q231" i="6"/>
  <c r="Q231" i="6" a="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c r="AC230" i="6" a="1"/>
  <c r="AB230" i="6" a="1"/>
  <c r="AB230" i="6" s="1"/>
  <c r="AA230" i="6" a="1"/>
  <c r="AA230" i="6" s="1"/>
  <c r="Z230" i="6" a="1"/>
  <c r="Z230" i="6" s="1"/>
  <c r="Y230" i="6" a="1"/>
  <c r="Y230" i="6" s="1"/>
  <c r="X230" i="6" a="1"/>
  <c r="X230" i="6" s="1"/>
  <c r="W230" i="6" a="1"/>
  <c r="W230" i="6" s="1"/>
  <c r="V230" i="6" a="1"/>
  <c r="V230" i="6" s="1"/>
  <c r="U230" i="6"/>
  <c r="U230" i="6" a="1"/>
  <c r="T230" i="6" a="1"/>
  <c r="T230" i="6" s="1"/>
  <c r="S230" i="6" a="1"/>
  <c r="S230" i="6" s="1"/>
  <c r="R230" i="6" a="1"/>
  <c r="R230" i="6" s="1"/>
  <c r="Q230" i="6" a="1"/>
  <c r="Q230" i="6" s="1"/>
  <c r="P230" i="6" a="1"/>
  <c r="P230" i="6" s="1"/>
  <c r="O230" i="6" a="1"/>
  <c r="O230" i="6" s="1"/>
  <c r="N230" i="6" a="1"/>
  <c r="N230" i="6" s="1"/>
  <c r="M230" i="6"/>
  <c r="M230" i="6" a="1"/>
  <c r="L230" i="6" a="1"/>
  <c r="L230" i="6" s="1"/>
  <c r="K230" i="6" a="1"/>
  <c r="K230" i="6" s="1"/>
  <c r="AI229" i="6" a="1"/>
  <c r="AI229" i="6" s="1"/>
  <c r="AH229" i="6" a="1"/>
  <c r="AH229" i="6" s="1"/>
  <c r="AG229" i="6" a="1"/>
  <c r="AG229" i="6" s="1"/>
  <c r="AF229" i="6" a="1"/>
  <c r="AF229" i="6" s="1"/>
  <c r="AE229" i="6"/>
  <c r="AE229" i="6" a="1"/>
  <c r="AD229" i="6" a="1"/>
  <c r="AD229" i="6" s="1"/>
  <c r="AC229" i="6" a="1"/>
  <c r="AC229" i="6" s="1"/>
  <c r="AB229" i="6" a="1"/>
  <c r="AB229" i="6" s="1"/>
  <c r="AA229" i="6" a="1"/>
  <c r="AA229" i="6" s="1"/>
  <c r="Z229" i="6" a="1"/>
  <c r="Z229" i="6" s="1"/>
  <c r="Y229" i="6" a="1"/>
  <c r="Y229" i="6" s="1"/>
  <c r="X229" i="6" a="1"/>
  <c r="X229" i="6" s="1"/>
  <c r="W229" i="6"/>
  <c r="W229" i="6" a="1"/>
  <c r="V229" i="6" a="1"/>
  <c r="V229" i="6" s="1"/>
  <c r="U229" i="6" a="1"/>
  <c r="U229" i="6" s="1"/>
  <c r="T229" i="6" a="1"/>
  <c r="T229" i="6" s="1"/>
  <c r="S229" i="6" a="1"/>
  <c r="S229" i="6" s="1"/>
  <c r="R229" i="6" a="1"/>
  <c r="R229" i="6" s="1"/>
  <c r="Q229" i="6" a="1"/>
  <c r="Q229" i="6" s="1"/>
  <c r="P229" i="6" a="1"/>
  <c r="P229" i="6" s="1"/>
  <c r="O229" i="6"/>
  <c r="O229" i="6" a="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c r="AC228" i="6" a="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c r="M228" i="6" a="1"/>
  <c r="L228" i="6" a="1"/>
  <c r="L228" i="6" s="1"/>
  <c r="K228" i="6" a="1"/>
  <c r="K228" i="6" s="1"/>
  <c r="AI227" i="6" a="1"/>
  <c r="AI227" i="6" s="1"/>
  <c r="AH227" i="6" a="1"/>
  <c r="AH227" i="6" s="1"/>
  <c r="AG227" i="6"/>
  <c r="AG227" i="6" a="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c r="Q227" i="6" a="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c r="AC226" i="6" a="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c r="M226" i="6" a="1"/>
  <c r="L226" i="6" a="1"/>
  <c r="L226" i="6" s="1"/>
  <c r="K226" i="6" a="1"/>
  <c r="K226" i="6" s="1"/>
  <c r="AI225" i="6" a="1"/>
  <c r="AI225" i="6" s="1"/>
  <c r="AH225" i="6" a="1"/>
  <c r="AH225" i="6" s="1"/>
  <c r="AG225" i="6"/>
  <c r="AG225" i="6" a="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c r="Q225" i="6" a="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c r="AC224" i="6" a="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c r="M224" i="6" a="1"/>
  <c r="L224" i="6" a="1"/>
  <c r="L224" i="6" s="1"/>
  <c r="K224" i="6" a="1"/>
  <c r="K224" i="6" s="1"/>
  <c r="AI223" i="6" a="1"/>
  <c r="AI223" i="6" s="1"/>
  <c r="AH223" i="6" a="1"/>
  <c r="AH223" i="6" s="1"/>
  <c r="AG223" i="6"/>
  <c r="AG223" i="6" a="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c r="Q223" i="6" a="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c r="AC222" i="6" a="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c r="M222" i="6" a="1"/>
  <c r="L222" i="6" a="1"/>
  <c r="L222" i="6" s="1"/>
  <c r="K222" i="6" a="1"/>
  <c r="K222" i="6" s="1"/>
  <c r="AI221" i="6" a="1"/>
  <c r="AI221" i="6" s="1"/>
  <c r="AH221" i="6" a="1"/>
  <c r="AH221" i="6" s="1"/>
  <c r="AG221" i="6"/>
  <c r="AG221" i="6" a="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c r="Q221" i="6" a="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c r="AC220" i="6" a="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c r="M220" i="6" a="1"/>
  <c r="L220" i="6" a="1"/>
  <c r="L220" i="6" s="1"/>
  <c r="K220" i="6" a="1"/>
  <c r="K220" i="6" s="1"/>
  <c r="AI219" i="6" a="1"/>
  <c r="AI219" i="6" s="1"/>
  <c r="AH219" i="6" a="1"/>
  <c r="AH219" i="6" s="1"/>
  <c r="AG219" i="6"/>
  <c r="AG219" i="6" a="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c r="Q219" i="6" a="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c r="AC218" i="6" a="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c r="M218" i="6" a="1"/>
  <c r="L218" i="6" a="1"/>
  <c r="L218" i="6" s="1"/>
  <c r="K218" i="6" a="1"/>
  <c r="K218" i="6" s="1"/>
  <c r="AI217" i="6" a="1"/>
  <c r="AI217" i="6" s="1"/>
  <c r="AH217" i="6" a="1"/>
  <c r="AH217" i="6" s="1"/>
  <c r="AG217" i="6"/>
  <c r="AG217" i="6" a="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c r="Q217" i="6" a="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c r="AC216" i="6" a="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c r="M216" i="6" a="1"/>
  <c r="L216" i="6" a="1"/>
  <c r="L216" i="6" s="1"/>
  <c r="K216" i="6" a="1"/>
  <c r="K216" i="6" s="1"/>
  <c r="AI215" i="6" a="1"/>
  <c r="AI215" i="6" s="1"/>
  <c r="AH215" i="6" a="1"/>
  <c r="AH215" i="6" s="1"/>
  <c r="AG215" i="6"/>
  <c r="AG215" i="6" a="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c r="Q215" i="6" a="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c r="AC214" i="6" a="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c r="M214" i="6" a="1"/>
  <c r="L214" i="6" a="1"/>
  <c r="L214" i="6" s="1"/>
  <c r="K214" i="6" a="1"/>
  <c r="K214" i="6" s="1"/>
  <c r="AI213" i="6" a="1"/>
  <c r="AI213" i="6" s="1"/>
  <c r="AH213" i="6" a="1"/>
  <c r="AH213" i="6" s="1"/>
  <c r="AG213" i="6"/>
  <c r="AG213" i="6" a="1"/>
  <c r="AF213" i="6" a="1"/>
  <c r="AF213" i="6" s="1"/>
  <c r="AE213" i="6" a="1"/>
  <c r="AE213" i="6" s="1"/>
  <c r="AD213" i="6" a="1"/>
  <c r="AD213" i="6" s="1"/>
  <c r="AC213" i="6" a="1"/>
  <c r="AC213" i="6" s="1"/>
  <c r="AB213" i="6" a="1"/>
  <c r="AB213" i="6" s="1"/>
  <c r="AA213" i="6" a="1"/>
  <c r="AA213" i="6" s="1"/>
  <c r="Z213" i="6" a="1"/>
  <c r="Z213" i="6" s="1"/>
  <c r="Y213" i="6"/>
  <c r="Y213" i="6" a="1"/>
  <c r="X213" i="6" a="1"/>
  <c r="X213" i="6" s="1"/>
  <c r="W213" i="6" a="1"/>
  <c r="W213" i="6" s="1"/>
  <c r="V213" i="6" a="1"/>
  <c r="V213" i="6" s="1"/>
  <c r="U213" i="6" a="1"/>
  <c r="U213" i="6" s="1"/>
  <c r="T213" i="6" a="1"/>
  <c r="T213" i="6" s="1"/>
  <c r="S213" i="6" a="1"/>
  <c r="S213" i="6" s="1"/>
  <c r="R213" i="6" a="1"/>
  <c r="R213" i="6" s="1"/>
  <c r="Q213" i="6"/>
  <c r="Q213" i="6" a="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c r="AC212" i="6" a="1"/>
  <c r="AB212" i="6" a="1"/>
  <c r="AB212" i="6" s="1"/>
  <c r="AA212" i="6" a="1"/>
  <c r="AA212" i="6" s="1"/>
  <c r="Z212" i="6" a="1"/>
  <c r="Z212" i="6" s="1"/>
  <c r="Y212" i="6" a="1"/>
  <c r="Y212" i="6" s="1"/>
  <c r="X212" i="6" a="1"/>
  <c r="X212" i="6" s="1"/>
  <c r="W212" i="6" a="1"/>
  <c r="W212" i="6" s="1"/>
  <c r="V212" i="6" a="1"/>
  <c r="V212" i="6" s="1"/>
  <c r="U212" i="6"/>
  <c r="U212" i="6" a="1"/>
  <c r="T212" i="6" a="1"/>
  <c r="T212" i="6" s="1"/>
  <c r="S212" i="6" a="1"/>
  <c r="S212" i="6" s="1"/>
  <c r="R212" i="6" a="1"/>
  <c r="R212" i="6" s="1"/>
  <c r="Q212" i="6" a="1"/>
  <c r="Q212" i="6" s="1"/>
  <c r="P212" i="6" a="1"/>
  <c r="P212" i="6" s="1"/>
  <c r="O212" i="6" a="1"/>
  <c r="O212" i="6" s="1"/>
  <c r="N212" i="6" a="1"/>
  <c r="N212" i="6" s="1"/>
  <c r="M212" i="6"/>
  <c r="M212" i="6" a="1"/>
  <c r="L212" i="6" a="1"/>
  <c r="L212" i="6" s="1"/>
  <c r="K212" i="6" a="1"/>
  <c r="K212" i="6" s="1"/>
  <c r="AI211" i="6" a="1"/>
  <c r="AI211" i="6" s="1"/>
  <c r="AH211" i="6" a="1"/>
  <c r="AH211" i="6" s="1"/>
  <c r="AG211" i="6" a="1"/>
  <c r="AG211" i="6" s="1"/>
  <c r="AF211" i="6" a="1"/>
  <c r="AF211" i="6" s="1"/>
  <c r="AE211" i="6"/>
  <c r="AE211" i="6" a="1"/>
  <c r="AD211" i="6" a="1"/>
  <c r="AD211" i="6" s="1"/>
  <c r="AC211" i="6" a="1"/>
  <c r="AC211" i="6" s="1"/>
  <c r="AB211" i="6" a="1"/>
  <c r="AB211" i="6" s="1"/>
  <c r="AA211" i="6" a="1"/>
  <c r="AA211" i="6" s="1"/>
  <c r="Z211" i="6" a="1"/>
  <c r="Z211" i="6" s="1"/>
  <c r="Y211" i="6" a="1"/>
  <c r="Y211" i="6" s="1"/>
  <c r="X211" i="6" a="1"/>
  <c r="X211" i="6" s="1"/>
  <c r="W211" i="6"/>
  <c r="W211" i="6" a="1"/>
  <c r="V211" i="6" a="1"/>
  <c r="V211" i="6" s="1"/>
  <c r="U211" i="6" a="1"/>
  <c r="U211" i="6" s="1"/>
  <c r="T211" i="6" a="1"/>
  <c r="T211" i="6" s="1"/>
  <c r="S211" i="6" a="1"/>
  <c r="S211" i="6" s="1"/>
  <c r="R211" i="6" a="1"/>
  <c r="R211" i="6" s="1"/>
  <c r="Q211" i="6" a="1"/>
  <c r="Q211" i="6" s="1"/>
  <c r="P211" i="6" a="1"/>
  <c r="P211" i="6" s="1"/>
  <c r="O211" i="6"/>
  <c r="O211" i="6" a="1"/>
  <c r="N211" i="6" a="1"/>
  <c r="N211" i="6" s="1"/>
  <c r="M211" i="6" a="1"/>
  <c r="M211" i="6" s="1"/>
  <c r="L211" i="6" a="1"/>
  <c r="L211" i="6" s="1"/>
  <c r="K211" i="6" a="1"/>
  <c r="K211" i="6" s="1"/>
  <c r="AI210" i="6"/>
  <c r="AI210" i="6" a="1"/>
  <c r="AH210" i="6" a="1"/>
  <c r="AH210" i="6" s="1"/>
  <c r="AG210" i="6" a="1"/>
  <c r="AG210" i="6" s="1"/>
  <c r="AF210" i="6" a="1"/>
  <c r="AF210" i="6" s="1"/>
  <c r="AE210" i="6" a="1"/>
  <c r="AE210" i="6" s="1"/>
  <c r="AD210" i="6" a="1"/>
  <c r="AD210" i="6" s="1"/>
  <c r="AC210" i="6" a="1"/>
  <c r="AC210" i="6" s="1"/>
  <c r="AB210" i="6" a="1"/>
  <c r="AB210" i="6" s="1"/>
  <c r="AA210" i="6"/>
  <c r="AA210" i="6" a="1"/>
  <c r="Z210" i="6" a="1"/>
  <c r="Z210" i="6" s="1"/>
  <c r="Y210" i="6" a="1"/>
  <c r="Y210" i="6" s="1"/>
  <c r="X210" i="6" a="1"/>
  <c r="X210" i="6" s="1"/>
  <c r="W210" i="6" a="1"/>
  <c r="W210" i="6" s="1"/>
  <c r="V210" i="6" a="1"/>
  <c r="V210" i="6" s="1"/>
  <c r="U210" i="6" a="1"/>
  <c r="U210" i="6" s="1"/>
  <c r="T210" i="6" a="1"/>
  <c r="T210" i="6" s="1"/>
  <c r="S210" i="6"/>
  <c r="S210" i="6" a="1"/>
  <c r="R210" i="6" a="1"/>
  <c r="R210" i="6" s="1"/>
  <c r="Q210" i="6" a="1"/>
  <c r="Q210" i="6" s="1"/>
  <c r="P210" i="6" a="1"/>
  <c r="P210" i="6" s="1"/>
  <c r="O210" i="6" a="1"/>
  <c r="O210" i="6" s="1"/>
  <c r="N210" i="6" a="1"/>
  <c r="N210" i="6" s="1"/>
  <c r="M210" i="6" a="1"/>
  <c r="M210" i="6" s="1"/>
  <c r="L210" i="6" a="1"/>
  <c r="L210" i="6" s="1"/>
  <c r="K210" i="6"/>
  <c r="K210" i="6" a="1"/>
  <c r="AI209" i="6" a="1"/>
  <c r="AI209" i="6" s="1"/>
  <c r="AH209" i="6" a="1"/>
  <c r="AH209" i="6" s="1"/>
  <c r="AG209" i="6"/>
  <c r="AG209" i="6" a="1"/>
  <c r="AF209" i="6" a="1"/>
  <c r="AF209" i="6" s="1"/>
  <c r="AE209" i="6" a="1"/>
  <c r="AE209" i="6" s="1"/>
  <c r="AD209" i="6" a="1"/>
  <c r="AD209" i="6" s="1"/>
  <c r="AC209" i="6" a="1"/>
  <c r="AC209" i="6" s="1"/>
  <c r="AB209" i="6" a="1"/>
  <c r="AB209" i="6" s="1"/>
  <c r="AA209" i="6" a="1"/>
  <c r="AA209" i="6" s="1"/>
  <c r="Z209" i="6" a="1"/>
  <c r="Z209" i="6" s="1"/>
  <c r="Y209" i="6"/>
  <c r="Y209" i="6" a="1"/>
  <c r="X209" i="6" a="1"/>
  <c r="X209" i="6" s="1"/>
  <c r="W209" i="6" a="1"/>
  <c r="W209" i="6" s="1"/>
  <c r="V209" i="6" a="1"/>
  <c r="V209" i="6" s="1"/>
  <c r="U209" i="6" a="1"/>
  <c r="U209" i="6" s="1"/>
  <c r="T209" i="6" a="1"/>
  <c r="T209" i="6" s="1"/>
  <c r="S209" i="6" a="1"/>
  <c r="S209" i="6" s="1"/>
  <c r="R209" i="6" a="1"/>
  <c r="R209" i="6" s="1"/>
  <c r="Q209" i="6"/>
  <c r="Q209" i="6" a="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c r="AC208" i="6" a="1"/>
  <c r="AB208" i="6" a="1"/>
  <c r="AB208" i="6" s="1"/>
  <c r="AA208" i="6" a="1"/>
  <c r="AA208" i="6" s="1"/>
  <c r="Z208" i="6" a="1"/>
  <c r="Z208" i="6" s="1"/>
  <c r="Y208" i="6" a="1"/>
  <c r="Y208" i="6" s="1"/>
  <c r="X208" i="6" a="1"/>
  <c r="X208" i="6" s="1"/>
  <c r="W208" i="6" a="1"/>
  <c r="W208" i="6" s="1"/>
  <c r="V208" i="6" a="1"/>
  <c r="V208" i="6" s="1"/>
  <c r="U208" i="6"/>
  <c r="U208" i="6" a="1"/>
  <c r="T208" i="6" a="1"/>
  <c r="T208" i="6" s="1"/>
  <c r="S208" i="6" a="1"/>
  <c r="S208" i="6" s="1"/>
  <c r="R208" i="6" a="1"/>
  <c r="R208" i="6" s="1"/>
  <c r="Q208" i="6" a="1"/>
  <c r="Q208" i="6" s="1"/>
  <c r="P208" i="6" a="1"/>
  <c r="P208" i="6" s="1"/>
  <c r="O208" i="6" a="1"/>
  <c r="O208" i="6" s="1"/>
  <c r="N208" i="6" a="1"/>
  <c r="N208" i="6" s="1"/>
  <c r="M208" i="6"/>
  <c r="M208" i="6" a="1"/>
  <c r="L208" i="6" a="1"/>
  <c r="L208" i="6" s="1"/>
  <c r="K208" i="6" a="1"/>
  <c r="K208" i="6" s="1"/>
  <c r="AI207" i="6" a="1"/>
  <c r="AI207" i="6" s="1"/>
  <c r="AH207" i="6" a="1"/>
  <c r="AH207" i="6" s="1"/>
  <c r="AG207" i="6" a="1"/>
  <c r="AG207" i="6" s="1"/>
  <c r="AF207" i="6" a="1"/>
  <c r="AF207" i="6" s="1"/>
  <c r="AE207" i="6"/>
  <c r="AE207" i="6" a="1"/>
  <c r="AD207" i="6" a="1"/>
  <c r="AD207" i="6" s="1"/>
  <c r="AC207" i="6" a="1"/>
  <c r="AC207" i="6" s="1"/>
  <c r="AB207" i="6" a="1"/>
  <c r="AB207" i="6" s="1"/>
  <c r="AA207" i="6" a="1"/>
  <c r="AA207" i="6" s="1"/>
  <c r="Z207" i="6" a="1"/>
  <c r="Z207" i="6" s="1"/>
  <c r="Y207" i="6" a="1"/>
  <c r="Y207" i="6" s="1"/>
  <c r="X207" i="6" a="1"/>
  <c r="X207" i="6" s="1"/>
  <c r="W207" i="6"/>
  <c r="W207" i="6" a="1"/>
  <c r="V207" i="6" a="1"/>
  <c r="V207" i="6" s="1"/>
  <c r="U207" i="6" a="1"/>
  <c r="U207" i="6" s="1"/>
  <c r="T207" i="6" a="1"/>
  <c r="T207" i="6" s="1"/>
  <c r="S207" i="6" a="1"/>
  <c r="S207" i="6" s="1"/>
  <c r="R207" i="6" a="1"/>
  <c r="R207" i="6" s="1"/>
  <c r="Q207" i="6" a="1"/>
  <c r="Q207" i="6" s="1"/>
  <c r="P207" i="6" a="1"/>
  <c r="P207" i="6" s="1"/>
  <c r="O207" i="6"/>
  <c r="O207" i="6" a="1"/>
  <c r="N207" i="6" a="1"/>
  <c r="N207" i="6" s="1"/>
  <c r="M207" i="6" a="1"/>
  <c r="M207" i="6" s="1"/>
  <c r="L207" i="6" a="1"/>
  <c r="L207" i="6" s="1"/>
  <c r="K207" i="6" a="1"/>
  <c r="K207" i="6" s="1"/>
  <c r="AI206" i="6"/>
  <c r="AI206" i="6" a="1"/>
  <c r="AH206" i="6" a="1"/>
  <c r="AH206" i="6" s="1"/>
  <c r="AG206" i="6" a="1"/>
  <c r="AG206" i="6" s="1"/>
  <c r="AF206" i="6" a="1"/>
  <c r="AF206" i="6" s="1"/>
  <c r="AE206" i="6" a="1"/>
  <c r="AE206" i="6" s="1"/>
  <c r="AD206" i="6" a="1"/>
  <c r="AD206" i="6" s="1"/>
  <c r="AC206" i="6" a="1"/>
  <c r="AC206" i="6" s="1"/>
  <c r="AB206" i="6" a="1"/>
  <c r="AB206" i="6" s="1"/>
  <c r="AA206" i="6"/>
  <c r="AA206" i="6" a="1"/>
  <c r="Z206" i="6" a="1"/>
  <c r="Z206" i="6" s="1"/>
  <c r="Y206" i="6" a="1"/>
  <c r="Y206" i="6" s="1"/>
  <c r="X206" i="6" a="1"/>
  <c r="X206" i="6" s="1"/>
  <c r="W206" i="6" a="1"/>
  <c r="W206" i="6" s="1"/>
  <c r="V206" i="6" a="1"/>
  <c r="V206" i="6" s="1"/>
  <c r="U206" i="6" a="1"/>
  <c r="U206" i="6" s="1"/>
  <c r="T206" i="6" a="1"/>
  <c r="T206" i="6" s="1"/>
  <c r="S206" i="6"/>
  <c r="S206" i="6" a="1"/>
  <c r="R206" i="6" a="1"/>
  <c r="R206" i="6" s="1"/>
  <c r="Q206" i="6" a="1"/>
  <c r="Q206" i="6" s="1"/>
  <c r="P206" i="6" a="1"/>
  <c r="P206" i="6" s="1"/>
  <c r="O206" i="6" a="1"/>
  <c r="O206" i="6" s="1"/>
  <c r="N206" i="6" a="1"/>
  <c r="N206" i="6" s="1"/>
  <c r="M206" i="6" a="1"/>
  <c r="M206" i="6" s="1"/>
  <c r="L206" i="6" a="1"/>
  <c r="L206" i="6" s="1"/>
  <c r="K206" i="6"/>
  <c r="K206" i="6" a="1"/>
  <c r="AI205" i="6" a="1"/>
  <c r="AI205" i="6" s="1"/>
  <c r="AH205" i="6" a="1"/>
  <c r="AH205" i="6" s="1"/>
  <c r="AG205" i="6"/>
  <c r="AG205" i="6" a="1"/>
  <c r="AF205" i="6" a="1"/>
  <c r="AF205" i="6" s="1"/>
  <c r="AE205" i="6" a="1"/>
  <c r="AE205" i="6" s="1"/>
  <c r="AD205" i="6" a="1"/>
  <c r="AD205" i="6" s="1"/>
  <c r="AC205" i="6" a="1"/>
  <c r="AC205" i="6" s="1"/>
  <c r="AB205" i="6" a="1"/>
  <c r="AB205" i="6" s="1"/>
  <c r="AA205" i="6" a="1"/>
  <c r="AA205" i="6" s="1"/>
  <c r="Z205" i="6" a="1"/>
  <c r="Z205" i="6" s="1"/>
  <c r="Y205" i="6"/>
  <c r="Y205" i="6" a="1"/>
  <c r="X205" i="6" a="1"/>
  <c r="X205" i="6" s="1"/>
  <c r="W205" i="6" a="1"/>
  <c r="W205" i="6" s="1"/>
  <c r="V205" i="6" a="1"/>
  <c r="V205" i="6" s="1"/>
  <c r="U205" i="6" a="1"/>
  <c r="U205" i="6" s="1"/>
  <c r="T205" i="6" a="1"/>
  <c r="T205" i="6" s="1"/>
  <c r="S205" i="6" a="1"/>
  <c r="S205" i="6" s="1"/>
  <c r="R205" i="6" a="1"/>
  <c r="R205" i="6" s="1"/>
  <c r="Q205" i="6"/>
  <c r="Q205" i="6" a="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c r="AC204" i="6" a="1"/>
  <c r="AB204" i="6" a="1"/>
  <c r="AB204" i="6" s="1"/>
  <c r="AA204" i="6" a="1"/>
  <c r="AA204" i="6" s="1"/>
  <c r="Z204" i="6" a="1"/>
  <c r="Z204" i="6" s="1"/>
  <c r="Y204" i="6" a="1"/>
  <c r="Y204" i="6" s="1"/>
  <c r="X204" i="6" a="1"/>
  <c r="X204" i="6" s="1"/>
  <c r="W204" i="6" a="1"/>
  <c r="W204" i="6" s="1"/>
  <c r="V204" i="6" a="1"/>
  <c r="V204" i="6" s="1"/>
  <c r="U204" i="6"/>
  <c r="U204" i="6" a="1"/>
  <c r="T204" i="6" a="1"/>
  <c r="T204" i="6" s="1"/>
  <c r="S204" i="6" a="1"/>
  <c r="S204" i="6" s="1"/>
  <c r="R204" i="6" a="1"/>
  <c r="R204" i="6" s="1"/>
  <c r="Q204" i="6" a="1"/>
  <c r="Q204" i="6" s="1"/>
  <c r="P204" i="6" a="1"/>
  <c r="P204" i="6" s="1"/>
  <c r="O204" i="6" a="1"/>
  <c r="O204" i="6" s="1"/>
  <c r="N204" i="6" a="1"/>
  <c r="N204" i="6" s="1"/>
  <c r="M204" i="6"/>
  <c r="M204" i="6" a="1"/>
  <c r="L204" i="6" a="1"/>
  <c r="L204" i="6" s="1"/>
  <c r="K204" i="6" a="1"/>
  <c r="K204" i="6" s="1"/>
  <c r="AI203" i="6" a="1"/>
  <c r="AI203" i="6" s="1"/>
  <c r="AH203" i="6" a="1"/>
  <c r="AH203" i="6" s="1"/>
  <c r="AG203" i="6" a="1"/>
  <c r="AG203" i="6" s="1"/>
  <c r="AF203" i="6" a="1"/>
  <c r="AF203" i="6" s="1"/>
  <c r="AE203" i="6"/>
  <c r="AE203" i="6" a="1"/>
  <c r="AD203" i="6" a="1"/>
  <c r="AD203" i="6" s="1"/>
  <c r="AC203" i="6" a="1"/>
  <c r="AC203" i="6" s="1"/>
  <c r="AB203" i="6" a="1"/>
  <c r="AB203" i="6" s="1"/>
  <c r="AA203" i="6" a="1"/>
  <c r="AA203" i="6" s="1"/>
  <c r="Z203" i="6" a="1"/>
  <c r="Z203" i="6" s="1"/>
  <c r="Y203" i="6" a="1"/>
  <c r="Y203" i="6" s="1"/>
  <c r="X203" i="6" a="1"/>
  <c r="X203" i="6" s="1"/>
  <c r="W203" i="6"/>
  <c r="W203" i="6" a="1"/>
  <c r="V203" i="6" a="1"/>
  <c r="V203" i="6" s="1"/>
  <c r="U203" i="6" a="1"/>
  <c r="U203" i="6" s="1"/>
  <c r="T203" i="6" a="1"/>
  <c r="T203" i="6" s="1"/>
  <c r="S203" i="6" a="1"/>
  <c r="S203" i="6" s="1"/>
  <c r="R203" i="6" a="1"/>
  <c r="R203" i="6" s="1"/>
  <c r="Q203" i="6" a="1"/>
  <c r="Q203" i="6" s="1"/>
  <c r="P203" i="6" a="1"/>
  <c r="P203" i="6" s="1"/>
  <c r="O203" i="6"/>
  <c r="O203" i="6" a="1"/>
  <c r="N203" i="6" a="1"/>
  <c r="N203" i="6" s="1"/>
  <c r="M203" i="6" a="1"/>
  <c r="M203" i="6" s="1"/>
  <c r="L203" i="6" a="1"/>
  <c r="L203" i="6" s="1"/>
  <c r="K203" i="6" a="1"/>
  <c r="K203" i="6" s="1"/>
  <c r="AI202" i="6"/>
  <c r="AI202" i="6" a="1"/>
  <c r="AH202" i="6" a="1"/>
  <c r="AH202" i="6" s="1"/>
  <c r="AG202" i="6" a="1"/>
  <c r="AG202" i="6" s="1"/>
  <c r="AF202" i="6" a="1"/>
  <c r="AF202" i="6" s="1"/>
  <c r="AE202" i="6" a="1"/>
  <c r="AE202" i="6" s="1"/>
  <c r="AD202" i="6" a="1"/>
  <c r="AD202" i="6" s="1"/>
  <c r="AC202" i="6" a="1"/>
  <c r="AC202" i="6" s="1"/>
  <c r="AB202" i="6" a="1"/>
  <c r="AB202" i="6" s="1"/>
  <c r="AA202" i="6"/>
  <c r="AA202" i="6" a="1"/>
  <c r="Z202" i="6" a="1"/>
  <c r="Z202" i="6" s="1"/>
  <c r="Y202" i="6" a="1"/>
  <c r="Y202" i="6" s="1"/>
  <c r="X202" i="6" a="1"/>
  <c r="X202" i="6" s="1"/>
  <c r="W202" i="6" a="1"/>
  <c r="W202" i="6" s="1"/>
  <c r="V202" i="6" a="1"/>
  <c r="V202" i="6" s="1"/>
  <c r="U202" i="6" a="1"/>
  <c r="U202" i="6" s="1"/>
  <c r="T202" i="6" a="1"/>
  <c r="T202" i="6" s="1"/>
  <c r="S202" i="6"/>
  <c r="S202" i="6" a="1"/>
  <c r="R202" i="6" a="1"/>
  <c r="R202" i="6" s="1"/>
  <c r="Q202" i="6" a="1"/>
  <c r="Q202" i="6" s="1"/>
  <c r="P202" i="6" a="1"/>
  <c r="P202" i="6" s="1"/>
  <c r="O202" i="6" a="1"/>
  <c r="O202" i="6" s="1"/>
  <c r="N202" i="6" a="1"/>
  <c r="N202" i="6" s="1"/>
  <c r="M202" i="6" a="1"/>
  <c r="M202" i="6" s="1"/>
  <c r="L202" i="6" a="1"/>
  <c r="L202" i="6" s="1"/>
  <c r="K202" i="6"/>
  <c r="K202" i="6" a="1"/>
  <c r="AI201" i="6" a="1"/>
  <c r="AI201" i="6" s="1"/>
  <c r="AH201" i="6" a="1"/>
  <c r="AH201" i="6" s="1"/>
  <c r="AG201" i="6"/>
  <c r="AG201" i="6" a="1"/>
  <c r="AF201" i="6" a="1"/>
  <c r="AF201" i="6" s="1"/>
  <c r="AE201" i="6" a="1"/>
  <c r="AE201" i="6" s="1"/>
  <c r="AD201" i="6" a="1"/>
  <c r="AD201" i="6" s="1"/>
  <c r="AC201" i="6" a="1"/>
  <c r="AC201" i="6" s="1"/>
  <c r="AB201" i="6" a="1"/>
  <c r="AB201" i="6" s="1"/>
  <c r="AA201" i="6" a="1"/>
  <c r="AA201" i="6" s="1"/>
  <c r="Z201" i="6" a="1"/>
  <c r="Z201" i="6" s="1"/>
  <c r="Y201" i="6"/>
  <c r="Y201" i="6" a="1"/>
  <c r="X201" i="6" a="1"/>
  <c r="X201" i="6" s="1"/>
  <c r="W201" i="6" a="1"/>
  <c r="W201" i="6" s="1"/>
  <c r="V201" i="6" a="1"/>
  <c r="V201" i="6" s="1"/>
  <c r="U201" i="6" a="1"/>
  <c r="U201" i="6" s="1"/>
  <c r="T201" i="6" a="1"/>
  <c r="T201" i="6" s="1"/>
  <c r="S201" i="6" a="1"/>
  <c r="S201" i="6" s="1"/>
  <c r="R201" i="6" a="1"/>
  <c r="R201" i="6" s="1"/>
  <c r="Q201" i="6"/>
  <c r="Q201" i="6" a="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c r="AC200" i="6" a="1"/>
  <c r="AB200" i="6" a="1"/>
  <c r="AB200" i="6" s="1"/>
  <c r="AA200" i="6" a="1"/>
  <c r="AA200" i="6" s="1"/>
  <c r="Z200" i="6" a="1"/>
  <c r="Z200" i="6" s="1"/>
  <c r="Y200" i="6" a="1"/>
  <c r="Y200" i="6" s="1"/>
  <c r="X200" i="6" a="1"/>
  <c r="X200" i="6" s="1"/>
  <c r="W200" i="6" a="1"/>
  <c r="W200" i="6" s="1"/>
  <c r="V200" i="6" a="1"/>
  <c r="V200" i="6" s="1"/>
  <c r="U200" i="6"/>
  <c r="U200" i="6" a="1"/>
  <c r="T200" i="6" a="1"/>
  <c r="T200" i="6" s="1"/>
  <c r="S200" i="6" a="1"/>
  <c r="S200" i="6" s="1"/>
  <c r="R200" i="6" a="1"/>
  <c r="R200" i="6" s="1"/>
  <c r="Q200" i="6" a="1"/>
  <c r="Q200" i="6" s="1"/>
  <c r="P200" i="6" a="1"/>
  <c r="P200" i="6" s="1"/>
  <c r="O200" i="6" a="1"/>
  <c r="O200" i="6" s="1"/>
  <c r="N200" i="6" a="1"/>
  <c r="N200" i="6" s="1"/>
  <c r="M200" i="6"/>
  <c r="M200" i="6" a="1"/>
  <c r="L200" i="6" a="1"/>
  <c r="L200" i="6" s="1"/>
  <c r="K200" i="6" a="1"/>
  <c r="K200" i="6" s="1"/>
  <c r="AI199" i="6" a="1"/>
  <c r="AI199" i="6" s="1"/>
  <c r="AH199" i="6" a="1"/>
  <c r="AH199" i="6" s="1"/>
  <c r="AG199" i="6" a="1"/>
  <c r="AG199" i="6" s="1"/>
  <c r="AF199" i="6" a="1"/>
  <c r="AF199" i="6" s="1"/>
  <c r="AE199" i="6"/>
  <c r="AE199" i="6" a="1"/>
  <c r="AD199" i="6" a="1"/>
  <c r="AD199" i="6" s="1"/>
  <c r="AC199" i="6" a="1"/>
  <c r="AC199" i="6" s="1"/>
  <c r="AB199" i="6" a="1"/>
  <c r="AB199" i="6" s="1"/>
  <c r="AA199" i="6" a="1"/>
  <c r="AA199" i="6" s="1"/>
  <c r="Z199" i="6" a="1"/>
  <c r="Z199" i="6" s="1"/>
  <c r="Y199" i="6" a="1"/>
  <c r="Y199" i="6" s="1"/>
  <c r="X199" i="6" a="1"/>
  <c r="X199" i="6" s="1"/>
  <c r="W199" i="6"/>
  <c r="W199" i="6" a="1"/>
  <c r="V199" i="6" a="1"/>
  <c r="V199" i="6" s="1"/>
  <c r="U199" i="6" a="1"/>
  <c r="U199" i="6" s="1"/>
  <c r="T199" i="6" a="1"/>
  <c r="T199" i="6" s="1"/>
  <c r="S199" i="6" a="1"/>
  <c r="S199" i="6" s="1"/>
  <c r="R199" i="6" a="1"/>
  <c r="R199" i="6" s="1"/>
  <c r="Q199" i="6" a="1"/>
  <c r="Q199" i="6" s="1"/>
  <c r="P199" i="6" a="1"/>
  <c r="P199" i="6" s="1"/>
  <c r="O199" i="6"/>
  <c r="O199" i="6" a="1"/>
  <c r="N199" i="6" a="1"/>
  <c r="N199" i="6" s="1"/>
  <c r="M199" i="6" a="1"/>
  <c r="M199" i="6" s="1"/>
  <c r="L199" i="6" a="1"/>
  <c r="L199" i="6" s="1"/>
  <c r="K199" i="6" a="1"/>
  <c r="K199" i="6" s="1"/>
  <c r="AI198" i="6"/>
  <c r="AI198" i="6" a="1"/>
  <c r="AH198" i="6" a="1"/>
  <c r="AH198" i="6" s="1"/>
  <c r="AG198" i="6" a="1"/>
  <c r="AG198" i="6" s="1"/>
  <c r="AF198" i="6" a="1"/>
  <c r="AF198" i="6" s="1"/>
  <c r="AE198" i="6" a="1"/>
  <c r="AE198" i="6" s="1"/>
  <c r="AD198" i="6" a="1"/>
  <c r="AD198" i="6" s="1"/>
  <c r="AC198" i="6" a="1"/>
  <c r="AC198" i="6" s="1"/>
  <c r="AB198" i="6" a="1"/>
  <c r="AB198" i="6" s="1"/>
  <c r="AA198" i="6"/>
  <c r="AA198" i="6" a="1"/>
  <c r="Z198" i="6" a="1"/>
  <c r="Z198" i="6" s="1"/>
  <c r="Y198" i="6" a="1"/>
  <c r="Y198" i="6" s="1"/>
  <c r="X198" i="6" a="1"/>
  <c r="X198" i="6" s="1"/>
  <c r="W198" i="6" a="1"/>
  <c r="W198" i="6" s="1"/>
  <c r="V198" i="6" a="1"/>
  <c r="V198" i="6" s="1"/>
  <c r="U198" i="6" a="1"/>
  <c r="U198" i="6" s="1"/>
  <c r="T198" i="6" a="1"/>
  <c r="T198" i="6" s="1"/>
  <c r="S198" i="6"/>
  <c r="S198" i="6" a="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c r="Y197" i="6" a="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c r="U196" i="6" a="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c r="AE195" i="6" a="1"/>
  <c r="AD195" i="6" a="1"/>
  <c r="AD195" i="6" s="1"/>
  <c r="AC195" i="6" a="1"/>
  <c r="AC195" i="6" s="1"/>
  <c r="AB195" i="6" a="1"/>
  <c r="AB195" i="6" s="1"/>
  <c r="AA195" i="6" a="1"/>
  <c r="AA195" i="6" s="1"/>
  <c r="Z195" i="6" a="1"/>
  <c r="Z195" i="6" s="1"/>
  <c r="Y195" i="6" a="1"/>
  <c r="Y195" i="6" s="1"/>
  <c r="X195" i="6" a="1"/>
  <c r="X195" i="6" s="1"/>
  <c r="W195" i="6"/>
  <c r="W195" i="6" a="1"/>
  <c r="V195" i="6" a="1"/>
  <c r="V195" i="6" s="1"/>
  <c r="U195" i="6" a="1"/>
  <c r="U195" i="6" s="1"/>
  <c r="T195" i="6" a="1"/>
  <c r="T195" i="6" s="1"/>
  <c r="S195" i="6" a="1"/>
  <c r="S195" i="6" s="1"/>
  <c r="R195" i="6" a="1"/>
  <c r="R195" i="6" s="1"/>
  <c r="Q195" i="6" a="1"/>
  <c r="Q195" i="6" s="1"/>
  <c r="P195" i="6" a="1"/>
  <c r="P195" i="6" s="1"/>
  <c r="O195" i="6"/>
  <c r="O195" i="6" a="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c r="AC194" i="6" a="1"/>
  <c r="AB194" i="6" a="1"/>
  <c r="AB194" i="6" s="1"/>
  <c r="AA194" i="6" a="1"/>
  <c r="AA194" i="6" s="1"/>
  <c r="Z194" i="6" a="1"/>
  <c r="Z194" i="6" s="1"/>
  <c r="Y194" i="6" a="1"/>
  <c r="Y194" i="6" s="1"/>
  <c r="X194" i="6" a="1"/>
  <c r="X194" i="6" s="1"/>
  <c r="W194" i="6" a="1"/>
  <c r="W194" i="6" s="1"/>
  <c r="V194" i="6" a="1"/>
  <c r="V194" i="6" s="1"/>
  <c r="U194" i="6"/>
  <c r="U194" i="6" a="1"/>
  <c r="T194" i="6" a="1"/>
  <c r="T194" i="6" s="1"/>
  <c r="S194" i="6" a="1"/>
  <c r="S194" i="6" s="1"/>
  <c r="R194" i="6" a="1"/>
  <c r="R194" i="6" s="1"/>
  <c r="Q194" i="6" a="1"/>
  <c r="Q194" i="6" s="1"/>
  <c r="P194" i="6" a="1"/>
  <c r="P194" i="6" s="1"/>
  <c r="O194" i="6" a="1"/>
  <c r="O194" i="6" s="1"/>
  <c r="N194" i="6" a="1"/>
  <c r="N194" i="6" s="1"/>
  <c r="M194" i="6" a="1"/>
  <c r="M194" i="6" s="1"/>
  <c r="L194" i="6" a="1"/>
  <c r="L194" i="6" s="1"/>
  <c r="K194" i="6"/>
  <c r="K194" i="6" a="1"/>
  <c r="AI193" i="6" a="1"/>
  <c r="AI193" i="6" s="1"/>
  <c r="AH193" i="6" a="1"/>
  <c r="AH193" i="6" s="1"/>
  <c r="AG193" i="6"/>
  <c r="AG193" i="6" a="1"/>
  <c r="AF193" i="6" a="1"/>
  <c r="AF193" i="6" s="1"/>
  <c r="AE193" i="6" a="1"/>
  <c r="AE193" i="6" s="1"/>
  <c r="AD193" i="6" a="1"/>
  <c r="AD193" i="6" s="1"/>
  <c r="AC193" i="6" a="1"/>
  <c r="AC193" i="6" s="1"/>
  <c r="AB193" i="6" a="1"/>
  <c r="AB193" i="6" s="1"/>
  <c r="AA193" i="6" a="1"/>
  <c r="AA193" i="6" s="1"/>
  <c r="Z193" i="6" a="1"/>
  <c r="Z193" i="6" s="1"/>
  <c r="Y193" i="6"/>
  <c r="Y193" i="6" a="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c r="U192" i="6" a="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c r="AE191" i="6" a="1"/>
  <c r="AD191" i="6" a="1"/>
  <c r="AD191" i="6" s="1"/>
  <c r="AC191" i="6" a="1"/>
  <c r="AC191" i="6" s="1"/>
  <c r="AB191" i="6" a="1"/>
  <c r="AB191" i="6" s="1"/>
  <c r="AA191" i="6" a="1"/>
  <c r="AA191" i="6" s="1"/>
  <c r="Z191" i="6" a="1"/>
  <c r="Z191" i="6" s="1"/>
  <c r="Y191" i="6" a="1"/>
  <c r="Y191" i="6" s="1"/>
  <c r="X191" i="6" a="1"/>
  <c r="X191" i="6" s="1"/>
  <c r="W191" i="6"/>
  <c r="W191" i="6" a="1"/>
  <c r="V191" i="6" a="1"/>
  <c r="V191" i="6" s="1"/>
  <c r="U191" i="6" a="1"/>
  <c r="U191" i="6" s="1"/>
  <c r="T191" i="6" a="1"/>
  <c r="T191" i="6" s="1"/>
  <c r="S191" i="6" a="1"/>
  <c r="S191" i="6" s="1"/>
  <c r="R191" i="6" a="1"/>
  <c r="R191" i="6" s="1"/>
  <c r="Q191" i="6" a="1"/>
  <c r="Q191" i="6" s="1"/>
  <c r="P191" i="6" a="1"/>
  <c r="P191" i="6" s="1"/>
  <c r="O191" i="6"/>
  <c r="O191" i="6" a="1"/>
  <c r="N191" i="6" a="1"/>
  <c r="N191" i="6" s="1"/>
  <c r="M191" i="6" a="1"/>
  <c r="M191" i="6" s="1"/>
  <c r="L191" i="6" a="1"/>
  <c r="L191" i="6" s="1"/>
  <c r="K191" i="6" a="1"/>
  <c r="K191" i="6" s="1"/>
  <c r="AI190" i="6"/>
  <c r="AI190" i="6" a="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c r="U190" i="6" a="1"/>
  <c r="T190" i="6" a="1"/>
  <c r="T190" i="6" s="1"/>
  <c r="S190" i="6" a="1"/>
  <c r="S190" i="6" s="1"/>
  <c r="R190" i="6" a="1"/>
  <c r="R190" i="6" s="1"/>
  <c r="Q190" i="6" a="1"/>
  <c r="Q190" i="6" s="1"/>
  <c r="P190" i="6" a="1"/>
  <c r="P190" i="6" s="1"/>
  <c r="O190" i="6" a="1"/>
  <c r="O190" i="6" s="1"/>
  <c r="N190" i="6" a="1"/>
  <c r="N190" i="6" s="1"/>
  <c r="M190" i="6"/>
  <c r="M190" i="6" a="1"/>
  <c r="L190" i="6" a="1"/>
  <c r="L190" i="6" s="1"/>
  <c r="K190" i="6" a="1"/>
  <c r="K190" i="6" s="1"/>
  <c r="AI189" i="6" a="1"/>
  <c r="AI189" i="6" s="1"/>
  <c r="AH189" i="6" a="1"/>
  <c r="AH189" i="6" s="1"/>
  <c r="AG189" i="6"/>
  <c r="AG189" i="6" a="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c r="Q189" i="6" a="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c r="AC188" i="6" a="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c r="M188" i="6" a="1"/>
  <c r="L188" i="6" a="1"/>
  <c r="L188" i="6" s="1"/>
  <c r="K188" i="6" a="1"/>
  <c r="K188" i="6" s="1"/>
  <c r="AI187" i="6" a="1"/>
  <c r="AI187" i="6" s="1"/>
  <c r="AH187" i="6" a="1"/>
  <c r="AH187" i="6" s="1"/>
  <c r="AG187" i="6"/>
  <c r="AG187" i="6" a="1"/>
  <c r="AF187" i="6" a="1"/>
  <c r="AF187" i="6" s="1"/>
  <c r="AE187" i="6" a="1"/>
  <c r="AE187" i="6" s="1"/>
  <c r="AD187" i="6" a="1"/>
  <c r="AD187" i="6" s="1"/>
  <c r="AC187" i="6" a="1"/>
  <c r="AC187" i="6" s="1"/>
  <c r="AB187" i="6" a="1"/>
  <c r="AB187" i="6" s="1"/>
  <c r="AA187" i="6" a="1"/>
  <c r="AA187" i="6" s="1"/>
  <c r="Z187" i="6" a="1"/>
  <c r="Z187" i="6" s="1"/>
  <c r="Y187" i="6" a="1"/>
  <c r="Y187" i="6" s="1"/>
  <c r="X187" i="6" a="1"/>
  <c r="X187" i="6" s="1"/>
  <c r="W187" i="6"/>
  <c r="W187" i="6" a="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c r="AC186" i="6" a="1"/>
  <c r="AB186" i="6" a="1"/>
  <c r="AB186" i="6" s="1"/>
  <c r="AA186" i="6" a="1"/>
  <c r="AA186" i="6" s="1"/>
  <c r="Z186" i="6" a="1"/>
  <c r="Z186" i="6" s="1"/>
  <c r="Y186" i="6" a="1"/>
  <c r="Y186" i="6" s="1"/>
  <c r="X186" i="6" a="1"/>
  <c r="X186" i="6" s="1"/>
  <c r="W186" i="6" a="1"/>
  <c r="W186" i="6" s="1"/>
  <c r="V186" i="6" a="1"/>
  <c r="V186" i="6" s="1"/>
  <c r="U186" i="6"/>
  <c r="U186" i="6" a="1"/>
  <c r="T186" i="6" a="1"/>
  <c r="T186" i="6" s="1"/>
  <c r="S186" i="6" a="1"/>
  <c r="S186" i="6" s="1"/>
  <c r="R186" i="6" a="1"/>
  <c r="R186" i="6" s="1"/>
  <c r="Q186" i="6" a="1"/>
  <c r="Q186" i="6" s="1"/>
  <c r="P186" i="6" a="1"/>
  <c r="P186" i="6" s="1"/>
  <c r="O186" i="6" a="1"/>
  <c r="O186" i="6" s="1"/>
  <c r="N186" i="6" a="1"/>
  <c r="N186" i="6" s="1"/>
  <c r="M186" i="6"/>
  <c r="M186" i="6" a="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c r="Y185" i="6" a="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c r="U184" i="6" a="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c r="AE183" i="6" a="1"/>
  <c r="AD183" i="6" a="1"/>
  <c r="AD183" i="6" s="1"/>
  <c r="AC183" i="6" a="1"/>
  <c r="AC183" i="6" s="1"/>
  <c r="AB183" i="6" a="1"/>
  <c r="AB183" i="6" s="1"/>
  <c r="AA183" i="6" a="1"/>
  <c r="AA183" i="6" s="1"/>
  <c r="Z183" i="6" a="1"/>
  <c r="Z183" i="6" s="1"/>
  <c r="Y183" i="6" a="1"/>
  <c r="Y183" i="6" s="1"/>
  <c r="X183" i="6" a="1"/>
  <c r="X183" i="6" s="1"/>
  <c r="W183" i="6"/>
  <c r="W183" i="6" a="1"/>
  <c r="V183" i="6" a="1"/>
  <c r="V183" i="6" s="1"/>
  <c r="U183" i="6" a="1"/>
  <c r="U183" i="6" s="1"/>
  <c r="T183" i="6" a="1"/>
  <c r="T183" i="6" s="1"/>
  <c r="S183" i="6" a="1"/>
  <c r="S183" i="6" s="1"/>
  <c r="R183" i="6" a="1"/>
  <c r="R183" i="6" s="1"/>
  <c r="Q183" i="6" a="1"/>
  <c r="Q183" i="6" s="1"/>
  <c r="P183" i="6" a="1"/>
  <c r="P183" i="6" s="1"/>
  <c r="O183" i="6"/>
  <c r="O183" i="6" a="1"/>
  <c r="N183" i="6" a="1"/>
  <c r="N183" i="6" s="1"/>
  <c r="M183" i="6" a="1"/>
  <c r="M183" i="6" s="1"/>
  <c r="L183" i="6" a="1"/>
  <c r="L183" i="6" s="1"/>
  <c r="K183" i="6" a="1"/>
  <c r="K183" i="6" s="1"/>
  <c r="AI182" i="6"/>
  <c r="AI182" i="6" a="1"/>
  <c r="AH182" i="6" a="1"/>
  <c r="AH182" i="6" s="1"/>
  <c r="AG182" i="6" a="1"/>
  <c r="AG182" i="6" s="1"/>
  <c r="AF182" i="6" a="1"/>
  <c r="AF182" i="6" s="1"/>
  <c r="AE182" i="6" a="1"/>
  <c r="AE182" i="6" s="1"/>
  <c r="AD182" i="6" a="1"/>
  <c r="AD182" i="6" s="1"/>
  <c r="AC182" i="6" a="1"/>
  <c r="AC182" i="6" s="1"/>
  <c r="AB182" i="6" a="1"/>
  <c r="AB182" i="6" s="1"/>
  <c r="AA182" i="6"/>
  <c r="AA182" i="6" a="1"/>
  <c r="Z182" i="6" a="1"/>
  <c r="Z182" i="6" s="1"/>
  <c r="Y182" i="6" a="1"/>
  <c r="Y182" i="6" s="1"/>
  <c r="X182" i="6" a="1"/>
  <c r="X182" i="6" s="1"/>
  <c r="W182" i="6" a="1"/>
  <c r="W182" i="6" s="1"/>
  <c r="V182" i="6" a="1"/>
  <c r="V182" i="6" s="1"/>
  <c r="U182" i="6" a="1"/>
  <c r="U182" i="6" s="1"/>
  <c r="T182" i="6" a="1"/>
  <c r="T182" i="6" s="1"/>
  <c r="S182" i="6"/>
  <c r="S182" i="6" a="1"/>
  <c r="R182" i="6" a="1"/>
  <c r="R182" i="6" s="1"/>
  <c r="Q182" i="6" a="1"/>
  <c r="Q182" i="6" s="1"/>
  <c r="P182" i="6" a="1"/>
  <c r="P182" i="6" s="1"/>
  <c r="O182" i="6" a="1"/>
  <c r="O182" i="6" s="1"/>
  <c r="N182" i="6" a="1"/>
  <c r="N182" i="6" s="1"/>
  <c r="M182" i="6" a="1"/>
  <c r="M182" i="6" s="1"/>
  <c r="L182" i="6" a="1"/>
  <c r="L182" i="6" s="1"/>
  <c r="K182" i="6"/>
  <c r="K182" i="6" a="1"/>
  <c r="AI181" i="6" a="1"/>
  <c r="AI181" i="6" s="1"/>
  <c r="AH181" i="6" a="1"/>
  <c r="AH181" i="6" s="1"/>
  <c r="AG181" i="6"/>
  <c r="AG181" i="6" a="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c r="Q181" i="6" a="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c r="AC180" i="6" a="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c r="M180" i="6" a="1"/>
  <c r="L180" i="6" a="1"/>
  <c r="L180" i="6" s="1"/>
  <c r="K180" i="6" a="1"/>
  <c r="K180" i="6" s="1"/>
  <c r="AI179" i="6" a="1"/>
  <c r="AI179" i="6" s="1"/>
  <c r="AH179" i="6" a="1"/>
  <c r="AH179" i="6" s="1"/>
  <c r="AG179" i="6"/>
  <c r="AG179" i="6" a="1"/>
  <c r="AF179" i="6" a="1"/>
  <c r="AF179" i="6" s="1"/>
  <c r="AE179" i="6" a="1"/>
  <c r="AE179" i="6" s="1"/>
  <c r="AD179" i="6" a="1"/>
  <c r="AD179" i="6" s="1"/>
  <c r="AC179" i="6" a="1"/>
  <c r="AC179" i="6" s="1"/>
  <c r="AB179" i="6" a="1"/>
  <c r="AB179" i="6" s="1"/>
  <c r="AA179" i="6" a="1"/>
  <c r="AA179" i="6" s="1"/>
  <c r="Z179" i="6" a="1"/>
  <c r="Z179" i="6" s="1"/>
  <c r="Y179" i="6"/>
  <c r="Y179" i="6" a="1"/>
  <c r="X179" i="6" a="1"/>
  <c r="X179" i="6" s="1"/>
  <c r="W179" i="6" a="1"/>
  <c r="W179" i="6" s="1"/>
  <c r="V179" i="6" a="1"/>
  <c r="V179" i="6" s="1"/>
  <c r="U179" i="6" a="1"/>
  <c r="U179" i="6" s="1"/>
  <c r="T179" i="6" a="1"/>
  <c r="T179" i="6" s="1"/>
  <c r="S179" i="6" a="1"/>
  <c r="S179" i="6" s="1"/>
  <c r="R179" i="6" a="1"/>
  <c r="R179" i="6" s="1"/>
  <c r="Q179" i="6"/>
  <c r="Q179" i="6" a="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c r="AC178" i="6" a="1"/>
  <c r="AB178" i="6" a="1"/>
  <c r="AB178" i="6" s="1"/>
  <c r="AA178" i="6" a="1"/>
  <c r="AA178" i="6" s="1"/>
  <c r="Z178" i="6" a="1"/>
  <c r="Z178" i="6" s="1"/>
  <c r="Y178" i="6" a="1"/>
  <c r="Y178" i="6" s="1"/>
  <c r="X178" i="6" a="1"/>
  <c r="X178" i="6" s="1"/>
  <c r="W178" i="6" a="1"/>
  <c r="W178" i="6" s="1"/>
  <c r="V178" i="6" a="1"/>
  <c r="V178" i="6" s="1"/>
  <c r="U178" i="6"/>
  <c r="U178" i="6" a="1"/>
  <c r="T178" i="6" a="1"/>
  <c r="T178" i="6" s="1"/>
  <c r="S178" i="6" a="1"/>
  <c r="S178" i="6" s="1"/>
  <c r="R178" i="6" a="1"/>
  <c r="R178" i="6" s="1"/>
  <c r="Q178" i="6" a="1"/>
  <c r="Q178" i="6" s="1"/>
  <c r="P178" i="6" a="1"/>
  <c r="P178" i="6" s="1"/>
  <c r="O178" i="6" a="1"/>
  <c r="O178" i="6" s="1"/>
  <c r="N178" i="6" a="1"/>
  <c r="N178" i="6" s="1"/>
  <c r="M178" i="6"/>
  <c r="M178" i="6" a="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c r="Y177" i="6" a="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c r="U176" i="6" a="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c r="AE175" i="6" a="1"/>
  <c r="AD175" i="6" a="1"/>
  <c r="AD175" i="6" s="1"/>
  <c r="AC175" i="6" a="1"/>
  <c r="AC175" i="6" s="1"/>
  <c r="AB175" i="6" a="1"/>
  <c r="AB175" i="6" s="1"/>
  <c r="AA175" i="6" a="1"/>
  <c r="AA175" i="6" s="1"/>
  <c r="Z175" i="6" a="1"/>
  <c r="Z175" i="6" s="1"/>
  <c r="Y175" i="6" a="1"/>
  <c r="Y175" i="6" s="1"/>
  <c r="X175" i="6" a="1"/>
  <c r="X175" i="6" s="1"/>
  <c r="W175" i="6"/>
  <c r="W175" i="6" a="1"/>
  <c r="V175" i="6" a="1"/>
  <c r="V175" i="6" s="1"/>
  <c r="U175" i="6" a="1"/>
  <c r="U175" i="6" s="1"/>
  <c r="T175" i="6" a="1"/>
  <c r="T175" i="6" s="1"/>
  <c r="S175" i="6" a="1"/>
  <c r="S175" i="6" s="1"/>
  <c r="R175" i="6" a="1"/>
  <c r="R175" i="6" s="1"/>
  <c r="Q175" i="6" a="1"/>
  <c r="Q175" i="6" s="1"/>
  <c r="P175" i="6" a="1"/>
  <c r="P175" i="6" s="1"/>
  <c r="O175" i="6"/>
  <c r="O175" i="6" a="1"/>
  <c r="N175" i="6" a="1"/>
  <c r="N175" i="6" s="1"/>
  <c r="M175" i="6" a="1"/>
  <c r="M175" i="6" s="1"/>
  <c r="L175" i="6" a="1"/>
  <c r="L175" i="6" s="1"/>
  <c r="K175" i="6" a="1"/>
  <c r="K175" i="6" s="1"/>
  <c r="AI174" i="6"/>
  <c r="AI174" i="6" a="1"/>
  <c r="AH174" i="6" a="1"/>
  <c r="AH174" i="6" s="1"/>
  <c r="AG174" i="6" a="1"/>
  <c r="AG174" i="6" s="1"/>
  <c r="AF174" i="6" a="1"/>
  <c r="AF174" i="6" s="1"/>
  <c r="AE174" i="6" a="1"/>
  <c r="AE174" i="6" s="1"/>
  <c r="AD174" i="6" a="1"/>
  <c r="AD174" i="6" s="1"/>
  <c r="AC174" i="6" a="1"/>
  <c r="AC174" i="6" s="1"/>
  <c r="AB174" i="6" a="1"/>
  <c r="AB174" i="6" s="1"/>
  <c r="AA174" i="6"/>
  <c r="AA174" i="6" a="1"/>
  <c r="Z174" i="6" a="1"/>
  <c r="Z174" i="6" s="1"/>
  <c r="Y174" i="6" a="1"/>
  <c r="Y174" i="6" s="1"/>
  <c r="X174" i="6" a="1"/>
  <c r="X174" i="6" s="1"/>
  <c r="W174" i="6" a="1"/>
  <c r="W174" i="6" s="1"/>
  <c r="V174" i="6" a="1"/>
  <c r="V174" i="6" s="1"/>
  <c r="U174" i="6" a="1"/>
  <c r="U174" i="6" s="1"/>
  <c r="T174" i="6" a="1"/>
  <c r="T174" i="6" s="1"/>
  <c r="S174" i="6"/>
  <c r="S174" i="6" a="1"/>
  <c r="R174" i="6" a="1"/>
  <c r="R174" i="6" s="1"/>
  <c r="Q174" i="6" a="1"/>
  <c r="Q174" i="6" s="1"/>
  <c r="P174" i="6" a="1"/>
  <c r="P174" i="6" s="1"/>
  <c r="O174" i="6" a="1"/>
  <c r="O174" i="6" s="1"/>
  <c r="N174" i="6" a="1"/>
  <c r="N174" i="6" s="1"/>
  <c r="M174" i="6" a="1"/>
  <c r="M174" i="6" s="1"/>
  <c r="L174" i="6" a="1"/>
  <c r="L174" i="6" s="1"/>
  <c r="K174" i="6"/>
  <c r="K174" i="6" a="1"/>
  <c r="AI173" i="6" a="1"/>
  <c r="AI173" i="6" s="1"/>
  <c r="AH173" i="6" a="1"/>
  <c r="AH173" i="6" s="1"/>
  <c r="AG173" i="6"/>
  <c r="AG173" i="6" a="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c r="Q173" i="6" a="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c r="AC172" i="6" a="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c r="M172" i="6" a="1"/>
  <c r="L172" i="6" a="1"/>
  <c r="L172" i="6" s="1"/>
  <c r="K172" i="6" a="1"/>
  <c r="K172" i="6" s="1"/>
  <c r="AI171" i="6" a="1"/>
  <c r="AI171" i="6" s="1"/>
  <c r="AH171" i="6" a="1"/>
  <c r="AH171" i="6" s="1"/>
  <c r="AG171" i="6"/>
  <c r="AG171" i="6" a="1"/>
  <c r="AF171" i="6" a="1"/>
  <c r="AF171" i="6" s="1"/>
  <c r="AE171" i="6" a="1"/>
  <c r="AE171" i="6" s="1"/>
  <c r="AD171" i="6" a="1"/>
  <c r="AD171" i="6" s="1"/>
  <c r="AC171" i="6" a="1"/>
  <c r="AC171" i="6" s="1"/>
  <c r="AB171" i="6" a="1"/>
  <c r="AB171" i="6" s="1"/>
  <c r="AA171" i="6" a="1"/>
  <c r="AA171" i="6" s="1"/>
  <c r="Z171" i="6" a="1"/>
  <c r="Z171" i="6" s="1"/>
  <c r="Y171" i="6"/>
  <c r="Y171" i="6" a="1"/>
  <c r="X171" i="6" a="1"/>
  <c r="X171" i="6" s="1"/>
  <c r="W171" i="6" a="1"/>
  <c r="W171" i="6" s="1"/>
  <c r="V171" i="6" a="1"/>
  <c r="V171" i="6" s="1"/>
  <c r="U171" i="6" a="1"/>
  <c r="U171" i="6" s="1"/>
  <c r="T171" i="6" a="1"/>
  <c r="T171" i="6" s="1"/>
  <c r="S171" i="6" a="1"/>
  <c r="S171" i="6" s="1"/>
  <c r="R171" i="6" a="1"/>
  <c r="R171" i="6" s="1"/>
  <c r="Q171" i="6"/>
  <c r="Q171" i="6" a="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c r="AC170" i="6" a="1"/>
  <c r="AB170" i="6" a="1"/>
  <c r="AB170" i="6" s="1"/>
  <c r="AA170" i="6" a="1"/>
  <c r="AA170" i="6" s="1"/>
  <c r="Z170" i="6" a="1"/>
  <c r="Z170" i="6" s="1"/>
  <c r="Y170" i="6" a="1"/>
  <c r="Y170" i="6" s="1"/>
  <c r="X170" i="6" a="1"/>
  <c r="X170" i="6" s="1"/>
  <c r="W170" i="6" a="1"/>
  <c r="W170" i="6" s="1"/>
  <c r="V170" i="6" a="1"/>
  <c r="V170" i="6" s="1"/>
  <c r="U170" i="6"/>
  <c r="U170" i="6" a="1"/>
  <c r="T170" i="6" a="1"/>
  <c r="T170" i="6" s="1"/>
  <c r="S170" i="6" a="1"/>
  <c r="S170" i="6" s="1"/>
  <c r="R170" i="6" a="1"/>
  <c r="R170" i="6" s="1"/>
  <c r="Q170" i="6" a="1"/>
  <c r="Q170" i="6" s="1"/>
  <c r="P170" i="6" a="1"/>
  <c r="P170" i="6" s="1"/>
  <c r="O170" i="6" a="1"/>
  <c r="O170" i="6" s="1"/>
  <c r="N170" i="6" a="1"/>
  <c r="N170" i="6" s="1"/>
  <c r="M170" i="6"/>
  <c r="M170" i="6" a="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c r="Y169" i="6" a="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c r="U168" i="6" a="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c r="AC167" i="6" a="1"/>
  <c r="AB167" i="6" a="1"/>
  <c r="AB167" i="6" s="1"/>
  <c r="AA167" i="6" a="1"/>
  <c r="AA167" i="6" s="1"/>
  <c r="Z167" i="6" a="1"/>
  <c r="Z167" i="6" s="1"/>
  <c r="Y167" i="6" a="1"/>
  <c r="Y167" i="6" s="1"/>
  <c r="X167" i="6" a="1"/>
  <c r="X167" i="6" s="1"/>
  <c r="W167" i="6" a="1"/>
  <c r="W167" i="6" s="1"/>
  <c r="V167" i="6" a="1"/>
  <c r="V167" i="6" s="1"/>
  <c r="U167" i="6"/>
  <c r="U167" i="6" a="1"/>
  <c r="T167" i="6" a="1"/>
  <c r="T167" i="6" s="1"/>
  <c r="S167" i="6" a="1"/>
  <c r="S167" i="6" s="1"/>
  <c r="R167" i="6" a="1"/>
  <c r="R167" i="6" s="1"/>
  <c r="Q167" i="6" a="1"/>
  <c r="Q167" i="6" s="1"/>
  <c r="P167" i="6" a="1"/>
  <c r="P167" i="6" s="1"/>
  <c r="O167" i="6" a="1"/>
  <c r="O167" i="6" s="1"/>
  <c r="N167" i="6" a="1"/>
  <c r="N167" i="6" s="1"/>
  <c r="M167" i="6"/>
  <c r="M167" i="6" a="1"/>
  <c r="L167" i="6" a="1"/>
  <c r="L167" i="6" s="1"/>
  <c r="K167" i="6" a="1"/>
  <c r="K167" i="6" s="1"/>
  <c r="AI166" i="6" a="1"/>
  <c r="AI166" i="6" s="1"/>
  <c r="AH166" i="6" a="1"/>
  <c r="AH166" i="6" s="1"/>
  <c r="AG166" i="6"/>
  <c r="AG166" i="6" a="1"/>
  <c r="AF166" i="6" a="1"/>
  <c r="AF166" i="6" s="1"/>
  <c r="AE166" i="6" a="1"/>
  <c r="AE166" i="6" s="1"/>
  <c r="AD166" i="6" a="1"/>
  <c r="AD166" i="6" s="1"/>
  <c r="AC166" i="6" a="1"/>
  <c r="AC166" i="6" s="1"/>
  <c r="AB166" i="6" a="1"/>
  <c r="AB166" i="6" s="1"/>
  <c r="AA166" i="6" a="1"/>
  <c r="AA166" i="6" s="1"/>
  <c r="Z166" i="6" a="1"/>
  <c r="Z166" i="6" s="1"/>
  <c r="Y166" i="6"/>
  <c r="Y166" i="6" a="1"/>
  <c r="X166" i="6" a="1"/>
  <c r="X166" i="6" s="1"/>
  <c r="W166" i="6" a="1"/>
  <c r="W166" i="6" s="1"/>
  <c r="V166" i="6" a="1"/>
  <c r="V166" i="6" s="1"/>
  <c r="U166" i="6" a="1"/>
  <c r="U166" i="6" s="1"/>
  <c r="T166" i="6" a="1"/>
  <c r="T166" i="6" s="1"/>
  <c r="S166" i="6" a="1"/>
  <c r="S166" i="6" s="1"/>
  <c r="R166" i="6" a="1"/>
  <c r="R166" i="6" s="1"/>
  <c r="Q166" i="6"/>
  <c r="Q166" i="6" a="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c r="AC165" i="6" a="1"/>
  <c r="AB165" i="6" a="1"/>
  <c r="AB165" i="6" s="1"/>
  <c r="AA165" i="6" a="1"/>
  <c r="AA165" i="6" s="1"/>
  <c r="Z165" i="6" a="1"/>
  <c r="Z165" i="6" s="1"/>
  <c r="Y165" i="6" a="1"/>
  <c r="Y165" i="6" s="1"/>
  <c r="X165" i="6" a="1"/>
  <c r="X165" i="6" s="1"/>
  <c r="W165" i="6" a="1"/>
  <c r="W165" i="6" s="1"/>
  <c r="V165" i="6" a="1"/>
  <c r="V165" i="6" s="1"/>
  <c r="U165" i="6"/>
  <c r="U165" i="6" a="1"/>
  <c r="T165" i="6" a="1"/>
  <c r="T165" i="6" s="1"/>
  <c r="S165" i="6" a="1"/>
  <c r="S165" i="6" s="1"/>
  <c r="R165" i="6" a="1"/>
  <c r="R165" i="6" s="1"/>
  <c r="Q165" i="6" a="1"/>
  <c r="Q165" i="6" s="1"/>
  <c r="P165" i="6" a="1"/>
  <c r="P165" i="6" s="1"/>
  <c r="O165" i="6" a="1"/>
  <c r="O165" i="6" s="1"/>
  <c r="N165" i="6" a="1"/>
  <c r="N165" i="6" s="1"/>
  <c r="M165" i="6"/>
  <c r="M165" i="6" a="1"/>
  <c r="L165" i="6" a="1"/>
  <c r="L165" i="6" s="1"/>
  <c r="K165" i="6" a="1"/>
  <c r="K165" i="6" s="1"/>
  <c r="AI164" i="6" a="1"/>
  <c r="AI164" i="6" s="1"/>
  <c r="AH164" i="6" a="1"/>
  <c r="AH164" i="6" s="1"/>
  <c r="AG164" i="6"/>
  <c r="AG164" i="6" a="1"/>
  <c r="AF164" i="6" a="1"/>
  <c r="AF164" i="6" s="1"/>
  <c r="AE164" i="6" a="1"/>
  <c r="AE164" i="6" s="1"/>
  <c r="AD164" i="6" a="1"/>
  <c r="AD164" i="6" s="1"/>
  <c r="AC164" i="6" a="1"/>
  <c r="AC164" i="6" s="1"/>
  <c r="AB164" i="6" a="1"/>
  <c r="AB164" i="6" s="1"/>
  <c r="AA164" i="6" a="1"/>
  <c r="AA164" i="6" s="1"/>
  <c r="Z164" i="6" a="1"/>
  <c r="Z164" i="6" s="1"/>
  <c r="Y164" i="6"/>
  <c r="Y164" i="6" a="1"/>
  <c r="X164" i="6" a="1"/>
  <c r="X164" i="6" s="1"/>
  <c r="W164" i="6" a="1"/>
  <c r="W164" i="6" s="1"/>
  <c r="V164" i="6" a="1"/>
  <c r="V164" i="6" s="1"/>
  <c r="U164" i="6" a="1"/>
  <c r="U164" i="6" s="1"/>
  <c r="T164" i="6" a="1"/>
  <c r="T164" i="6" s="1"/>
  <c r="S164" i="6" a="1"/>
  <c r="S164" i="6" s="1"/>
  <c r="R164" i="6" a="1"/>
  <c r="R164" i="6" s="1"/>
  <c r="Q164" i="6"/>
  <c r="Q164" i="6" a="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c r="AC163" i="6" a="1"/>
  <c r="AB163" i="6" a="1"/>
  <c r="AB163" i="6" s="1"/>
  <c r="AA163" i="6" a="1"/>
  <c r="AA163" i="6" s="1"/>
  <c r="Z163" i="6" a="1"/>
  <c r="Z163" i="6" s="1"/>
  <c r="Y163" i="6" a="1"/>
  <c r="Y163" i="6" s="1"/>
  <c r="X163" i="6" a="1"/>
  <c r="X163" i="6" s="1"/>
  <c r="W163" i="6" a="1"/>
  <c r="W163" i="6" s="1"/>
  <c r="V163" i="6" a="1"/>
  <c r="V163" i="6" s="1"/>
  <c r="U163" i="6"/>
  <c r="U163" i="6" a="1"/>
  <c r="T163" i="6" a="1"/>
  <c r="T163" i="6" s="1"/>
  <c r="S163" i="6" a="1"/>
  <c r="S163" i="6" s="1"/>
  <c r="R163" i="6" a="1"/>
  <c r="R163" i="6" s="1"/>
  <c r="Q163" i="6" a="1"/>
  <c r="Q163" i="6" s="1"/>
  <c r="P163" i="6" a="1"/>
  <c r="P163" i="6" s="1"/>
  <c r="O163" i="6" a="1"/>
  <c r="O163" i="6" s="1"/>
  <c r="N163" i="6" a="1"/>
  <c r="N163" i="6" s="1"/>
  <c r="M163" i="6"/>
  <c r="M163" i="6" a="1"/>
  <c r="L163" i="6" a="1"/>
  <c r="L163" i="6" s="1"/>
  <c r="K163" i="6" a="1"/>
  <c r="K163" i="6" s="1"/>
  <c r="AI162" i="6" a="1"/>
  <c r="AI162" i="6" s="1"/>
  <c r="AH162" i="6" a="1"/>
  <c r="AH162" i="6" s="1"/>
  <c r="AG162" i="6"/>
  <c r="AG162" i="6" a="1"/>
  <c r="AF162" i="6" a="1"/>
  <c r="AF162" i="6" s="1"/>
  <c r="AE162" i="6" a="1"/>
  <c r="AE162" i="6" s="1"/>
  <c r="AD162" i="6" a="1"/>
  <c r="AD162" i="6" s="1"/>
  <c r="AC162" i="6" a="1"/>
  <c r="AC162" i="6" s="1"/>
  <c r="AB162" i="6" a="1"/>
  <c r="AB162" i="6" s="1"/>
  <c r="AA162" i="6" a="1"/>
  <c r="AA162" i="6" s="1"/>
  <c r="Z162" i="6" a="1"/>
  <c r="Z162" i="6" s="1"/>
  <c r="Y162" i="6"/>
  <c r="Y162" i="6" a="1"/>
  <c r="X162" i="6" a="1"/>
  <c r="X162" i="6" s="1"/>
  <c r="W162" i="6" a="1"/>
  <c r="W162" i="6" s="1"/>
  <c r="V162" i="6" a="1"/>
  <c r="V162" i="6" s="1"/>
  <c r="U162" i="6" a="1"/>
  <c r="U162" i="6" s="1"/>
  <c r="T162" i="6" a="1"/>
  <c r="T162" i="6" s="1"/>
  <c r="S162" i="6" a="1"/>
  <c r="S162" i="6" s="1"/>
  <c r="R162" i="6" a="1"/>
  <c r="R162" i="6" s="1"/>
  <c r="Q162" i="6"/>
  <c r="Q162" i="6" a="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c r="AC161" i="6" a="1"/>
  <c r="AB161" i="6" a="1"/>
  <c r="AB161" i="6" s="1"/>
  <c r="AA161" i="6" a="1"/>
  <c r="AA161" i="6" s="1"/>
  <c r="Z161" i="6" a="1"/>
  <c r="Z161" i="6" s="1"/>
  <c r="Y161" i="6" a="1"/>
  <c r="Y161" i="6" s="1"/>
  <c r="X161" i="6" a="1"/>
  <c r="X161" i="6" s="1"/>
  <c r="W161" i="6" a="1"/>
  <c r="W161" i="6" s="1"/>
  <c r="V161" i="6" a="1"/>
  <c r="V161" i="6" s="1"/>
  <c r="U161" i="6"/>
  <c r="U161" i="6" a="1"/>
  <c r="T161" i="6" a="1"/>
  <c r="T161" i="6" s="1"/>
  <c r="S161" i="6" a="1"/>
  <c r="S161" i="6" s="1"/>
  <c r="R161" i="6" a="1"/>
  <c r="R161" i="6" s="1"/>
  <c r="Q161" i="6" a="1"/>
  <c r="Q161" i="6" s="1"/>
  <c r="P161" i="6" a="1"/>
  <c r="P161" i="6" s="1"/>
  <c r="O161" i="6" a="1"/>
  <c r="O161" i="6" s="1"/>
  <c r="N161" i="6" a="1"/>
  <c r="N161" i="6" s="1"/>
  <c r="M161" i="6"/>
  <c r="M161" i="6" a="1"/>
  <c r="L161" i="6" a="1"/>
  <c r="L161" i="6" s="1"/>
  <c r="K161" i="6" a="1"/>
  <c r="K161" i="6" s="1"/>
  <c r="AI160" i="6" a="1"/>
  <c r="AI160" i="6" s="1"/>
  <c r="AH160" i="6" a="1"/>
  <c r="AH160" i="6" s="1"/>
  <c r="AG160" i="6"/>
  <c r="AG160" i="6" a="1"/>
  <c r="AF160" i="6" a="1"/>
  <c r="AF160" i="6" s="1"/>
  <c r="AE160" i="6" a="1"/>
  <c r="AE160" i="6" s="1"/>
  <c r="AD160" i="6" a="1"/>
  <c r="AD160" i="6" s="1"/>
  <c r="AC160" i="6" a="1"/>
  <c r="AC160" i="6" s="1"/>
  <c r="AB160" i="6" a="1"/>
  <c r="AB160" i="6" s="1"/>
  <c r="AA160" i="6" a="1"/>
  <c r="AA160" i="6" s="1"/>
  <c r="Z160" i="6" a="1"/>
  <c r="Z160" i="6" s="1"/>
  <c r="Y160" i="6"/>
  <c r="Y160" i="6" a="1"/>
  <c r="X160" i="6" a="1"/>
  <c r="X160" i="6" s="1"/>
  <c r="W160" i="6" a="1"/>
  <c r="W160" i="6" s="1"/>
  <c r="V160" i="6" a="1"/>
  <c r="V160" i="6" s="1"/>
  <c r="U160" i="6" a="1"/>
  <c r="U160" i="6" s="1"/>
  <c r="T160" i="6" a="1"/>
  <c r="T160" i="6" s="1"/>
  <c r="S160" i="6" a="1"/>
  <c r="S160" i="6" s="1"/>
  <c r="R160" i="6" a="1"/>
  <c r="R160" i="6" s="1"/>
  <c r="Q160" i="6"/>
  <c r="Q160" i="6" a="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c r="AC159" i="6" a="1"/>
  <c r="AB159" i="6" a="1"/>
  <c r="AB159" i="6" s="1"/>
  <c r="AA159" i="6" a="1"/>
  <c r="AA159" i="6" s="1"/>
  <c r="Z159" i="6" a="1"/>
  <c r="Z159" i="6" s="1"/>
  <c r="Y159" i="6" a="1"/>
  <c r="Y159" i="6" s="1"/>
  <c r="X159" i="6" a="1"/>
  <c r="X159" i="6" s="1"/>
  <c r="W159" i="6" a="1"/>
  <c r="W159" i="6" s="1"/>
  <c r="V159" i="6" a="1"/>
  <c r="V159" i="6" s="1"/>
  <c r="U159" i="6"/>
  <c r="U159" i="6" a="1"/>
  <c r="T159" i="6" a="1"/>
  <c r="T159" i="6" s="1"/>
  <c r="S159" i="6" a="1"/>
  <c r="S159" i="6" s="1"/>
  <c r="R159" i="6" a="1"/>
  <c r="R159" i="6" s="1"/>
  <c r="Q159" i="6" a="1"/>
  <c r="Q159" i="6" s="1"/>
  <c r="P159" i="6" a="1"/>
  <c r="P159" i="6" s="1"/>
  <c r="O159" i="6" a="1"/>
  <c r="O159" i="6" s="1"/>
  <c r="N159" i="6" a="1"/>
  <c r="N159" i="6" s="1"/>
  <c r="M159" i="6"/>
  <c r="M159" i="6" a="1"/>
  <c r="L159" i="6" a="1"/>
  <c r="L159" i="6" s="1"/>
  <c r="K159" i="6" a="1"/>
  <c r="K159" i="6" s="1"/>
  <c r="AI158" i="6" a="1"/>
  <c r="AI158" i="6" s="1"/>
  <c r="AH158" i="6" a="1"/>
  <c r="AH158" i="6" s="1"/>
  <c r="AG158" i="6"/>
  <c r="AG158" i="6" a="1"/>
  <c r="AF158" i="6" a="1"/>
  <c r="AF158" i="6" s="1"/>
  <c r="AE158" i="6" a="1"/>
  <c r="AE158" i="6" s="1"/>
  <c r="AD158" i="6" a="1"/>
  <c r="AD158" i="6" s="1"/>
  <c r="AC158" i="6" a="1"/>
  <c r="AC158" i="6" s="1"/>
  <c r="AB158" i="6" a="1"/>
  <c r="AB158" i="6" s="1"/>
  <c r="AA158" i="6" a="1"/>
  <c r="AA158" i="6" s="1"/>
  <c r="Z158" i="6" a="1"/>
  <c r="Z158" i="6" s="1"/>
  <c r="Y158" i="6"/>
  <c r="Y158" i="6" a="1"/>
  <c r="X158" i="6" a="1"/>
  <c r="X158" i="6" s="1"/>
  <c r="W158" i="6" a="1"/>
  <c r="W158" i="6" s="1"/>
  <c r="V158" i="6" a="1"/>
  <c r="V158" i="6" s="1"/>
  <c r="U158" i="6" a="1"/>
  <c r="U158" i="6" s="1"/>
  <c r="T158" i="6" a="1"/>
  <c r="T158" i="6" s="1"/>
  <c r="S158" i="6" a="1"/>
  <c r="S158" i="6" s="1"/>
  <c r="R158" i="6" a="1"/>
  <c r="R158" i="6" s="1"/>
  <c r="Q158" i="6"/>
  <c r="Q158" i="6" a="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c r="AC157" i="6" a="1"/>
  <c r="AB157" i="6" a="1"/>
  <c r="AB157" i="6" s="1"/>
  <c r="AA157" i="6" a="1"/>
  <c r="AA157" i="6" s="1"/>
  <c r="Z157" i="6" a="1"/>
  <c r="Z157" i="6" s="1"/>
  <c r="Y157" i="6" a="1"/>
  <c r="Y157" i="6" s="1"/>
  <c r="X157" i="6" a="1"/>
  <c r="X157" i="6" s="1"/>
  <c r="W157" i="6" a="1"/>
  <c r="W157" i="6" s="1"/>
  <c r="V157" i="6" a="1"/>
  <c r="V157" i="6" s="1"/>
  <c r="U157" i="6"/>
  <c r="U157" i="6" a="1"/>
  <c r="T157" i="6" a="1"/>
  <c r="T157" i="6" s="1"/>
  <c r="S157" i="6" a="1"/>
  <c r="S157" i="6" s="1"/>
  <c r="R157" i="6" a="1"/>
  <c r="R157" i="6" s="1"/>
  <c r="Q157" i="6" a="1"/>
  <c r="Q157" i="6" s="1"/>
  <c r="P157" i="6" a="1"/>
  <c r="P157" i="6" s="1"/>
  <c r="O157" i="6" a="1"/>
  <c r="O157" i="6" s="1"/>
  <c r="N157" i="6" a="1"/>
  <c r="N157" i="6" s="1"/>
  <c r="M157" i="6"/>
  <c r="M157" i="6" a="1"/>
  <c r="L157" i="6" a="1"/>
  <c r="L157" i="6" s="1"/>
  <c r="K157" i="6" a="1"/>
  <c r="K157" i="6" s="1"/>
  <c r="AI156" i="6" a="1"/>
  <c r="AI156" i="6" s="1"/>
  <c r="AH156" i="6" a="1"/>
  <c r="AH156" i="6" s="1"/>
  <c r="AG156" i="6"/>
  <c r="AG156" i="6" a="1"/>
  <c r="AF156" i="6" a="1"/>
  <c r="AF156" i="6" s="1"/>
  <c r="AE156" i="6" a="1"/>
  <c r="AE156" i="6" s="1"/>
  <c r="AD156" i="6" a="1"/>
  <c r="AD156" i="6" s="1"/>
  <c r="AC156" i="6" a="1"/>
  <c r="AC156" i="6" s="1"/>
  <c r="AB156" i="6" a="1"/>
  <c r="AB156" i="6" s="1"/>
  <c r="AA156" i="6" a="1"/>
  <c r="AA156" i="6" s="1"/>
  <c r="Z156" i="6" a="1"/>
  <c r="Z156" i="6" s="1"/>
  <c r="Y156" i="6"/>
  <c r="Y156" i="6" a="1"/>
  <c r="X156" i="6" a="1"/>
  <c r="X156" i="6" s="1"/>
  <c r="W156" i="6" a="1"/>
  <c r="W156" i="6" s="1"/>
  <c r="V156" i="6" a="1"/>
  <c r="V156" i="6" s="1"/>
  <c r="U156" i="6" a="1"/>
  <c r="U156" i="6" s="1"/>
  <c r="T156" i="6" a="1"/>
  <c r="T156" i="6" s="1"/>
  <c r="S156" i="6" a="1"/>
  <c r="S156" i="6" s="1"/>
  <c r="R156" i="6" a="1"/>
  <c r="R156" i="6" s="1"/>
  <c r="Q156" i="6"/>
  <c r="Q156" i="6" a="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c r="AC155" i="6" a="1"/>
  <c r="AB155" i="6" a="1"/>
  <c r="AB155" i="6" s="1"/>
  <c r="AA155" i="6" a="1"/>
  <c r="AA155" i="6" s="1"/>
  <c r="Z155" i="6" a="1"/>
  <c r="Z155" i="6" s="1"/>
  <c r="Y155" i="6" a="1"/>
  <c r="Y155" i="6" s="1"/>
  <c r="X155" i="6" a="1"/>
  <c r="X155" i="6" s="1"/>
  <c r="W155" i="6" a="1"/>
  <c r="W155" i="6" s="1"/>
  <c r="V155" i="6" a="1"/>
  <c r="V155" i="6" s="1"/>
  <c r="U155" i="6"/>
  <c r="U155" i="6" a="1"/>
  <c r="T155" i="6" a="1"/>
  <c r="T155" i="6" s="1"/>
  <c r="S155" i="6" a="1"/>
  <c r="S155" i="6" s="1"/>
  <c r="R155" i="6" a="1"/>
  <c r="R155" i="6" s="1"/>
  <c r="Q155" i="6" a="1"/>
  <c r="Q155" i="6" s="1"/>
  <c r="P155" i="6" a="1"/>
  <c r="P155" i="6" s="1"/>
  <c r="O155" i="6" a="1"/>
  <c r="O155" i="6" s="1"/>
  <c r="N155" i="6" a="1"/>
  <c r="N155" i="6" s="1"/>
  <c r="M155" i="6"/>
  <c r="M155" i="6" a="1"/>
  <c r="L155" i="6" a="1"/>
  <c r="L155" i="6" s="1"/>
  <c r="K155" i="6" a="1"/>
  <c r="K155" i="6" s="1"/>
  <c r="AI154" i="6" a="1"/>
  <c r="AI154" i="6" s="1"/>
  <c r="AH154" i="6" a="1"/>
  <c r="AH154" i="6" s="1"/>
  <c r="AG154" i="6"/>
  <c r="AG154" i="6" a="1"/>
  <c r="AF154" i="6" a="1"/>
  <c r="AF154" i="6" s="1"/>
  <c r="AE154" i="6" a="1"/>
  <c r="AE154" i="6" s="1"/>
  <c r="AD154" i="6" a="1"/>
  <c r="AD154" i="6" s="1"/>
  <c r="AC154" i="6" a="1"/>
  <c r="AC154" i="6" s="1"/>
  <c r="AB154" i="6" a="1"/>
  <c r="AB154" i="6" s="1"/>
  <c r="AA154" i="6" a="1"/>
  <c r="AA154" i="6" s="1"/>
  <c r="Z154" i="6" a="1"/>
  <c r="Z154" i="6" s="1"/>
  <c r="Y154" i="6"/>
  <c r="Y154" i="6" a="1"/>
  <c r="X154" i="6" a="1"/>
  <c r="X154" i="6" s="1"/>
  <c r="W154" i="6" a="1"/>
  <c r="W154" i="6" s="1"/>
  <c r="V154" i="6" a="1"/>
  <c r="V154" i="6" s="1"/>
  <c r="U154" i="6" a="1"/>
  <c r="U154" i="6" s="1"/>
  <c r="T154" i="6" a="1"/>
  <c r="T154" i="6" s="1"/>
  <c r="S154" i="6" a="1"/>
  <c r="S154" i="6" s="1"/>
  <c r="R154" i="6" a="1"/>
  <c r="R154" i="6" s="1"/>
  <c r="Q154" i="6"/>
  <c r="Q154" i="6" a="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c r="AC153" i="6" a="1"/>
  <c r="AB153" i="6" a="1"/>
  <c r="AB153" i="6" s="1"/>
  <c r="AA153" i="6" a="1"/>
  <c r="AA153" i="6" s="1"/>
  <c r="Z153" i="6" a="1"/>
  <c r="Z153" i="6" s="1"/>
  <c r="Y153" i="6" a="1"/>
  <c r="Y153" i="6" s="1"/>
  <c r="X153" i="6" a="1"/>
  <c r="X153" i="6" s="1"/>
  <c r="W153" i="6" a="1"/>
  <c r="W153" i="6" s="1"/>
  <c r="V153" i="6" a="1"/>
  <c r="V153" i="6" s="1"/>
  <c r="U153" i="6"/>
  <c r="U153" i="6" a="1"/>
  <c r="T153" i="6" a="1"/>
  <c r="T153" i="6" s="1"/>
  <c r="S153" i="6" a="1"/>
  <c r="S153" i="6" s="1"/>
  <c r="R153" i="6" a="1"/>
  <c r="R153" i="6" s="1"/>
  <c r="Q153" i="6" a="1"/>
  <c r="Q153" i="6" s="1"/>
  <c r="P153" i="6" a="1"/>
  <c r="P153" i="6" s="1"/>
  <c r="O153" i="6" a="1"/>
  <c r="O153" i="6" s="1"/>
  <c r="N153" i="6" a="1"/>
  <c r="N153" i="6" s="1"/>
  <c r="M153" i="6"/>
  <c r="M153" i="6" a="1"/>
  <c r="L153" i="6" a="1"/>
  <c r="L153" i="6" s="1"/>
  <c r="K153" i="6" a="1"/>
  <c r="K153" i="6" s="1"/>
  <c r="AI152" i="6" a="1"/>
  <c r="AI152" i="6" s="1"/>
  <c r="AH152" i="6" a="1"/>
  <c r="AH152" i="6" s="1"/>
  <c r="AG152" i="6"/>
  <c r="AG152" i="6" a="1"/>
  <c r="AF152" i="6" a="1"/>
  <c r="AF152" i="6" s="1"/>
  <c r="AE152" i="6" a="1"/>
  <c r="AE152" i="6" s="1"/>
  <c r="AD152" i="6" a="1"/>
  <c r="AD152" i="6" s="1"/>
  <c r="AC152" i="6" a="1"/>
  <c r="AC152" i="6" s="1"/>
  <c r="AB152" i="6" a="1"/>
  <c r="AB152" i="6" s="1"/>
  <c r="AA152" i="6" a="1"/>
  <c r="AA152" i="6" s="1"/>
  <c r="Z152" i="6" a="1"/>
  <c r="Z152" i="6" s="1"/>
  <c r="Y152" i="6"/>
  <c r="Y152" i="6" a="1"/>
  <c r="X152" i="6" a="1"/>
  <c r="X152" i="6" s="1"/>
  <c r="W152" i="6" a="1"/>
  <c r="W152" i="6" s="1"/>
  <c r="V152" i="6" a="1"/>
  <c r="V152" i="6" s="1"/>
  <c r="U152" i="6" a="1"/>
  <c r="U152" i="6" s="1"/>
  <c r="T152" i="6" a="1"/>
  <c r="T152" i="6" s="1"/>
  <c r="S152" i="6" a="1"/>
  <c r="S152" i="6" s="1"/>
  <c r="R152" i="6" a="1"/>
  <c r="R152" i="6" s="1"/>
  <c r="Q152" i="6"/>
  <c r="Q152" i="6" a="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c r="AC151" i="6" a="1"/>
  <c r="AB151" i="6" a="1"/>
  <c r="AB151" i="6" s="1"/>
  <c r="AA151" i="6" a="1"/>
  <c r="AA151" i="6" s="1"/>
  <c r="Z151" i="6" a="1"/>
  <c r="Z151" i="6" s="1"/>
  <c r="Y151" i="6" a="1"/>
  <c r="Y151" i="6" s="1"/>
  <c r="X151" i="6" a="1"/>
  <c r="X151" i="6" s="1"/>
  <c r="W151" i="6" a="1"/>
  <c r="W151" i="6" s="1"/>
  <c r="V151" i="6" a="1"/>
  <c r="V151" i="6" s="1"/>
  <c r="U151" i="6"/>
  <c r="U151" i="6" a="1"/>
  <c r="T151" i="6" a="1"/>
  <c r="T151" i="6" s="1"/>
  <c r="S151" i="6" a="1"/>
  <c r="S151" i="6" s="1"/>
  <c r="R151" i="6" a="1"/>
  <c r="R151" i="6" s="1"/>
  <c r="Q151" i="6" a="1"/>
  <c r="Q151" i="6" s="1"/>
  <c r="P151" i="6" a="1"/>
  <c r="P151" i="6" s="1"/>
  <c r="O151" i="6" a="1"/>
  <c r="O151" i="6" s="1"/>
  <c r="N151" i="6" a="1"/>
  <c r="N151" i="6" s="1"/>
  <c r="M151" i="6"/>
  <c r="M151" i="6" a="1"/>
  <c r="L151" i="6" a="1"/>
  <c r="L151" i="6" s="1"/>
  <c r="K151" i="6" a="1"/>
  <c r="K151" i="6" s="1"/>
  <c r="AI150" i="6" a="1"/>
  <c r="AI150" i="6" s="1"/>
  <c r="AH150" i="6" a="1"/>
  <c r="AH150" i="6" s="1"/>
  <c r="AG150" i="6"/>
  <c r="AG150" i="6" a="1"/>
  <c r="AF150" i="6" a="1"/>
  <c r="AF150" i="6" s="1"/>
  <c r="AE150" i="6" a="1"/>
  <c r="AE150" i="6" s="1"/>
  <c r="AD150" i="6" a="1"/>
  <c r="AD150" i="6" s="1"/>
  <c r="AC150" i="6" a="1"/>
  <c r="AC150" i="6" s="1"/>
  <c r="AB150" i="6" a="1"/>
  <c r="AB150" i="6" s="1"/>
  <c r="AA150" i="6" a="1"/>
  <c r="AA150" i="6" s="1"/>
  <c r="Z150" i="6" a="1"/>
  <c r="Z150" i="6" s="1"/>
  <c r="Y150" i="6"/>
  <c r="Y150" i="6" a="1"/>
  <c r="X150" i="6" a="1"/>
  <c r="X150" i="6" s="1"/>
  <c r="W150" i="6" a="1"/>
  <c r="W150" i="6" s="1"/>
  <c r="V150" i="6" a="1"/>
  <c r="V150" i="6" s="1"/>
  <c r="U150" i="6" a="1"/>
  <c r="U150" i="6" s="1"/>
  <c r="T150" i="6" a="1"/>
  <c r="T150" i="6" s="1"/>
  <c r="S150" i="6" a="1"/>
  <c r="S150" i="6" s="1"/>
  <c r="R150" i="6" a="1"/>
  <c r="R150" i="6" s="1"/>
  <c r="Q150" i="6"/>
  <c r="Q150" i="6" a="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c r="AC149" i="6" a="1"/>
  <c r="AB149" i="6" a="1"/>
  <c r="AB149" i="6" s="1"/>
  <c r="AA149" i="6" a="1"/>
  <c r="AA149" i="6" s="1"/>
  <c r="Z149" i="6" a="1"/>
  <c r="Z149" i="6" s="1"/>
  <c r="Y149" i="6" a="1"/>
  <c r="Y149" i="6" s="1"/>
  <c r="X149" i="6" a="1"/>
  <c r="X149" i="6" s="1"/>
  <c r="W149" i="6" a="1"/>
  <c r="W149" i="6" s="1"/>
  <c r="V149" i="6" a="1"/>
  <c r="V149" i="6" s="1"/>
  <c r="U149" i="6"/>
  <c r="U149" i="6" a="1"/>
  <c r="T149" i="6" a="1"/>
  <c r="T149" i="6" s="1"/>
  <c r="S149" i="6" a="1"/>
  <c r="S149" i="6" s="1"/>
  <c r="R149" i="6" a="1"/>
  <c r="R149" i="6" s="1"/>
  <c r="Q149" i="6" a="1"/>
  <c r="Q149" i="6" s="1"/>
  <c r="P149" i="6" a="1"/>
  <c r="P149" i="6" s="1"/>
  <c r="O149" i="6" a="1"/>
  <c r="O149" i="6" s="1"/>
  <c r="N149" i="6" a="1"/>
  <c r="N149" i="6" s="1"/>
  <c r="M149" i="6"/>
  <c r="M149" i="6" a="1"/>
  <c r="L149" i="6" a="1"/>
  <c r="L149" i="6" s="1"/>
  <c r="K149" i="6" a="1"/>
  <c r="K149" i="6" s="1"/>
  <c r="AI148" i="6" a="1"/>
  <c r="AI148" i="6" s="1"/>
  <c r="AH148" i="6" a="1"/>
  <c r="AH148" i="6" s="1"/>
  <c r="AG148" i="6"/>
  <c r="AG148" i="6" a="1"/>
  <c r="AF148" i="6" a="1"/>
  <c r="AF148" i="6" s="1"/>
  <c r="AE148" i="6" a="1"/>
  <c r="AE148" i="6" s="1"/>
  <c r="AD148" i="6" a="1"/>
  <c r="AD148" i="6" s="1"/>
  <c r="AC148" i="6" a="1"/>
  <c r="AC148" i="6" s="1"/>
  <c r="AB148" i="6" a="1"/>
  <c r="AB148" i="6" s="1"/>
  <c r="AA148" i="6" a="1"/>
  <c r="AA148" i="6" s="1"/>
  <c r="Z148" i="6" a="1"/>
  <c r="Z148" i="6" s="1"/>
  <c r="Y148" i="6"/>
  <c r="Y148" i="6" a="1"/>
  <c r="X148" i="6" a="1"/>
  <c r="X148" i="6" s="1"/>
  <c r="W148" i="6" a="1"/>
  <c r="W148" i="6" s="1"/>
  <c r="V148" i="6" a="1"/>
  <c r="V148" i="6" s="1"/>
  <c r="U148" i="6" a="1"/>
  <c r="U148" i="6" s="1"/>
  <c r="T148" i="6" a="1"/>
  <c r="T148" i="6" s="1"/>
  <c r="S148" i="6" a="1"/>
  <c r="S148" i="6" s="1"/>
  <c r="R148" i="6" a="1"/>
  <c r="R148" i="6" s="1"/>
  <c r="Q148" i="6"/>
  <c r="Q148" i="6" a="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c r="AC147" i="6" a="1"/>
  <c r="AB147" i="6" a="1"/>
  <c r="AB147" i="6" s="1"/>
  <c r="AA147" i="6" a="1"/>
  <c r="AA147" i="6" s="1"/>
  <c r="Z147" i="6" a="1"/>
  <c r="Z147" i="6" s="1"/>
  <c r="Y147" i="6" a="1"/>
  <c r="Y147" i="6" s="1"/>
  <c r="X147" i="6" a="1"/>
  <c r="X147" i="6" s="1"/>
  <c r="W147" i="6" a="1"/>
  <c r="W147" i="6" s="1"/>
  <c r="V147" i="6" a="1"/>
  <c r="V147" i="6" s="1"/>
  <c r="U147" i="6"/>
  <c r="U147" i="6" a="1"/>
  <c r="T147" i="6" a="1"/>
  <c r="T147" i="6" s="1"/>
  <c r="S147" i="6" a="1"/>
  <c r="S147" i="6" s="1"/>
  <c r="R147" i="6" a="1"/>
  <c r="R147" i="6" s="1"/>
  <c r="Q147" i="6" a="1"/>
  <c r="Q147" i="6" s="1"/>
  <c r="P147" i="6" a="1"/>
  <c r="P147" i="6" s="1"/>
  <c r="O147" i="6" a="1"/>
  <c r="O147" i="6" s="1"/>
  <c r="N147" i="6" a="1"/>
  <c r="N147" i="6" s="1"/>
  <c r="M147" i="6"/>
  <c r="M147" i="6" a="1"/>
  <c r="L147" i="6" a="1"/>
  <c r="L147" i="6" s="1"/>
  <c r="K147" i="6" a="1"/>
  <c r="K147" i="6" s="1"/>
  <c r="AI146" i="6" a="1"/>
  <c r="AI146" i="6" s="1"/>
  <c r="AH146" i="6" a="1"/>
  <c r="AH146" i="6" s="1"/>
  <c r="AG146" i="6"/>
  <c r="AG146" i="6" a="1"/>
  <c r="AF146" i="6" a="1"/>
  <c r="AF146" i="6" s="1"/>
  <c r="AE146" i="6" a="1"/>
  <c r="AE146" i="6" s="1"/>
  <c r="AD146" i="6" a="1"/>
  <c r="AD146" i="6" s="1"/>
  <c r="AC146" i="6" a="1"/>
  <c r="AC146" i="6" s="1"/>
  <c r="AB146" i="6" a="1"/>
  <c r="AB146" i="6" s="1"/>
  <c r="AA146" i="6" a="1"/>
  <c r="AA146" i="6" s="1"/>
  <c r="Z146" i="6" a="1"/>
  <c r="Z146" i="6" s="1"/>
  <c r="Y146" i="6"/>
  <c r="Y146" i="6" a="1"/>
  <c r="X146" i="6" a="1"/>
  <c r="X146" i="6" s="1"/>
  <c r="W146" i="6" a="1"/>
  <c r="W146" i="6" s="1"/>
  <c r="V146" i="6" a="1"/>
  <c r="V146" i="6" s="1"/>
  <c r="U146" i="6" a="1"/>
  <c r="U146" i="6" s="1"/>
  <c r="T146" i="6" a="1"/>
  <c r="T146" i="6" s="1"/>
  <c r="S146" i="6" a="1"/>
  <c r="S146" i="6" s="1"/>
  <c r="R146" i="6" a="1"/>
  <c r="R146" i="6" s="1"/>
  <c r="Q146" i="6"/>
  <c r="Q146" i="6" a="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c r="AC145" i="6" a="1"/>
  <c r="AB145" i="6" a="1"/>
  <c r="AB145" i="6" s="1"/>
  <c r="AA145" i="6" a="1"/>
  <c r="AA145" i="6" s="1"/>
  <c r="Z145" i="6" a="1"/>
  <c r="Z145" i="6" s="1"/>
  <c r="Y145" i="6" a="1"/>
  <c r="Y145" i="6" s="1"/>
  <c r="X145" i="6" a="1"/>
  <c r="X145" i="6" s="1"/>
  <c r="W145" i="6" a="1"/>
  <c r="W145" i="6" s="1"/>
  <c r="V145" i="6" a="1"/>
  <c r="V145" i="6" s="1"/>
  <c r="U145" i="6"/>
  <c r="U145" i="6" a="1"/>
  <c r="T145" i="6" a="1"/>
  <c r="T145" i="6" s="1"/>
  <c r="S145" i="6" a="1"/>
  <c r="S145" i="6" s="1"/>
  <c r="R145" i="6" a="1"/>
  <c r="R145" i="6" s="1"/>
  <c r="Q145" i="6" a="1"/>
  <c r="Q145" i="6" s="1"/>
  <c r="P145" i="6" a="1"/>
  <c r="P145" i="6" s="1"/>
  <c r="O145" i="6" a="1"/>
  <c r="O145" i="6" s="1"/>
  <c r="N145" i="6" a="1"/>
  <c r="N145" i="6" s="1"/>
  <c r="M145" i="6"/>
  <c r="M145" i="6" a="1"/>
  <c r="L145" i="6" a="1"/>
  <c r="L145" i="6" s="1"/>
  <c r="K145" i="6" a="1"/>
  <c r="K145" i="6" s="1"/>
  <c r="AI144" i="6" a="1"/>
  <c r="AI144" i="6" s="1"/>
  <c r="AH144" i="6" a="1"/>
  <c r="AH144" i="6" s="1"/>
  <c r="AG144" i="6"/>
  <c r="AG144" i="6" a="1"/>
  <c r="AF144" i="6" a="1"/>
  <c r="AF144" i="6" s="1"/>
  <c r="AE144" i="6" a="1"/>
  <c r="AE144" i="6" s="1"/>
  <c r="AD144" i="6" a="1"/>
  <c r="AD144" i="6" s="1"/>
  <c r="AC144" i="6" a="1"/>
  <c r="AC144" i="6" s="1"/>
  <c r="AB144" i="6" a="1"/>
  <c r="AB144" i="6" s="1"/>
  <c r="AA144" i="6" a="1"/>
  <c r="AA144" i="6" s="1"/>
  <c r="Z144" i="6" a="1"/>
  <c r="Z144" i="6" s="1"/>
  <c r="Y144" i="6"/>
  <c r="Y144" i="6" a="1"/>
  <c r="X144" i="6" a="1"/>
  <c r="X144" i="6" s="1"/>
  <c r="W144" i="6" a="1"/>
  <c r="W144" i="6" s="1"/>
  <c r="V144" i="6" a="1"/>
  <c r="V144" i="6" s="1"/>
  <c r="U144" i="6" a="1"/>
  <c r="U144" i="6" s="1"/>
  <c r="T144" i="6" a="1"/>
  <c r="T144" i="6" s="1"/>
  <c r="S144" i="6" a="1"/>
  <c r="S144" i="6" s="1"/>
  <c r="R144" i="6" a="1"/>
  <c r="R144" i="6" s="1"/>
  <c r="Q144" i="6"/>
  <c r="Q144" i="6" a="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c r="AC143" i="6" a="1"/>
  <c r="AB143" i="6" a="1"/>
  <c r="AB143" i="6" s="1"/>
  <c r="AA143" i="6" a="1"/>
  <c r="AA143" i="6" s="1"/>
  <c r="Z143" i="6" a="1"/>
  <c r="Z143" i="6" s="1"/>
  <c r="Y143" i="6" a="1"/>
  <c r="Y143" i="6" s="1"/>
  <c r="X143" i="6" a="1"/>
  <c r="X143" i="6" s="1"/>
  <c r="W143" i="6" a="1"/>
  <c r="W143" i="6" s="1"/>
  <c r="V143" i="6" a="1"/>
  <c r="V143" i="6" s="1"/>
  <c r="U143" i="6"/>
  <c r="U143" i="6" a="1"/>
  <c r="T143" i="6" a="1"/>
  <c r="T143" i="6" s="1"/>
  <c r="S143" i="6" a="1"/>
  <c r="S143" i="6" s="1"/>
  <c r="R143" i="6" a="1"/>
  <c r="R143" i="6" s="1"/>
  <c r="Q143" i="6" a="1"/>
  <c r="Q143" i="6" s="1"/>
  <c r="P143" i="6" a="1"/>
  <c r="P143" i="6" s="1"/>
  <c r="O143" i="6" a="1"/>
  <c r="O143" i="6" s="1"/>
  <c r="N143" i="6" a="1"/>
  <c r="N143" i="6" s="1"/>
  <c r="M143" i="6"/>
  <c r="M143" i="6" a="1"/>
  <c r="L143" i="6" a="1"/>
  <c r="L143" i="6" s="1"/>
  <c r="K143" i="6" a="1"/>
  <c r="K143" i="6" s="1"/>
  <c r="AI142" i="6" a="1"/>
  <c r="AI142" i="6" s="1"/>
  <c r="AH142" i="6" a="1"/>
  <c r="AH142" i="6" s="1"/>
  <c r="AG142" i="6"/>
  <c r="AG142" i="6" a="1"/>
  <c r="AF142" i="6" a="1"/>
  <c r="AF142" i="6" s="1"/>
  <c r="AE142" i="6" a="1"/>
  <c r="AE142" i="6" s="1"/>
  <c r="AD142" i="6" a="1"/>
  <c r="AD142" i="6" s="1"/>
  <c r="AC142" i="6" a="1"/>
  <c r="AC142" i="6" s="1"/>
  <c r="AB142" i="6" a="1"/>
  <c r="AB142" i="6" s="1"/>
  <c r="AA142" i="6" a="1"/>
  <c r="AA142" i="6" s="1"/>
  <c r="Z142" i="6" a="1"/>
  <c r="Z142" i="6" s="1"/>
  <c r="Y142" i="6"/>
  <c r="Y142" i="6" a="1"/>
  <c r="X142" i="6" a="1"/>
  <c r="X142" i="6" s="1"/>
  <c r="W142" i="6" a="1"/>
  <c r="W142" i="6" s="1"/>
  <c r="V142" i="6" a="1"/>
  <c r="V142" i="6" s="1"/>
  <c r="U142" i="6" a="1"/>
  <c r="U142" i="6" s="1"/>
  <c r="T142" i="6" a="1"/>
  <c r="T142" i="6" s="1"/>
  <c r="S142" i="6" a="1"/>
  <c r="S142" i="6" s="1"/>
  <c r="R142" i="6" a="1"/>
  <c r="R142" i="6" s="1"/>
  <c r="Q142" i="6"/>
  <c r="Q142" i="6" a="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c r="AC141" i="6" a="1"/>
  <c r="AB141" i="6" a="1"/>
  <c r="AB141" i="6" s="1"/>
  <c r="AA141" i="6" a="1"/>
  <c r="AA141" i="6" s="1"/>
  <c r="Z141" i="6" a="1"/>
  <c r="Z141" i="6" s="1"/>
  <c r="Y141" i="6" a="1"/>
  <c r="Y141" i="6" s="1"/>
  <c r="X141" i="6" a="1"/>
  <c r="X141" i="6" s="1"/>
  <c r="W141" i="6" a="1"/>
  <c r="W141" i="6" s="1"/>
  <c r="V141" i="6" a="1"/>
  <c r="V141" i="6" s="1"/>
  <c r="U141" i="6"/>
  <c r="U141" i="6" a="1"/>
  <c r="T141" i="6" a="1"/>
  <c r="T141" i="6" s="1"/>
  <c r="S141" i="6" a="1"/>
  <c r="S141" i="6" s="1"/>
  <c r="R141" i="6" a="1"/>
  <c r="R141" i="6" s="1"/>
  <c r="Q141" i="6" a="1"/>
  <c r="Q141" i="6" s="1"/>
  <c r="P141" i="6" a="1"/>
  <c r="P141" i="6" s="1"/>
  <c r="O141" i="6" a="1"/>
  <c r="O141" i="6" s="1"/>
  <c r="N141" i="6" a="1"/>
  <c r="N141" i="6" s="1"/>
  <c r="M141" i="6"/>
  <c r="M141" i="6" a="1"/>
  <c r="L141" i="6" a="1"/>
  <c r="L141" i="6" s="1"/>
  <c r="K141" i="6" a="1"/>
  <c r="K141" i="6" s="1"/>
  <c r="AI140" i="6" a="1"/>
  <c r="AI140" i="6" s="1"/>
  <c r="AH140" i="6" a="1"/>
  <c r="AH140" i="6" s="1"/>
  <c r="AG140" i="6"/>
  <c r="AG140" i="6" a="1"/>
  <c r="AF140" i="6" a="1"/>
  <c r="AF140" i="6" s="1"/>
  <c r="AE140" i="6" a="1"/>
  <c r="AE140" i="6" s="1"/>
  <c r="AD140" i="6" a="1"/>
  <c r="AD140" i="6" s="1"/>
  <c r="AC140" i="6" a="1"/>
  <c r="AC140" i="6" s="1"/>
  <c r="AB140" i="6" a="1"/>
  <c r="AB140" i="6" s="1"/>
  <c r="AA140" i="6" a="1"/>
  <c r="AA140" i="6" s="1"/>
  <c r="Z140" i="6" a="1"/>
  <c r="Z140" i="6" s="1"/>
  <c r="Y140" i="6"/>
  <c r="Y140" i="6" a="1"/>
  <c r="X140" i="6" a="1"/>
  <c r="X140" i="6" s="1"/>
  <c r="W140" i="6" a="1"/>
  <c r="W140" i="6" s="1"/>
  <c r="V140" i="6" a="1"/>
  <c r="V140" i="6" s="1"/>
  <c r="U140" i="6" a="1"/>
  <c r="U140" i="6" s="1"/>
  <c r="T140" i="6" a="1"/>
  <c r="T140" i="6" s="1"/>
  <c r="S140" i="6" a="1"/>
  <c r="S140" i="6" s="1"/>
  <c r="R140" i="6" a="1"/>
  <c r="R140" i="6" s="1"/>
  <c r="Q140" i="6"/>
  <c r="Q140" i="6" a="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c r="AC139" i="6" a="1"/>
  <c r="AB139" i="6" a="1"/>
  <c r="AB139" i="6" s="1"/>
  <c r="AA139" i="6" a="1"/>
  <c r="AA139" i="6" s="1"/>
  <c r="Z139" i="6" a="1"/>
  <c r="Z139" i="6" s="1"/>
  <c r="Y139" i="6" a="1"/>
  <c r="Y139" i="6" s="1"/>
  <c r="X139" i="6" a="1"/>
  <c r="X139" i="6" s="1"/>
  <c r="W139" i="6" a="1"/>
  <c r="W139" i="6" s="1"/>
  <c r="V139" i="6" a="1"/>
  <c r="V139" i="6" s="1"/>
  <c r="U139" i="6"/>
  <c r="U139" i="6" a="1"/>
  <c r="T139" i="6" a="1"/>
  <c r="T139" i="6" s="1"/>
  <c r="S139" i="6" a="1"/>
  <c r="S139" i="6" s="1"/>
  <c r="R139" i="6" a="1"/>
  <c r="R139" i="6" s="1"/>
  <c r="Q139" i="6" a="1"/>
  <c r="Q139" i="6" s="1"/>
  <c r="P139" i="6" a="1"/>
  <c r="P139" i="6" s="1"/>
  <c r="O139" i="6" a="1"/>
  <c r="O139" i="6" s="1"/>
  <c r="N139" i="6" a="1"/>
  <c r="N139" i="6" s="1"/>
  <c r="M139" i="6"/>
  <c r="M139" i="6" a="1"/>
  <c r="L139" i="6" a="1"/>
  <c r="L139" i="6" s="1"/>
  <c r="K139" i="6" a="1"/>
  <c r="K139" i="6" s="1"/>
  <c r="AI138" i="6" a="1"/>
  <c r="AI138" i="6" s="1"/>
  <c r="AH138" i="6" a="1"/>
  <c r="AH138" i="6" s="1"/>
  <c r="AG138" i="6"/>
  <c r="AG138" i="6" a="1"/>
  <c r="AF138" i="6" a="1"/>
  <c r="AF138" i="6" s="1"/>
  <c r="AE138" i="6" a="1"/>
  <c r="AE138" i="6" s="1"/>
  <c r="AD138" i="6" a="1"/>
  <c r="AD138" i="6" s="1"/>
  <c r="AC138" i="6" a="1"/>
  <c r="AC138" i="6" s="1"/>
  <c r="AB138" i="6" a="1"/>
  <c r="AB138" i="6" s="1"/>
  <c r="AA138" i="6" a="1"/>
  <c r="AA138" i="6" s="1"/>
  <c r="Z138" i="6" a="1"/>
  <c r="Z138" i="6" s="1"/>
  <c r="Y138" i="6"/>
  <c r="Y138" i="6" a="1"/>
  <c r="X138" i="6" a="1"/>
  <c r="X138" i="6" s="1"/>
  <c r="W138" i="6" a="1"/>
  <c r="W138" i="6" s="1"/>
  <c r="V138" i="6" a="1"/>
  <c r="V138" i="6" s="1"/>
  <c r="U138" i="6" a="1"/>
  <c r="U138" i="6" s="1"/>
  <c r="T138" i="6" a="1"/>
  <c r="T138" i="6" s="1"/>
  <c r="S138" i="6" a="1"/>
  <c r="S138" i="6" s="1"/>
  <c r="R138" i="6" a="1"/>
  <c r="R138" i="6" s="1"/>
  <c r="Q138" i="6"/>
  <c r="Q138" i="6" a="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c r="AC137" i="6" a="1"/>
  <c r="AB137" i="6" a="1"/>
  <c r="AB137" i="6" s="1"/>
  <c r="AA137" i="6" a="1"/>
  <c r="AA137" i="6" s="1"/>
  <c r="Z137" i="6" a="1"/>
  <c r="Z137" i="6" s="1"/>
  <c r="Y137" i="6" a="1"/>
  <c r="Y137" i="6" s="1"/>
  <c r="X137" i="6" a="1"/>
  <c r="X137" i="6" s="1"/>
  <c r="W137" i="6" a="1"/>
  <c r="W137" i="6" s="1"/>
  <c r="V137" i="6" a="1"/>
  <c r="V137" i="6" s="1"/>
  <c r="U137" i="6"/>
  <c r="U137" i="6" a="1"/>
  <c r="T137" i="6" a="1"/>
  <c r="T137" i="6" s="1"/>
  <c r="S137" i="6" a="1"/>
  <c r="S137" i="6" s="1"/>
  <c r="R137" i="6" a="1"/>
  <c r="R137" i="6" s="1"/>
  <c r="Q137" i="6" a="1"/>
  <c r="Q137" i="6" s="1"/>
  <c r="P137" i="6" a="1"/>
  <c r="P137" i="6" s="1"/>
  <c r="O137" i="6" a="1"/>
  <c r="O137" i="6" s="1"/>
  <c r="N137" i="6" a="1"/>
  <c r="N137" i="6" s="1"/>
  <c r="M137" i="6"/>
  <c r="M137" i="6" a="1"/>
  <c r="L137" i="6" a="1"/>
  <c r="L137" i="6" s="1"/>
  <c r="K137" i="6" a="1"/>
  <c r="K137" i="6" s="1"/>
  <c r="AI136" i="6" a="1"/>
  <c r="AI136" i="6" s="1"/>
  <c r="AH136" i="6" a="1"/>
  <c r="AH136" i="6" s="1"/>
  <c r="AG136" i="6"/>
  <c r="AG136" i="6" a="1"/>
  <c r="AF136" i="6" a="1"/>
  <c r="AF136" i="6" s="1"/>
  <c r="AE136" i="6" a="1"/>
  <c r="AE136" i="6" s="1"/>
  <c r="AD136" i="6" a="1"/>
  <c r="AD136" i="6" s="1"/>
  <c r="AC136" i="6" a="1"/>
  <c r="AC136" i="6" s="1"/>
  <c r="AB136" i="6" a="1"/>
  <c r="AB136" i="6" s="1"/>
  <c r="AA136" i="6" a="1"/>
  <c r="AA136" i="6" s="1"/>
  <c r="Z136" i="6" a="1"/>
  <c r="Z136" i="6" s="1"/>
  <c r="Y136" i="6"/>
  <c r="Y136" i="6" a="1"/>
  <c r="X136" i="6" a="1"/>
  <c r="X136" i="6" s="1"/>
  <c r="W136" i="6" a="1"/>
  <c r="W136" i="6" s="1"/>
  <c r="V136" i="6" a="1"/>
  <c r="V136" i="6" s="1"/>
  <c r="U136" i="6" a="1"/>
  <c r="U136" i="6" s="1"/>
  <c r="T136" i="6" a="1"/>
  <c r="T136" i="6" s="1"/>
  <c r="S136" i="6" a="1"/>
  <c r="S136" i="6" s="1"/>
  <c r="R136" i="6" a="1"/>
  <c r="R136" i="6" s="1"/>
  <c r="Q136" i="6"/>
  <c r="Q136" i="6" a="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c r="AC135" i="6" a="1"/>
  <c r="AB135" i="6" a="1"/>
  <c r="AB135" i="6" s="1"/>
  <c r="AA135" i="6" a="1"/>
  <c r="AA135" i="6" s="1"/>
  <c r="Z135" i="6" a="1"/>
  <c r="Z135" i="6" s="1"/>
  <c r="Y135" i="6" a="1"/>
  <c r="Y135" i="6" s="1"/>
  <c r="X135" i="6" a="1"/>
  <c r="X135" i="6" s="1"/>
  <c r="W135" i="6" a="1"/>
  <c r="W135" i="6" s="1"/>
  <c r="V135" i="6" a="1"/>
  <c r="V135" i="6" s="1"/>
  <c r="U135" i="6"/>
  <c r="U135" i="6" a="1"/>
  <c r="T135" i="6" a="1"/>
  <c r="T135" i="6" s="1"/>
  <c r="S135" i="6" a="1"/>
  <c r="S135" i="6" s="1"/>
  <c r="R135" i="6" a="1"/>
  <c r="R135" i="6" s="1"/>
  <c r="Q135" i="6" a="1"/>
  <c r="Q135" i="6" s="1"/>
  <c r="P135" i="6" a="1"/>
  <c r="P135" i="6" s="1"/>
  <c r="O135" i="6" a="1"/>
  <c r="O135" i="6" s="1"/>
  <c r="N135" i="6" a="1"/>
  <c r="N135" i="6" s="1"/>
  <c r="M135" i="6"/>
  <c r="M135" i="6" a="1"/>
  <c r="L135" i="6" a="1"/>
  <c r="L135" i="6" s="1"/>
  <c r="K135" i="6" a="1"/>
  <c r="K135" i="6" s="1"/>
  <c r="AI134" i="6" a="1"/>
  <c r="AI134" i="6" s="1"/>
  <c r="AH134" i="6" a="1"/>
  <c r="AH134" i="6" s="1"/>
  <c r="AG134" i="6"/>
  <c r="AG134" i="6" a="1"/>
  <c r="AF134" i="6" a="1"/>
  <c r="AF134" i="6" s="1"/>
  <c r="AE134" i="6" a="1"/>
  <c r="AE134" i="6" s="1"/>
  <c r="AD134" i="6" a="1"/>
  <c r="AD134" i="6" s="1"/>
  <c r="AC134" i="6" a="1"/>
  <c r="AC134" i="6" s="1"/>
  <c r="AB134" i="6" a="1"/>
  <c r="AB134" i="6" s="1"/>
  <c r="AA134" i="6" a="1"/>
  <c r="AA134" i="6" s="1"/>
  <c r="Z134" i="6" a="1"/>
  <c r="Z134" i="6" s="1"/>
  <c r="Y134" i="6"/>
  <c r="Y134" i="6" a="1"/>
  <c r="X134" i="6" a="1"/>
  <c r="X134" i="6" s="1"/>
  <c r="W134" i="6" a="1"/>
  <c r="W134" i="6" s="1"/>
  <c r="V134" i="6" a="1"/>
  <c r="V134" i="6" s="1"/>
  <c r="U134" i="6" a="1"/>
  <c r="U134" i="6" s="1"/>
  <c r="T134" i="6" a="1"/>
  <c r="T134" i="6" s="1"/>
  <c r="S134" i="6" a="1"/>
  <c r="S134" i="6" s="1"/>
  <c r="R134" i="6" a="1"/>
  <c r="R134" i="6" s="1"/>
  <c r="Q134" i="6"/>
  <c r="Q134" i="6" a="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c r="AC133" i="6" a="1"/>
  <c r="AB133" i="6" a="1"/>
  <c r="AB133" i="6" s="1"/>
  <c r="AA133" i="6" a="1"/>
  <c r="AA133" i="6" s="1"/>
  <c r="Z133" i="6" a="1"/>
  <c r="Z133" i="6" s="1"/>
  <c r="Y133" i="6" a="1"/>
  <c r="Y133" i="6" s="1"/>
  <c r="X133" i="6" a="1"/>
  <c r="X133" i="6" s="1"/>
  <c r="W133" i="6" a="1"/>
  <c r="W133" i="6" s="1"/>
  <c r="V133" i="6" a="1"/>
  <c r="V133" i="6" s="1"/>
  <c r="U133" i="6"/>
  <c r="U133" i="6" a="1"/>
  <c r="T133" i="6" a="1"/>
  <c r="T133" i="6" s="1"/>
  <c r="S133" i="6" a="1"/>
  <c r="S133" i="6" s="1"/>
  <c r="R133" i="6" a="1"/>
  <c r="R133" i="6" s="1"/>
  <c r="Q133" i="6" a="1"/>
  <c r="Q133" i="6" s="1"/>
  <c r="P133" i="6" a="1"/>
  <c r="P133" i="6" s="1"/>
  <c r="O133" i="6" a="1"/>
  <c r="O133" i="6" s="1"/>
  <c r="N133" i="6" a="1"/>
  <c r="N133" i="6" s="1"/>
  <c r="M133" i="6"/>
  <c r="M133" i="6" a="1"/>
  <c r="L133" i="6" a="1"/>
  <c r="L133" i="6" s="1"/>
  <c r="K133" i="6" a="1"/>
  <c r="K133" i="6" s="1"/>
  <c r="AI132" i="6" a="1"/>
  <c r="AI132" i="6" s="1"/>
  <c r="AH132" i="6" a="1"/>
  <c r="AH132" i="6" s="1"/>
  <c r="AG132" i="6"/>
  <c r="AG132" i="6" a="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c r="AB98" i="6" a="1"/>
  <c r="AA98" i="6" a="1"/>
  <c r="AA98" i="6" s="1"/>
  <c r="Z98" i="6"/>
  <c r="Z98" i="6" a="1"/>
  <c r="Y98" i="6" a="1"/>
  <c r="Y98" i="6" s="1"/>
  <c r="X98" i="6"/>
  <c r="X98" i="6" a="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I82" i="5"/>
  <c r="J82" i="5" s="1"/>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I78" i="5"/>
  <c r="J78" i="5" s="1"/>
  <c r="B12" i="5" s="1"/>
  <c r="H78" i="5"/>
  <c r="G78" i="5"/>
  <c r="F78" i="5"/>
  <c r="E78" i="5"/>
  <c r="D78" i="5"/>
  <c r="B78" i="5"/>
  <c r="M77" i="5"/>
  <c r="L77" i="5"/>
  <c r="K77" i="5"/>
  <c r="J77" i="5"/>
  <c r="I77" i="5"/>
  <c r="H77" i="5"/>
  <c r="G77" i="5"/>
  <c r="F77" i="5"/>
  <c r="E77" i="5"/>
  <c r="D77" i="5"/>
  <c r="B77" i="5"/>
  <c r="M76" i="5"/>
  <c r="L76" i="5"/>
  <c r="K76" i="5"/>
  <c r="I76" i="5"/>
  <c r="H76" i="5"/>
  <c r="G76" i="5"/>
  <c r="F76" i="5"/>
  <c r="E76" i="5"/>
  <c r="D76" i="5"/>
  <c r="B76" i="5"/>
  <c r="M75" i="5"/>
  <c r="L75" i="5"/>
  <c r="K75" i="5"/>
  <c r="I75" i="5"/>
  <c r="J75" i="5" s="1"/>
  <c r="H75" i="5"/>
  <c r="G75" i="5"/>
  <c r="F75" i="5"/>
  <c r="E75" i="5"/>
  <c r="D75" i="5"/>
  <c r="B89" i="5" s="1"/>
  <c r="B90" i="5" s="1"/>
  <c r="B75" i="5"/>
  <c r="M74" i="5"/>
  <c r="L74" i="5"/>
  <c r="K74" i="5"/>
  <c r="I74" i="5"/>
  <c r="J74" i="5" s="1"/>
  <c r="H74" i="5"/>
  <c r="G74" i="5"/>
  <c r="F74" i="5"/>
  <c r="E74" i="5"/>
  <c r="D74" i="5"/>
  <c r="A89" i="5" s="1"/>
  <c r="A90" i="5" s="1"/>
  <c r="B74" i="5"/>
  <c r="D68" i="5"/>
  <c r="C68" i="5"/>
  <c r="B68" i="5"/>
  <c r="A68" i="5"/>
  <c r="B6" i="5" s="1"/>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I30" i="5"/>
  <c r="J43" i="5" s="1"/>
  <c r="H30" i="5"/>
  <c r="G30" i="5"/>
  <c r="F30" i="5"/>
  <c r="E30" i="5"/>
  <c r="D30" i="5"/>
  <c r="B30" i="5"/>
  <c r="M29" i="5"/>
  <c r="L29" i="5"/>
  <c r="K29" i="5"/>
  <c r="H29" i="5"/>
  <c r="A34" i="5" s="1"/>
  <c r="B4" i="5" s="1"/>
  <c r="G29" i="5"/>
  <c r="I29" i="5" s="1"/>
  <c r="F29" i="5"/>
  <c r="E29" i="5"/>
  <c r="D29" i="5"/>
  <c r="B29" i="5"/>
  <c r="M28" i="5"/>
  <c r="L28" i="5"/>
  <c r="K28" i="5"/>
  <c r="H28" i="5"/>
  <c r="G28" i="5"/>
  <c r="I28" i="5" s="1"/>
  <c r="F28" i="5"/>
  <c r="E28" i="5"/>
  <c r="D28" i="5"/>
  <c r="B28" i="5"/>
  <c r="M27" i="5"/>
  <c r="L27" i="5"/>
  <c r="K27" i="5"/>
  <c r="I27" i="5"/>
  <c r="J40" i="5" s="1"/>
  <c r="C55" i="5" s="1"/>
  <c r="B5" i="5" s="1"/>
  <c r="H27" i="5"/>
  <c r="B34" i="5" s="1"/>
  <c r="G27" i="5"/>
  <c r="F27" i="5"/>
  <c r="E27" i="5"/>
  <c r="D27" i="5"/>
  <c r="B27" i="5"/>
  <c r="B18" i="5"/>
  <c r="B17" i="5"/>
  <c r="B10" i="5"/>
  <c r="P120" i="4"/>
  <c r="N98" i="4"/>
  <c r="N94" i="4"/>
  <c r="N90" i="4"/>
  <c r="N68" i="4"/>
  <c r="N63" i="4"/>
  <c r="N59" i="4"/>
  <c r="N55" i="4"/>
  <c r="N21" i="4"/>
  <c r="N17" i="4"/>
  <c r="N13" i="4"/>
  <c r="P62" i="3"/>
  <c r="P41" i="2"/>
  <c r="AE94" i="14" l="1"/>
  <c r="AE93" i="14"/>
  <c r="AE92" i="14"/>
  <c r="AE91" i="14"/>
  <c r="AE90" i="14"/>
  <c r="AE89" i="14"/>
  <c r="AE88" i="14"/>
  <c r="AE87" i="14"/>
  <c r="AE86" i="14"/>
  <c r="AE85" i="14"/>
  <c r="AE84" i="14"/>
  <c r="AE83" i="14"/>
  <c r="AE82" i="14"/>
  <c r="AH81" i="14"/>
  <c r="AE80" i="14"/>
  <c r="AH79" i="14"/>
  <c r="AE78" i="14"/>
  <c r="AH77" i="14"/>
  <c r="AE76" i="14"/>
  <c r="AH75" i="14"/>
  <c r="AE74" i="14"/>
  <c r="AH73" i="14"/>
  <c r="AE72" i="14"/>
  <c r="AH71" i="14"/>
  <c r="AE70" i="14"/>
  <c r="AH69" i="14"/>
  <c r="AE68" i="14"/>
  <c r="AH67" i="14"/>
  <c r="AE66" i="14"/>
  <c r="AH65" i="14"/>
  <c r="AE64" i="14"/>
  <c r="AH63" i="14"/>
  <c r="AE62" i="14"/>
  <c r="AH61" i="14"/>
  <c r="AE60" i="14"/>
  <c r="AH59" i="14"/>
  <c r="AE58" i="14"/>
  <c r="AH57" i="14"/>
  <c r="AE56" i="14"/>
  <c r="AH55" i="14"/>
  <c r="AE54" i="14"/>
  <c r="AH53" i="14"/>
  <c r="AE52" i="14"/>
  <c r="AH51" i="14"/>
  <c r="AE50" i="14"/>
  <c r="AH49" i="14"/>
  <c r="AE48" i="14"/>
  <c r="AH47" i="14"/>
  <c r="AI94" i="14"/>
  <c r="AI93" i="14"/>
  <c r="AI92" i="14"/>
  <c r="AI91" i="14"/>
  <c r="AI90" i="14"/>
  <c r="AI89" i="14"/>
  <c r="AI88" i="14"/>
  <c r="AI87" i="14"/>
  <c r="AI86" i="14"/>
  <c r="AI85" i="14"/>
  <c r="AI84" i="14"/>
  <c r="AI83" i="14"/>
  <c r="AI82" i="14"/>
  <c r="AE81" i="14"/>
  <c r="AH80" i="14"/>
  <c r="AE79" i="14"/>
  <c r="AH78" i="14"/>
  <c r="AE77" i="14"/>
  <c r="AH76" i="14"/>
  <c r="AE75" i="14"/>
  <c r="AH74" i="14"/>
  <c r="AE73" i="14"/>
  <c r="AH72" i="14"/>
  <c r="AE71" i="14"/>
  <c r="AH70" i="14"/>
  <c r="AE69" i="14"/>
  <c r="AH68" i="14"/>
  <c r="AE67" i="14"/>
  <c r="AH66" i="14"/>
  <c r="AE65" i="14"/>
  <c r="AH64" i="14"/>
  <c r="AE63" i="14"/>
  <c r="AH62" i="14"/>
  <c r="AE61" i="14"/>
  <c r="AH60" i="14"/>
  <c r="AE59" i="14"/>
  <c r="AH58" i="14"/>
  <c r="AE57" i="14"/>
  <c r="AH56" i="14"/>
  <c r="AE55" i="14"/>
  <c r="AH54" i="14"/>
  <c r="AE53" i="14"/>
  <c r="AH52" i="14"/>
  <c r="AE51" i="14"/>
  <c r="AH50" i="14"/>
  <c r="AE49" i="14"/>
  <c r="AH48" i="14"/>
  <c r="AE47" i="14"/>
  <c r="AH46" i="14"/>
  <c r="AE45" i="14"/>
  <c r="AH44" i="14"/>
  <c r="AE43" i="14"/>
  <c r="AH42" i="14"/>
  <c r="AH40" i="14"/>
  <c r="AH38" i="14"/>
  <c r="AH36" i="14"/>
  <c r="AH34" i="14"/>
  <c r="AH32" i="14"/>
  <c r="AH30" i="14"/>
  <c r="AH28" i="14"/>
  <c r="AH26" i="14"/>
  <c r="AH24" i="14"/>
  <c r="AH22" i="14"/>
  <c r="AD19" i="14"/>
  <c r="AD18" i="14"/>
  <c r="AE42" i="14"/>
  <c r="AE40" i="14"/>
  <c r="AE38" i="14"/>
  <c r="AE36" i="14"/>
  <c r="AE34" i="14"/>
  <c r="AE32" i="14"/>
  <c r="AE30" i="14"/>
  <c r="AE28" i="14"/>
  <c r="AE26" i="14"/>
  <c r="AE24" i="14"/>
  <c r="AE22" i="14"/>
  <c r="AE20" i="14"/>
  <c r="AE46" i="14"/>
  <c r="AH45" i="14"/>
  <c r="AH41" i="14"/>
  <c r="AH39" i="14"/>
  <c r="AH37" i="14"/>
  <c r="AH35" i="14"/>
  <c r="AH33" i="14"/>
  <c r="AH31" i="14"/>
  <c r="AH29" i="14"/>
  <c r="AH27" i="14"/>
  <c r="AH25" i="14"/>
  <c r="AI19" i="14"/>
  <c r="AI18" i="14"/>
  <c r="AE44" i="14"/>
  <c r="AH43" i="14"/>
  <c r="AE41" i="14"/>
  <c r="AE39" i="14"/>
  <c r="AE37" i="14"/>
  <c r="AE35" i="14"/>
  <c r="AE33" i="14"/>
  <c r="AE31" i="14"/>
  <c r="AE29" i="14"/>
  <c r="AE27" i="14"/>
  <c r="AE25" i="14"/>
  <c r="AD23" i="14"/>
  <c r="AD21" i="14"/>
  <c r="AF19" i="14"/>
  <c r="AG18" i="14"/>
  <c r="AG23" i="14"/>
  <c r="O20" i="14"/>
  <c r="O15" i="14"/>
  <c r="O11" i="14"/>
  <c r="O7" i="14"/>
  <c r="O3" i="14"/>
  <c r="O97" i="14"/>
  <c r="O12" i="14"/>
  <c r="N2" i="14"/>
  <c r="O2" i="14" s="1"/>
  <c r="O96" i="14"/>
  <c r="O81" i="14"/>
  <c r="O79" i="14"/>
  <c r="O77" i="14"/>
  <c r="O75" i="14"/>
  <c r="O73" i="14"/>
  <c r="O71" i="14"/>
  <c r="O69" i="14"/>
  <c r="O67" i="14"/>
  <c r="O65" i="14"/>
  <c r="O63" i="14"/>
  <c r="O61" i="14"/>
  <c r="O59" i="14"/>
  <c r="O57" i="14"/>
  <c r="O55" i="14"/>
  <c r="O53" i="14"/>
  <c r="O51" i="14"/>
  <c r="O49" i="14"/>
  <c r="O95" i="14"/>
  <c r="O94" i="14"/>
  <c r="O93" i="14"/>
  <c r="O92" i="14"/>
  <c r="O91" i="14"/>
  <c r="O90" i="14"/>
  <c r="O89" i="14"/>
  <c r="O88" i="14"/>
  <c r="O87" i="14"/>
  <c r="O86" i="14"/>
  <c r="O85" i="14"/>
  <c r="O84" i="14"/>
  <c r="O83" i="14"/>
  <c r="O21" i="14"/>
  <c r="O19" i="14"/>
  <c r="O18" i="14"/>
  <c r="O10" i="14"/>
  <c r="O9" i="14"/>
  <c r="O4" i="14"/>
  <c r="O82" i="14"/>
  <c r="O80" i="14"/>
  <c r="O78" i="14"/>
  <c r="O76" i="14"/>
  <c r="O74" i="14"/>
  <c r="O72" i="14"/>
  <c r="O70" i="14"/>
  <c r="O68" i="14"/>
  <c r="O66" i="14"/>
  <c r="O64" i="14"/>
  <c r="O62" i="14"/>
  <c r="O60" i="14"/>
  <c r="O58" i="14"/>
  <c r="O56" i="14"/>
  <c r="O54" i="14"/>
  <c r="O52" i="14"/>
  <c r="O50" i="14"/>
  <c r="O48" i="14"/>
  <c r="O46" i="14"/>
  <c r="O44" i="14"/>
  <c r="O6" i="14"/>
  <c r="O13" i="14"/>
  <c r="L19" i="14"/>
  <c r="AG21" i="14"/>
  <c r="O26" i="14"/>
  <c r="O28" i="14"/>
  <c r="O30" i="14"/>
  <c r="O32" i="14"/>
  <c r="O34" i="14"/>
  <c r="O36" i="14"/>
  <c r="O38" i="14"/>
  <c r="O40" i="14"/>
  <c r="O42" i="14"/>
  <c r="O47" i="14"/>
  <c r="O8" i="14"/>
  <c r="L14" i="14"/>
  <c r="M14" i="14" s="1"/>
  <c r="AD82" i="14"/>
  <c r="M95" i="14"/>
  <c r="M91" i="14"/>
  <c r="M87" i="14"/>
  <c r="M83" i="14"/>
  <c r="M79" i="14"/>
  <c r="M71" i="14"/>
  <c r="M63" i="14"/>
  <c r="M55" i="14"/>
  <c r="M47" i="14"/>
  <c r="M39" i="14"/>
  <c r="M31" i="14"/>
  <c r="M19" i="14"/>
  <c r="L13" i="14"/>
  <c r="L9" i="14"/>
  <c r="M9" i="14" s="1"/>
  <c r="L5" i="14"/>
  <c r="L82" i="14"/>
  <c r="M82" i="14" s="1"/>
  <c r="L78" i="14"/>
  <c r="M78" i="14" s="1"/>
  <c r="L74" i="14"/>
  <c r="M74" i="14" s="1"/>
  <c r="L70" i="14"/>
  <c r="M70" i="14" s="1"/>
  <c r="L66" i="14"/>
  <c r="M66" i="14" s="1"/>
  <c r="L62" i="14"/>
  <c r="M62" i="14" s="1"/>
  <c r="L58" i="14"/>
  <c r="M58" i="14" s="1"/>
  <c r="L54" i="14"/>
  <c r="M54" i="14" s="1"/>
  <c r="L50" i="14"/>
  <c r="M50" i="14" s="1"/>
  <c r="L46" i="14"/>
  <c r="M46" i="14" s="1"/>
  <c r="L42" i="14"/>
  <c r="M42" i="14" s="1"/>
  <c r="L38" i="14"/>
  <c r="M38" i="14" s="1"/>
  <c r="L34" i="14"/>
  <c r="M34" i="14" s="1"/>
  <c r="L30" i="14"/>
  <c r="M30" i="14" s="1"/>
  <c r="L26" i="14"/>
  <c r="M26" i="14" s="1"/>
  <c r="L20" i="14"/>
  <c r="M20" i="14" s="1"/>
  <c r="L15" i="14"/>
  <c r="L10" i="14"/>
  <c r="M10" i="14" s="1"/>
  <c r="M5" i="14"/>
  <c r="K2" i="14"/>
  <c r="L97" i="14"/>
  <c r="M97" i="14" s="1"/>
  <c r="L81" i="14"/>
  <c r="M81" i="14" s="1"/>
  <c r="L79" i="14"/>
  <c r="L77" i="14"/>
  <c r="M77" i="14" s="1"/>
  <c r="L73" i="14"/>
  <c r="M73" i="14" s="1"/>
  <c r="L71" i="14"/>
  <c r="L69" i="14"/>
  <c r="M69" i="14" s="1"/>
  <c r="L65" i="14"/>
  <c r="M65" i="14" s="1"/>
  <c r="L63" i="14"/>
  <c r="L61" i="14"/>
  <c r="M61" i="14" s="1"/>
  <c r="L57" i="14"/>
  <c r="M57" i="14" s="1"/>
  <c r="L55" i="14"/>
  <c r="L53" i="14"/>
  <c r="M53" i="14" s="1"/>
  <c r="L49" i="14"/>
  <c r="M49" i="14" s="1"/>
  <c r="L47" i="14"/>
  <c r="L45" i="14"/>
  <c r="M45" i="14" s="1"/>
  <c r="L41" i="14"/>
  <c r="M41" i="14" s="1"/>
  <c r="L39" i="14"/>
  <c r="L37" i="14"/>
  <c r="M37" i="14" s="1"/>
  <c r="L33" i="14"/>
  <c r="M33" i="14" s="1"/>
  <c r="L31" i="14"/>
  <c r="L29" i="14"/>
  <c r="M29" i="14" s="1"/>
  <c r="L25" i="14"/>
  <c r="M25" i="14" s="1"/>
  <c r="L17" i="14"/>
  <c r="M17" i="14" s="1"/>
  <c r="M13" i="14"/>
  <c r="L8" i="14"/>
  <c r="M8" i="14" s="1"/>
  <c r="L7" i="14"/>
  <c r="M7" i="14" s="1"/>
  <c r="L95" i="14"/>
  <c r="L94" i="14"/>
  <c r="M94" i="14" s="1"/>
  <c r="L93" i="14"/>
  <c r="M93" i="14" s="1"/>
  <c r="L91" i="14"/>
  <c r="L90" i="14"/>
  <c r="M90" i="14" s="1"/>
  <c r="L89" i="14"/>
  <c r="M89" i="14" s="1"/>
  <c r="L87" i="14"/>
  <c r="L86" i="14"/>
  <c r="M86" i="14" s="1"/>
  <c r="L85" i="14"/>
  <c r="M85" i="14" s="1"/>
  <c r="L83" i="14"/>
  <c r="L4" i="14"/>
  <c r="M4" i="14" s="1"/>
  <c r="O5" i="14"/>
  <c r="L11" i="14"/>
  <c r="M11" i="14" s="1"/>
  <c r="O14" i="14"/>
  <c r="M15" i="14"/>
  <c r="AF94" i="14"/>
  <c r="AF93" i="14"/>
  <c r="AF92" i="14"/>
  <c r="AF91" i="14"/>
  <c r="AF90" i="14"/>
  <c r="AF89" i="14"/>
  <c r="AF88" i="14"/>
  <c r="AF87" i="14"/>
  <c r="AF86" i="14"/>
  <c r="AF85" i="14"/>
  <c r="AF84" i="14"/>
  <c r="AF83" i="14"/>
  <c r="AF82" i="14"/>
  <c r="AF81" i="14"/>
  <c r="AF80" i="14"/>
  <c r="AF79" i="14"/>
  <c r="AF78" i="14"/>
  <c r="AF77" i="14"/>
  <c r="AF76" i="14"/>
  <c r="AF75" i="14"/>
  <c r="AF74" i="14"/>
  <c r="AF73" i="14"/>
  <c r="AF72" i="14"/>
  <c r="AF71" i="14"/>
  <c r="AF70" i="14"/>
  <c r="AF69" i="14"/>
  <c r="AF68" i="14"/>
  <c r="AF67" i="14"/>
  <c r="AF66" i="14"/>
  <c r="AF65" i="14"/>
  <c r="AF64" i="14"/>
  <c r="AF63" i="14"/>
  <c r="AF62" i="14"/>
  <c r="AF61" i="14"/>
  <c r="AF60" i="14"/>
  <c r="AF59" i="14"/>
  <c r="AF58" i="14"/>
  <c r="AF57" i="14"/>
  <c r="AF56" i="14"/>
  <c r="AF55" i="14"/>
  <c r="AF54" i="14"/>
  <c r="AF53" i="14"/>
  <c r="AF52" i="14"/>
  <c r="AF51" i="14"/>
  <c r="AF50" i="14"/>
  <c r="AF49" i="14"/>
  <c r="AF48" i="14"/>
  <c r="AF47" i="14"/>
  <c r="AF46" i="14"/>
  <c r="AF45" i="14"/>
  <c r="AF44" i="14"/>
  <c r="AF43" i="14"/>
  <c r="AF42" i="14"/>
  <c r="AF41" i="14"/>
  <c r="AF40" i="14"/>
  <c r="AF39" i="14"/>
  <c r="AF38" i="14"/>
  <c r="AF37" i="14"/>
  <c r="AF36" i="14"/>
  <c r="AF35" i="14"/>
  <c r="AF34" i="14"/>
  <c r="AF33" i="14"/>
  <c r="AF32" i="14"/>
  <c r="AF31" i="14"/>
  <c r="AF30" i="14"/>
  <c r="AF29" i="14"/>
  <c r="AF28" i="14"/>
  <c r="AF27" i="14"/>
  <c r="AF26" i="14"/>
  <c r="AF25" i="14"/>
  <c r="AF24" i="14"/>
  <c r="AF22" i="14"/>
  <c r="AG19" i="14"/>
  <c r="AF18" i="14"/>
  <c r="AG94" i="14"/>
  <c r="AG93" i="14"/>
  <c r="AG92" i="14"/>
  <c r="AG91" i="14"/>
  <c r="AG90" i="14"/>
  <c r="AG89" i="14"/>
  <c r="AG88" i="14"/>
  <c r="AG87" i="14"/>
  <c r="AG86" i="14"/>
  <c r="AG85" i="14"/>
  <c r="AG84" i="14"/>
  <c r="AG83" i="14"/>
  <c r="AG82" i="14"/>
  <c r="AG80" i="14"/>
  <c r="AG78" i="14"/>
  <c r="AG76" i="14"/>
  <c r="AG74" i="14"/>
  <c r="AG72" i="14"/>
  <c r="AG70" i="14"/>
  <c r="AG68" i="14"/>
  <c r="AG66" i="14"/>
  <c r="AG64" i="14"/>
  <c r="AG62" i="14"/>
  <c r="AG60" i="14"/>
  <c r="AG58" i="14"/>
  <c r="AG56" i="14"/>
  <c r="AG54" i="14"/>
  <c r="AG52" i="14"/>
  <c r="AG50" i="14"/>
  <c r="AG48" i="14"/>
  <c r="AG46" i="14"/>
  <c r="AG44" i="14"/>
  <c r="AG42" i="14"/>
  <c r="AG40" i="14"/>
  <c r="AG38" i="14"/>
  <c r="AG36" i="14"/>
  <c r="AG34" i="14"/>
  <c r="AG32" i="14"/>
  <c r="AG30" i="14"/>
  <c r="AG28" i="14"/>
  <c r="AG26" i="14"/>
  <c r="AG24" i="14"/>
  <c r="AF23" i="14"/>
  <c r="AG81" i="14"/>
  <c r="AG79" i="14"/>
  <c r="AG77" i="14"/>
  <c r="AG75" i="14"/>
  <c r="AG73" i="14"/>
  <c r="AG71" i="14"/>
  <c r="AG69" i="14"/>
  <c r="AG67" i="14"/>
  <c r="AG65" i="14"/>
  <c r="AG63" i="14"/>
  <c r="AG61" i="14"/>
  <c r="AG59" i="14"/>
  <c r="AG57" i="14"/>
  <c r="AG55" i="14"/>
  <c r="AG53" i="14"/>
  <c r="AG51" i="14"/>
  <c r="AG49" i="14"/>
  <c r="AG47" i="14"/>
  <c r="AG45" i="14"/>
  <c r="AG43" i="14"/>
  <c r="AG41" i="14"/>
  <c r="AG39" i="14"/>
  <c r="AG37" i="14"/>
  <c r="AG35" i="14"/>
  <c r="AG33" i="14"/>
  <c r="AG31" i="14"/>
  <c r="AG29" i="14"/>
  <c r="AG27" i="14"/>
  <c r="AG25" i="14"/>
  <c r="AG22" i="14"/>
  <c r="AF21" i="14"/>
  <c r="AF20" i="14"/>
  <c r="AG20" i="14"/>
  <c r="O23" i="14"/>
  <c r="O25" i="14"/>
  <c r="O27" i="14"/>
  <c r="O29" i="14"/>
  <c r="O31" i="14"/>
  <c r="O33" i="14"/>
  <c r="O35" i="14"/>
  <c r="O37" i="14"/>
  <c r="O39" i="14"/>
  <c r="O41" i="14"/>
  <c r="O43" i="14"/>
  <c r="AH94" i="14"/>
  <c r="AH93" i="14"/>
  <c r="AH92" i="14"/>
  <c r="AH91" i="14"/>
  <c r="AH90" i="14"/>
  <c r="AH89" i="14"/>
  <c r="AH88" i="14"/>
  <c r="AH87" i="14"/>
  <c r="AH86" i="14"/>
  <c r="AH85" i="14"/>
  <c r="AH84" i="14"/>
  <c r="AH83" i="14"/>
  <c r="AH82" i="14"/>
  <c r="AA98" i="14"/>
  <c r="AI23" i="14"/>
  <c r="AI21" i="14"/>
  <c r="AH20" i="14"/>
  <c r="AE18" i="14"/>
  <c r="AE19" i="14"/>
  <c r="AH23" i="14"/>
  <c r="AD24" i="14"/>
  <c r="AI24" i="14"/>
  <c r="AD26" i="14"/>
  <c r="AI26" i="14"/>
  <c r="AD28" i="14"/>
  <c r="AI28" i="14"/>
  <c r="AD30" i="14"/>
  <c r="AI30" i="14"/>
  <c r="AD32" i="14"/>
  <c r="AI32" i="14"/>
  <c r="AD34" i="14"/>
  <c r="AI34" i="14"/>
  <c r="AD36" i="14"/>
  <c r="AI36" i="14"/>
  <c r="AD38" i="14"/>
  <c r="AI38" i="14"/>
  <c r="AD40" i="14"/>
  <c r="AI40" i="14"/>
  <c r="AD42" i="14"/>
  <c r="AI42" i="14"/>
  <c r="AD44" i="14"/>
  <c r="AI44" i="14"/>
  <c r="AD46" i="14"/>
  <c r="AI46" i="14"/>
  <c r="AD48" i="14"/>
  <c r="AI48" i="14"/>
  <c r="AD50" i="14"/>
  <c r="AI50" i="14"/>
  <c r="AD52" i="14"/>
  <c r="AI52" i="14"/>
  <c r="AD54" i="14"/>
  <c r="AI54" i="14"/>
  <c r="AD56" i="14"/>
  <c r="AI56" i="14"/>
  <c r="AD58" i="14"/>
  <c r="AI58" i="14"/>
  <c r="AD60" i="14"/>
  <c r="AI60" i="14"/>
  <c r="AD62" i="14"/>
  <c r="AI62" i="14"/>
  <c r="AD64" i="14"/>
  <c r="AI64" i="14"/>
  <c r="AD66" i="14"/>
  <c r="AI66" i="14"/>
  <c r="AD68" i="14"/>
  <c r="AI68" i="14"/>
  <c r="AD70" i="14"/>
  <c r="AI70" i="14"/>
  <c r="AD72" i="14"/>
  <c r="AI72" i="14"/>
  <c r="AD74" i="14"/>
  <c r="AI74" i="14"/>
  <c r="AD76" i="14"/>
  <c r="AI76" i="14"/>
  <c r="AD78" i="14"/>
  <c r="AI78" i="14"/>
  <c r="AD80" i="14"/>
  <c r="AI80" i="14"/>
  <c r="AD94" i="14"/>
  <c r="AD93" i="14"/>
  <c r="AD92" i="14"/>
  <c r="AD91" i="14"/>
  <c r="AD90" i="14"/>
  <c r="AD89" i="14"/>
  <c r="AD88" i="14"/>
  <c r="AD87" i="14"/>
  <c r="AD86" i="14"/>
  <c r="AD85" i="14"/>
  <c r="AD84" i="14"/>
  <c r="AD83" i="14"/>
  <c r="AE23" i="14"/>
  <c r="AE21" i="14"/>
  <c r="AD20" i="14"/>
  <c r="AH18" i="14"/>
  <c r="AH19" i="14"/>
  <c r="AI20" i="14"/>
  <c r="AH21" i="14"/>
  <c r="AD22" i="14"/>
  <c r="AI22" i="14"/>
  <c r="AD25" i="14"/>
  <c r="AI25" i="14"/>
  <c r="AD27" i="14"/>
  <c r="AI27" i="14"/>
  <c r="AD29" i="14"/>
  <c r="AI29" i="14"/>
  <c r="AD31" i="14"/>
  <c r="AI31" i="14"/>
  <c r="AD33" i="14"/>
  <c r="AI33" i="14"/>
  <c r="AD35" i="14"/>
  <c r="AI35" i="14"/>
  <c r="AD37" i="14"/>
  <c r="AI37" i="14"/>
  <c r="AD39" i="14"/>
  <c r="AI39" i="14"/>
  <c r="AD41" i="14"/>
  <c r="AI41" i="14"/>
  <c r="AD43" i="14"/>
  <c r="AI43" i="14"/>
  <c r="AD45" i="14"/>
  <c r="AI45" i="14"/>
  <c r="AD47" i="14"/>
  <c r="AI47" i="14"/>
  <c r="AD49" i="14"/>
  <c r="AI49" i="14"/>
  <c r="AD51" i="14"/>
  <c r="AI51" i="14"/>
  <c r="AD53" i="14"/>
  <c r="AI53" i="14"/>
  <c r="AD55" i="14"/>
  <c r="AI55" i="14"/>
  <c r="AD57" i="14"/>
  <c r="AI57" i="14"/>
  <c r="AD59" i="14"/>
  <c r="AI59" i="14"/>
  <c r="AD61" i="14"/>
  <c r="AI61" i="14"/>
  <c r="AD63" i="14"/>
  <c r="AI63" i="14"/>
  <c r="AD65" i="14"/>
  <c r="AI65" i="14"/>
  <c r="AD67" i="14"/>
  <c r="AI67" i="14"/>
  <c r="AD69" i="14"/>
  <c r="AI69" i="14"/>
  <c r="AD71" i="14"/>
  <c r="AI71" i="14"/>
  <c r="AD73" i="14"/>
  <c r="AI73" i="14"/>
  <c r="AD75" i="14"/>
  <c r="AI75" i="14"/>
  <c r="AD77" i="14"/>
  <c r="AI77" i="14"/>
  <c r="AD79" i="14"/>
  <c r="AI79" i="14"/>
  <c r="AD81" i="14"/>
  <c r="AI81"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G51" i="11"/>
  <c r="F16" i="10"/>
  <c r="B27" i="10" s="1"/>
  <c r="F17" i="10"/>
  <c r="F13" i="10"/>
  <c r="B24" i="10" s="1"/>
  <c r="F14" i="10"/>
  <c r="B25" i="10" s="1"/>
  <c r="F15" i="10"/>
  <c r="B26" i="10" s="1"/>
  <c r="H14" i="10"/>
  <c r="I19" i="10"/>
  <c r="K14" i="10" s="1"/>
  <c r="H15" i="10"/>
  <c r="H16" i="10"/>
  <c r="H17" i="10"/>
  <c r="J17" i="10" s="1"/>
  <c r="H13" i="10"/>
  <c r="K17" i="10"/>
  <c r="I13" i="10"/>
  <c r="K13" i="10" s="1"/>
  <c r="H804" i="6"/>
  <c r="H803" i="6"/>
  <c r="H802" i="6"/>
  <c r="H801" i="6"/>
  <c r="H800" i="6"/>
  <c r="H799" i="6"/>
  <c r="H797" i="6"/>
  <c r="H795" i="6"/>
  <c r="H793" i="6"/>
  <c r="H791" i="6"/>
  <c r="H789" i="6"/>
  <c r="H787" i="6"/>
  <c r="H786" i="6"/>
  <c r="H785" i="6"/>
  <c r="H798" i="6"/>
  <c r="H794" i="6"/>
  <c r="H790" i="6"/>
  <c r="G786" i="6"/>
  <c r="H784" i="6"/>
  <c r="H783" i="6"/>
  <c r="H782" i="6"/>
  <c r="H781" i="6"/>
  <c r="H780" i="6"/>
  <c r="H779" i="6"/>
  <c r="H778" i="6"/>
  <c r="H796" i="6"/>
  <c r="H792" i="6"/>
  <c r="H788" i="6"/>
  <c r="G784" i="6"/>
  <c r="G778" i="6"/>
  <c r="G774" i="6"/>
  <c r="H777" i="6"/>
  <c r="H776" i="6"/>
  <c r="H775" i="6"/>
  <c r="H774" i="6"/>
  <c r="H773" i="6"/>
  <c r="H772" i="6"/>
  <c r="H771" i="6"/>
  <c r="H770" i="6"/>
  <c r="H769" i="6"/>
  <c r="G769" i="6"/>
  <c r="H768" i="6"/>
  <c r="H766" i="6"/>
  <c r="H764" i="6"/>
  <c r="H762" i="6"/>
  <c r="H760" i="6"/>
  <c r="H758" i="6"/>
  <c r="G756" i="6"/>
  <c r="G768" i="6"/>
  <c r="G760" i="6"/>
  <c r="G763" i="6"/>
  <c r="H756" i="6"/>
  <c r="H755" i="6"/>
  <c r="H754" i="6"/>
  <c r="H753" i="6"/>
  <c r="H752" i="6"/>
  <c r="H751" i="6"/>
  <c r="H750" i="6"/>
  <c r="H749" i="6"/>
  <c r="H748" i="6"/>
  <c r="H747" i="6"/>
  <c r="H746" i="6"/>
  <c r="H745" i="6"/>
  <c r="H744" i="6"/>
  <c r="H743" i="6"/>
  <c r="H765" i="6"/>
  <c r="H767" i="6"/>
  <c r="H761" i="6"/>
  <c r="H759" i="6"/>
  <c r="H742" i="6"/>
  <c r="H741" i="6"/>
  <c r="H740" i="6"/>
  <c r="H739" i="6"/>
  <c r="H738" i="6"/>
  <c r="H737" i="6"/>
  <c r="H736" i="6"/>
  <c r="H735" i="6"/>
  <c r="H734" i="6"/>
  <c r="H733" i="6"/>
  <c r="H763" i="6"/>
  <c r="H757" i="6"/>
  <c r="G752" i="6"/>
  <c r="G740" i="6"/>
  <c r="G730" i="6"/>
  <c r="G746" i="6"/>
  <c r="G735" i="6"/>
  <c r="H730" i="6"/>
  <c r="G727" i="6"/>
  <c r="G719" i="6"/>
  <c r="H712" i="6"/>
  <c r="H711" i="6"/>
  <c r="H710" i="6"/>
  <c r="H709" i="6"/>
  <c r="H708" i="6"/>
  <c r="H707" i="6"/>
  <c r="H706" i="6"/>
  <c r="H705" i="6"/>
  <c r="H704" i="6"/>
  <c r="H703" i="6"/>
  <c r="H702" i="6"/>
  <c r="H701" i="6"/>
  <c r="H700" i="6"/>
  <c r="H699" i="6"/>
  <c r="H698" i="6"/>
  <c r="H697" i="6"/>
  <c r="H696" i="6"/>
  <c r="H695" i="6"/>
  <c r="H694" i="6"/>
  <c r="H729" i="6"/>
  <c r="H726" i="6"/>
  <c r="H724" i="6"/>
  <c r="H722" i="6"/>
  <c r="G738" i="6"/>
  <c r="H732" i="6"/>
  <c r="H728" i="6"/>
  <c r="G736" i="6"/>
  <c r="H727" i="6"/>
  <c r="H723" i="6"/>
  <c r="H720" i="6"/>
  <c r="G718" i="6"/>
  <c r="H715" i="6"/>
  <c r="H731" i="6"/>
  <c r="H725" i="6"/>
  <c r="H717" i="6"/>
  <c r="H714" i="6"/>
  <c r="H719" i="6"/>
  <c r="H716" i="6"/>
  <c r="G708" i="6"/>
  <c r="G700" i="6"/>
  <c r="H693" i="6"/>
  <c r="H692" i="6"/>
  <c r="H691" i="6"/>
  <c r="H690" i="6"/>
  <c r="H689" i="6"/>
  <c r="H688" i="6"/>
  <c r="H687" i="6"/>
  <c r="H686" i="6"/>
  <c r="H685" i="6"/>
  <c r="H684" i="6"/>
  <c r="H683" i="6"/>
  <c r="H682" i="6"/>
  <c r="H681" i="6"/>
  <c r="H680" i="6"/>
  <c r="H679" i="6"/>
  <c r="H678" i="6"/>
  <c r="H721" i="6"/>
  <c r="G693" i="6"/>
  <c r="G685"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718" i="6"/>
  <c r="G716" i="6"/>
  <c r="G678" i="6"/>
  <c r="G633" i="6"/>
  <c r="G629" i="6"/>
  <c r="G690" i="6"/>
  <c r="G672" i="6"/>
  <c r="G664" i="6"/>
  <c r="G656" i="6"/>
  <c r="G648" i="6"/>
  <c r="G640" i="6"/>
  <c r="H713" i="6"/>
  <c r="G692" i="6"/>
  <c r="G677" i="6"/>
  <c r="G669" i="6"/>
  <c r="G661" i="6"/>
  <c r="G653" i="6"/>
  <c r="G645" i="6"/>
  <c r="G637" i="6"/>
  <c r="H636" i="6"/>
  <c r="H635" i="6"/>
  <c r="H634" i="6"/>
  <c r="H633" i="6"/>
  <c r="H632" i="6"/>
  <c r="H631" i="6"/>
  <c r="H630" i="6"/>
  <c r="H629" i="6"/>
  <c r="H628" i="6"/>
  <c r="H627" i="6"/>
  <c r="H626" i="6"/>
  <c r="H625" i="6"/>
  <c r="H624" i="6"/>
  <c r="H623" i="6"/>
  <c r="H622" i="6"/>
  <c r="H621" i="6"/>
  <c r="H620" i="6"/>
  <c r="H619" i="6"/>
  <c r="H618" i="6"/>
  <c r="G617" i="6"/>
  <c r="G622" i="6"/>
  <c r="G614" i="6"/>
  <c r="G606" i="6"/>
  <c r="G625" i="6"/>
  <c r="H617" i="6"/>
  <c r="H616" i="6"/>
  <c r="H613" i="6"/>
  <c r="H611" i="6"/>
  <c r="H609" i="6"/>
  <c r="H607" i="6"/>
  <c r="H605" i="6"/>
  <c r="H603" i="6"/>
  <c r="H601" i="6"/>
  <c r="H599" i="6"/>
  <c r="H597" i="6"/>
  <c r="H595" i="6"/>
  <c r="H593" i="6"/>
  <c r="H591" i="6"/>
  <c r="H589" i="6"/>
  <c r="H587" i="6"/>
  <c r="H585" i="6"/>
  <c r="H583" i="6"/>
  <c r="H581" i="6"/>
  <c r="H579" i="6"/>
  <c r="H577" i="6"/>
  <c r="H575" i="6"/>
  <c r="H615" i="6"/>
  <c r="G607" i="6"/>
  <c r="G599" i="6"/>
  <c r="G591" i="6"/>
  <c r="G583" i="6"/>
  <c r="G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614" i="6"/>
  <c r="H612" i="6"/>
  <c r="H610" i="6"/>
  <c r="H608" i="6"/>
  <c r="H606" i="6"/>
  <c r="H598" i="6"/>
  <c r="H590" i="6"/>
  <c r="H582" i="6"/>
  <c r="H604" i="6"/>
  <c r="H592" i="6"/>
  <c r="H584" i="6"/>
  <c r="H576" i="6"/>
  <c r="G557" i="6"/>
  <c r="G549" i="6"/>
  <c r="G541"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602" i="6"/>
  <c r="H594" i="6"/>
  <c r="H586" i="6"/>
  <c r="G584" i="6"/>
  <c r="H578" i="6"/>
  <c r="G573" i="6"/>
  <c r="G569" i="6"/>
  <c r="G565" i="6"/>
  <c r="G534" i="6"/>
  <c r="G530" i="6"/>
  <c r="G526" i="6"/>
  <c r="G522" i="6"/>
  <c r="G518" i="6"/>
  <c r="G514" i="6"/>
  <c r="H600" i="6"/>
  <c r="H596" i="6"/>
  <c r="H588" i="6"/>
  <c r="H580" i="6"/>
  <c r="G550"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G540" i="6"/>
  <c r="G507" i="6"/>
  <c r="G499" i="6"/>
  <c r="G491" i="6"/>
  <c r="G483" i="6"/>
  <c r="G475" i="6"/>
  <c r="G467" i="6"/>
  <c r="G459" i="6"/>
  <c r="G451" i="6"/>
  <c r="G443" i="6"/>
  <c r="G435" i="6"/>
  <c r="G429" i="6"/>
  <c r="G562" i="6"/>
  <c r="G560" i="6"/>
  <c r="G510" i="6"/>
  <c r="G502" i="6"/>
  <c r="G494" i="6"/>
  <c r="G486" i="6"/>
  <c r="G478" i="6"/>
  <c r="G452" i="6"/>
  <c r="G466" i="6"/>
  <c r="G434" i="6"/>
  <c r="G448" i="6"/>
  <c r="G410" i="6"/>
  <c r="G394" i="6"/>
  <c r="G378" i="6"/>
  <c r="G362" i="6"/>
  <c r="G351" i="6"/>
  <c r="G343" i="6"/>
  <c r="G335" i="6"/>
  <c r="G327" i="6"/>
  <c r="G319" i="6"/>
  <c r="G311" i="6"/>
  <c r="G303" i="6"/>
  <c r="G295" i="6"/>
  <c r="G287" i="6"/>
  <c r="G279" i="6"/>
  <c r="G271" i="6"/>
  <c r="G263" i="6"/>
  <c r="G255" i="6"/>
  <c r="G247" i="6"/>
  <c r="G239" i="6"/>
  <c r="G231" i="6"/>
  <c r="G223" i="6"/>
  <c r="G215" i="6"/>
  <c r="G207" i="6"/>
  <c r="G199" i="6"/>
  <c r="G191" i="6"/>
  <c r="G183" i="6"/>
  <c r="G175" i="6"/>
  <c r="G470" i="6"/>
  <c r="G421" i="6"/>
  <c r="G413" i="6"/>
  <c r="G399" i="6"/>
  <c r="G383" i="6"/>
  <c r="G367" i="6"/>
  <c r="H356" i="6"/>
  <c r="H354" i="6"/>
  <c r="H352" i="6"/>
  <c r="H350" i="6"/>
  <c r="H348" i="6"/>
  <c r="H346" i="6"/>
  <c r="H344" i="6"/>
  <c r="H342" i="6"/>
  <c r="H340" i="6"/>
  <c r="H338" i="6"/>
  <c r="H336" i="6"/>
  <c r="H334" i="6"/>
  <c r="H332" i="6"/>
  <c r="H330" i="6"/>
  <c r="H328" i="6"/>
  <c r="H326" i="6"/>
  <c r="H324" i="6"/>
  <c r="H322" i="6"/>
  <c r="H320" i="6"/>
  <c r="H318" i="6"/>
  <c r="H316" i="6"/>
  <c r="H314" i="6"/>
  <c r="H312" i="6"/>
  <c r="H310" i="6"/>
  <c r="H308" i="6"/>
  <c r="H306" i="6"/>
  <c r="H304" i="6"/>
  <c r="H302" i="6"/>
  <c r="H300" i="6"/>
  <c r="H298" i="6"/>
  <c r="H296" i="6"/>
  <c r="H294" i="6"/>
  <c r="H292" i="6"/>
  <c r="H290" i="6"/>
  <c r="H288" i="6"/>
  <c r="H286" i="6"/>
  <c r="H284" i="6"/>
  <c r="H282" i="6"/>
  <c r="H280" i="6"/>
  <c r="H278" i="6"/>
  <c r="H276" i="6"/>
  <c r="H274" i="6"/>
  <c r="H272" i="6"/>
  <c r="H270" i="6"/>
  <c r="H268" i="6"/>
  <c r="H266" i="6"/>
  <c r="H264" i="6"/>
  <c r="H262" i="6"/>
  <c r="H260" i="6"/>
  <c r="H258" i="6"/>
  <c r="H256" i="6"/>
  <c r="H254" i="6"/>
  <c r="H252" i="6"/>
  <c r="H250" i="6"/>
  <c r="H248" i="6"/>
  <c r="H246" i="6"/>
  <c r="H244" i="6"/>
  <c r="H242" i="6"/>
  <c r="H240" i="6"/>
  <c r="H238" i="6"/>
  <c r="H236" i="6"/>
  <c r="H234" i="6"/>
  <c r="H232" i="6"/>
  <c r="H230" i="6"/>
  <c r="H228" i="6"/>
  <c r="H226" i="6"/>
  <c r="H224" i="6"/>
  <c r="H222" i="6"/>
  <c r="H220" i="6"/>
  <c r="H218" i="6"/>
  <c r="H216" i="6"/>
  <c r="H214" i="6"/>
  <c r="H212" i="6"/>
  <c r="H210" i="6"/>
  <c r="H208" i="6"/>
  <c r="H206" i="6"/>
  <c r="H204" i="6"/>
  <c r="H202" i="6"/>
  <c r="H200" i="6"/>
  <c r="H198" i="6"/>
  <c r="H196" i="6"/>
  <c r="H194" i="6"/>
  <c r="H192" i="6"/>
  <c r="H190" i="6"/>
  <c r="H188" i="6"/>
  <c r="H186" i="6"/>
  <c r="H184" i="6"/>
  <c r="H182" i="6"/>
  <c r="H180" i="6"/>
  <c r="H178" i="6"/>
  <c r="H176" i="6"/>
  <c r="H174" i="6"/>
  <c r="H172" i="6"/>
  <c r="H170" i="6"/>
  <c r="G400" i="6"/>
  <c r="G384" i="6"/>
  <c r="G368" i="6"/>
  <c r="G354" i="6"/>
  <c r="G346" i="6"/>
  <c r="G338" i="6"/>
  <c r="G330" i="6"/>
  <c r="G322" i="6"/>
  <c r="G314" i="6"/>
  <c r="G306" i="6"/>
  <c r="G298" i="6"/>
  <c r="G290" i="6"/>
  <c r="G282" i="6"/>
  <c r="G274" i="6"/>
  <c r="G266" i="6"/>
  <c r="G258" i="6"/>
  <c r="G250" i="6"/>
  <c r="G242" i="6"/>
  <c r="G234" i="6"/>
  <c r="G226" i="6"/>
  <c r="G218" i="6"/>
  <c r="G424" i="6"/>
  <c r="G416" i="6"/>
  <c r="G405" i="6"/>
  <c r="G389" i="6"/>
  <c r="G373" i="6"/>
  <c r="G357" i="6"/>
  <c r="H355" i="6"/>
  <c r="H353" i="6"/>
  <c r="H351" i="6"/>
  <c r="H349" i="6"/>
  <c r="H347" i="6"/>
  <c r="H345" i="6"/>
  <c r="H343" i="6"/>
  <c r="H341" i="6"/>
  <c r="H339" i="6"/>
  <c r="H337" i="6"/>
  <c r="H335" i="6"/>
  <c r="H333" i="6"/>
  <c r="H331" i="6"/>
  <c r="H329" i="6"/>
  <c r="H327" i="6"/>
  <c r="H325" i="6"/>
  <c r="H323" i="6"/>
  <c r="H321" i="6"/>
  <c r="H319" i="6"/>
  <c r="H317" i="6"/>
  <c r="H315" i="6"/>
  <c r="H313" i="6"/>
  <c r="H311" i="6"/>
  <c r="H309" i="6"/>
  <c r="H307" i="6"/>
  <c r="H305" i="6"/>
  <c r="H303" i="6"/>
  <c r="H301" i="6"/>
  <c r="H299" i="6"/>
  <c r="H297" i="6"/>
  <c r="H295" i="6"/>
  <c r="H293" i="6"/>
  <c r="H291" i="6"/>
  <c r="H289" i="6"/>
  <c r="H287" i="6"/>
  <c r="H285" i="6"/>
  <c r="H283" i="6"/>
  <c r="H281" i="6"/>
  <c r="H279" i="6"/>
  <c r="H277" i="6"/>
  <c r="H275" i="6"/>
  <c r="H273" i="6"/>
  <c r="H271" i="6"/>
  <c r="H269" i="6"/>
  <c r="H267" i="6"/>
  <c r="H265" i="6"/>
  <c r="H263" i="6"/>
  <c r="H261" i="6"/>
  <c r="H259" i="6"/>
  <c r="H257" i="6"/>
  <c r="H255" i="6"/>
  <c r="H253" i="6"/>
  <c r="H251" i="6"/>
  <c r="H249" i="6"/>
  <c r="H247" i="6"/>
  <c r="H245" i="6"/>
  <c r="H243" i="6"/>
  <c r="H241" i="6"/>
  <c r="H239" i="6"/>
  <c r="H237" i="6"/>
  <c r="H235" i="6"/>
  <c r="H233" i="6"/>
  <c r="H231" i="6"/>
  <c r="H229" i="6"/>
  <c r="H227" i="6"/>
  <c r="H225" i="6"/>
  <c r="H223" i="6"/>
  <c r="H221" i="6"/>
  <c r="H219" i="6"/>
  <c r="H217" i="6"/>
  <c r="H215" i="6"/>
  <c r="H213" i="6"/>
  <c r="H211" i="6"/>
  <c r="H209" i="6"/>
  <c r="H207" i="6"/>
  <c r="H205" i="6"/>
  <c r="H203" i="6"/>
  <c r="H201" i="6"/>
  <c r="H199" i="6"/>
  <c r="G214" i="6"/>
  <c r="G204" i="6"/>
  <c r="H195" i="6"/>
  <c r="H187" i="6"/>
  <c r="G184" i="6"/>
  <c r="H179" i="6"/>
  <c r="H171" i="6"/>
  <c r="H168" i="6"/>
  <c r="H167" i="6"/>
  <c r="G161" i="6"/>
  <c r="G153" i="6"/>
  <c r="G145" i="6"/>
  <c r="G137"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197" i="6"/>
  <c r="G194" i="6"/>
  <c r="H189" i="6"/>
  <c r="H181" i="6"/>
  <c r="G178" i="6"/>
  <c r="H173" i="6"/>
  <c r="G200" i="6"/>
  <c r="H191" i="6"/>
  <c r="H183" i="6"/>
  <c r="H175" i="6"/>
  <c r="G166" i="6"/>
  <c r="G158" i="6"/>
  <c r="G150" i="6"/>
  <c r="G142" i="6"/>
  <c r="G134" i="6"/>
  <c r="G101" i="6"/>
  <c r="G105" i="6"/>
  <c r="G109" i="6"/>
  <c r="G113" i="6"/>
  <c r="G117" i="6"/>
  <c r="G121" i="6"/>
  <c r="G125" i="6"/>
  <c r="G129" i="6"/>
  <c r="H136" i="6"/>
  <c r="H140" i="6"/>
  <c r="H144" i="6"/>
  <c r="H148" i="6"/>
  <c r="H152" i="6"/>
  <c r="H156" i="6"/>
  <c r="H160" i="6"/>
  <c r="H16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133" i="6"/>
  <c r="H137" i="6"/>
  <c r="H141" i="6"/>
  <c r="H145" i="6"/>
  <c r="H149" i="6"/>
  <c r="H153" i="6"/>
  <c r="H157" i="6"/>
  <c r="H161" i="6"/>
  <c r="H165" i="6"/>
  <c r="H177" i="6"/>
  <c r="H193" i="6"/>
  <c r="H134" i="6"/>
  <c r="H138" i="6"/>
  <c r="H142" i="6"/>
  <c r="H146" i="6"/>
  <c r="H150" i="6"/>
  <c r="H154" i="6"/>
  <c r="H158" i="6"/>
  <c r="H162" i="6"/>
  <c r="H166" i="6"/>
  <c r="J2" i="6"/>
  <c r="X4" i="6" s="1"/>
  <c r="F804" i="6"/>
  <c r="F803" i="6"/>
  <c r="F802" i="6"/>
  <c r="F801" i="6"/>
  <c r="F800" i="6"/>
  <c r="F799" i="6"/>
  <c r="F798" i="6"/>
  <c r="F797" i="6"/>
  <c r="F796" i="6"/>
  <c r="F795" i="6"/>
  <c r="F794" i="6"/>
  <c r="F793" i="6"/>
  <c r="F792" i="6"/>
  <c r="F791" i="6"/>
  <c r="F790" i="6"/>
  <c r="F789" i="6"/>
  <c r="F788" i="6"/>
  <c r="F787" i="6"/>
  <c r="E803" i="6"/>
  <c r="E799" i="6"/>
  <c r="E792" i="6"/>
  <c r="E785" i="6"/>
  <c r="E789" i="6"/>
  <c r="F786" i="6"/>
  <c r="F785" i="6"/>
  <c r="F783" i="6"/>
  <c r="E782" i="6"/>
  <c r="E776" i="6"/>
  <c r="E772" i="6"/>
  <c r="E795" i="6"/>
  <c r="F781" i="6"/>
  <c r="F779" i="6"/>
  <c r="F784" i="6"/>
  <c r="F768" i="6"/>
  <c r="F767" i="6"/>
  <c r="F766" i="6"/>
  <c r="F765" i="6"/>
  <c r="F764" i="6"/>
  <c r="F763" i="6"/>
  <c r="F762" i="6"/>
  <c r="F761" i="6"/>
  <c r="F760" i="6"/>
  <c r="F759" i="6"/>
  <c r="F758" i="6"/>
  <c r="F757" i="6"/>
  <c r="F782" i="6"/>
  <c r="F780" i="6"/>
  <c r="F778" i="6"/>
  <c r="F773" i="6"/>
  <c r="F772" i="6"/>
  <c r="F771" i="6"/>
  <c r="E765" i="6"/>
  <c r="E757" i="6"/>
  <c r="F756" i="6"/>
  <c r="F755" i="6"/>
  <c r="F754" i="6"/>
  <c r="F753" i="6"/>
  <c r="F752" i="6"/>
  <c r="F751" i="6"/>
  <c r="F750" i="6"/>
  <c r="F749" i="6"/>
  <c r="F748" i="6"/>
  <c r="F747" i="6"/>
  <c r="F769" i="6"/>
  <c r="F777" i="6"/>
  <c r="F776" i="6"/>
  <c r="F775" i="6"/>
  <c r="F774" i="6"/>
  <c r="F770" i="6"/>
  <c r="E756" i="6"/>
  <c r="J756" i="6" s="1"/>
  <c r="F746" i="6"/>
  <c r="F744" i="6"/>
  <c r="E744" i="6"/>
  <c r="F743" i="6"/>
  <c r="E741" i="6"/>
  <c r="E743" i="6"/>
  <c r="F742" i="6"/>
  <c r="F740" i="6"/>
  <c r="F738" i="6"/>
  <c r="F736" i="6"/>
  <c r="F734" i="6"/>
  <c r="F745" i="6"/>
  <c r="E742" i="6"/>
  <c r="E734" i="6"/>
  <c r="F732" i="6"/>
  <c r="F731" i="6"/>
  <c r="F730" i="6"/>
  <c r="F729" i="6"/>
  <c r="F728" i="6"/>
  <c r="F727" i="6"/>
  <c r="F726" i="6"/>
  <c r="F725" i="6"/>
  <c r="F724" i="6"/>
  <c r="F723" i="6"/>
  <c r="F722" i="6"/>
  <c r="F721" i="6"/>
  <c r="F720" i="6"/>
  <c r="F719" i="6"/>
  <c r="F718" i="6"/>
  <c r="F717" i="6"/>
  <c r="F716" i="6"/>
  <c r="F715" i="6"/>
  <c r="F714" i="6"/>
  <c r="F713" i="6"/>
  <c r="E745" i="6"/>
  <c r="F733" i="6"/>
  <c r="E733" i="6"/>
  <c r="E723" i="6"/>
  <c r="F741" i="6"/>
  <c r="F739" i="6"/>
  <c r="F737" i="6"/>
  <c r="F735" i="6"/>
  <c r="E726" i="6"/>
  <c r="E710" i="6"/>
  <c r="F711" i="6"/>
  <c r="F709" i="6"/>
  <c r="F707" i="6"/>
  <c r="F705" i="6"/>
  <c r="F703" i="6"/>
  <c r="F701" i="6"/>
  <c r="E720" i="6"/>
  <c r="E707" i="6"/>
  <c r="E699" i="6"/>
  <c r="F710" i="6"/>
  <c r="F708" i="6"/>
  <c r="F700" i="6"/>
  <c r="E698" i="6"/>
  <c r="F695" i="6"/>
  <c r="E688" i="6"/>
  <c r="E680" i="6"/>
  <c r="F706" i="6"/>
  <c r="F697" i="6"/>
  <c r="F694" i="6"/>
  <c r="F693" i="6"/>
  <c r="F691" i="6"/>
  <c r="F689" i="6"/>
  <c r="F687" i="6"/>
  <c r="E719" i="6"/>
  <c r="J719" i="6" s="1"/>
  <c r="F702" i="6"/>
  <c r="F698" i="6"/>
  <c r="E696" i="6"/>
  <c r="F704" i="6"/>
  <c r="F699" i="6"/>
  <c r="F696" i="6"/>
  <c r="F686" i="6"/>
  <c r="F684" i="6"/>
  <c r="F681" i="6"/>
  <c r="F677" i="6"/>
  <c r="F675" i="6"/>
  <c r="F673" i="6"/>
  <c r="F671" i="6"/>
  <c r="F669" i="6"/>
  <c r="F667" i="6"/>
  <c r="F665" i="6"/>
  <c r="F663" i="6"/>
  <c r="F661" i="6"/>
  <c r="F659" i="6"/>
  <c r="F657" i="6"/>
  <c r="F655" i="6"/>
  <c r="F653" i="6"/>
  <c r="F651" i="6"/>
  <c r="F649" i="6"/>
  <c r="F647" i="6"/>
  <c r="F645" i="6"/>
  <c r="F643" i="6"/>
  <c r="F641" i="6"/>
  <c r="F639" i="6"/>
  <c r="F637" i="6"/>
  <c r="F688" i="6"/>
  <c r="F683" i="6"/>
  <c r="F678" i="6"/>
  <c r="E677" i="6"/>
  <c r="J677" i="6" s="1"/>
  <c r="E669" i="6"/>
  <c r="J669" i="6" s="1"/>
  <c r="E661" i="6"/>
  <c r="J661" i="6" s="1"/>
  <c r="E653" i="6"/>
  <c r="J653" i="6" s="1"/>
  <c r="E645" i="6"/>
  <c r="J645" i="6" s="1"/>
  <c r="E637" i="6"/>
  <c r="J637" i="6" s="1"/>
  <c r="F636" i="6"/>
  <c r="F635" i="6"/>
  <c r="F634" i="6"/>
  <c r="F633" i="6"/>
  <c r="F632" i="6"/>
  <c r="F631" i="6"/>
  <c r="F630" i="6"/>
  <c r="F629" i="6"/>
  <c r="F628" i="6"/>
  <c r="F712" i="6"/>
  <c r="E693" i="6"/>
  <c r="J693" i="6" s="1"/>
  <c r="F690" i="6"/>
  <c r="F685" i="6"/>
  <c r="F680" i="6"/>
  <c r="F692" i="6"/>
  <c r="F682" i="6"/>
  <c r="F679" i="6"/>
  <c r="E672" i="6"/>
  <c r="J672" i="6" s="1"/>
  <c r="E664" i="6"/>
  <c r="J664" i="6" s="1"/>
  <c r="E656" i="6"/>
  <c r="J656" i="6" s="1"/>
  <c r="E648" i="6"/>
  <c r="J648" i="6" s="1"/>
  <c r="E640" i="6"/>
  <c r="J640" i="6" s="1"/>
  <c r="F668" i="6"/>
  <c r="E635" i="6"/>
  <c r="E631" i="6"/>
  <c r="E627" i="6"/>
  <c r="F625" i="6"/>
  <c r="F623" i="6"/>
  <c r="F621" i="6"/>
  <c r="F619" i="6"/>
  <c r="F666" i="6"/>
  <c r="F664" i="6"/>
  <c r="F662" i="6"/>
  <c r="F660" i="6"/>
  <c r="F658" i="6"/>
  <c r="F656" i="6"/>
  <c r="F654" i="6"/>
  <c r="F652" i="6"/>
  <c r="F650" i="6"/>
  <c r="F648" i="6"/>
  <c r="F646" i="6"/>
  <c r="F644" i="6"/>
  <c r="F642" i="6"/>
  <c r="F640" i="6"/>
  <c r="F638" i="6"/>
  <c r="E625" i="6"/>
  <c r="J625" i="6" s="1"/>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676" i="6"/>
  <c r="F672" i="6"/>
  <c r="F626" i="6"/>
  <c r="F624" i="6"/>
  <c r="F622" i="6"/>
  <c r="F620" i="6"/>
  <c r="F618" i="6"/>
  <c r="F674" i="6"/>
  <c r="E620" i="6"/>
  <c r="F670" i="6"/>
  <c r="E614" i="6"/>
  <c r="J614" i="6" s="1"/>
  <c r="E606" i="6"/>
  <c r="J606" i="6" s="1"/>
  <c r="E598" i="6"/>
  <c r="E590" i="6"/>
  <c r="E582" i="6"/>
  <c r="E574" i="6"/>
  <c r="E570" i="6"/>
  <c r="E566" i="6"/>
  <c r="F627" i="6"/>
  <c r="E611" i="6"/>
  <c r="E593" i="6"/>
  <c r="F564" i="6"/>
  <c r="F562" i="6"/>
  <c r="F560" i="6"/>
  <c r="F558" i="6"/>
  <c r="F556" i="6"/>
  <c r="F554" i="6"/>
  <c r="F552" i="6"/>
  <c r="F550" i="6"/>
  <c r="F548" i="6"/>
  <c r="F546" i="6"/>
  <c r="F544" i="6"/>
  <c r="F542" i="6"/>
  <c r="F540" i="6"/>
  <c r="F538" i="6"/>
  <c r="E534" i="6"/>
  <c r="J534" i="6" s="1"/>
  <c r="E530" i="6"/>
  <c r="J530" i="6" s="1"/>
  <c r="E526" i="6"/>
  <c r="J526" i="6" s="1"/>
  <c r="E522" i="6"/>
  <c r="J522" i="6" s="1"/>
  <c r="E518" i="6"/>
  <c r="J518" i="6" s="1"/>
  <c r="E603" i="6"/>
  <c r="E564" i="6"/>
  <c r="E556" i="6"/>
  <c r="E548" i="6"/>
  <c r="E540" i="6"/>
  <c r="J540" i="6" s="1"/>
  <c r="E589" i="6"/>
  <c r="F563" i="6"/>
  <c r="F561" i="6"/>
  <c r="F559" i="6"/>
  <c r="F557" i="6"/>
  <c r="F555" i="6"/>
  <c r="F553" i="6"/>
  <c r="F551" i="6"/>
  <c r="F549" i="6"/>
  <c r="F547" i="6"/>
  <c r="F545" i="6"/>
  <c r="F543" i="6"/>
  <c r="F541" i="6"/>
  <c r="F539" i="6"/>
  <c r="E591" i="6"/>
  <c r="J591" i="6" s="1"/>
  <c r="F573" i="6"/>
  <c r="F571" i="6"/>
  <c r="F569" i="6"/>
  <c r="F567" i="6"/>
  <c r="F565" i="6"/>
  <c r="E559" i="6"/>
  <c r="F523" i="6"/>
  <c r="F519" i="6"/>
  <c r="F515" i="6"/>
  <c r="F514" i="6"/>
  <c r="F512" i="6"/>
  <c r="F510" i="6"/>
  <c r="F508" i="6"/>
  <c r="F506" i="6"/>
  <c r="F504" i="6"/>
  <c r="F502" i="6"/>
  <c r="F500" i="6"/>
  <c r="F498" i="6"/>
  <c r="F496" i="6"/>
  <c r="F494" i="6"/>
  <c r="F492" i="6"/>
  <c r="F490" i="6"/>
  <c r="F488" i="6"/>
  <c r="F486" i="6"/>
  <c r="F484" i="6"/>
  <c r="F482" i="6"/>
  <c r="F480" i="6"/>
  <c r="F478" i="6"/>
  <c r="F476" i="6"/>
  <c r="F474" i="6"/>
  <c r="F472" i="6"/>
  <c r="F470" i="6"/>
  <c r="F468" i="6"/>
  <c r="F466" i="6"/>
  <c r="F464" i="6"/>
  <c r="F462" i="6"/>
  <c r="F460" i="6"/>
  <c r="F458" i="6"/>
  <c r="F456" i="6"/>
  <c r="F454" i="6"/>
  <c r="F452" i="6"/>
  <c r="F450" i="6"/>
  <c r="F448" i="6"/>
  <c r="F446" i="6"/>
  <c r="F444" i="6"/>
  <c r="F442" i="6"/>
  <c r="F440" i="6"/>
  <c r="F438" i="6"/>
  <c r="F436" i="6"/>
  <c r="F434" i="6"/>
  <c r="F432" i="6"/>
  <c r="E557" i="6"/>
  <c r="J557" i="6" s="1"/>
  <c r="F537" i="6"/>
  <c r="F536" i="6"/>
  <c r="F535" i="6"/>
  <c r="F534" i="6"/>
  <c r="F533" i="6"/>
  <c r="F532" i="6"/>
  <c r="F531" i="6"/>
  <c r="F530" i="6"/>
  <c r="F529" i="6"/>
  <c r="F528" i="6"/>
  <c r="F527" i="6"/>
  <c r="F526" i="6"/>
  <c r="F525" i="6"/>
  <c r="F524" i="6"/>
  <c r="F520" i="6"/>
  <c r="F516" i="6"/>
  <c r="E512" i="6"/>
  <c r="E504" i="6"/>
  <c r="E496" i="6"/>
  <c r="E488" i="6"/>
  <c r="E480" i="6"/>
  <c r="E472" i="6"/>
  <c r="E464" i="6"/>
  <c r="E456" i="6"/>
  <c r="E448" i="6"/>
  <c r="J448" i="6" s="1"/>
  <c r="E440" i="6"/>
  <c r="E432" i="6"/>
  <c r="F574" i="6"/>
  <c r="F572" i="6"/>
  <c r="F570" i="6"/>
  <c r="F568" i="6"/>
  <c r="F566" i="6"/>
  <c r="E547" i="6"/>
  <c r="F521" i="6"/>
  <c r="F517" i="6"/>
  <c r="F513" i="6"/>
  <c r="F511" i="6"/>
  <c r="F509" i="6"/>
  <c r="F507" i="6"/>
  <c r="F505" i="6"/>
  <c r="F503" i="6"/>
  <c r="F501" i="6"/>
  <c r="F499" i="6"/>
  <c r="F497" i="6"/>
  <c r="F495" i="6"/>
  <c r="F493" i="6"/>
  <c r="F491" i="6"/>
  <c r="F489" i="6"/>
  <c r="F487" i="6"/>
  <c r="F485" i="6"/>
  <c r="F483" i="6"/>
  <c r="F481" i="6"/>
  <c r="F479" i="6"/>
  <c r="F477" i="6"/>
  <c r="F475" i="6"/>
  <c r="F473" i="6"/>
  <c r="F471" i="6"/>
  <c r="F469" i="6"/>
  <c r="F467" i="6"/>
  <c r="F465" i="6"/>
  <c r="F463" i="6"/>
  <c r="F461" i="6"/>
  <c r="F459" i="6"/>
  <c r="F457" i="6"/>
  <c r="F455" i="6"/>
  <c r="F453" i="6"/>
  <c r="F451" i="6"/>
  <c r="F449" i="6"/>
  <c r="F447" i="6"/>
  <c r="F445" i="6"/>
  <c r="F443" i="6"/>
  <c r="F441" i="6"/>
  <c r="F439" i="6"/>
  <c r="F437" i="6"/>
  <c r="F435" i="6"/>
  <c r="F433"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E561" i="6"/>
  <c r="F522" i="6"/>
  <c r="F518" i="6"/>
  <c r="E507" i="6"/>
  <c r="J507" i="6" s="1"/>
  <c r="E499" i="6"/>
  <c r="J499" i="6" s="1"/>
  <c r="E491" i="6"/>
  <c r="J491" i="6" s="1"/>
  <c r="E483" i="6"/>
  <c r="J483" i="6" s="1"/>
  <c r="E469" i="6"/>
  <c r="E437" i="6"/>
  <c r="E424" i="6"/>
  <c r="J424" i="6" s="1"/>
  <c r="E420" i="6"/>
  <c r="E416" i="6"/>
  <c r="J416" i="6" s="1"/>
  <c r="E412" i="6"/>
  <c r="E408" i="6"/>
  <c r="E404" i="6"/>
  <c r="E400" i="6"/>
  <c r="J400" i="6" s="1"/>
  <c r="E396" i="6"/>
  <c r="E392" i="6"/>
  <c r="E388" i="6"/>
  <c r="E384" i="6"/>
  <c r="J384" i="6" s="1"/>
  <c r="E380" i="6"/>
  <c r="E376" i="6"/>
  <c r="E372" i="6"/>
  <c r="E368" i="6"/>
  <c r="J368" i="6" s="1"/>
  <c r="E364" i="6"/>
  <c r="E360"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E475" i="6"/>
  <c r="J475" i="6" s="1"/>
  <c r="E443" i="6"/>
  <c r="J443" i="6" s="1"/>
  <c r="E429" i="6"/>
  <c r="J429" i="6" s="1"/>
  <c r="E457" i="6"/>
  <c r="E463"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E353" i="6"/>
  <c r="E345" i="6"/>
  <c r="E337" i="6"/>
  <c r="E329" i="6"/>
  <c r="E321" i="6"/>
  <c r="E313" i="6"/>
  <c r="E305" i="6"/>
  <c r="E297" i="6"/>
  <c r="E289" i="6"/>
  <c r="E281" i="6"/>
  <c r="E273" i="6"/>
  <c r="E265" i="6"/>
  <c r="E257" i="6"/>
  <c r="E249" i="6"/>
  <c r="E241" i="6"/>
  <c r="E233" i="6"/>
  <c r="E225" i="6"/>
  <c r="E217" i="6"/>
  <c r="E209" i="6"/>
  <c r="E201" i="6"/>
  <c r="E193" i="6"/>
  <c r="E185" i="6"/>
  <c r="E177" i="6"/>
  <c r="E169" i="6"/>
  <c r="E455" i="6"/>
  <c r="E350" i="6"/>
  <c r="E342" i="6"/>
  <c r="E334" i="6"/>
  <c r="E326" i="6"/>
  <c r="E318" i="6"/>
  <c r="E310" i="6"/>
  <c r="E302" i="6"/>
  <c r="E294" i="6"/>
  <c r="E286" i="6"/>
  <c r="E278" i="6"/>
  <c r="E270" i="6"/>
  <c r="E262" i="6"/>
  <c r="E254" i="6"/>
  <c r="E246" i="6"/>
  <c r="E238" i="6"/>
  <c r="E230" i="6"/>
  <c r="E222" i="6"/>
  <c r="E214" i="6"/>
  <c r="J214" i="6" s="1"/>
  <c r="E206" i="6"/>
  <c r="E196" i="6"/>
  <c r="E174" i="6"/>
  <c r="E194" i="6"/>
  <c r="J194" i="6" s="1"/>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J3"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E102" i="6"/>
  <c r="E106" i="6"/>
  <c r="E110" i="6"/>
  <c r="E114" i="6"/>
  <c r="E118" i="6"/>
  <c r="E122" i="6"/>
  <c r="E126" i="6"/>
  <c r="E130" i="6"/>
  <c r="H135" i="6"/>
  <c r="E136" i="6"/>
  <c r="H139" i="6"/>
  <c r="H143" i="6"/>
  <c r="E144" i="6"/>
  <c r="H147" i="6"/>
  <c r="H151" i="6"/>
  <c r="E152" i="6"/>
  <c r="H155" i="6"/>
  <c r="H159" i="6"/>
  <c r="E160" i="6"/>
  <c r="H163" i="6"/>
  <c r="H169" i="6"/>
  <c r="G182" i="6"/>
  <c r="H185" i="6"/>
  <c r="G190" i="6"/>
  <c r="J41" i="5"/>
  <c r="J28" i="5"/>
  <c r="J29" i="5"/>
  <c r="J42" i="5"/>
  <c r="B11" i="5"/>
  <c r="J27" i="5"/>
  <c r="J31" i="5"/>
  <c r="J76" i="5"/>
  <c r="B9" i="5" s="1"/>
  <c r="J30" i="5"/>
  <c r="S2" i="14" l="1" a="1"/>
  <c r="S2" i="14" s="1"/>
  <c r="L6" i="14"/>
  <c r="M6" i="14" s="1"/>
  <c r="L2" i="14"/>
  <c r="M2" i="14" s="1"/>
  <c r="L21" i="14"/>
  <c r="M21" i="14" s="1"/>
  <c r="L28" i="14"/>
  <c r="M28" i="14" s="1"/>
  <c r="L36" i="14"/>
  <c r="M36" i="14" s="1"/>
  <c r="L44" i="14"/>
  <c r="M44" i="14" s="1"/>
  <c r="L52" i="14"/>
  <c r="M52" i="14" s="1"/>
  <c r="L60" i="14"/>
  <c r="M60" i="14" s="1"/>
  <c r="L68" i="14"/>
  <c r="M68" i="14" s="1"/>
  <c r="L76" i="14"/>
  <c r="M76" i="14" s="1"/>
  <c r="L18" i="14"/>
  <c r="M18" i="14" s="1"/>
  <c r="L24" i="14"/>
  <c r="M24" i="14" s="1"/>
  <c r="L3" i="14"/>
  <c r="M3" i="14" s="1"/>
  <c r="L84" i="14"/>
  <c r="M84" i="14" s="1"/>
  <c r="L88" i="14"/>
  <c r="M88" i="14" s="1"/>
  <c r="L92" i="14"/>
  <c r="M92" i="14" s="1"/>
  <c r="L27" i="14"/>
  <c r="M27" i="14" s="1"/>
  <c r="L35" i="14"/>
  <c r="M35" i="14" s="1"/>
  <c r="L43" i="14"/>
  <c r="M43" i="14" s="1"/>
  <c r="L51" i="14"/>
  <c r="M51" i="14" s="1"/>
  <c r="L59" i="14"/>
  <c r="M59" i="14" s="1"/>
  <c r="L67" i="14"/>
  <c r="M67" i="14" s="1"/>
  <c r="L75" i="14"/>
  <c r="M75" i="14" s="1"/>
  <c r="L96" i="14"/>
  <c r="M96" i="14" s="1"/>
  <c r="L16" i="14"/>
  <c r="M16" i="14" s="1"/>
  <c r="L23" i="14"/>
  <c r="M23" i="14" s="1"/>
  <c r="L32" i="14"/>
  <c r="M32" i="14" s="1"/>
  <c r="L40" i="14"/>
  <c r="M40" i="14" s="1"/>
  <c r="L48" i="14"/>
  <c r="M48" i="14" s="1"/>
  <c r="L56" i="14"/>
  <c r="M56" i="14" s="1"/>
  <c r="L64" i="14"/>
  <c r="M64" i="14" s="1"/>
  <c r="L72" i="14"/>
  <c r="M72" i="14" s="1"/>
  <c r="L80" i="14"/>
  <c r="M80" i="14" s="1"/>
  <c r="L22" i="14"/>
  <c r="M22" i="14" s="1"/>
  <c r="L12" i="14"/>
  <c r="M12"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J16" i="10"/>
  <c r="D27" i="10"/>
  <c r="C27" i="10" s="1"/>
  <c r="K15" i="10"/>
  <c r="D26" i="10"/>
  <c r="C26" i="10" s="1"/>
  <c r="J15" i="10"/>
  <c r="J13" i="10"/>
  <c r="D24" i="10"/>
  <c r="C24" i="10" s="1"/>
  <c r="K16" i="10"/>
  <c r="J14" i="10"/>
  <c r="D25" i="10"/>
  <c r="C25" i="10" s="1"/>
  <c r="E91" i="6"/>
  <c r="E154" i="6"/>
  <c r="E165" i="6"/>
  <c r="E125" i="6"/>
  <c r="J125" i="6" s="1"/>
  <c r="E105" i="6"/>
  <c r="J105" i="6" s="1"/>
  <c r="E170" i="6"/>
  <c r="E200" i="6"/>
  <c r="J200" i="6" s="1"/>
  <c r="E216" i="6"/>
  <c r="E232" i="6"/>
  <c r="E248" i="6"/>
  <c r="E264" i="6"/>
  <c r="E280" i="6"/>
  <c r="E296" i="6"/>
  <c r="E312" i="6"/>
  <c r="E328" i="6"/>
  <c r="E344" i="6"/>
  <c r="E447" i="6"/>
  <c r="E179" i="6"/>
  <c r="E195" i="6"/>
  <c r="E211" i="6"/>
  <c r="E227" i="6"/>
  <c r="E243" i="6"/>
  <c r="E259" i="6"/>
  <c r="E275" i="6"/>
  <c r="E291" i="6"/>
  <c r="E307" i="6"/>
  <c r="E323" i="6"/>
  <c r="E339" i="6"/>
  <c r="E355" i="6"/>
  <c r="E164" i="6"/>
  <c r="E148" i="6"/>
  <c r="E140" i="6"/>
  <c r="E124" i="6"/>
  <c r="E116" i="6"/>
  <c r="E108" i="6"/>
  <c r="E100" i="6"/>
  <c r="J5" i="6"/>
  <c r="AK5" i="6"/>
  <c r="AG5" i="6"/>
  <c r="AC5" i="6"/>
  <c r="Y5" i="6"/>
  <c r="U5" i="6"/>
  <c r="Q5" i="6"/>
  <c r="M5" i="6"/>
  <c r="E184" i="6"/>
  <c r="J184" i="6" s="1"/>
  <c r="E202" i="6"/>
  <c r="E218" i="6"/>
  <c r="J218" i="6" s="1"/>
  <c r="E234" i="6"/>
  <c r="J234" i="6" s="1"/>
  <c r="E250" i="6"/>
  <c r="J250" i="6" s="1"/>
  <c r="E266" i="6"/>
  <c r="J266" i="6" s="1"/>
  <c r="E282" i="6"/>
  <c r="J282" i="6" s="1"/>
  <c r="E298" i="6"/>
  <c r="J298" i="6" s="1"/>
  <c r="E314" i="6"/>
  <c r="J314" i="6" s="1"/>
  <c r="E330" i="6"/>
  <c r="J330" i="6" s="1"/>
  <c r="E346" i="6"/>
  <c r="J346" i="6" s="1"/>
  <c r="E167" i="6"/>
  <c r="E181" i="6"/>
  <c r="E197" i="6"/>
  <c r="E205" i="6"/>
  <c r="E221" i="6"/>
  <c r="E237" i="6"/>
  <c r="E253" i="6"/>
  <c r="E269" i="6"/>
  <c r="E285" i="6"/>
  <c r="E301" i="6"/>
  <c r="E317" i="6"/>
  <c r="E333" i="6"/>
  <c r="E441" i="6"/>
  <c r="E362" i="6"/>
  <c r="J362" i="6" s="1"/>
  <c r="E370" i="6"/>
  <c r="E378" i="6"/>
  <c r="J378" i="6" s="1"/>
  <c r="E386" i="6"/>
  <c r="E394" i="6"/>
  <c r="J394" i="6" s="1"/>
  <c r="E398" i="6"/>
  <c r="E406" i="6"/>
  <c r="E414" i="6"/>
  <c r="E426" i="6"/>
  <c r="E479" i="6"/>
  <c r="E495" i="6"/>
  <c r="E511" i="6"/>
  <c r="E563" i="6"/>
  <c r="E436" i="6"/>
  <c r="E452" i="6"/>
  <c r="J452" i="6" s="1"/>
  <c r="E468" i="6"/>
  <c r="E484" i="6"/>
  <c r="E500" i="6"/>
  <c r="E543" i="6"/>
  <c r="E575" i="6"/>
  <c r="J575" i="6" s="1"/>
  <c r="E544" i="6"/>
  <c r="E560" i="6"/>
  <c r="J560" i="6" s="1"/>
  <c r="E587" i="6"/>
  <c r="E520" i="6"/>
  <c r="E532" i="6"/>
  <c r="E536" i="6"/>
  <c r="E577" i="6"/>
  <c r="E615" i="6"/>
  <c r="E624" i="6"/>
  <c r="E572" i="6"/>
  <c r="E586" i="6"/>
  <c r="E602" i="6"/>
  <c r="E617" i="6"/>
  <c r="J617" i="6" s="1"/>
  <c r="E652" i="6"/>
  <c r="E668" i="6"/>
  <c r="E687" i="6"/>
  <c r="E641" i="6"/>
  <c r="E657" i="6"/>
  <c r="E673" i="6"/>
  <c r="E724" i="6"/>
  <c r="E684" i="6"/>
  <c r="E702" i="6"/>
  <c r="E695" i="6"/>
  <c r="E703" i="6"/>
  <c r="E711" i="6"/>
  <c r="E732" i="6"/>
  <c r="E718" i="6"/>
  <c r="J718" i="6" s="1"/>
  <c r="E713" i="6"/>
  <c r="E737" i="6"/>
  <c r="E727" i="6"/>
  <c r="J727" i="6" s="1"/>
  <c r="E751" i="6"/>
  <c r="E738" i="6"/>
  <c r="J738" i="6" s="1"/>
  <c r="E747" i="6"/>
  <c r="E752" i="6"/>
  <c r="J752" i="6" s="1"/>
  <c r="E749" i="6"/>
  <c r="E758" i="6"/>
  <c r="E754" i="6"/>
  <c r="E768" i="6"/>
  <c r="J768" i="6" s="1"/>
  <c r="E761" i="6"/>
  <c r="E770" i="6"/>
  <c r="E774" i="6"/>
  <c r="J774" i="6" s="1"/>
  <c r="E778" i="6"/>
  <c r="J778" i="6" s="1"/>
  <c r="E779" i="6"/>
  <c r="E786" i="6"/>
  <c r="J786" i="6" s="1"/>
  <c r="E797" i="6"/>
  <c r="E788" i="6"/>
  <c r="E796" i="6"/>
  <c r="E801" i="6"/>
  <c r="G168" i="6"/>
  <c r="E97" i="6"/>
  <c r="E93" i="6"/>
  <c r="K5" i="6"/>
  <c r="E166" i="6"/>
  <c r="J166" i="6" s="1"/>
  <c r="E158" i="6"/>
  <c r="J158" i="6" s="1"/>
  <c r="E150" i="6"/>
  <c r="J150" i="6" s="1"/>
  <c r="E142" i="6"/>
  <c r="J142" i="6" s="1"/>
  <c r="E134" i="6"/>
  <c r="J134" i="6" s="1"/>
  <c r="K4" i="6"/>
  <c r="E161" i="6"/>
  <c r="J161" i="6" s="1"/>
  <c r="E153" i="6"/>
  <c r="J153" i="6" s="1"/>
  <c r="E145" i="6"/>
  <c r="J145" i="6" s="1"/>
  <c r="E137" i="6"/>
  <c r="J137" i="6" s="1"/>
  <c r="G131" i="6"/>
  <c r="G127" i="6"/>
  <c r="G123" i="6"/>
  <c r="G119" i="6"/>
  <c r="G115" i="6"/>
  <c r="G111" i="6"/>
  <c r="G107" i="6"/>
  <c r="G103" i="6"/>
  <c r="G99" i="6"/>
  <c r="G138" i="6"/>
  <c r="G146" i="6"/>
  <c r="G154" i="6"/>
  <c r="G162" i="6"/>
  <c r="G170" i="6"/>
  <c r="G186" i="6"/>
  <c r="G202" i="6"/>
  <c r="G133" i="6"/>
  <c r="G141" i="6"/>
  <c r="G149" i="6"/>
  <c r="G157" i="6"/>
  <c r="G165" i="6"/>
  <c r="G176" i="6"/>
  <c r="G192" i="6"/>
  <c r="G198" i="6"/>
  <c r="G365" i="6"/>
  <c r="G381" i="6"/>
  <c r="G397" i="6"/>
  <c r="G412" i="6"/>
  <c r="J412" i="6" s="1"/>
  <c r="G420" i="6"/>
  <c r="G454" i="6"/>
  <c r="G222" i="6"/>
  <c r="J222" i="6" s="1"/>
  <c r="G230" i="6"/>
  <c r="G238" i="6"/>
  <c r="G246" i="6"/>
  <c r="J246" i="6" s="1"/>
  <c r="G254" i="6"/>
  <c r="G262" i="6"/>
  <c r="G270" i="6"/>
  <c r="J270" i="6" s="1"/>
  <c r="G278" i="6"/>
  <c r="G286" i="6"/>
  <c r="J286" i="6" s="1"/>
  <c r="G294" i="6"/>
  <c r="G302" i="6"/>
  <c r="G310" i="6"/>
  <c r="J310" i="6" s="1"/>
  <c r="G318" i="6"/>
  <c r="G326" i="6"/>
  <c r="G334" i="6"/>
  <c r="J334" i="6" s="1"/>
  <c r="G342" i="6"/>
  <c r="G350" i="6"/>
  <c r="G360" i="6"/>
  <c r="J360" i="6" s="1"/>
  <c r="G376" i="6"/>
  <c r="G392" i="6"/>
  <c r="G408" i="6"/>
  <c r="J408" i="6" s="1"/>
  <c r="G359" i="6"/>
  <c r="G375" i="6"/>
  <c r="G391" i="6"/>
  <c r="G407" i="6"/>
  <c r="G417" i="6"/>
  <c r="G425" i="6"/>
  <c r="G171" i="6"/>
  <c r="G179" i="6"/>
  <c r="G187" i="6"/>
  <c r="G195" i="6"/>
  <c r="G203" i="6"/>
  <c r="G211" i="6"/>
  <c r="G219" i="6"/>
  <c r="G227" i="6"/>
  <c r="G235" i="6"/>
  <c r="G243" i="6"/>
  <c r="G251" i="6"/>
  <c r="G259" i="6"/>
  <c r="G267" i="6"/>
  <c r="G275" i="6"/>
  <c r="G283" i="6"/>
  <c r="G291" i="6"/>
  <c r="G299" i="6"/>
  <c r="G307" i="6"/>
  <c r="G315" i="6"/>
  <c r="G323" i="6"/>
  <c r="G331" i="6"/>
  <c r="G339" i="6"/>
  <c r="G347" i="6"/>
  <c r="G355" i="6"/>
  <c r="G370" i="6"/>
  <c r="G386" i="6"/>
  <c r="G402" i="6"/>
  <c r="G432" i="6"/>
  <c r="J432" i="6" s="1"/>
  <c r="G464" i="6"/>
  <c r="G450" i="6"/>
  <c r="G436" i="6"/>
  <c r="G468" i="6"/>
  <c r="G482" i="6"/>
  <c r="G490" i="6"/>
  <c r="G498" i="6"/>
  <c r="G506" i="6"/>
  <c r="G544" i="6"/>
  <c r="G546" i="6"/>
  <c r="G427" i="6"/>
  <c r="G431" i="6"/>
  <c r="G439" i="6"/>
  <c r="G447" i="6"/>
  <c r="G455" i="6"/>
  <c r="J455" i="6" s="1"/>
  <c r="G463" i="6"/>
  <c r="G471" i="6"/>
  <c r="G479" i="6"/>
  <c r="G487" i="6"/>
  <c r="G495" i="6"/>
  <c r="G503" i="6"/>
  <c r="G511" i="6"/>
  <c r="G556" i="6"/>
  <c r="G516" i="6"/>
  <c r="G520" i="6"/>
  <c r="G524" i="6"/>
  <c r="G528" i="6"/>
  <c r="G532" i="6"/>
  <c r="G536" i="6"/>
  <c r="G567" i="6"/>
  <c r="G571" i="6"/>
  <c r="G576" i="6"/>
  <c r="G592" i="6"/>
  <c r="G545" i="6"/>
  <c r="G553" i="6"/>
  <c r="G561" i="6"/>
  <c r="G621" i="6"/>
  <c r="G579" i="6"/>
  <c r="G587" i="6"/>
  <c r="G595" i="6"/>
  <c r="G603" i="6"/>
  <c r="G611" i="6"/>
  <c r="J611" i="6" s="1"/>
  <c r="G602" i="6"/>
  <c r="G610" i="6"/>
  <c r="G618" i="6"/>
  <c r="G615" i="6"/>
  <c r="G641" i="6"/>
  <c r="G649" i="6"/>
  <c r="G657" i="6"/>
  <c r="G665" i="6"/>
  <c r="G673" i="6"/>
  <c r="G686" i="6"/>
  <c r="G644" i="6"/>
  <c r="G652" i="6"/>
  <c r="G660" i="6"/>
  <c r="G668" i="6"/>
  <c r="G676" i="6"/>
  <c r="G627" i="6"/>
  <c r="J627" i="6" s="1"/>
  <c r="G631" i="6"/>
  <c r="J631" i="6" s="1"/>
  <c r="G635" i="6"/>
  <c r="G695" i="6"/>
  <c r="G707" i="6"/>
  <c r="J707" i="6" s="1"/>
  <c r="G681" i="6"/>
  <c r="G689" i="6"/>
  <c r="G701" i="6"/>
  <c r="G696" i="6"/>
  <c r="J696" i="6" s="1"/>
  <c r="G704" i="6"/>
  <c r="G712" i="6"/>
  <c r="G724" i="6"/>
  <c r="G720" i="6"/>
  <c r="G711" i="6"/>
  <c r="G715" i="6"/>
  <c r="G723" i="6"/>
  <c r="G749" i="6"/>
  <c r="G739" i="6"/>
  <c r="G728" i="6"/>
  <c r="G732" i="6"/>
  <c r="G750" i="6"/>
  <c r="G745" i="6"/>
  <c r="G759" i="6"/>
  <c r="G767" i="6"/>
  <c r="G764" i="6"/>
  <c r="G754" i="6"/>
  <c r="G771" i="6"/>
  <c r="G781" i="6"/>
  <c r="G776" i="6"/>
  <c r="J776" i="6" s="1"/>
  <c r="G782" i="6"/>
  <c r="G792" i="6"/>
  <c r="G802" i="6"/>
  <c r="E89" i="6"/>
  <c r="E81" i="6"/>
  <c r="E73" i="6"/>
  <c r="E65" i="6"/>
  <c r="E57" i="6"/>
  <c r="E49" i="6"/>
  <c r="E41" i="6"/>
  <c r="E33" i="6"/>
  <c r="E25" i="6"/>
  <c r="E17" i="6"/>
  <c r="E9" i="6"/>
  <c r="W5" i="6"/>
  <c r="AE4" i="6"/>
  <c r="O4" i="6"/>
  <c r="G88" i="6"/>
  <c r="G80" i="6"/>
  <c r="G72" i="6"/>
  <c r="G64" i="6"/>
  <c r="G56" i="6"/>
  <c r="G48" i="6"/>
  <c r="G40" i="6"/>
  <c r="G32" i="6"/>
  <c r="G24" i="6"/>
  <c r="G16" i="6"/>
  <c r="AL5" i="6"/>
  <c r="V5" i="6"/>
  <c r="G91" i="6"/>
  <c r="E83" i="6"/>
  <c r="E75" i="6"/>
  <c r="E67" i="6"/>
  <c r="E59" i="6"/>
  <c r="E51" i="6"/>
  <c r="E43" i="6"/>
  <c r="E35" i="6"/>
  <c r="E27" i="6"/>
  <c r="E19" i="6"/>
  <c r="E11" i="6"/>
  <c r="Y4" i="6"/>
  <c r="G94" i="6"/>
  <c r="G82" i="6"/>
  <c r="G74" i="6"/>
  <c r="G66" i="6"/>
  <c r="G58" i="6"/>
  <c r="G50" i="6"/>
  <c r="G42" i="6"/>
  <c r="G34" i="6"/>
  <c r="G26" i="6"/>
  <c r="G18" i="6"/>
  <c r="G10" i="6"/>
  <c r="AB5" i="6"/>
  <c r="L5" i="6"/>
  <c r="J238" i="6"/>
  <c r="J262" i="6"/>
  <c r="J294" i="6"/>
  <c r="J318" i="6"/>
  <c r="J342" i="6"/>
  <c r="J392" i="6"/>
  <c r="J420" i="6"/>
  <c r="J561" i="6"/>
  <c r="J464" i="6"/>
  <c r="J635" i="6"/>
  <c r="J745" i="6"/>
  <c r="J792" i="6"/>
  <c r="AL4" i="6"/>
  <c r="AH4" i="6"/>
  <c r="AD4" i="6"/>
  <c r="Z4" i="6"/>
  <c r="V4" i="6"/>
  <c r="R4" i="6"/>
  <c r="N4" i="6"/>
  <c r="J4" i="6"/>
  <c r="E157" i="6"/>
  <c r="J157" i="6" s="1"/>
  <c r="E141" i="6"/>
  <c r="J141" i="6" s="1"/>
  <c r="E133" i="6"/>
  <c r="J133" i="6" s="1"/>
  <c r="E121" i="6"/>
  <c r="J121" i="6" s="1"/>
  <c r="E113" i="6"/>
  <c r="J113" i="6" s="1"/>
  <c r="E176" i="6"/>
  <c r="J176" i="6" s="1"/>
  <c r="E182" i="6"/>
  <c r="J182" i="6" s="1"/>
  <c r="E208" i="6"/>
  <c r="E224" i="6"/>
  <c r="E240" i="6"/>
  <c r="E256" i="6"/>
  <c r="E272" i="6"/>
  <c r="E288" i="6"/>
  <c r="E304" i="6"/>
  <c r="E320" i="6"/>
  <c r="E336" i="6"/>
  <c r="E352" i="6"/>
  <c r="E171" i="6"/>
  <c r="J171" i="6" s="1"/>
  <c r="E187" i="6"/>
  <c r="J187" i="6" s="1"/>
  <c r="E203" i="6"/>
  <c r="J203" i="6" s="1"/>
  <c r="E219" i="6"/>
  <c r="J219" i="6" s="1"/>
  <c r="E235" i="6"/>
  <c r="J235" i="6" s="1"/>
  <c r="E251" i="6"/>
  <c r="J251" i="6" s="1"/>
  <c r="E267" i="6"/>
  <c r="J267" i="6" s="1"/>
  <c r="E283" i="6"/>
  <c r="J283" i="6" s="1"/>
  <c r="E299" i="6"/>
  <c r="J299" i="6" s="1"/>
  <c r="E315" i="6"/>
  <c r="J315" i="6" s="1"/>
  <c r="E331" i="6"/>
  <c r="J331" i="6" s="1"/>
  <c r="E156" i="6"/>
  <c r="E132" i="6"/>
  <c r="E128" i="6"/>
  <c r="E120" i="6"/>
  <c r="E112" i="6"/>
  <c r="E104" i="6"/>
  <c r="E178" i="6"/>
  <c r="J178" i="6" s="1"/>
  <c r="E190" i="6"/>
  <c r="J190" i="6" s="1"/>
  <c r="E210" i="6"/>
  <c r="E226" i="6"/>
  <c r="J226" i="6" s="1"/>
  <c r="E242" i="6"/>
  <c r="J242" i="6" s="1"/>
  <c r="E258" i="6"/>
  <c r="J258" i="6" s="1"/>
  <c r="E274" i="6"/>
  <c r="J274" i="6" s="1"/>
  <c r="E290" i="6"/>
  <c r="J290" i="6" s="1"/>
  <c r="E306" i="6"/>
  <c r="J306" i="6" s="1"/>
  <c r="E322" i="6"/>
  <c r="J322" i="6" s="1"/>
  <c r="E338" i="6"/>
  <c r="J338" i="6" s="1"/>
  <c r="E354" i="6"/>
  <c r="J354" i="6" s="1"/>
  <c r="E173" i="6"/>
  <c r="E189" i="6"/>
  <c r="E213" i="6"/>
  <c r="E229" i="6"/>
  <c r="E245" i="6"/>
  <c r="E261" i="6"/>
  <c r="E277" i="6"/>
  <c r="E293" i="6"/>
  <c r="E309" i="6"/>
  <c r="E325" i="6"/>
  <c r="E341" i="6"/>
  <c r="E349" i="6"/>
  <c r="E439" i="6"/>
  <c r="J439" i="6" s="1"/>
  <c r="E473" i="6"/>
  <c r="E431" i="6"/>
  <c r="J431" i="6" s="1"/>
  <c r="E459" i="6"/>
  <c r="J459" i="6" s="1"/>
  <c r="E358" i="6"/>
  <c r="E366" i="6"/>
  <c r="E374" i="6"/>
  <c r="E382" i="6"/>
  <c r="E390" i="6"/>
  <c r="E402" i="6"/>
  <c r="J402" i="6" s="1"/>
  <c r="E410" i="6"/>
  <c r="J410" i="6" s="1"/>
  <c r="E418" i="6"/>
  <c r="E422" i="6"/>
  <c r="E453" i="6"/>
  <c r="E487" i="6"/>
  <c r="J487" i="6" s="1"/>
  <c r="E503" i="6"/>
  <c r="J503" i="6" s="1"/>
  <c r="E545" i="6"/>
  <c r="J545" i="6" s="1"/>
  <c r="E444" i="6"/>
  <c r="E460" i="6"/>
  <c r="E476" i="6"/>
  <c r="E492" i="6"/>
  <c r="E508" i="6"/>
  <c r="E541" i="6"/>
  <c r="J541" i="6" s="1"/>
  <c r="E601" i="6"/>
  <c r="E552" i="6"/>
  <c r="E516" i="6"/>
  <c r="J516" i="6" s="1"/>
  <c r="E524" i="6"/>
  <c r="E528" i="6"/>
  <c r="J528" i="6" s="1"/>
  <c r="E607" i="6"/>
  <c r="J607" i="6" s="1"/>
  <c r="E568" i="6"/>
  <c r="E578" i="6"/>
  <c r="E594" i="6"/>
  <c r="E610" i="6"/>
  <c r="J610" i="6" s="1"/>
  <c r="E626" i="6"/>
  <c r="E621" i="6"/>
  <c r="J621" i="6" s="1"/>
  <c r="E629" i="6"/>
  <c r="J629" i="6" s="1"/>
  <c r="E633" i="6"/>
  <c r="J633" i="6" s="1"/>
  <c r="E644" i="6"/>
  <c r="J644" i="6" s="1"/>
  <c r="E660" i="6"/>
  <c r="J660" i="6" s="1"/>
  <c r="E676" i="6"/>
  <c r="J676" i="6" s="1"/>
  <c r="E649" i="6"/>
  <c r="J649" i="6" s="1"/>
  <c r="E665" i="6"/>
  <c r="E681" i="6"/>
  <c r="J681" i="6" s="1"/>
  <c r="E692" i="6"/>
  <c r="J692" i="6" s="1"/>
  <c r="E131" i="6"/>
  <c r="J131" i="6" s="1"/>
  <c r="E127" i="6"/>
  <c r="J127" i="6" s="1"/>
  <c r="E123" i="6"/>
  <c r="E119" i="6"/>
  <c r="J119" i="6" s="1"/>
  <c r="E115" i="6"/>
  <c r="J115" i="6" s="1"/>
  <c r="E111" i="6"/>
  <c r="J111" i="6" s="1"/>
  <c r="E107" i="6"/>
  <c r="E103" i="6"/>
  <c r="J103" i="6" s="1"/>
  <c r="E99" i="6"/>
  <c r="J99" i="6" s="1"/>
  <c r="E186" i="6"/>
  <c r="E192" i="6"/>
  <c r="E198" i="6"/>
  <c r="J198" i="6" s="1"/>
  <c r="E204" i="6"/>
  <c r="J204" i="6" s="1"/>
  <c r="E212" i="6"/>
  <c r="E220" i="6"/>
  <c r="E228" i="6"/>
  <c r="E236" i="6"/>
  <c r="E244" i="6"/>
  <c r="E252" i="6"/>
  <c r="E260" i="6"/>
  <c r="E268" i="6"/>
  <c r="E276" i="6"/>
  <c r="E284" i="6"/>
  <c r="E292" i="6"/>
  <c r="E300" i="6"/>
  <c r="E308" i="6"/>
  <c r="E316" i="6"/>
  <c r="E324" i="6"/>
  <c r="E332" i="6"/>
  <c r="E340" i="6"/>
  <c r="E348" i="6"/>
  <c r="E356" i="6"/>
  <c r="E168" i="6"/>
  <c r="J168" i="6" s="1"/>
  <c r="E175" i="6"/>
  <c r="J175" i="6" s="1"/>
  <c r="E183" i="6"/>
  <c r="J183" i="6" s="1"/>
  <c r="E191" i="6"/>
  <c r="J191" i="6" s="1"/>
  <c r="E199" i="6"/>
  <c r="J199" i="6" s="1"/>
  <c r="E207" i="6"/>
  <c r="J207" i="6" s="1"/>
  <c r="E215" i="6"/>
  <c r="J215" i="6" s="1"/>
  <c r="E223" i="6"/>
  <c r="J223" i="6" s="1"/>
  <c r="E231" i="6"/>
  <c r="J231" i="6" s="1"/>
  <c r="E239" i="6"/>
  <c r="J239" i="6" s="1"/>
  <c r="E247" i="6"/>
  <c r="J247" i="6" s="1"/>
  <c r="E255" i="6"/>
  <c r="J255" i="6" s="1"/>
  <c r="E263" i="6"/>
  <c r="J263" i="6" s="1"/>
  <c r="E271" i="6"/>
  <c r="J271" i="6" s="1"/>
  <c r="E279" i="6"/>
  <c r="J279" i="6" s="1"/>
  <c r="E287" i="6"/>
  <c r="J287" i="6" s="1"/>
  <c r="E295" i="6"/>
  <c r="J295" i="6" s="1"/>
  <c r="E303" i="6"/>
  <c r="J303" i="6" s="1"/>
  <c r="E311" i="6"/>
  <c r="J311" i="6" s="1"/>
  <c r="E319" i="6"/>
  <c r="J319" i="6" s="1"/>
  <c r="E327" i="6"/>
  <c r="J327" i="6" s="1"/>
  <c r="E335" i="6"/>
  <c r="J335" i="6" s="1"/>
  <c r="E343" i="6"/>
  <c r="J343" i="6" s="1"/>
  <c r="E351" i="6"/>
  <c r="J351" i="6" s="1"/>
  <c r="E471" i="6"/>
  <c r="J471" i="6" s="1"/>
  <c r="E449" i="6"/>
  <c r="E428" i="6"/>
  <c r="E435" i="6"/>
  <c r="J435" i="6" s="1"/>
  <c r="E467" i="6"/>
  <c r="J467" i="6" s="1"/>
  <c r="E359" i="6"/>
  <c r="J359" i="6" s="1"/>
  <c r="E363" i="6"/>
  <c r="E367" i="6"/>
  <c r="J367" i="6" s="1"/>
  <c r="E371" i="6"/>
  <c r="E375" i="6"/>
  <c r="J375" i="6" s="1"/>
  <c r="E379" i="6"/>
  <c r="E383" i="6"/>
  <c r="J383" i="6" s="1"/>
  <c r="E387" i="6"/>
  <c r="E391" i="6"/>
  <c r="J391" i="6" s="1"/>
  <c r="E395" i="6"/>
  <c r="E399" i="6"/>
  <c r="J399" i="6" s="1"/>
  <c r="E403" i="6"/>
  <c r="E407" i="6"/>
  <c r="E411" i="6"/>
  <c r="E415" i="6"/>
  <c r="E419" i="6"/>
  <c r="E423" i="6"/>
  <c r="E427" i="6"/>
  <c r="J427" i="6" s="1"/>
  <c r="E461" i="6"/>
  <c r="E481" i="6"/>
  <c r="E489" i="6"/>
  <c r="E497" i="6"/>
  <c r="E505" i="6"/>
  <c r="E513" i="6"/>
  <c r="E553" i="6"/>
  <c r="J553" i="6" s="1"/>
  <c r="E539" i="6"/>
  <c r="E438" i="6"/>
  <c r="E446" i="6"/>
  <c r="E454" i="6"/>
  <c r="J454" i="6" s="1"/>
  <c r="E462" i="6"/>
  <c r="E470" i="6"/>
  <c r="J470" i="6" s="1"/>
  <c r="E478" i="6"/>
  <c r="J478" i="6" s="1"/>
  <c r="E486" i="6"/>
  <c r="J486" i="6" s="1"/>
  <c r="E494" i="6"/>
  <c r="J494" i="6" s="1"/>
  <c r="E502" i="6"/>
  <c r="J502" i="6" s="1"/>
  <c r="E510" i="6"/>
  <c r="J510" i="6" s="1"/>
  <c r="E549" i="6"/>
  <c r="J549" i="6" s="1"/>
  <c r="E551" i="6"/>
  <c r="E583" i="6"/>
  <c r="J583" i="6" s="1"/>
  <c r="E581" i="6"/>
  <c r="E538" i="6"/>
  <c r="E546" i="6"/>
  <c r="E554" i="6"/>
  <c r="E562" i="6"/>
  <c r="J562" i="6" s="1"/>
  <c r="E595" i="6"/>
  <c r="J595" i="6" s="1"/>
  <c r="E517" i="6"/>
  <c r="E521" i="6"/>
  <c r="E525" i="6"/>
  <c r="E529" i="6"/>
  <c r="E533" i="6"/>
  <c r="E537" i="6"/>
  <c r="E585" i="6"/>
  <c r="E609" i="6"/>
  <c r="E622" i="6"/>
  <c r="J622" i="6" s="1"/>
  <c r="E565" i="6"/>
  <c r="J565" i="6" s="1"/>
  <c r="E569" i="6"/>
  <c r="J569" i="6" s="1"/>
  <c r="E573" i="6"/>
  <c r="J573" i="6" s="1"/>
  <c r="E580" i="6"/>
  <c r="E588" i="6"/>
  <c r="E596" i="6"/>
  <c r="E604" i="6"/>
  <c r="E612" i="6"/>
  <c r="E623" i="6"/>
  <c r="E630" i="6"/>
  <c r="E634" i="6"/>
  <c r="E638" i="6"/>
  <c r="E646" i="6"/>
  <c r="E654" i="6"/>
  <c r="E662" i="6"/>
  <c r="E670" i="6"/>
  <c r="E643" i="6"/>
  <c r="E651" i="6"/>
  <c r="E659" i="6"/>
  <c r="E667" i="6"/>
  <c r="E675" i="6"/>
  <c r="E679" i="6"/>
  <c r="E689" i="6"/>
  <c r="J689" i="6" s="1"/>
  <c r="E706" i="6"/>
  <c r="E704" i="6"/>
  <c r="J704" i="6" s="1"/>
  <c r="E700" i="6"/>
  <c r="J700" i="6" s="1"/>
  <c r="E678" i="6"/>
  <c r="J678" i="6" s="1"/>
  <c r="E686" i="6"/>
  <c r="J686" i="6" s="1"/>
  <c r="E697" i="6"/>
  <c r="E705" i="6"/>
  <c r="E717" i="6"/>
  <c r="E728" i="6"/>
  <c r="J728" i="6" s="1"/>
  <c r="E716" i="6"/>
  <c r="J716" i="6" s="1"/>
  <c r="E729" i="6"/>
  <c r="E721" i="6"/>
  <c r="E730" i="6"/>
  <c r="J730" i="6" s="1"/>
  <c r="E735" i="6"/>
  <c r="J735" i="6" s="1"/>
  <c r="E753" i="6"/>
  <c r="E740" i="6"/>
  <c r="J740" i="6" s="1"/>
  <c r="E739" i="6"/>
  <c r="J739" i="6" s="1"/>
  <c r="E764" i="6"/>
  <c r="E762" i="6"/>
  <c r="E755" i="6"/>
  <c r="E766" i="6"/>
  <c r="E763" i="6"/>
  <c r="J763" i="6" s="1"/>
  <c r="E783" i="6"/>
  <c r="E771" i="6"/>
  <c r="J771" i="6" s="1"/>
  <c r="E775" i="6"/>
  <c r="E780" i="6"/>
  <c r="E781" i="6"/>
  <c r="J781" i="6" s="1"/>
  <c r="E784" i="6"/>
  <c r="J784" i="6" s="1"/>
  <c r="E790" i="6"/>
  <c r="E798" i="6"/>
  <c r="E802" i="6"/>
  <c r="J802" i="6" s="1"/>
  <c r="G167" i="6"/>
  <c r="E159" i="6"/>
  <c r="E151" i="6"/>
  <c r="E143" i="6"/>
  <c r="E135" i="6"/>
  <c r="E96" i="6"/>
  <c r="E92" i="6"/>
  <c r="E172" i="6"/>
  <c r="G130" i="6"/>
  <c r="G126" i="6"/>
  <c r="J126" i="6" s="1"/>
  <c r="G122" i="6"/>
  <c r="G118" i="6"/>
  <c r="J118" i="6" s="1"/>
  <c r="G114" i="6"/>
  <c r="J114" i="6" s="1"/>
  <c r="G110" i="6"/>
  <c r="G106" i="6"/>
  <c r="J106" i="6" s="1"/>
  <c r="G102" i="6"/>
  <c r="J102" i="6" s="1"/>
  <c r="G98" i="6"/>
  <c r="G140" i="6"/>
  <c r="G148" i="6"/>
  <c r="G156" i="6"/>
  <c r="G164" i="6"/>
  <c r="G180" i="6"/>
  <c r="G196" i="6"/>
  <c r="J196" i="6" s="1"/>
  <c r="G210" i="6"/>
  <c r="G135" i="6"/>
  <c r="G143" i="6"/>
  <c r="G151" i="6"/>
  <c r="G159" i="6"/>
  <c r="G206" i="6"/>
  <c r="G369" i="6"/>
  <c r="G385" i="6"/>
  <c r="G401" i="6"/>
  <c r="G414" i="6"/>
  <c r="G422" i="6"/>
  <c r="G216" i="6"/>
  <c r="G224" i="6"/>
  <c r="G232" i="6"/>
  <c r="G240" i="6"/>
  <c r="G248" i="6"/>
  <c r="G256" i="6"/>
  <c r="G264" i="6"/>
  <c r="G272" i="6"/>
  <c r="G280" i="6"/>
  <c r="G288" i="6"/>
  <c r="G296" i="6"/>
  <c r="G304" i="6"/>
  <c r="G312" i="6"/>
  <c r="G320" i="6"/>
  <c r="G328" i="6"/>
  <c r="G336" i="6"/>
  <c r="G344" i="6"/>
  <c r="G352" i="6"/>
  <c r="G364" i="6"/>
  <c r="G380" i="6"/>
  <c r="J380" i="6" s="1"/>
  <c r="G396" i="6"/>
  <c r="J396" i="6" s="1"/>
  <c r="G446" i="6"/>
  <c r="G363" i="6"/>
  <c r="G379" i="6"/>
  <c r="G395" i="6"/>
  <c r="G411" i="6"/>
  <c r="G419" i="6"/>
  <c r="G438" i="6"/>
  <c r="G173" i="6"/>
  <c r="G181" i="6"/>
  <c r="G189" i="6"/>
  <c r="G197" i="6"/>
  <c r="G205" i="6"/>
  <c r="G213" i="6"/>
  <c r="G221" i="6"/>
  <c r="G229" i="6"/>
  <c r="G237" i="6"/>
  <c r="G245" i="6"/>
  <c r="G253" i="6"/>
  <c r="G261" i="6"/>
  <c r="G269" i="6"/>
  <c r="G277" i="6"/>
  <c r="G285" i="6"/>
  <c r="G293" i="6"/>
  <c r="G301" i="6"/>
  <c r="G309" i="6"/>
  <c r="G317" i="6"/>
  <c r="G325" i="6"/>
  <c r="G333" i="6"/>
  <c r="G341" i="6"/>
  <c r="G349" i="6"/>
  <c r="G358" i="6"/>
  <c r="G374" i="6"/>
  <c r="G390" i="6"/>
  <c r="G406" i="6"/>
  <c r="G440" i="6"/>
  <c r="G472" i="6"/>
  <c r="J472" i="6" s="1"/>
  <c r="G458" i="6"/>
  <c r="G444" i="6"/>
  <c r="G476" i="6"/>
  <c r="G484" i="6"/>
  <c r="G492" i="6"/>
  <c r="G500" i="6"/>
  <c r="G508" i="6"/>
  <c r="G552" i="6"/>
  <c r="G554" i="6"/>
  <c r="G428" i="6"/>
  <c r="G433" i="6"/>
  <c r="G441" i="6"/>
  <c r="G449" i="6"/>
  <c r="G457" i="6"/>
  <c r="J457" i="6" s="1"/>
  <c r="G465" i="6"/>
  <c r="G473" i="6"/>
  <c r="G481" i="6"/>
  <c r="G489" i="6"/>
  <c r="G497" i="6"/>
  <c r="G505" i="6"/>
  <c r="G513" i="6"/>
  <c r="G564" i="6"/>
  <c r="J564" i="6" s="1"/>
  <c r="G542" i="6"/>
  <c r="G586" i="6"/>
  <c r="G517" i="6"/>
  <c r="G521" i="6"/>
  <c r="G525" i="6"/>
  <c r="G529" i="6"/>
  <c r="G533" i="6"/>
  <c r="G537" i="6"/>
  <c r="G568" i="6"/>
  <c r="G572" i="6"/>
  <c r="G539" i="6"/>
  <c r="G547" i="6"/>
  <c r="G555" i="6"/>
  <c r="G563" i="6"/>
  <c r="G590" i="6"/>
  <c r="J590" i="6" s="1"/>
  <c r="G580" i="6"/>
  <c r="G596" i="6"/>
  <c r="G581" i="6"/>
  <c r="G589" i="6"/>
  <c r="J589" i="6" s="1"/>
  <c r="G597" i="6"/>
  <c r="G605" i="6"/>
  <c r="G613" i="6"/>
  <c r="G604" i="6"/>
  <c r="G612" i="6"/>
  <c r="G620" i="6"/>
  <c r="G616" i="6"/>
  <c r="G643" i="6"/>
  <c r="G651" i="6"/>
  <c r="G659" i="6"/>
  <c r="G667" i="6"/>
  <c r="G675" i="6"/>
  <c r="G682" i="6"/>
  <c r="G638" i="6"/>
  <c r="G646" i="6"/>
  <c r="G654" i="6"/>
  <c r="G662" i="6"/>
  <c r="G670" i="6"/>
  <c r="G680" i="6"/>
  <c r="G628" i="6"/>
  <c r="G632" i="6"/>
  <c r="G636" i="6"/>
  <c r="G703" i="6"/>
  <c r="G683" i="6"/>
  <c r="G691" i="6"/>
  <c r="G709" i="6"/>
  <c r="G698" i="6"/>
  <c r="J698" i="6" s="1"/>
  <c r="G706" i="6"/>
  <c r="G714" i="6"/>
  <c r="G734" i="6"/>
  <c r="J734" i="6" s="1"/>
  <c r="G722" i="6"/>
  <c r="G717" i="6"/>
  <c r="G725" i="6"/>
  <c r="G733" i="6"/>
  <c r="J733" i="6" s="1"/>
  <c r="G741" i="6"/>
  <c r="G729" i="6"/>
  <c r="G747" i="6"/>
  <c r="G751" i="6"/>
  <c r="G761" i="6"/>
  <c r="G758" i="6"/>
  <c r="G766" i="6"/>
  <c r="G755" i="6"/>
  <c r="G787" i="6"/>
  <c r="G772" i="6"/>
  <c r="J772" i="6" s="1"/>
  <c r="G773" i="6"/>
  <c r="G777" i="6"/>
  <c r="G783" i="6"/>
  <c r="G791" i="6"/>
  <c r="G801" i="6"/>
  <c r="G800" i="6"/>
  <c r="G793" i="6"/>
  <c r="G799" i="6"/>
  <c r="G794" i="6"/>
  <c r="G803" i="6"/>
  <c r="J803" i="6" s="1"/>
  <c r="G97" i="6"/>
  <c r="G85" i="6"/>
  <c r="G77" i="6"/>
  <c r="G69" i="6"/>
  <c r="G61" i="6"/>
  <c r="G53" i="6"/>
  <c r="G45" i="6"/>
  <c r="G37" i="6"/>
  <c r="G29" i="6"/>
  <c r="G21" i="6"/>
  <c r="G13" i="6"/>
  <c r="AI5" i="6"/>
  <c r="S5" i="6"/>
  <c r="AA4" i="6"/>
  <c r="E188" i="6"/>
  <c r="E88" i="6"/>
  <c r="J88" i="6" s="1"/>
  <c r="E80" i="6"/>
  <c r="J80" i="6" s="1"/>
  <c r="E72" i="6"/>
  <c r="J72" i="6" s="1"/>
  <c r="E64" i="6"/>
  <c r="J64" i="6" s="1"/>
  <c r="E56" i="6"/>
  <c r="J56" i="6" s="1"/>
  <c r="E48" i="6"/>
  <c r="J48" i="6" s="1"/>
  <c r="E40" i="6"/>
  <c r="J40" i="6" s="1"/>
  <c r="E32" i="6"/>
  <c r="J32" i="6" s="1"/>
  <c r="E24" i="6"/>
  <c r="J24" i="6" s="1"/>
  <c r="E16" i="6"/>
  <c r="J16" i="6" s="1"/>
  <c r="AH5" i="6"/>
  <c r="R5" i="6"/>
  <c r="G87" i="6"/>
  <c r="G79" i="6"/>
  <c r="G71" i="6"/>
  <c r="G63" i="6"/>
  <c r="G55" i="6"/>
  <c r="G47" i="6"/>
  <c r="G39" i="6"/>
  <c r="G31" i="6"/>
  <c r="G23" i="6"/>
  <c r="G15" i="6"/>
  <c r="AK4" i="6"/>
  <c r="U4" i="6"/>
  <c r="G90" i="6"/>
  <c r="E82" i="6"/>
  <c r="J82" i="6" s="1"/>
  <c r="E74" i="6"/>
  <c r="J74" i="6" s="1"/>
  <c r="E66" i="6"/>
  <c r="J66" i="6" s="1"/>
  <c r="E58" i="6"/>
  <c r="J58" i="6" s="1"/>
  <c r="E50" i="6"/>
  <c r="J50" i="6" s="1"/>
  <c r="E42" i="6"/>
  <c r="J42" i="6" s="1"/>
  <c r="E34" i="6"/>
  <c r="J34" i="6" s="1"/>
  <c r="E26" i="6"/>
  <c r="J26" i="6" s="1"/>
  <c r="E18" i="6"/>
  <c r="J18" i="6" s="1"/>
  <c r="E10" i="6"/>
  <c r="J10" i="6" s="1"/>
  <c r="X5" i="6"/>
  <c r="AJ4" i="6"/>
  <c r="T4" i="6"/>
  <c r="J130" i="6"/>
  <c r="J122" i="6"/>
  <c r="J110" i="6"/>
  <c r="J206" i="6"/>
  <c r="J230" i="6"/>
  <c r="J254" i="6"/>
  <c r="J278" i="6"/>
  <c r="J302" i="6"/>
  <c r="J326" i="6"/>
  <c r="J350" i="6"/>
  <c r="J463" i="6"/>
  <c r="J364" i="6"/>
  <c r="J376" i="6"/>
  <c r="J547" i="6"/>
  <c r="J440" i="6"/>
  <c r="J556" i="6"/>
  <c r="J603" i="6"/>
  <c r="J620" i="6"/>
  <c r="J680" i="6"/>
  <c r="J720" i="6"/>
  <c r="J723" i="6"/>
  <c r="J741" i="6"/>
  <c r="J782" i="6"/>
  <c r="J799" i="6"/>
  <c r="E95" i="6"/>
  <c r="E162" i="6"/>
  <c r="J162" i="6" s="1"/>
  <c r="E146" i="6"/>
  <c r="J146" i="6" s="1"/>
  <c r="E138" i="6"/>
  <c r="J138" i="6" s="1"/>
  <c r="E149" i="6"/>
  <c r="J149" i="6" s="1"/>
  <c r="G788" i="6"/>
  <c r="G796" i="6"/>
  <c r="G804" i="6"/>
  <c r="G93" i="6"/>
  <c r="E85" i="6"/>
  <c r="E77" i="6"/>
  <c r="J77" i="6" s="1"/>
  <c r="E69" i="6"/>
  <c r="J69" i="6" s="1"/>
  <c r="E61" i="6"/>
  <c r="E53" i="6"/>
  <c r="E45" i="6"/>
  <c r="J45" i="6" s="1"/>
  <c r="E37" i="6"/>
  <c r="J37" i="6" s="1"/>
  <c r="E29" i="6"/>
  <c r="J29" i="6" s="1"/>
  <c r="E21" i="6"/>
  <c r="E13" i="6"/>
  <c r="J13" i="6" s="1"/>
  <c r="AE5" i="6"/>
  <c r="O5" i="6"/>
  <c r="W4" i="6"/>
  <c r="G96" i="6"/>
  <c r="G84" i="6"/>
  <c r="G76" i="6"/>
  <c r="G68" i="6"/>
  <c r="G60" i="6"/>
  <c r="G52" i="6"/>
  <c r="G44" i="6"/>
  <c r="G36" i="6"/>
  <c r="G28" i="6"/>
  <c r="G20" i="6"/>
  <c r="G12" i="6"/>
  <c r="AD5" i="6"/>
  <c r="N5" i="6"/>
  <c r="E87" i="6"/>
  <c r="J87" i="6" s="1"/>
  <c r="E79" i="6"/>
  <c r="J79" i="6" s="1"/>
  <c r="E71" i="6"/>
  <c r="E63" i="6"/>
  <c r="J63" i="6" s="1"/>
  <c r="E55" i="6"/>
  <c r="J55" i="6" s="1"/>
  <c r="E47" i="6"/>
  <c r="J47" i="6" s="1"/>
  <c r="E39" i="6"/>
  <c r="E31" i="6"/>
  <c r="J31" i="6" s="1"/>
  <c r="E23" i="6"/>
  <c r="J23" i="6" s="1"/>
  <c r="E15" i="6"/>
  <c r="J15" i="6" s="1"/>
  <c r="AG4" i="6"/>
  <c r="Q4" i="6"/>
  <c r="G86" i="6"/>
  <c r="G78" i="6"/>
  <c r="G70" i="6"/>
  <c r="G62" i="6"/>
  <c r="G54" i="6"/>
  <c r="G46" i="6"/>
  <c r="G38" i="6"/>
  <c r="G30" i="6"/>
  <c r="G22" i="6"/>
  <c r="G14" i="6"/>
  <c r="AJ5" i="6"/>
  <c r="T5" i="6"/>
  <c r="AF4" i="6"/>
  <c r="P4" i="6"/>
  <c r="E129" i="6"/>
  <c r="J129" i="6" s="1"/>
  <c r="E117" i="6"/>
  <c r="J117" i="6" s="1"/>
  <c r="E109" i="6"/>
  <c r="J109" i="6" s="1"/>
  <c r="E101" i="6"/>
  <c r="J101" i="6" s="1"/>
  <c r="E347" i="6"/>
  <c r="J347" i="6" s="1"/>
  <c r="E433" i="6"/>
  <c r="J433" i="6" s="1"/>
  <c r="E465" i="6"/>
  <c r="J465" i="6" s="1"/>
  <c r="E430" i="6"/>
  <c r="E451" i="6"/>
  <c r="J451" i="6" s="1"/>
  <c r="E357" i="6"/>
  <c r="J357" i="6" s="1"/>
  <c r="E361" i="6"/>
  <c r="E365" i="6"/>
  <c r="J365" i="6" s="1"/>
  <c r="E369" i="6"/>
  <c r="J369" i="6" s="1"/>
  <c r="E373" i="6"/>
  <c r="J373" i="6" s="1"/>
  <c r="E377" i="6"/>
  <c r="E381" i="6"/>
  <c r="J381" i="6" s="1"/>
  <c r="E385" i="6"/>
  <c r="J385" i="6" s="1"/>
  <c r="E389" i="6"/>
  <c r="J389" i="6" s="1"/>
  <c r="E393" i="6"/>
  <c r="E397" i="6"/>
  <c r="J397" i="6" s="1"/>
  <c r="E401" i="6"/>
  <c r="E405" i="6"/>
  <c r="J405" i="6" s="1"/>
  <c r="E409" i="6"/>
  <c r="E413" i="6"/>
  <c r="J413" i="6" s="1"/>
  <c r="E417" i="6"/>
  <c r="J417" i="6" s="1"/>
  <c r="E421" i="6"/>
  <c r="J421" i="6" s="1"/>
  <c r="E425" i="6"/>
  <c r="J425" i="6" s="1"/>
  <c r="E445" i="6"/>
  <c r="E477" i="6"/>
  <c r="E485" i="6"/>
  <c r="E493" i="6"/>
  <c r="E501" i="6"/>
  <c r="E509" i="6"/>
  <c r="E555" i="6"/>
  <c r="J555" i="6" s="1"/>
  <c r="E434" i="6"/>
  <c r="J434" i="6" s="1"/>
  <c r="E442" i="6"/>
  <c r="E450" i="6"/>
  <c r="J450" i="6" s="1"/>
  <c r="E458" i="6"/>
  <c r="E466" i="6"/>
  <c r="J466" i="6" s="1"/>
  <c r="E474" i="6"/>
  <c r="E482" i="6"/>
  <c r="J482" i="6" s="1"/>
  <c r="E490" i="6"/>
  <c r="J490" i="6" s="1"/>
  <c r="E498" i="6"/>
  <c r="J498" i="6" s="1"/>
  <c r="E506" i="6"/>
  <c r="J506" i="6" s="1"/>
  <c r="E514" i="6"/>
  <c r="J514" i="6" s="1"/>
  <c r="E599" i="6"/>
  <c r="J599" i="6" s="1"/>
  <c r="E597" i="6"/>
  <c r="J597" i="6" s="1"/>
  <c r="E542" i="6"/>
  <c r="J542" i="6" s="1"/>
  <c r="E550" i="6"/>
  <c r="J550" i="6" s="1"/>
  <c r="E558" i="6"/>
  <c r="E579" i="6"/>
  <c r="J579" i="6" s="1"/>
  <c r="E515" i="6"/>
  <c r="E519" i="6"/>
  <c r="E523" i="6"/>
  <c r="E527" i="6"/>
  <c r="E531" i="6"/>
  <c r="E535" i="6"/>
  <c r="E605" i="6"/>
  <c r="J605" i="6" s="1"/>
  <c r="E613" i="6"/>
  <c r="J613" i="6" s="1"/>
  <c r="E616" i="6"/>
  <c r="J616" i="6" s="1"/>
  <c r="E567" i="6"/>
  <c r="J567" i="6" s="1"/>
  <c r="E571" i="6"/>
  <c r="J571" i="6" s="1"/>
  <c r="E576" i="6"/>
  <c r="J576" i="6" s="1"/>
  <c r="E584" i="6"/>
  <c r="J584" i="6" s="1"/>
  <c r="E592" i="6"/>
  <c r="J592" i="6" s="1"/>
  <c r="E600" i="6"/>
  <c r="E608" i="6"/>
  <c r="E618" i="6"/>
  <c r="J618" i="6" s="1"/>
  <c r="E619" i="6"/>
  <c r="E628" i="6"/>
  <c r="E632" i="6"/>
  <c r="J632" i="6" s="1"/>
  <c r="E636" i="6"/>
  <c r="J636" i="6" s="1"/>
  <c r="E642" i="6"/>
  <c r="E650" i="6"/>
  <c r="E658" i="6"/>
  <c r="E666" i="6"/>
  <c r="E674" i="6"/>
  <c r="E685" i="6"/>
  <c r="J685" i="6" s="1"/>
  <c r="E683" i="6"/>
  <c r="J683" i="6" s="1"/>
  <c r="E694" i="6"/>
  <c r="E639" i="6"/>
  <c r="E647" i="6"/>
  <c r="E655" i="6"/>
  <c r="E663" i="6"/>
  <c r="E671" i="6"/>
  <c r="E691" i="6"/>
  <c r="J691" i="6" s="1"/>
  <c r="E708" i="6"/>
  <c r="J708" i="6" s="1"/>
  <c r="E682" i="6"/>
  <c r="J682" i="6" s="1"/>
  <c r="E690" i="6"/>
  <c r="J690" i="6" s="1"/>
  <c r="E714" i="6"/>
  <c r="J714" i="6" s="1"/>
  <c r="E701" i="6"/>
  <c r="J701" i="6" s="1"/>
  <c r="E709" i="6"/>
  <c r="J709" i="6" s="1"/>
  <c r="E722" i="6"/>
  <c r="J722" i="6" s="1"/>
  <c r="E715" i="6"/>
  <c r="J715" i="6" s="1"/>
  <c r="E712" i="6"/>
  <c r="J712" i="6" s="1"/>
  <c r="E725" i="6"/>
  <c r="J725" i="6" s="1"/>
  <c r="E731" i="6"/>
  <c r="E748" i="6"/>
  <c r="E736" i="6"/>
  <c r="J736" i="6" s="1"/>
  <c r="E750" i="6"/>
  <c r="J750" i="6" s="1"/>
  <c r="E746" i="6"/>
  <c r="J746" i="6" s="1"/>
  <c r="E760" i="6"/>
  <c r="J760" i="6" s="1"/>
  <c r="E759" i="6"/>
  <c r="J759" i="6" s="1"/>
  <c r="E767" i="6"/>
  <c r="J767" i="6" s="1"/>
  <c r="E769" i="6"/>
  <c r="J769" i="6" s="1"/>
  <c r="E773" i="6"/>
  <c r="J773" i="6" s="1"/>
  <c r="E777" i="6"/>
  <c r="J777" i="6" s="1"/>
  <c r="E791" i="6"/>
  <c r="E793" i="6"/>
  <c r="J793" i="6" s="1"/>
  <c r="E787" i="6"/>
  <c r="J787" i="6" s="1"/>
  <c r="E794" i="6"/>
  <c r="J794" i="6" s="1"/>
  <c r="E800" i="6"/>
  <c r="J800" i="6" s="1"/>
  <c r="E804" i="6"/>
  <c r="E180" i="6"/>
  <c r="J180" i="6" s="1"/>
  <c r="E163" i="6"/>
  <c r="E155" i="6"/>
  <c r="E147" i="6"/>
  <c r="E139" i="6"/>
  <c r="E98" i="6"/>
  <c r="J98" i="6" s="1"/>
  <c r="E94" i="6"/>
  <c r="J94" i="6" s="1"/>
  <c r="E90" i="6"/>
  <c r="J90" i="6" s="1"/>
  <c r="G174" i="6"/>
  <c r="J174" i="6" s="1"/>
  <c r="G132" i="6"/>
  <c r="G128" i="6"/>
  <c r="G124" i="6"/>
  <c r="G120" i="6"/>
  <c r="G116" i="6"/>
  <c r="G112" i="6"/>
  <c r="G108" i="6"/>
  <c r="G104" i="6"/>
  <c r="G100" i="6"/>
  <c r="G136" i="6"/>
  <c r="J136" i="6" s="1"/>
  <c r="G144" i="6"/>
  <c r="J144" i="6" s="1"/>
  <c r="G152" i="6"/>
  <c r="J152" i="6" s="1"/>
  <c r="G160" i="6"/>
  <c r="J160" i="6" s="1"/>
  <c r="G172" i="6"/>
  <c r="G188" i="6"/>
  <c r="G208" i="6"/>
  <c r="G139" i="6"/>
  <c r="G147" i="6"/>
  <c r="G155" i="6"/>
  <c r="G163" i="6"/>
  <c r="G212" i="6"/>
  <c r="G361" i="6"/>
  <c r="G377" i="6"/>
  <c r="G393" i="6"/>
  <c r="G409" i="6"/>
  <c r="G418" i="6"/>
  <c r="G426" i="6"/>
  <c r="G220" i="6"/>
  <c r="G228" i="6"/>
  <c r="G236" i="6"/>
  <c r="G244" i="6"/>
  <c r="G252" i="6"/>
  <c r="G260" i="6"/>
  <c r="G268" i="6"/>
  <c r="G276" i="6"/>
  <c r="G284" i="6"/>
  <c r="G292" i="6"/>
  <c r="G300" i="6"/>
  <c r="G308" i="6"/>
  <c r="G316" i="6"/>
  <c r="G324" i="6"/>
  <c r="G332" i="6"/>
  <c r="G340" i="6"/>
  <c r="G348" i="6"/>
  <c r="G356" i="6"/>
  <c r="G372" i="6"/>
  <c r="J372" i="6" s="1"/>
  <c r="G388" i="6"/>
  <c r="J388" i="6" s="1"/>
  <c r="G404" i="6"/>
  <c r="J404" i="6" s="1"/>
  <c r="G371" i="6"/>
  <c r="G387" i="6"/>
  <c r="G403" i="6"/>
  <c r="G415" i="6"/>
  <c r="G423" i="6"/>
  <c r="G169" i="6"/>
  <c r="J169" i="6" s="1"/>
  <c r="G177" i="6"/>
  <c r="J177" i="6" s="1"/>
  <c r="G185" i="6"/>
  <c r="J185" i="6" s="1"/>
  <c r="G193" i="6"/>
  <c r="J193" i="6" s="1"/>
  <c r="G201" i="6"/>
  <c r="J201" i="6" s="1"/>
  <c r="G209" i="6"/>
  <c r="J209" i="6" s="1"/>
  <c r="G217" i="6"/>
  <c r="J217" i="6" s="1"/>
  <c r="G225" i="6"/>
  <c r="J225" i="6" s="1"/>
  <c r="G233" i="6"/>
  <c r="J233" i="6" s="1"/>
  <c r="G241" i="6"/>
  <c r="J241" i="6" s="1"/>
  <c r="G249" i="6"/>
  <c r="J249" i="6" s="1"/>
  <c r="G257" i="6"/>
  <c r="J257" i="6" s="1"/>
  <c r="G265" i="6"/>
  <c r="J265" i="6" s="1"/>
  <c r="G273" i="6"/>
  <c r="J273" i="6" s="1"/>
  <c r="G281" i="6"/>
  <c r="J281" i="6" s="1"/>
  <c r="G289" i="6"/>
  <c r="J289" i="6" s="1"/>
  <c r="G297" i="6"/>
  <c r="J297" i="6" s="1"/>
  <c r="G305" i="6"/>
  <c r="J305" i="6" s="1"/>
  <c r="G313" i="6"/>
  <c r="J313" i="6" s="1"/>
  <c r="G321" i="6"/>
  <c r="J321" i="6" s="1"/>
  <c r="G329" i="6"/>
  <c r="J329" i="6" s="1"/>
  <c r="G337" i="6"/>
  <c r="J337" i="6" s="1"/>
  <c r="G345" i="6"/>
  <c r="J345" i="6" s="1"/>
  <c r="G353" i="6"/>
  <c r="J353" i="6" s="1"/>
  <c r="G366" i="6"/>
  <c r="G382" i="6"/>
  <c r="G398" i="6"/>
  <c r="G462" i="6"/>
  <c r="G456" i="6"/>
  <c r="J456" i="6" s="1"/>
  <c r="G442" i="6"/>
  <c r="G474" i="6"/>
  <c r="G460" i="6"/>
  <c r="G480" i="6"/>
  <c r="J480" i="6" s="1"/>
  <c r="G488" i="6"/>
  <c r="J488" i="6" s="1"/>
  <c r="G496" i="6"/>
  <c r="J496" i="6" s="1"/>
  <c r="G504" i="6"/>
  <c r="J504" i="6" s="1"/>
  <c r="G512" i="6"/>
  <c r="J512" i="6" s="1"/>
  <c r="G538" i="6"/>
  <c r="G578" i="6"/>
  <c r="G430" i="6"/>
  <c r="G437" i="6"/>
  <c r="J437" i="6" s="1"/>
  <c r="G445" i="6"/>
  <c r="G453" i="6"/>
  <c r="G461" i="6"/>
  <c r="G469" i="6"/>
  <c r="J469" i="6" s="1"/>
  <c r="G477" i="6"/>
  <c r="G485" i="6"/>
  <c r="G493" i="6"/>
  <c r="G501" i="6"/>
  <c r="G509" i="6"/>
  <c r="G548" i="6"/>
  <c r="J548" i="6" s="1"/>
  <c r="G558" i="6"/>
  <c r="G594" i="6"/>
  <c r="G515" i="6"/>
  <c r="G519" i="6"/>
  <c r="G523" i="6"/>
  <c r="G527" i="6"/>
  <c r="G531" i="6"/>
  <c r="G535" i="6"/>
  <c r="G566" i="6"/>
  <c r="J566" i="6" s="1"/>
  <c r="G570" i="6"/>
  <c r="J570" i="6" s="1"/>
  <c r="G574" i="6"/>
  <c r="J574" i="6" s="1"/>
  <c r="G543" i="6"/>
  <c r="G551" i="6"/>
  <c r="G559" i="6"/>
  <c r="J559" i="6" s="1"/>
  <c r="G582" i="6"/>
  <c r="J582" i="6" s="1"/>
  <c r="G598" i="6"/>
  <c r="J598" i="6" s="1"/>
  <c r="G588" i="6"/>
  <c r="G577" i="6"/>
  <c r="G585" i="6"/>
  <c r="G593" i="6"/>
  <c r="J593" i="6" s="1"/>
  <c r="G601" i="6"/>
  <c r="G609" i="6"/>
  <c r="G623" i="6"/>
  <c r="G600" i="6"/>
  <c r="G608" i="6"/>
  <c r="G619" i="6"/>
  <c r="G624" i="6"/>
  <c r="G639" i="6"/>
  <c r="G647" i="6"/>
  <c r="G655" i="6"/>
  <c r="G663" i="6"/>
  <c r="G671" i="6"/>
  <c r="G684" i="6"/>
  <c r="G705" i="6"/>
  <c r="G642" i="6"/>
  <c r="G650" i="6"/>
  <c r="G658" i="6"/>
  <c r="G666" i="6"/>
  <c r="G674" i="6"/>
  <c r="G626" i="6"/>
  <c r="G630" i="6"/>
  <c r="G634" i="6"/>
  <c r="G688" i="6"/>
  <c r="J688" i="6" s="1"/>
  <c r="G699" i="6"/>
  <c r="J699" i="6" s="1"/>
  <c r="G679" i="6"/>
  <c r="G687" i="6"/>
  <c r="G697" i="6"/>
  <c r="G694" i="6"/>
  <c r="G702" i="6"/>
  <c r="G710" i="6"/>
  <c r="J710" i="6" s="1"/>
  <c r="G726" i="6"/>
  <c r="J726" i="6" s="1"/>
  <c r="G744" i="6"/>
  <c r="J744" i="6" s="1"/>
  <c r="G713" i="6"/>
  <c r="G721" i="6"/>
  <c r="G737" i="6"/>
  <c r="G748" i="6"/>
  <c r="G731" i="6"/>
  <c r="G742" i="6"/>
  <c r="J742" i="6" s="1"/>
  <c r="G743" i="6"/>
  <c r="J743" i="6" s="1"/>
  <c r="G757" i="6"/>
  <c r="J757" i="6" s="1"/>
  <c r="G765" i="6"/>
  <c r="J765" i="6" s="1"/>
  <c r="G762" i="6"/>
  <c r="G753" i="6"/>
  <c r="G770" i="6"/>
  <c r="G779" i="6"/>
  <c r="G775" i="6"/>
  <c r="G780" i="6"/>
  <c r="G785" i="6"/>
  <c r="J785" i="6" s="1"/>
  <c r="G795" i="6"/>
  <c r="J795" i="6" s="1"/>
  <c r="G789" i="6"/>
  <c r="J789" i="6" s="1"/>
  <c r="G797" i="6"/>
  <c r="G790" i="6"/>
  <c r="G798" i="6"/>
  <c r="G89" i="6"/>
  <c r="G81" i="6"/>
  <c r="G73" i="6"/>
  <c r="G65" i="6"/>
  <c r="G57" i="6"/>
  <c r="G49" i="6"/>
  <c r="G41" i="6"/>
  <c r="G33" i="6"/>
  <c r="G25" i="6"/>
  <c r="G17" i="6"/>
  <c r="G9" i="6"/>
  <c r="AA5" i="6"/>
  <c r="AI4" i="6"/>
  <c r="S4" i="6"/>
  <c r="G92" i="6"/>
  <c r="E84" i="6"/>
  <c r="J84" i="6" s="1"/>
  <c r="E76" i="6"/>
  <c r="J76" i="6" s="1"/>
  <c r="E68" i="6"/>
  <c r="J68" i="6" s="1"/>
  <c r="E60" i="6"/>
  <c r="J60" i="6" s="1"/>
  <c r="E52" i="6"/>
  <c r="J52" i="6" s="1"/>
  <c r="E44" i="6"/>
  <c r="J44" i="6" s="1"/>
  <c r="E36" i="6"/>
  <c r="J36" i="6" s="1"/>
  <c r="E28" i="6"/>
  <c r="J28" i="6" s="1"/>
  <c r="E20" i="6"/>
  <c r="J20" i="6" s="1"/>
  <c r="E12" i="6"/>
  <c r="J12" i="6" s="1"/>
  <c r="Z5" i="6"/>
  <c r="G95" i="6"/>
  <c r="G83" i="6"/>
  <c r="G75" i="6"/>
  <c r="G67" i="6"/>
  <c r="G59" i="6"/>
  <c r="G51" i="6"/>
  <c r="G43" i="6"/>
  <c r="G35" i="6"/>
  <c r="G27" i="6"/>
  <c r="G19" i="6"/>
  <c r="G11" i="6"/>
  <c r="AC4" i="6"/>
  <c r="M4" i="6"/>
  <c r="E86" i="6"/>
  <c r="J86" i="6" s="1"/>
  <c r="E78" i="6"/>
  <c r="J78" i="6" s="1"/>
  <c r="E70" i="6"/>
  <c r="J70" i="6" s="1"/>
  <c r="E62" i="6"/>
  <c r="J62" i="6" s="1"/>
  <c r="E54" i="6"/>
  <c r="J54" i="6" s="1"/>
  <c r="E46" i="6"/>
  <c r="J46" i="6" s="1"/>
  <c r="E38" i="6"/>
  <c r="J38" i="6" s="1"/>
  <c r="E30" i="6"/>
  <c r="J30" i="6" s="1"/>
  <c r="E22" i="6"/>
  <c r="J22" i="6" s="1"/>
  <c r="E14" i="6"/>
  <c r="J14" i="6" s="1"/>
  <c r="AF5" i="6"/>
  <c r="P5" i="6"/>
  <c r="AB4" i="6"/>
  <c r="L4" i="6"/>
  <c r="J163" i="6" l="1"/>
  <c r="J655" i="6"/>
  <c r="J527" i="6"/>
  <c r="J393" i="6"/>
  <c r="J377" i="6"/>
  <c r="J361" i="6"/>
  <c r="J172" i="6"/>
  <c r="J143" i="6"/>
  <c r="J783" i="6"/>
  <c r="J762" i="6"/>
  <c r="J753" i="6"/>
  <c r="J705" i="6"/>
  <c r="J651" i="6"/>
  <c r="J596" i="6"/>
  <c r="J585" i="6"/>
  <c r="J525" i="6"/>
  <c r="J581" i="6"/>
  <c r="J419" i="6"/>
  <c r="J403" i="6"/>
  <c r="J387" i="6"/>
  <c r="J332" i="6"/>
  <c r="J300" i="6"/>
  <c r="J268" i="6"/>
  <c r="J236" i="6"/>
  <c r="J552" i="6"/>
  <c r="J422" i="6"/>
  <c r="J358" i="6"/>
  <c r="J173" i="6"/>
  <c r="J754" i="6"/>
  <c r="J711" i="6"/>
  <c r="J641" i="6"/>
  <c r="J532" i="6"/>
  <c r="J544" i="6"/>
  <c r="J355" i="6"/>
  <c r="J291" i="6"/>
  <c r="J227" i="6"/>
  <c r="J91" i="6"/>
  <c r="W17" i="14"/>
  <c r="W13" i="14"/>
  <c r="W8" i="14"/>
  <c r="W7" i="14"/>
  <c r="W22" i="14"/>
  <c r="W20" i="14"/>
  <c r="W16" i="14"/>
  <c r="W15" i="14"/>
  <c r="W5" i="14"/>
  <c r="Y3" i="14"/>
  <c r="W19" i="14"/>
  <c r="W18" i="14"/>
  <c r="Y13" i="14"/>
  <c r="W12" i="14"/>
  <c r="X7" i="14"/>
  <c r="Y6" i="14"/>
  <c r="W3" i="14"/>
  <c r="Y22" i="14"/>
  <c r="Y11" i="14"/>
  <c r="X15" i="14"/>
  <c r="Y14" i="14"/>
  <c r="W11" i="14"/>
  <c r="X10" i="14"/>
  <c r="W9" i="14"/>
  <c r="Y5" i="14"/>
  <c r="W4" i="14"/>
  <c r="X9" i="14"/>
  <c r="X4" i="14"/>
  <c r="X6" i="14"/>
  <c r="X8" i="14"/>
  <c r="X21" i="14"/>
  <c r="Y19" i="14"/>
  <c r="Y8" i="14"/>
  <c r="Y10" i="14"/>
  <c r="Y20" i="14"/>
  <c r="W6" i="14"/>
  <c r="Y18" i="14"/>
  <c r="Y12" i="14"/>
  <c r="X22" i="14"/>
  <c r="X5" i="14"/>
  <c r="X3" i="14"/>
  <c r="Y17" i="14"/>
  <c r="Y4" i="14"/>
  <c r="Y15" i="14"/>
  <c r="W10" i="14"/>
  <c r="Y21" i="14"/>
  <c r="X13" i="14"/>
  <c r="X14" i="14"/>
  <c r="X11" i="14"/>
  <c r="X17" i="14"/>
  <c r="X18" i="14"/>
  <c r="X19" i="14"/>
  <c r="X12" i="14"/>
  <c r="X16" i="14"/>
  <c r="X20" i="14"/>
  <c r="Y16" i="14"/>
  <c r="Y7" i="14"/>
  <c r="Y23" i="14"/>
  <c r="W21" i="14"/>
  <c r="W14" i="14"/>
  <c r="Y9" i="14"/>
  <c r="K14" i="11"/>
  <c r="P14" i="11" s="1"/>
  <c r="K27" i="11"/>
  <c r="P27" i="11" s="1"/>
  <c r="K39" i="11"/>
  <c r="P39" i="11" s="1"/>
  <c r="K15" i="11"/>
  <c r="P15" i="11" s="1"/>
  <c r="K47" i="11"/>
  <c r="P47" i="11" s="1"/>
  <c r="K24" i="11"/>
  <c r="P24" i="11" s="1"/>
  <c r="K38" i="11"/>
  <c r="P38" i="11" s="1"/>
  <c r="K49" i="11"/>
  <c r="K41" i="11"/>
  <c r="P41" i="11" s="1"/>
  <c r="K16" i="11"/>
  <c r="P16" i="11" s="1"/>
  <c r="K43" i="11"/>
  <c r="P43" i="11" s="1"/>
  <c r="K17" i="11"/>
  <c r="P17" i="11" s="1"/>
  <c r="K26" i="11"/>
  <c r="P26" i="11" s="1"/>
  <c r="K40" i="11"/>
  <c r="P40" i="11" s="1"/>
  <c r="K21" i="11"/>
  <c r="P21" i="11" s="1"/>
  <c r="K18" i="11"/>
  <c r="P18" i="11" s="1"/>
  <c r="K32" i="11"/>
  <c r="P32" i="11" s="1"/>
  <c r="K31" i="11"/>
  <c r="P31" i="11" s="1"/>
  <c r="K28" i="11"/>
  <c r="P28" i="11" s="1"/>
  <c r="K42" i="11"/>
  <c r="P42" i="11" s="1"/>
  <c r="K25" i="11"/>
  <c r="P25" i="11" s="1"/>
  <c r="K23" i="11"/>
  <c r="P23" i="11" s="1"/>
  <c r="K34" i="11"/>
  <c r="P34" i="11" s="1"/>
  <c r="K48" i="11"/>
  <c r="P48" i="11" s="1"/>
  <c r="K35" i="11"/>
  <c r="P35" i="11" s="1"/>
  <c r="K22" i="11"/>
  <c r="P22" i="11" s="1"/>
  <c r="K33" i="11"/>
  <c r="P33" i="11" s="1"/>
  <c r="K44" i="11"/>
  <c r="P44" i="11" s="1"/>
  <c r="J658" i="6"/>
  <c r="J729" i="6"/>
  <c r="J679" i="6"/>
  <c r="J654" i="6"/>
  <c r="J630" i="6"/>
  <c r="J446" i="6"/>
  <c r="J513" i="6"/>
  <c r="J481" i="6"/>
  <c r="J371" i="6"/>
  <c r="J492" i="6"/>
  <c r="J390" i="6"/>
  <c r="J309" i="6"/>
  <c r="J245" i="6"/>
  <c r="J128" i="6"/>
  <c r="J320" i="6"/>
  <c r="J256" i="6"/>
  <c r="J11" i="6"/>
  <c r="J43" i="6"/>
  <c r="J75" i="6"/>
  <c r="J25" i="6"/>
  <c r="J57" i="6"/>
  <c r="J89" i="6"/>
  <c r="J797" i="6"/>
  <c r="J747" i="6"/>
  <c r="J737" i="6"/>
  <c r="J684" i="6"/>
  <c r="J624" i="6"/>
  <c r="J484" i="6"/>
  <c r="J563" i="6"/>
  <c r="J426" i="6"/>
  <c r="J301" i="6"/>
  <c r="J237" i="6"/>
  <c r="J181" i="6"/>
  <c r="J124" i="6"/>
  <c r="J447" i="6"/>
  <c r="J296" i="6"/>
  <c r="J232" i="6"/>
  <c r="J493" i="6"/>
  <c r="J139" i="6"/>
  <c r="J748" i="6"/>
  <c r="J647" i="6"/>
  <c r="J650" i="6"/>
  <c r="J628" i="6"/>
  <c r="J600" i="6"/>
  <c r="J523" i="6"/>
  <c r="J558" i="6"/>
  <c r="J458" i="6"/>
  <c r="J485" i="6"/>
  <c r="J92" i="6"/>
  <c r="J151" i="6"/>
  <c r="J798" i="6"/>
  <c r="J780" i="6"/>
  <c r="J764" i="6"/>
  <c r="J697" i="6"/>
  <c r="J675" i="6"/>
  <c r="J643" i="6"/>
  <c r="J646" i="6"/>
  <c r="J623" i="6"/>
  <c r="J588" i="6"/>
  <c r="J537" i="6"/>
  <c r="J521" i="6"/>
  <c r="J554" i="6"/>
  <c r="J438" i="6"/>
  <c r="J505" i="6"/>
  <c r="J461" i="6"/>
  <c r="J415" i="6"/>
  <c r="J356" i="6"/>
  <c r="J324" i="6"/>
  <c r="J292" i="6"/>
  <c r="J260" i="6"/>
  <c r="J228" i="6"/>
  <c r="J594" i="6"/>
  <c r="J601" i="6"/>
  <c r="J476" i="6"/>
  <c r="J418" i="6"/>
  <c r="J382" i="6"/>
  <c r="J349" i="6"/>
  <c r="J293" i="6"/>
  <c r="J229" i="6"/>
  <c r="J104" i="6"/>
  <c r="J132" i="6"/>
  <c r="J304" i="6"/>
  <c r="J240" i="6"/>
  <c r="J19" i="6"/>
  <c r="J51" i="6"/>
  <c r="J83" i="6"/>
  <c r="J33" i="6"/>
  <c r="J65" i="6"/>
  <c r="J801" i="6"/>
  <c r="J770" i="6"/>
  <c r="J758" i="6"/>
  <c r="J713" i="6"/>
  <c r="J703" i="6"/>
  <c r="J724" i="6"/>
  <c r="J687" i="6"/>
  <c r="J602" i="6"/>
  <c r="J615" i="6"/>
  <c r="J520" i="6"/>
  <c r="J468" i="6"/>
  <c r="J511" i="6"/>
  <c r="J414" i="6"/>
  <c r="J386" i="6"/>
  <c r="J441" i="6"/>
  <c r="J285" i="6"/>
  <c r="J221" i="6"/>
  <c r="J167" i="6"/>
  <c r="J100" i="6"/>
  <c r="J140" i="6"/>
  <c r="J339" i="6"/>
  <c r="J275" i="6"/>
  <c r="J211" i="6"/>
  <c r="J344" i="6"/>
  <c r="J280" i="6"/>
  <c r="J216" i="6"/>
  <c r="J608" i="6"/>
  <c r="J147" i="6"/>
  <c r="J804" i="6"/>
  <c r="J731" i="6"/>
  <c r="J671" i="6"/>
  <c r="J639" i="6"/>
  <c r="J674" i="6"/>
  <c r="J642" i="6"/>
  <c r="J619" i="6"/>
  <c r="J535" i="6"/>
  <c r="J519" i="6"/>
  <c r="J509" i="6"/>
  <c r="J477" i="6"/>
  <c r="J401" i="6"/>
  <c r="J39" i="6"/>
  <c r="J71" i="6"/>
  <c r="J21" i="6"/>
  <c r="J53" i="6"/>
  <c r="J85" i="6"/>
  <c r="J96" i="6"/>
  <c r="J159" i="6"/>
  <c r="J790" i="6"/>
  <c r="J775" i="6"/>
  <c r="J766" i="6"/>
  <c r="J706" i="6"/>
  <c r="J667" i="6"/>
  <c r="J670" i="6"/>
  <c r="J638" i="6"/>
  <c r="J612" i="6"/>
  <c r="J580" i="6"/>
  <c r="J533" i="6"/>
  <c r="J517" i="6"/>
  <c r="J546" i="6"/>
  <c r="J551" i="6"/>
  <c r="J462" i="6"/>
  <c r="J539" i="6"/>
  <c r="J497" i="6"/>
  <c r="J411" i="6"/>
  <c r="J395" i="6"/>
  <c r="J379" i="6"/>
  <c r="J363" i="6"/>
  <c r="J428" i="6"/>
  <c r="J348" i="6"/>
  <c r="J316" i="6"/>
  <c r="J284" i="6"/>
  <c r="J252" i="6"/>
  <c r="J220" i="6"/>
  <c r="J192" i="6"/>
  <c r="J107" i="6"/>
  <c r="J123" i="6"/>
  <c r="J578" i="6"/>
  <c r="J524" i="6"/>
  <c r="J460" i="6"/>
  <c r="J374" i="6"/>
  <c r="J341" i="6"/>
  <c r="J277" i="6"/>
  <c r="J213" i="6"/>
  <c r="J210" i="6"/>
  <c r="J112" i="6"/>
  <c r="J156" i="6"/>
  <c r="J352" i="6"/>
  <c r="J288" i="6"/>
  <c r="J224" i="6"/>
  <c r="J27" i="6"/>
  <c r="J59" i="6"/>
  <c r="J9" i="6"/>
  <c r="J41" i="6"/>
  <c r="J73" i="6"/>
  <c r="J93" i="6"/>
  <c r="J796" i="6"/>
  <c r="J779" i="6"/>
  <c r="J761" i="6"/>
  <c r="J749" i="6"/>
  <c r="J751" i="6"/>
  <c r="J695" i="6"/>
  <c r="J673" i="6"/>
  <c r="J668" i="6"/>
  <c r="J586" i="6"/>
  <c r="J577" i="6"/>
  <c r="J587" i="6"/>
  <c r="J543" i="6"/>
  <c r="J495" i="6"/>
  <c r="J406" i="6"/>
  <c r="J333" i="6"/>
  <c r="J269" i="6"/>
  <c r="J205" i="6"/>
  <c r="J108" i="6"/>
  <c r="J148" i="6"/>
  <c r="J323" i="6"/>
  <c r="J259" i="6"/>
  <c r="J195" i="6"/>
  <c r="J328" i="6"/>
  <c r="J264" i="6"/>
  <c r="J165" i="6"/>
  <c r="J409" i="6"/>
  <c r="J155" i="6"/>
  <c r="J791" i="6"/>
  <c r="J663" i="6"/>
  <c r="J694" i="6"/>
  <c r="J666" i="6"/>
  <c r="J531" i="6"/>
  <c r="J515" i="6"/>
  <c r="J474" i="6"/>
  <c r="J442" i="6"/>
  <c r="J501" i="6"/>
  <c r="J445" i="6"/>
  <c r="J430" i="6"/>
  <c r="J61" i="6"/>
  <c r="J95" i="6"/>
  <c r="J188" i="6"/>
  <c r="J135" i="6"/>
  <c r="J755" i="6"/>
  <c r="J721" i="6"/>
  <c r="J717" i="6"/>
  <c r="J659" i="6"/>
  <c r="J662" i="6"/>
  <c r="J634" i="6"/>
  <c r="J604" i="6"/>
  <c r="J609" i="6"/>
  <c r="J529" i="6"/>
  <c r="J538" i="6"/>
  <c r="J489" i="6"/>
  <c r="J423" i="6"/>
  <c r="J407" i="6"/>
  <c r="J449" i="6"/>
  <c r="J340" i="6"/>
  <c r="J308" i="6"/>
  <c r="J276" i="6"/>
  <c r="J244" i="6"/>
  <c r="J212" i="6"/>
  <c r="J186" i="6"/>
  <c r="J665" i="6"/>
  <c r="J626" i="6"/>
  <c r="J568" i="6"/>
  <c r="J508" i="6"/>
  <c r="J444" i="6"/>
  <c r="J453" i="6"/>
  <c r="J366" i="6"/>
  <c r="J473" i="6"/>
  <c r="J325" i="6"/>
  <c r="J261" i="6"/>
  <c r="J189" i="6"/>
  <c r="J120" i="6"/>
  <c r="J336" i="6"/>
  <c r="J272" i="6"/>
  <c r="J208" i="6"/>
  <c r="J35" i="6"/>
  <c r="J67" i="6"/>
  <c r="J17" i="6"/>
  <c r="J49" i="6"/>
  <c r="J81" i="6"/>
  <c r="I804" i="6"/>
  <c r="I803" i="6"/>
  <c r="I797" i="6"/>
  <c r="I795" i="6"/>
  <c r="I793" i="6"/>
  <c r="I791" i="6"/>
  <c r="I789" i="6"/>
  <c r="I800" i="6"/>
  <c r="I784" i="6"/>
  <c r="I801" i="6"/>
  <c r="I796" i="6"/>
  <c r="I792" i="6"/>
  <c r="I788" i="6"/>
  <c r="I785" i="6"/>
  <c r="I787" i="6"/>
  <c r="I798" i="6"/>
  <c r="I794" i="6"/>
  <c r="I777" i="6"/>
  <c r="I776" i="6"/>
  <c r="I775" i="6"/>
  <c r="I774" i="6"/>
  <c r="I773" i="6"/>
  <c r="I772" i="6"/>
  <c r="I771" i="6"/>
  <c r="I770" i="6"/>
  <c r="I769" i="6"/>
  <c r="I802" i="6"/>
  <c r="I799" i="6"/>
  <c r="I790" i="6"/>
  <c r="I782" i="6"/>
  <c r="I780" i="6"/>
  <c r="I778" i="6"/>
  <c r="I783" i="6"/>
  <c r="I786" i="6"/>
  <c r="I781" i="6"/>
  <c r="I779" i="6"/>
  <c r="I767" i="6"/>
  <c r="I765" i="6"/>
  <c r="I763" i="6"/>
  <c r="I761" i="6"/>
  <c r="I759" i="6"/>
  <c r="I757" i="6"/>
  <c r="I768" i="6"/>
  <c r="I766" i="6"/>
  <c r="I764" i="6"/>
  <c r="I762" i="6"/>
  <c r="I760" i="6"/>
  <c r="I758" i="6"/>
  <c r="I756" i="6"/>
  <c r="I745" i="6"/>
  <c r="I752" i="6"/>
  <c r="I751" i="6"/>
  <c r="I750" i="6"/>
  <c r="I749" i="6"/>
  <c r="I748" i="6"/>
  <c r="I747" i="6"/>
  <c r="I753" i="6"/>
  <c r="I754" i="6"/>
  <c r="I746" i="6"/>
  <c r="I741" i="6"/>
  <c r="I739" i="6"/>
  <c r="I737" i="6"/>
  <c r="I735" i="6"/>
  <c r="I733" i="6"/>
  <c r="I755" i="6"/>
  <c r="I744" i="6"/>
  <c r="I729" i="6"/>
  <c r="I726" i="6"/>
  <c r="I724" i="6"/>
  <c r="I722" i="6"/>
  <c r="I720" i="6"/>
  <c r="I718" i="6"/>
  <c r="I716" i="6"/>
  <c r="I714" i="6"/>
  <c r="I738" i="6"/>
  <c r="I732" i="6"/>
  <c r="I728" i="6"/>
  <c r="I743" i="6"/>
  <c r="I742" i="6"/>
  <c r="I740" i="6"/>
  <c r="I736" i="6"/>
  <c r="I734" i="6"/>
  <c r="I731" i="6"/>
  <c r="I727" i="6"/>
  <c r="I730" i="6"/>
  <c r="I725" i="6"/>
  <c r="I717" i="6"/>
  <c r="I719" i="6"/>
  <c r="I712" i="6"/>
  <c r="I710" i="6"/>
  <c r="I708" i="6"/>
  <c r="I706" i="6"/>
  <c r="I704" i="6"/>
  <c r="I702" i="6"/>
  <c r="I700" i="6"/>
  <c r="I721" i="6"/>
  <c r="I713" i="6"/>
  <c r="I707" i="6"/>
  <c r="I699" i="6"/>
  <c r="I694" i="6"/>
  <c r="I723" i="6"/>
  <c r="I715" i="6"/>
  <c r="I711" i="6"/>
  <c r="I705" i="6"/>
  <c r="I696" i="6"/>
  <c r="I692" i="6"/>
  <c r="I690" i="6"/>
  <c r="I688" i="6"/>
  <c r="I686" i="6"/>
  <c r="I709" i="6"/>
  <c r="I701" i="6"/>
  <c r="I697" i="6"/>
  <c r="I693" i="6"/>
  <c r="I691" i="6"/>
  <c r="I683" i="6"/>
  <c r="I680" i="6"/>
  <c r="I676" i="6"/>
  <c r="I674" i="6"/>
  <c r="I672" i="6"/>
  <c r="I670" i="6"/>
  <c r="I668" i="6"/>
  <c r="I666" i="6"/>
  <c r="I664" i="6"/>
  <c r="I662" i="6"/>
  <c r="I660" i="6"/>
  <c r="I658" i="6"/>
  <c r="I656" i="6"/>
  <c r="I654" i="6"/>
  <c r="I652" i="6"/>
  <c r="I650" i="6"/>
  <c r="I648" i="6"/>
  <c r="I646" i="6"/>
  <c r="I644" i="6"/>
  <c r="I642" i="6"/>
  <c r="I640" i="6"/>
  <c r="I638" i="6"/>
  <c r="I703" i="6"/>
  <c r="I698" i="6"/>
  <c r="I685" i="6"/>
  <c r="I682" i="6"/>
  <c r="I687" i="6"/>
  <c r="I684" i="6"/>
  <c r="I679" i="6"/>
  <c r="I695" i="6"/>
  <c r="I689" i="6"/>
  <c r="I681" i="6"/>
  <c r="I678" i="6"/>
  <c r="I675" i="6"/>
  <c r="I673" i="6"/>
  <c r="I671" i="6"/>
  <c r="I624" i="6"/>
  <c r="I622" i="6"/>
  <c r="I620" i="6"/>
  <c r="I618" i="6"/>
  <c r="I677" i="6"/>
  <c r="I669" i="6"/>
  <c r="I665" i="6"/>
  <c r="I663" i="6"/>
  <c r="I661" i="6"/>
  <c r="I659" i="6"/>
  <c r="I657" i="6"/>
  <c r="I655" i="6"/>
  <c r="I653" i="6"/>
  <c r="I651" i="6"/>
  <c r="I649" i="6"/>
  <c r="I647" i="6"/>
  <c r="I645" i="6"/>
  <c r="I643" i="6"/>
  <c r="I641" i="6"/>
  <c r="I639" i="6"/>
  <c r="I637" i="6"/>
  <c r="I626" i="6"/>
  <c r="I667" i="6"/>
  <c r="I627" i="6"/>
  <c r="I625" i="6"/>
  <c r="I623" i="6"/>
  <c r="I621" i="6"/>
  <c r="I619" i="6"/>
  <c r="I617" i="6"/>
  <c r="I636" i="6"/>
  <c r="I632" i="6"/>
  <c r="I628" i="6"/>
  <c r="I616" i="6"/>
  <c r="I613" i="6"/>
  <c r="I611" i="6"/>
  <c r="I609" i="6"/>
  <c r="I607" i="6"/>
  <c r="I605" i="6"/>
  <c r="I603" i="6"/>
  <c r="I601" i="6"/>
  <c r="I599" i="6"/>
  <c r="I633" i="6"/>
  <c r="I629" i="6"/>
  <c r="I615" i="6"/>
  <c r="I574" i="6"/>
  <c r="I573" i="6"/>
  <c r="I572" i="6"/>
  <c r="I571" i="6"/>
  <c r="I570" i="6"/>
  <c r="I569" i="6"/>
  <c r="I568" i="6"/>
  <c r="I567" i="6"/>
  <c r="I566" i="6"/>
  <c r="I565" i="6"/>
  <c r="I634" i="6"/>
  <c r="I630" i="6"/>
  <c r="I614" i="6"/>
  <c r="I612" i="6"/>
  <c r="I610" i="6"/>
  <c r="I608" i="6"/>
  <c r="I606" i="6"/>
  <c r="I604" i="6"/>
  <c r="I602" i="6"/>
  <c r="I600" i="6"/>
  <c r="I598" i="6"/>
  <c r="I596" i="6"/>
  <c r="I594" i="6"/>
  <c r="I592" i="6"/>
  <c r="I590" i="6"/>
  <c r="I588" i="6"/>
  <c r="I586" i="6"/>
  <c r="I584" i="6"/>
  <c r="I582" i="6"/>
  <c r="I580" i="6"/>
  <c r="I578" i="6"/>
  <c r="I576" i="6"/>
  <c r="I635" i="6"/>
  <c r="I631" i="6"/>
  <c r="I595" i="6"/>
  <c r="I587" i="6"/>
  <c r="I579" i="6"/>
  <c r="I563" i="6"/>
  <c r="I561" i="6"/>
  <c r="I559" i="6"/>
  <c r="I557" i="6"/>
  <c r="I555" i="6"/>
  <c r="I553" i="6"/>
  <c r="I551" i="6"/>
  <c r="I549" i="6"/>
  <c r="I547" i="6"/>
  <c r="I545" i="6"/>
  <c r="I543" i="6"/>
  <c r="I541" i="6"/>
  <c r="I539" i="6"/>
  <c r="I537" i="6"/>
  <c r="I536" i="6"/>
  <c r="I535" i="6"/>
  <c r="I534" i="6"/>
  <c r="I533" i="6"/>
  <c r="I532" i="6"/>
  <c r="I531" i="6"/>
  <c r="I530" i="6"/>
  <c r="I529" i="6"/>
  <c r="I528" i="6"/>
  <c r="I527" i="6"/>
  <c r="I526" i="6"/>
  <c r="I525" i="6"/>
  <c r="I524" i="6"/>
  <c r="I523" i="6"/>
  <c r="I522" i="6"/>
  <c r="I521" i="6"/>
  <c r="I520" i="6"/>
  <c r="I519" i="6"/>
  <c r="I518" i="6"/>
  <c r="I517" i="6"/>
  <c r="I516" i="6"/>
  <c r="I515" i="6"/>
  <c r="I597" i="6"/>
  <c r="I589" i="6"/>
  <c r="I581" i="6"/>
  <c r="I591" i="6"/>
  <c r="I583" i="6"/>
  <c r="I575" i="6"/>
  <c r="I564" i="6"/>
  <c r="I562" i="6"/>
  <c r="I560" i="6"/>
  <c r="I558" i="6"/>
  <c r="I556" i="6"/>
  <c r="I554" i="6"/>
  <c r="I552" i="6"/>
  <c r="I550" i="6"/>
  <c r="I548" i="6"/>
  <c r="I546" i="6"/>
  <c r="I544" i="6"/>
  <c r="I542" i="6"/>
  <c r="I540" i="6"/>
  <c r="I538" i="6"/>
  <c r="I593" i="6"/>
  <c r="I585" i="6"/>
  <c r="I513" i="6"/>
  <c r="I511" i="6"/>
  <c r="I509" i="6"/>
  <c r="I507" i="6"/>
  <c r="I505" i="6"/>
  <c r="I503" i="6"/>
  <c r="I501" i="6"/>
  <c r="I499" i="6"/>
  <c r="I497" i="6"/>
  <c r="I495" i="6"/>
  <c r="I493" i="6"/>
  <c r="I491" i="6"/>
  <c r="I489" i="6"/>
  <c r="I487" i="6"/>
  <c r="I485" i="6"/>
  <c r="I483" i="6"/>
  <c r="I481" i="6"/>
  <c r="I479" i="6"/>
  <c r="I477" i="6"/>
  <c r="I475" i="6"/>
  <c r="I473" i="6"/>
  <c r="I471" i="6"/>
  <c r="I469" i="6"/>
  <c r="I467" i="6"/>
  <c r="I465" i="6"/>
  <c r="I463" i="6"/>
  <c r="I461" i="6"/>
  <c r="I459" i="6"/>
  <c r="I457" i="6"/>
  <c r="I455" i="6"/>
  <c r="I453" i="6"/>
  <c r="I451" i="6"/>
  <c r="I449" i="6"/>
  <c r="I447" i="6"/>
  <c r="I445" i="6"/>
  <c r="I443" i="6"/>
  <c r="I441" i="6"/>
  <c r="I439" i="6"/>
  <c r="I437" i="6"/>
  <c r="I435" i="6"/>
  <c r="I433" i="6"/>
  <c r="I577" i="6"/>
  <c r="I512" i="6"/>
  <c r="I510" i="6"/>
  <c r="I508" i="6"/>
  <c r="I506" i="6"/>
  <c r="I504" i="6"/>
  <c r="I502" i="6"/>
  <c r="I500" i="6"/>
  <c r="I498" i="6"/>
  <c r="I496" i="6"/>
  <c r="I494" i="6"/>
  <c r="I492" i="6"/>
  <c r="I490" i="6"/>
  <c r="I488" i="6"/>
  <c r="I486" i="6"/>
  <c r="I484" i="6"/>
  <c r="I482" i="6"/>
  <c r="I480" i="6"/>
  <c r="I478" i="6"/>
  <c r="I476" i="6"/>
  <c r="I474" i="6"/>
  <c r="I472" i="6"/>
  <c r="I470" i="6"/>
  <c r="I468" i="6"/>
  <c r="I466" i="6"/>
  <c r="I464" i="6"/>
  <c r="I462" i="6"/>
  <c r="I460" i="6"/>
  <c r="I458" i="6"/>
  <c r="I456" i="6"/>
  <c r="I454" i="6"/>
  <c r="I452" i="6"/>
  <c r="I450" i="6"/>
  <c r="I448" i="6"/>
  <c r="I446" i="6"/>
  <c r="I444" i="6"/>
  <c r="I442" i="6"/>
  <c r="I440" i="6"/>
  <c r="I438" i="6"/>
  <c r="I436" i="6"/>
  <c r="I434" i="6"/>
  <c r="I432" i="6"/>
  <c r="I514" i="6"/>
  <c r="I431" i="6"/>
  <c r="I430" i="6"/>
  <c r="I429" i="6"/>
  <c r="I428" i="6"/>
  <c r="I426" i="6"/>
  <c r="I425" i="6"/>
  <c r="I424" i="6"/>
  <c r="I423" i="6"/>
  <c r="I422" i="6"/>
  <c r="I421" i="6"/>
  <c r="I420" i="6"/>
  <c r="I419" i="6"/>
  <c r="I418" i="6"/>
  <c r="I417" i="6"/>
  <c r="I416" i="6"/>
  <c r="I415" i="6"/>
  <c r="I414" i="6"/>
  <c r="I413" i="6"/>
  <c r="I412" i="6"/>
  <c r="I411" i="6"/>
  <c r="I407" i="6"/>
  <c r="I403" i="6"/>
  <c r="I399" i="6"/>
  <c r="I395" i="6"/>
  <c r="I391" i="6"/>
  <c r="I387" i="6"/>
  <c r="I383" i="6"/>
  <c r="I379" i="6"/>
  <c r="I375" i="6"/>
  <c r="I371" i="6"/>
  <c r="I367" i="6"/>
  <c r="I363" i="6"/>
  <c r="I359" i="6"/>
  <c r="I356" i="6"/>
  <c r="I354" i="6"/>
  <c r="I352" i="6"/>
  <c r="I350" i="6"/>
  <c r="I348" i="6"/>
  <c r="I346" i="6"/>
  <c r="I344" i="6"/>
  <c r="I342" i="6"/>
  <c r="I340" i="6"/>
  <c r="I338" i="6"/>
  <c r="I336" i="6"/>
  <c r="I334" i="6"/>
  <c r="I332" i="6"/>
  <c r="I330" i="6"/>
  <c r="I328" i="6"/>
  <c r="I326" i="6"/>
  <c r="I324" i="6"/>
  <c r="I322" i="6"/>
  <c r="I320" i="6"/>
  <c r="I318" i="6"/>
  <c r="I316" i="6"/>
  <c r="I314" i="6"/>
  <c r="I312" i="6"/>
  <c r="I310" i="6"/>
  <c r="I308" i="6"/>
  <c r="I306" i="6"/>
  <c r="I304" i="6"/>
  <c r="I302" i="6"/>
  <c r="I300" i="6"/>
  <c r="I298" i="6"/>
  <c r="I296" i="6"/>
  <c r="I294" i="6"/>
  <c r="I292" i="6"/>
  <c r="I290" i="6"/>
  <c r="I288" i="6"/>
  <c r="I286" i="6"/>
  <c r="I284" i="6"/>
  <c r="I282" i="6"/>
  <c r="I280" i="6"/>
  <c r="I278" i="6"/>
  <c r="I276" i="6"/>
  <c r="I274" i="6"/>
  <c r="I272" i="6"/>
  <c r="I270" i="6"/>
  <c r="I268" i="6"/>
  <c r="I266" i="6"/>
  <c r="I264" i="6"/>
  <c r="I262" i="6"/>
  <c r="I260" i="6"/>
  <c r="I258" i="6"/>
  <c r="I256" i="6"/>
  <c r="I254" i="6"/>
  <c r="I252" i="6"/>
  <c r="I250" i="6"/>
  <c r="I248" i="6"/>
  <c r="I246" i="6"/>
  <c r="I244" i="6"/>
  <c r="I242" i="6"/>
  <c r="I240" i="6"/>
  <c r="I238" i="6"/>
  <c r="I236" i="6"/>
  <c r="I234" i="6"/>
  <c r="I232" i="6"/>
  <c r="I230" i="6"/>
  <c r="I228" i="6"/>
  <c r="I226" i="6"/>
  <c r="I224" i="6"/>
  <c r="I222" i="6"/>
  <c r="I220" i="6"/>
  <c r="I218" i="6"/>
  <c r="I216" i="6"/>
  <c r="I214" i="6"/>
  <c r="I212" i="6"/>
  <c r="I210" i="6"/>
  <c r="I208" i="6"/>
  <c r="I206" i="6"/>
  <c r="I204" i="6"/>
  <c r="I202" i="6"/>
  <c r="I200" i="6"/>
  <c r="I198" i="6"/>
  <c r="I196" i="6"/>
  <c r="I194" i="6"/>
  <c r="I192" i="6"/>
  <c r="I190" i="6"/>
  <c r="I188" i="6"/>
  <c r="I186" i="6"/>
  <c r="I184" i="6"/>
  <c r="I182" i="6"/>
  <c r="I180" i="6"/>
  <c r="I178" i="6"/>
  <c r="I176" i="6"/>
  <c r="I174" i="6"/>
  <c r="I172" i="6"/>
  <c r="I170" i="6"/>
  <c r="I427" i="6"/>
  <c r="I408" i="6"/>
  <c r="I404" i="6"/>
  <c r="I400" i="6"/>
  <c r="I396" i="6"/>
  <c r="I392" i="6"/>
  <c r="I388" i="6"/>
  <c r="I384" i="6"/>
  <c r="I380" i="6"/>
  <c r="I376" i="6"/>
  <c r="I372" i="6"/>
  <c r="I368" i="6"/>
  <c r="I364" i="6"/>
  <c r="I360" i="6"/>
  <c r="I168" i="6"/>
  <c r="I167" i="6"/>
  <c r="I409" i="6"/>
  <c r="I405" i="6"/>
  <c r="I401" i="6"/>
  <c r="I397" i="6"/>
  <c r="I393" i="6"/>
  <c r="I389" i="6"/>
  <c r="I385" i="6"/>
  <c r="I381" i="6"/>
  <c r="I377" i="6"/>
  <c r="I373" i="6"/>
  <c r="I369" i="6"/>
  <c r="I365" i="6"/>
  <c r="I361" i="6"/>
  <c r="I357" i="6"/>
  <c r="I355" i="6"/>
  <c r="I353" i="6"/>
  <c r="I351" i="6"/>
  <c r="I349" i="6"/>
  <c r="I347" i="6"/>
  <c r="I345" i="6"/>
  <c r="I343" i="6"/>
  <c r="I341" i="6"/>
  <c r="I339" i="6"/>
  <c r="I337" i="6"/>
  <c r="I335" i="6"/>
  <c r="I333" i="6"/>
  <c r="I331" i="6"/>
  <c r="I329" i="6"/>
  <c r="I327" i="6"/>
  <c r="I325" i="6"/>
  <c r="I323" i="6"/>
  <c r="I321" i="6"/>
  <c r="I319" i="6"/>
  <c r="I317" i="6"/>
  <c r="I315" i="6"/>
  <c r="I313" i="6"/>
  <c r="I311" i="6"/>
  <c r="I309" i="6"/>
  <c r="I307" i="6"/>
  <c r="I305" i="6"/>
  <c r="I303" i="6"/>
  <c r="I301" i="6"/>
  <c r="I299" i="6"/>
  <c r="I297" i="6"/>
  <c r="I295" i="6"/>
  <c r="I293" i="6"/>
  <c r="I291" i="6"/>
  <c r="I289" i="6"/>
  <c r="I287" i="6"/>
  <c r="I285" i="6"/>
  <c r="I283" i="6"/>
  <c r="I281" i="6"/>
  <c r="I279" i="6"/>
  <c r="I277" i="6"/>
  <c r="I275" i="6"/>
  <c r="I273" i="6"/>
  <c r="I271" i="6"/>
  <c r="I269" i="6"/>
  <c r="I267" i="6"/>
  <c r="I265" i="6"/>
  <c r="I263" i="6"/>
  <c r="I261" i="6"/>
  <c r="I259" i="6"/>
  <c r="I257" i="6"/>
  <c r="I255" i="6"/>
  <c r="I253" i="6"/>
  <c r="I251" i="6"/>
  <c r="I249" i="6"/>
  <c r="I247" i="6"/>
  <c r="I245" i="6"/>
  <c r="I243" i="6"/>
  <c r="I241" i="6"/>
  <c r="I239" i="6"/>
  <c r="I237" i="6"/>
  <c r="I235" i="6"/>
  <c r="I233" i="6"/>
  <c r="I231" i="6"/>
  <c r="I229" i="6"/>
  <c r="I227" i="6"/>
  <c r="I225" i="6"/>
  <c r="I223" i="6"/>
  <c r="I221" i="6"/>
  <c r="I219" i="6"/>
  <c r="I217" i="6"/>
  <c r="I215" i="6"/>
  <c r="I410" i="6"/>
  <c r="I406" i="6"/>
  <c r="I402" i="6"/>
  <c r="I398" i="6"/>
  <c r="I394" i="6"/>
  <c r="I390" i="6"/>
  <c r="I386" i="6"/>
  <c r="I382" i="6"/>
  <c r="I378" i="6"/>
  <c r="I374" i="6"/>
  <c r="I370" i="6"/>
  <c r="I366" i="6"/>
  <c r="I362" i="6"/>
  <c r="I358" i="6"/>
  <c r="I213" i="6"/>
  <c r="I205" i="6"/>
  <c r="I211" i="6"/>
  <c r="I203" i="6"/>
  <c r="I197" i="6"/>
  <c r="I189" i="6"/>
  <c r="I181" i="6"/>
  <c r="I173" i="6"/>
  <c r="I166" i="6"/>
  <c r="I164" i="6"/>
  <c r="I162" i="6"/>
  <c r="I160" i="6"/>
  <c r="I158" i="6"/>
  <c r="I156" i="6"/>
  <c r="I154" i="6"/>
  <c r="I152" i="6"/>
  <c r="I150" i="6"/>
  <c r="I148" i="6"/>
  <c r="I146" i="6"/>
  <c r="I144" i="6"/>
  <c r="I142" i="6"/>
  <c r="I140" i="6"/>
  <c r="I138" i="6"/>
  <c r="I136" i="6"/>
  <c r="I134" i="6"/>
  <c r="I209" i="6"/>
  <c r="I201" i="6"/>
  <c r="I191" i="6"/>
  <c r="I183" i="6"/>
  <c r="I175" i="6"/>
  <c r="I207" i="6"/>
  <c r="I199" i="6"/>
  <c r="I193" i="6"/>
  <c r="I185" i="6"/>
  <c r="I177" i="6"/>
  <c r="I169" i="6"/>
  <c r="I165" i="6"/>
  <c r="I163" i="6"/>
  <c r="I161" i="6"/>
  <c r="I159" i="6"/>
  <c r="I157" i="6"/>
  <c r="I155" i="6"/>
  <c r="I153" i="6"/>
  <c r="I151" i="6"/>
  <c r="I149" i="6"/>
  <c r="I147" i="6"/>
  <c r="I145" i="6"/>
  <c r="I143" i="6"/>
  <c r="I141" i="6"/>
  <c r="I139" i="6"/>
  <c r="I137" i="6"/>
  <c r="I135" i="6"/>
  <c r="I133" i="6"/>
  <c r="I62" i="6"/>
  <c r="I61" i="6"/>
  <c r="I58" i="6"/>
  <c r="I57" i="6"/>
  <c r="I56" i="6"/>
  <c r="I54" i="6"/>
  <c r="I50" i="6"/>
  <c r="I49" i="6"/>
  <c r="I47" i="6"/>
  <c r="I46" i="6"/>
  <c r="I45" i="6"/>
  <c r="I43" i="6"/>
  <c r="I40" i="6"/>
  <c r="I38" i="6"/>
  <c r="I36" i="6"/>
  <c r="I34" i="6"/>
  <c r="I33" i="6"/>
  <c r="I30" i="6"/>
  <c r="I28" i="6"/>
  <c r="I27" i="6"/>
  <c r="I25" i="6"/>
  <c r="I23" i="6"/>
  <c r="I21" i="6"/>
  <c r="I19" i="6"/>
  <c r="I15" i="6"/>
  <c r="I14" i="6"/>
  <c r="I13" i="6"/>
  <c r="I12" i="6"/>
  <c r="I10" i="6"/>
  <c r="I9" i="6"/>
  <c r="I17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0" i="6"/>
  <c r="I59" i="6"/>
  <c r="I55" i="6"/>
  <c r="I53" i="6"/>
  <c r="I52" i="6"/>
  <c r="I51" i="6"/>
  <c r="I48" i="6"/>
  <c r="I44" i="6"/>
  <c r="I42" i="6"/>
  <c r="I41" i="6"/>
  <c r="I39" i="6"/>
  <c r="I37" i="6"/>
  <c r="I35" i="6"/>
  <c r="I32" i="6"/>
  <c r="I31" i="6"/>
  <c r="I29" i="6"/>
  <c r="I26" i="6"/>
  <c r="I24" i="6"/>
  <c r="I22" i="6"/>
  <c r="I20" i="6"/>
  <c r="I18" i="6"/>
  <c r="I17" i="6"/>
  <c r="I16" i="6"/>
  <c r="I11" i="6"/>
  <c r="I195"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187" i="6"/>
  <c r="I171" i="6"/>
  <c r="J97" i="6"/>
  <c r="J788" i="6"/>
  <c r="J732" i="6"/>
  <c r="J702" i="6"/>
  <c r="J657" i="6"/>
  <c r="J652" i="6"/>
  <c r="J572" i="6"/>
  <c r="J536" i="6"/>
  <c r="J500" i="6"/>
  <c r="J436" i="6"/>
  <c r="J479" i="6"/>
  <c r="J398" i="6"/>
  <c r="J370" i="6"/>
  <c r="J317" i="6"/>
  <c r="J253" i="6"/>
  <c r="J197" i="6"/>
  <c r="J202" i="6"/>
  <c r="J116" i="6"/>
  <c r="J164" i="6"/>
  <c r="J307" i="6"/>
  <c r="J243" i="6"/>
  <c r="J179" i="6"/>
  <c r="J312" i="6"/>
  <c r="J248" i="6"/>
  <c r="J170" i="6"/>
  <c r="J154" i="6"/>
  <c r="Q22" i="11" l="1"/>
  <c r="Y24" i="14"/>
  <c r="X24" i="14"/>
  <c r="W24" i="14"/>
  <c r="Q44" i="11"/>
  <c r="Q48" i="11"/>
  <c r="Q42" i="11"/>
  <c r="Q18" i="11"/>
  <c r="Q17" i="11"/>
  <c r="Q15" i="11"/>
  <c r="Q33" i="11"/>
  <c r="Q34" i="11"/>
  <c r="Q28" i="11"/>
  <c r="Q21" i="11"/>
  <c r="Q43" i="11"/>
  <c r="Q38" i="11"/>
  <c r="Q39" i="11"/>
  <c r="Q23" i="11"/>
  <c r="Q31" i="11"/>
  <c r="Q40" i="11"/>
  <c r="Q16" i="11"/>
  <c r="Q24" i="11"/>
  <c r="Q27" i="11"/>
  <c r="Q35" i="11"/>
  <c r="Q25" i="11"/>
  <c r="Q32" i="11"/>
  <c r="Q26" i="11"/>
  <c r="Q41" i="11"/>
  <c r="Q47" i="11"/>
  <c r="Q37" i="11"/>
  <c r="Q14" i="11"/>
  <c r="Q36" i="11"/>
  <c r="Q30" i="11"/>
  <c r="Q19" i="11"/>
  <c r="Q45" i="11"/>
  <c r="Q46" i="11"/>
  <c r="Q20" i="11"/>
  <c r="Q29" i="11"/>
  <c r="B38" i="12" l="1"/>
  <c r="B36" i="12"/>
  <c r="B34" i="12"/>
  <c r="B32" i="12"/>
  <c r="B30" i="12"/>
  <c r="B39" i="12"/>
  <c r="B37" i="12"/>
  <c r="B35" i="12"/>
  <c r="B33" i="12"/>
  <c r="B31" i="12"/>
  <c r="B29" i="12"/>
  <c r="B28" i="12"/>
  <c r="B27" i="12"/>
  <c r="B20" i="12"/>
  <c r="B19" i="12"/>
  <c r="B22" i="12"/>
  <c r="B21" i="12"/>
  <c r="B14" i="12"/>
  <c r="B24" i="12"/>
  <c r="B23" i="12"/>
  <c r="B16" i="12"/>
  <c r="B15" i="12"/>
  <c r="B26" i="12"/>
  <c r="B25" i="12"/>
  <c r="B18" i="12"/>
  <c r="B17" i="12"/>
  <c r="B13" i="12"/>
  <c r="A55" i="12" l="1"/>
  <c r="T15" i="12"/>
  <c r="P15" i="12"/>
  <c r="U15" i="12"/>
  <c r="D15" i="12"/>
  <c r="S15" i="12"/>
  <c r="C15" i="12"/>
  <c r="R15" i="12"/>
  <c r="V15" i="12"/>
  <c r="Q15" i="12"/>
  <c r="A77" i="12"/>
  <c r="S37" i="12"/>
  <c r="D37" i="12"/>
  <c r="V37" i="12"/>
  <c r="R37" i="12"/>
  <c r="C37" i="12"/>
  <c r="U37" i="12"/>
  <c r="Q37" i="12"/>
  <c r="T37" i="12"/>
  <c r="P37" i="12"/>
  <c r="A63" i="12"/>
  <c r="T23" i="12"/>
  <c r="P23" i="12"/>
  <c r="U23" i="12"/>
  <c r="D23" i="12"/>
  <c r="S23" i="12"/>
  <c r="C23" i="12"/>
  <c r="R23" i="12"/>
  <c r="V23" i="12"/>
  <c r="Q23" i="12"/>
  <c r="A71" i="12"/>
  <c r="S31" i="12"/>
  <c r="D31" i="12"/>
  <c r="U31" i="12"/>
  <c r="Q31" i="12"/>
  <c r="T31" i="12"/>
  <c r="P31" i="12"/>
  <c r="C31" i="12"/>
  <c r="V31" i="12"/>
  <c r="R31" i="12"/>
  <c r="A60" i="12"/>
  <c r="V20" i="12"/>
  <c r="R20" i="12"/>
  <c r="C20" i="12"/>
  <c r="S20" i="12"/>
  <c r="Q20" i="12"/>
  <c r="U20" i="12"/>
  <c r="P20" i="12"/>
  <c r="T20" i="12"/>
  <c r="D20" i="12"/>
  <c r="A54" i="12"/>
  <c r="V14" i="12"/>
  <c r="R14" i="12"/>
  <c r="C14" i="12"/>
  <c r="T14" i="12"/>
  <c r="D14" i="12"/>
  <c r="S14" i="12"/>
  <c r="Q14" i="12"/>
  <c r="U14" i="12"/>
  <c r="P14" i="12"/>
  <c r="A73" i="12"/>
  <c r="S33" i="12"/>
  <c r="D33" i="12"/>
  <c r="V33" i="12"/>
  <c r="R33" i="12"/>
  <c r="C33" i="12"/>
  <c r="U33" i="12"/>
  <c r="Q33" i="12"/>
  <c r="T33" i="12"/>
  <c r="P33" i="12"/>
  <c r="A53" i="12"/>
  <c r="T13" i="12"/>
  <c r="P13" i="12"/>
  <c r="S13" i="12"/>
  <c r="D13" i="12"/>
  <c r="V13" i="12"/>
  <c r="R13" i="12"/>
  <c r="C13" i="12"/>
  <c r="U13" i="12"/>
  <c r="Q13" i="12"/>
  <c r="A67" i="12"/>
  <c r="T27" i="12"/>
  <c r="P27" i="12"/>
  <c r="R27" i="12"/>
  <c r="V27" i="12"/>
  <c r="Q27" i="12"/>
  <c r="U27" i="12"/>
  <c r="D27" i="12"/>
  <c r="S27" i="12"/>
  <c r="C27" i="12"/>
  <c r="A57" i="12"/>
  <c r="T17" i="12"/>
  <c r="P17" i="12"/>
  <c r="V17" i="12"/>
  <c r="Q17" i="12"/>
  <c r="U17" i="12"/>
  <c r="D17" i="12"/>
  <c r="S17" i="12"/>
  <c r="C17" i="12"/>
  <c r="R17" i="12"/>
  <c r="A74" i="12"/>
  <c r="U34" i="12"/>
  <c r="Q34" i="12"/>
  <c r="T34" i="12"/>
  <c r="P34" i="12"/>
  <c r="S34" i="12"/>
  <c r="D34" i="12"/>
  <c r="V34" i="12"/>
  <c r="R34" i="12"/>
  <c r="C34" i="12"/>
  <c r="A66" i="12"/>
  <c r="V26" i="12"/>
  <c r="R26" i="12"/>
  <c r="C26" i="12"/>
  <c r="Q26" i="12"/>
  <c r="U26" i="12"/>
  <c r="P26" i="12"/>
  <c r="T26" i="12"/>
  <c r="D26" i="12"/>
  <c r="S26" i="12"/>
  <c r="A75" i="12"/>
  <c r="S35" i="12"/>
  <c r="D35" i="12"/>
  <c r="V35" i="12"/>
  <c r="R35" i="12"/>
  <c r="C35" i="12"/>
  <c r="U35" i="12"/>
  <c r="Q35" i="12"/>
  <c r="T35" i="12"/>
  <c r="P35" i="12"/>
  <c r="A65" i="12"/>
  <c r="T25" i="12"/>
  <c r="P25" i="12"/>
  <c r="V25" i="12"/>
  <c r="Q25" i="12"/>
  <c r="U25" i="12"/>
  <c r="D25" i="12"/>
  <c r="S25" i="12"/>
  <c r="C25" i="12"/>
  <c r="R25" i="12"/>
  <c r="A78" i="12"/>
  <c r="U38" i="12"/>
  <c r="Q38" i="12"/>
  <c r="T38" i="12"/>
  <c r="P38" i="12"/>
  <c r="S38" i="12"/>
  <c r="D38" i="12"/>
  <c r="V38" i="12"/>
  <c r="R38" i="12"/>
  <c r="C38" i="12"/>
  <c r="A64" i="12"/>
  <c r="V24" i="12"/>
  <c r="R24" i="12"/>
  <c r="C24" i="12"/>
  <c r="U24" i="12"/>
  <c r="P24" i="12"/>
  <c r="T24" i="12"/>
  <c r="D24" i="12"/>
  <c r="S24" i="12"/>
  <c r="Q24" i="12"/>
  <c r="A58" i="12"/>
  <c r="V18" i="12"/>
  <c r="R18" i="12"/>
  <c r="C18" i="12"/>
  <c r="Q18" i="12"/>
  <c r="U18" i="12"/>
  <c r="P18" i="12"/>
  <c r="T18" i="12"/>
  <c r="D18" i="12"/>
  <c r="S18" i="12"/>
  <c r="A69" i="12"/>
  <c r="S29" i="12"/>
  <c r="D29" i="12"/>
  <c r="U29" i="12"/>
  <c r="Q29" i="12"/>
  <c r="T29" i="12"/>
  <c r="P29" i="12"/>
  <c r="R29" i="12"/>
  <c r="C29" i="12"/>
  <c r="V29" i="12"/>
  <c r="A59" i="12"/>
  <c r="T19" i="12"/>
  <c r="P19" i="12"/>
  <c r="R19" i="12"/>
  <c r="V19" i="12"/>
  <c r="Q19" i="12"/>
  <c r="U19" i="12"/>
  <c r="D19" i="12"/>
  <c r="S19" i="12"/>
  <c r="C19" i="12"/>
  <c r="A61" i="12"/>
  <c r="T21" i="12"/>
  <c r="P21" i="12"/>
  <c r="S21" i="12"/>
  <c r="C21" i="12"/>
  <c r="R21" i="12"/>
  <c r="V21" i="12"/>
  <c r="Q21" i="12"/>
  <c r="U21" i="12"/>
  <c r="D21" i="12"/>
  <c r="A56" i="12"/>
  <c r="V16" i="12"/>
  <c r="R16" i="12"/>
  <c r="C16" i="12"/>
  <c r="U16" i="12"/>
  <c r="P16" i="12"/>
  <c r="T16" i="12"/>
  <c r="D16" i="12"/>
  <c r="S16" i="12"/>
  <c r="Q16" i="12"/>
  <c r="A68" i="12"/>
  <c r="V28" i="12"/>
  <c r="R28" i="12"/>
  <c r="C28" i="12"/>
  <c r="S28" i="12"/>
  <c r="Q28" i="12"/>
  <c r="U28" i="12"/>
  <c r="P28" i="12"/>
  <c r="T28" i="12"/>
  <c r="D28" i="12"/>
  <c r="A62" i="12"/>
  <c r="V22" i="12"/>
  <c r="R22" i="12"/>
  <c r="C22" i="12"/>
  <c r="T22" i="12"/>
  <c r="D22" i="12"/>
  <c r="S22" i="12"/>
  <c r="Q22" i="12"/>
  <c r="U22" i="12"/>
  <c r="P22" i="12"/>
  <c r="A79" i="12"/>
  <c r="S39" i="12"/>
  <c r="D39" i="12"/>
  <c r="V39" i="12"/>
  <c r="R39" i="12"/>
  <c r="C39" i="12"/>
  <c r="U39" i="12"/>
  <c r="Q39" i="12"/>
  <c r="T39" i="12"/>
  <c r="P39" i="12"/>
  <c r="A72" i="12"/>
  <c r="U32" i="12"/>
  <c r="Q32" i="12"/>
  <c r="T32" i="12"/>
  <c r="S32" i="12"/>
  <c r="D32" i="12"/>
  <c r="V32" i="12"/>
  <c r="R32" i="12"/>
  <c r="C32" i="12"/>
  <c r="P32" i="12"/>
  <c r="A76" i="12"/>
  <c r="U36" i="12"/>
  <c r="Q36" i="12"/>
  <c r="T36" i="12"/>
  <c r="P36" i="12"/>
  <c r="S36" i="12"/>
  <c r="D36" i="12"/>
  <c r="V36" i="12"/>
  <c r="R36" i="12"/>
  <c r="C36" i="12"/>
  <c r="A70" i="12"/>
  <c r="U30" i="12"/>
  <c r="Q30" i="12"/>
  <c r="S30" i="12"/>
  <c r="D30" i="12"/>
  <c r="V30" i="12"/>
  <c r="R30" i="12"/>
  <c r="C30" i="12"/>
  <c r="T30" i="12"/>
  <c r="P30" i="12"/>
  <c r="AB70" i="12" l="1"/>
  <c r="X70" i="12"/>
  <c r="T70" i="12"/>
  <c r="P70" i="12"/>
  <c r="L70" i="12"/>
  <c r="H70" i="12"/>
  <c r="D70" i="12"/>
  <c r="AA70" i="12"/>
  <c r="W70" i="12"/>
  <c r="S70" i="12"/>
  <c r="O70" i="12"/>
  <c r="K70" i="12"/>
  <c r="G70" i="12"/>
  <c r="C70" i="12"/>
  <c r="Z70" i="12"/>
  <c r="V70" i="12"/>
  <c r="R70" i="12"/>
  <c r="N70" i="12"/>
  <c r="J70" i="12"/>
  <c r="F70" i="12"/>
  <c r="B70" i="12"/>
  <c r="Y70" i="12"/>
  <c r="U70" i="12"/>
  <c r="Q70" i="12"/>
  <c r="M70" i="12"/>
  <c r="I70" i="12"/>
  <c r="E70" i="12"/>
  <c r="AB62" i="12"/>
  <c r="X62" i="12"/>
  <c r="T62" i="12"/>
  <c r="P62" i="12"/>
  <c r="L62" i="12"/>
  <c r="H62" i="12"/>
  <c r="D62" i="12"/>
  <c r="AA62" i="12"/>
  <c r="W62" i="12"/>
  <c r="S62" i="12"/>
  <c r="O62" i="12"/>
  <c r="K62" i="12"/>
  <c r="G62" i="12"/>
  <c r="C62" i="12"/>
  <c r="Z62" i="12"/>
  <c r="V62" i="12"/>
  <c r="R62" i="12"/>
  <c r="N62" i="12"/>
  <c r="J62" i="12"/>
  <c r="F62" i="12"/>
  <c r="B62" i="12"/>
  <c r="Y62" i="12"/>
  <c r="U62" i="12"/>
  <c r="Q62" i="12"/>
  <c r="M62" i="12"/>
  <c r="I62" i="12"/>
  <c r="E62" i="12"/>
  <c r="AB59" i="12"/>
  <c r="X59" i="12"/>
  <c r="T59" i="12"/>
  <c r="P59" i="12"/>
  <c r="L59" i="12"/>
  <c r="H59" i="12"/>
  <c r="D59" i="12"/>
  <c r="AA59" i="12"/>
  <c r="W59" i="12"/>
  <c r="S59" i="12"/>
  <c r="O59" i="12"/>
  <c r="K59" i="12"/>
  <c r="G59" i="12"/>
  <c r="C59" i="12"/>
  <c r="Z59" i="12"/>
  <c r="V59" i="12"/>
  <c r="R59" i="12"/>
  <c r="N59" i="12"/>
  <c r="J59" i="12"/>
  <c r="F59" i="12"/>
  <c r="B59" i="12"/>
  <c r="Y59" i="12"/>
  <c r="U59" i="12"/>
  <c r="Q59" i="12"/>
  <c r="M59" i="12"/>
  <c r="I59" i="12"/>
  <c r="E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63" i="12"/>
  <c r="X63" i="12"/>
  <c r="T63" i="12"/>
  <c r="P63" i="12"/>
  <c r="L63" i="12"/>
  <c r="H63" i="12"/>
  <c r="D63" i="12"/>
  <c r="AA63" i="12"/>
  <c r="W63" i="12"/>
  <c r="S63" i="12"/>
  <c r="O63" i="12"/>
  <c r="K63" i="12"/>
  <c r="G63" i="12"/>
  <c r="C63" i="12"/>
  <c r="Z63" i="12"/>
  <c r="V63" i="12"/>
  <c r="R63" i="12"/>
  <c r="N63" i="12"/>
  <c r="J63" i="12"/>
  <c r="F63" i="12"/>
  <c r="B63" i="12"/>
  <c r="Y63" i="12"/>
  <c r="U63" i="12"/>
  <c r="Q63" i="12"/>
  <c r="M63" i="12"/>
  <c r="I63" i="12"/>
  <c r="E63"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AB61" i="12"/>
  <c r="X61" i="12"/>
  <c r="T61" i="12"/>
  <c r="P61" i="12"/>
  <c r="L61" i="12"/>
  <c r="H61" i="12"/>
  <c r="D61" i="12"/>
  <c r="AA61" i="12"/>
  <c r="W61" i="12"/>
  <c r="S61" i="12"/>
  <c r="O61" i="12"/>
  <c r="K61" i="12"/>
  <c r="G61" i="12"/>
  <c r="C61" i="12"/>
  <c r="Z61" i="12"/>
  <c r="V61" i="12"/>
  <c r="R61" i="12"/>
  <c r="N61" i="12"/>
  <c r="J61" i="12"/>
  <c r="F61" i="12"/>
  <c r="B61" i="12"/>
  <c r="Y61" i="12"/>
  <c r="U61" i="12"/>
  <c r="Q61" i="12"/>
  <c r="M61" i="12"/>
  <c r="I61" i="12"/>
  <c r="E61" i="12"/>
  <c r="AB64" i="12"/>
  <c r="X64" i="12"/>
  <c r="T64" i="12"/>
  <c r="P64" i="12"/>
  <c r="L64" i="12"/>
  <c r="H64" i="12"/>
  <c r="D64" i="12"/>
  <c r="AA64" i="12"/>
  <c r="W64" i="12"/>
  <c r="S64" i="12"/>
  <c r="O64" i="12"/>
  <c r="K64" i="12"/>
  <c r="G64" i="12"/>
  <c r="C64" i="12"/>
  <c r="Z64" i="12"/>
  <c r="V64" i="12"/>
  <c r="R64" i="12"/>
  <c r="N64" i="12"/>
  <c r="J64" i="12"/>
  <c r="F64" i="12"/>
  <c r="B64" i="12"/>
  <c r="Y64" i="12"/>
  <c r="U64" i="12"/>
  <c r="Q64" i="12"/>
  <c r="M64" i="12"/>
  <c r="I64" i="12"/>
  <c r="E64" i="12"/>
  <c r="AB66" i="12"/>
  <c r="X66" i="12"/>
  <c r="T66" i="12"/>
  <c r="P66" i="12"/>
  <c r="L66" i="12"/>
  <c r="H66" i="12"/>
  <c r="D66" i="12"/>
  <c r="AA66" i="12"/>
  <c r="W66" i="12"/>
  <c r="S66" i="12"/>
  <c r="O66" i="12"/>
  <c r="K66" i="12"/>
  <c r="G66" i="12"/>
  <c r="C66" i="12"/>
  <c r="Z66" i="12"/>
  <c r="V66" i="12"/>
  <c r="R66" i="12"/>
  <c r="N66" i="12"/>
  <c r="J66" i="12"/>
  <c r="F66" i="12"/>
  <c r="B66" i="12"/>
  <c r="Y66" i="12"/>
  <c r="U66" i="12"/>
  <c r="Q66" i="12"/>
  <c r="M66" i="12"/>
  <c r="I66" i="12"/>
  <c r="E66" i="12"/>
  <c r="Y53" i="12"/>
  <c r="U53" i="12"/>
  <c r="Q53" i="12"/>
  <c r="M53" i="12"/>
  <c r="I53" i="12"/>
  <c r="E53" i="12"/>
  <c r="AB53" i="12"/>
  <c r="X53" i="12"/>
  <c r="T53" i="12"/>
  <c r="P53" i="12"/>
  <c r="L53" i="12"/>
  <c r="H53" i="12"/>
  <c r="D53" i="12"/>
  <c r="AA53" i="12"/>
  <c r="W53" i="12"/>
  <c r="S53" i="12"/>
  <c r="O53" i="12"/>
  <c r="K53" i="12"/>
  <c r="G53" i="12"/>
  <c r="C53" i="12"/>
  <c r="Z53" i="12"/>
  <c r="V53" i="12"/>
  <c r="R53" i="12"/>
  <c r="N53" i="12"/>
  <c r="J53" i="12"/>
  <c r="F53" i="12"/>
  <c r="B53"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B56" i="12"/>
  <c r="X56" i="12"/>
  <c r="T56" i="12"/>
  <c r="P56" i="12"/>
  <c r="L56" i="12"/>
  <c r="H56" i="12"/>
  <c r="D56" i="12"/>
  <c r="AA56" i="12"/>
  <c r="W56" i="12"/>
  <c r="S56" i="12"/>
  <c r="O56" i="12"/>
  <c r="K56" i="12"/>
  <c r="G56" i="12"/>
  <c r="Z56" i="12"/>
  <c r="V56" i="12"/>
  <c r="R56" i="12"/>
  <c r="N56" i="12"/>
  <c r="J56" i="12"/>
  <c r="F56" i="12"/>
  <c r="B56" i="12"/>
  <c r="Y56" i="12"/>
  <c r="I56" i="12"/>
  <c r="U56" i="12"/>
  <c r="E56" i="12"/>
  <c r="Q56" i="12"/>
  <c r="C56" i="12"/>
  <c r="M56" i="12"/>
  <c r="AB58" i="12"/>
  <c r="X58" i="12"/>
  <c r="T58" i="12"/>
  <c r="P58" i="12"/>
  <c r="L58" i="12"/>
  <c r="H58" i="12"/>
  <c r="D58" i="12"/>
  <c r="AA58" i="12"/>
  <c r="W58" i="12"/>
  <c r="S58" i="12"/>
  <c r="O58" i="12"/>
  <c r="K58" i="12"/>
  <c r="G58" i="12"/>
  <c r="C58" i="12"/>
  <c r="Z58" i="12"/>
  <c r="V58" i="12"/>
  <c r="R58" i="12"/>
  <c r="N58" i="12"/>
  <c r="J58" i="12"/>
  <c r="F58" i="12"/>
  <c r="B58" i="12"/>
  <c r="Y58" i="12"/>
  <c r="U58" i="12"/>
  <c r="Q58" i="12"/>
  <c r="M58" i="12"/>
  <c r="I58" i="12"/>
  <c r="E58"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Z67" i="12"/>
  <c r="X67" i="12"/>
  <c r="T67" i="12"/>
  <c r="P67" i="12"/>
  <c r="L67" i="12"/>
  <c r="H67" i="12"/>
  <c r="D67" i="12"/>
  <c r="W67" i="12"/>
  <c r="S67" i="12"/>
  <c r="O67" i="12"/>
  <c r="K67" i="12"/>
  <c r="G67" i="12"/>
  <c r="C67" i="12"/>
  <c r="AA67" i="12"/>
  <c r="V67" i="12"/>
  <c r="R67" i="12"/>
  <c r="N67" i="12"/>
  <c r="J67" i="12"/>
  <c r="F67" i="12"/>
  <c r="B67" i="12"/>
  <c r="Y67" i="12"/>
  <c r="U67" i="12"/>
  <c r="Q67" i="12"/>
  <c r="M67" i="12"/>
  <c r="I67" i="12"/>
  <c r="E67" i="12"/>
  <c r="AB60" i="12"/>
  <c r="X60" i="12"/>
  <c r="T60" i="12"/>
  <c r="P60" i="12"/>
  <c r="L60" i="12"/>
  <c r="H60" i="12"/>
  <c r="D60" i="12"/>
  <c r="AA60" i="12"/>
  <c r="W60" i="12"/>
  <c r="S60" i="12"/>
  <c r="O60" i="12"/>
  <c r="K60" i="12"/>
  <c r="G60" i="12"/>
  <c r="C60" i="12"/>
  <c r="Z60" i="12"/>
  <c r="V60" i="12"/>
  <c r="R60" i="12"/>
  <c r="N60" i="12"/>
  <c r="J60" i="12"/>
  <c r="F60" i="12"/>
  <c r="B60" i="12"/>
  <c r="Y60" i="12"/>
  <c r="U60" i="12"/>
  <c r="Q60" i="12"/>
  <c r="M60" i="12"/>
  <c r="I60" i="12"/>
  <c r="E60" i="12"/>
  <c r="AB55" i="12"/>
  <c r="X55" i="12"/>
  <c r="T55" i="12"/>
  <c r="P55" i="12"/>
  <c r="L55" i="12"/>
  <c r="H55" i="12"/>
  <c r="D55" i="12"/>
  <c r="Z55" i="12"/>
  <c r="V55" i="12"/>
  <c r="R55" i="12"/>
  <c r="N55" i="12"/>
  <c r="J55" i="12"/>
  <c r="F55" i="12"/>
  <c r="B55" i="12"/>
  <c r="AA55" i="12"/>
  <c r="S55" i="12"/>
  <c r="K55" i="12"/>
  <c r="C55" i="12"/>
  <c r="Y55" i="12"/>
  <c r="Q55" i="12"/>
  <c r="I55" i="12"/>
  <c r="W55" i="12"/>
  <c r="O55" i="12"/>
  <c r="G55" i="12"/>
  <c r="U55" i="12"/>
  <c r="M55" i="12"/>
  <c r="E55"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8" i="12"/>
  <c r="X68" i="12"/>
  <c r="T68" i="12"/>
  <c r="P68" i="12"/>
  <c r="L68" i="12"/>
  <c r="H68" i="12"/>
  <c r="D68" i="12"/>
  <c r="AA68" i="12"/>
  <c r="W68" i="12"/>
  <c r="S68" i="12"/>
  <c r="O68" i="12"/>
  <c r="K68" i="12"/>
  <c r="G68" i="12"/>
  <c r="Z68" i="12"/>
  <c r="V68" i="12"/>
  <c r="R68" i="12"/>
  <c r="N68" i="12"/>
  <c r="J68" i="12"/>
  <c r="F68" i="12"/>
  <c r="B68" i="12"/>
  <c r="Q68" i="12"/>
  <c r="C68" i="12"/>
  <c r="M68" i="12"/>
  <c r="Y68" i="12"/>
  <c r="I68" i="12"/>
  <c r="U68" i="12"/>
  <c r="E68" i="12"/>
  <c r="AB69" i="12"/>
  <c r="X69" i="12"/>
  <c r="T69" i="12"/>
  <c r="P69" i="12"/>
  <c r="L69" i="12"/>
  <c r="H69" i="12"/>
  <c r="D69" i="12"/>
  <c r="AA69" i="12"/>
  <c r="W69" i="12"/>
  <c r="S69" i="12"/>
  <c r="O69" i="12"/>
  <c r="K69" i="12"/>
  <c r="G69" i="12"/>
  <c r="C69" i="12"/>
  <c r="Z69" i="12"/>
  <c r="V69" i="12"/>
  <c r="R69" i="12"/>
  <c r="N69" i="12"/>
  <c r="J69" i="12"/>
  <c r="F69" i="12"/>
  <c r="B69" i="12"/>
  <c r="Y69" i="12"/>
  <c r="U69" i="12"/>
  <c r="Q69" i="12"/>
  <c r="M69" i="12"/>
  <c r="I69" i="12"/>
  <c r="E69" i="12"/>
  <c r="AB65" i="12"/>
  <c r="X65" i="12"/>
  <c r="T65" i="12"/>
  <c r="P65" i="12"/>
  <c r="L65" i="12"/>
  <c r="H65" i="12"/>
  <c r="D65" i="12"/>
  <c r="AA65" i="12"/>
  <c r="W65" i="12"/>
  <c r="S65" i="12"/>
  <c r="O65" i="12"/>
  <c r="K65" i="12"/>
  <c r="G65" i="12"/>
  <c r="C65" i="12"/>
  <c r="Z65" i="12"/>
  <c r="V65" i="12"/>
  <c r="R65" i="12"/>
  <c r="N65" i="12"/>
  <c r="J65" i="12"/>
  <c r="F65" i="12"/>
  <c r="B65" i="12"/>
  <c r="Y65" i="12"/>
  <c r="U65" i="12"/>
  <c r="Q65" i="12"/>
  <c r="M65" i="12"/>
  <c r="I65" i="12"/>
  <c r="E65" i="12"/>
  <c r="AB57" i="12"/>
  <c r="X57" i="12"/>
  <c r="T57" i="12"/>
  <c r="P57" i="12"/>
  <c r="L57" i="12"/>
  <c r="H57" i="12"/>
  <c r="D57" i="12"/>
  <c r="AA57" i="12"/>
  <c r="W57" i="12"/>
  <c r="S57" i="12"/>
  <c r="O57" i="12"/>
  <c r="K57" i="12"/>
  <c r="G57" i="12"/>
  <c r="C57" i="12"/>
  <c r="Z57" i="12"/>
  <c r="V57" i="12"/>
  <c r="R57" i="12"/>
  <c r="N57" i="12"/>
  <c r="J57" i="12"/>
  <c r="F57" i="12"/>
  <c r="B57" i="12"/>
  <c r="Y57" i="12"/>
  <c r="U57" i="12"/>
  <c r="Q57" i="12"/>
  <c r="M57" i="12"/>
  <c r="I57" i="12"/>
  <c r="E57" i="12"/>
  <c r="R41" i="12"/>
  <c r="P41" i="12"/>
  <c r="AB54" i="12"/>
  <c r="Y54" i="12"/>
  <c r="U54" i="12"/>
  <c r="Q54" i="12"/>
  <c r="M54" i="12"/>
  <c r="I54" i="12"/>
  <c r="E54" i="12"/>
  <c r="X54" i="12"/>
  <c r="T54" i="12"/>
  <c r="P54" i="12"/>
  <c r="L54" i="12"/>
  <c r="H54" i="12"/>
  <c r="D54" i="12"/>
  <c r="AA54" i="12"/>
  <c r="W54" i="12"/>
  <c r="S54" i="12"/>
  <c r="O54" i="12"/>
  <c r="K54" i="12"/>
  <c r="G54" i="12"/>
  <c r="C54" i="12"/>
  <c r="Z54" i="12"/>
  <c r="V54" i="12"/>
  <c r="R54" i="12"/>
  <c r="N54" i="12"/>
  <c r="J54" i="12"/>
  <c r="F54" i="12"/>
  <c r="B54"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<sst xmlns="http://schemas.openxmlformats.org/spreadsheetml/2006/main" count="9581" uniqueCount="1808">
  <si>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</si>
  <si>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</si>
  <si>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</si>
  <si>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</si>
  <si>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</si>
  <si>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</si>
  <si>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</si>
  <si>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</si>
  <si>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</si>
  <si>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</si>
  <si>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</si>
  <si>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</si>
  <si>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</si>
  <si>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</si>
  <si>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</si>
  <si>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</si>
  <si>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</si>
  <si>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</si>
  <si>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</si>
  <si>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</si>
  <si>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</si>
  <si>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</si>
  <si>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</si>
  <si>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</si>
  <si>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</si>
  <si>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</si>
  <si>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</si>
  <si>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</si>
  <si>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</si>
  <si>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</si>
  <si>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</si>
  <si>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</si>
  <si>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</si>
  <si>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</si>
  <si>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</si>
  <si>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</si>
  <si>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</si>
  <si>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</si>
  <si>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</si>
  <si>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</si>
  <si>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</si>
  <si>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</si>
  <si>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</si>
  <si>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</si>
  <si>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</si>
  <si>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</si>
  <si>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</si>
  <si>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</si>
  <si>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</si>
  <si>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</si>
  <si>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</si>
  <si>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</si>
  <si>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</si>
  <si>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</si>
  <si>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</si>
  <si>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</si>
  <si>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</si>
  <si>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</si>
  <si>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</si>
  <si>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</si>
  <si>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</si>
  <si>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</si>
  <si>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</si>
  <si>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</si>
  <si>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</si>
  <si>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</si>
  <si>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</si>
  <si>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</si>
  <si>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</si>
  <si>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</si>
  <si>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</si>
  <si>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</si>
  <si>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</si>
  <si>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</si>
  <si>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</si>
  <si>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</si>
  <si>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</si>
  <si>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</si>
  <si>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</si>
  <si>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</si>
  <si>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</si>
  <si>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</si>
  <si>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</si>
  <si>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</si>
  <si>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</si>
  <si>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</si>
  <si>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</si>
  <si>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</si>
  <si>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</si>
  <si>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</si>
  <si>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</si>
  <si>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</si>
  <si>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</si>
  <si>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</si>
  <si>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</si>
  <si>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</si>
  <si>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</si>
  <si>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</si>
  <si>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</si>
  <si>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</si>
  <si>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</si>
  <si>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</si>
  <si>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</si>
  <si>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</si>
  <si>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</si>
  <si>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</si>
  <si>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</si>
  <si>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</si>
  <si>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</si>
  <si>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</si>
  <si>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</si>
  <si>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</si>
  <si>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</si>
  <si>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</si>
  <si>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</si>
  <si>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</si>
  <si>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</si>
  <si>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</si>
  <si>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</si>
  <si>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</si>
  <si>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</si>
  <si>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</si>
  <si>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</si>
  <si>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</si>
  <si>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</si>
  <si>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</si>
  <si>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</si>
  <si>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</si>
  <si>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</si>
  <si>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</si>
  <si>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</si>
  <si>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</si>
  <si>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</si>
  <si>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</si>
  <si>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</si>
  <si>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</si>
  <si>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</si>
  <si>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</si>
  <si>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</si>
  <si>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</si>
  <si>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</si>
  <si>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</si>
  <si>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</si>
  <si>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</si>
  <si>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</si>
  <si>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</si>
  <si>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</si>
  <si>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</si>
  <si>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</si>
  <si>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</si>
  <si>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</si>
  <si>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</si>
  <si>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</si>
  <si>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</si>
  <si>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</si>
  <si>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</si>
  <si>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</si>
  <si>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</si>
  <si>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</si>
  <si>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</si>
  <si>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</si>
  <si>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</si>
  <si>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</si>
  <si>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</si>
  <si>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</si>
  <si>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</si>
  <si>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</si>
  <si>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</si>
  <si>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</si>
  <si>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</si>
  <si>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</si>
  <si>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</si>
  <si>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</si>
  <si>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</si>
  <si>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</si>
  <si>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</si>
  <si>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</si>
  <si>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</si>
  <si>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</si>
  <si>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</si>
  <si>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</si>
  <si>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</si>
  <si>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</si>
  <si>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</si>
  <si>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</si>
  <si>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</si>
  <si>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</si>
  <si>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</si>
  <si>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</si>
  <si>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</si>
  <si>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</si>
  <si>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</si>
  <si>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</si>
  <si>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</si>
  <si>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</si>
  <si>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</si>
  <si>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</si>
  <si>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</si>
  <si>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</si>
  <si>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</si>
  <si>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</si>
  <si>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</si>
  <si>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</si>
  <si>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</si>
  <si>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</si>
  <si>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</si>
  <si>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</si>
  <si>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</si>
  <si>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</si>
  <si>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</si>
  <si>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</si>
  <si>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</si>
  <si>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</si>
  <si>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</si>
  <si>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</si>
  <si>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</si>
  <si>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</si>
  <si>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</si>
  <si>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</si>
  <si>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</si>
  <si>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</si>
  <si>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</si>
  <si>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</si>
  <si>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</si>
  <si>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</si>
  <si>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</si>
  <si>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</si>
  <si>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</si>
  <si>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</si>
  <si>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</si>
  <si>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</si>
  <si>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</si>
  <si>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</si>
  <si>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</si>
  <si>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</si>
  <si>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</si>
  <si>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</si>
  <si>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</si>
  <si>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</si>
  <si>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</si>
  <si>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</si>
  <si>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</si>
  <si>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</si>
  <si>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</si>
  <si>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</si>
  <si>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</si>
  <si>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</si>
  <si>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</si>
  <si>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</si>
  <si>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</si>
  <si>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</si>
  <si>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</si>
  <si>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</si>
  <si>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</si>
  <si>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</si>
  <si>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</si>
  <si>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</si>
  <si>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</si>
  <si>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</si>
  <si>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</si>
  <si>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</si>
  <si>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</si>
  <si>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</si>
  <si>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</si>
  <si>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</si>
  <si>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</si>
  <si>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</si>
  <si>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</si>
  <si>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</si>
  <si>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</si>
  <si>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</si>
  <si>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</si>
  <si>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</si>
  <si>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</si>
  <si>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</si>
  <si>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</si>
  <si>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</si>
  <si>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</si>
  <si>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</si>
  <si>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</si>
  <si>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</si>
  <si>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</si>
  <si>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</si>
  <si>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</si>
  <si>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</si>
  <si>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</si>
  <si>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</si>
  <si>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</si>
  <si>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</si>
  <si>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</si>
  <si>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</si>
  <si>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</si>
  <si>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</si>
  <si>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</si>
  <si>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</si>
  <si>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</si>
  <si>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</si>
  <si>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</si>
  <si>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</si>
  <si>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</si>
  <si>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</si>
  <si>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</si>
  <si>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</si>
  <si>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</si>
  <si>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</si>
  <si>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</si>
  <si>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</si>
  <si>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</si>
  <si>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</si>
  <si>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</si>
  <si>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</si>
  <si>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</si>
  <si>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</si>
  <si>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</si>
  <si>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</si>
  <si>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</si>
  <si>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</si>
  <si>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</si>
  <si>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</si>
  <si>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</si>
  <si>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</si>
  <si>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</si>
  <si>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</si>
  <si>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</si>
  <si>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</si>
  <si>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</si>
  <si>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</si>
  <si>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</si>
  <si>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</si>
  <si>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</si>
  <si>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</si>
  <si>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</si>
  <si>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</si>
  <si>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</si>
  <si>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</si>
  <si>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</si>
  <si>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</si>
  <si>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</si>
  <si>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</si>
  <si>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</si>
  <si>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</si>
  <si>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</si>
  <si>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</si>
  <si>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</si>
  <si>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</si>
  <si>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</si>
  <si>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</si>
  <si>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</si>
  <si>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</si>
  <si>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</si>
  <si>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</si>
  <si>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</si>
  <si>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</si>
  <si>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</si>
  <si>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</si>
  <si>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</si>
  <si>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</si>
  <si>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</si>
  <si>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</si>
  <si>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</si>
  <si>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</si>
  <si>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</si>
  <si>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</si>
  <si>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</si>
  <si>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</si>
  <si>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</si>
  <si>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</si>
  <si>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</si>
  <si>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</si>
  <si>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</si>
  <si>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</si>
  <si>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</si>
  <si>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</si>
  <si>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</si>
  <si>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</si>
  <si>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</si>
  <si>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</si>
  <si>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</si>
  <si>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</si>
  <si>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</si>
  <si>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</si>
  <si>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</si>
  <si>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</si>
  <si>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</si>
  <si>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</si>
  <si>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</si>
  <si>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</si>
  <si>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</si>
  <si>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</si>
  <si>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</si>
  <si>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</si>
  <si>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</si>
  <si>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</si>
  <si>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</si>
  <si>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</si>
  <si>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</si>
  <si>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</si>
  <si>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</si>
  <si>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</si>
  <si>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</si>
  <si>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</si>
  <si>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</si>
  <si>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</si>
  <si>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</si>
  <si>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</si>
  <si>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</si>
  <si>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</si>
  <si>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</si>
  <si>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</si>
  <si>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</si>
  <si>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</si>
  <si>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</si>
  <si>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</si>
  <si>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</si>
  <si>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</si>
  <si>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</si>
  <si>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</si>
  <si>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</si>
  <si>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</si>
  <si>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</si>
  <si>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</si>
  <si>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</si>
  <si>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</si>
  <si>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</si>
  <si>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</si>
  <si>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</si>
  <si>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</si>
  <si>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</si>
  <si>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</si>
  <si>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</si>
  <si>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</si>
  <si>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</si>
  <si>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</si>
  <si>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</si>
  <si>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</si>
  <si>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</si>
  <si>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</si>
  <si>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</si>
  <si>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</si>
  <si>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</si>
  <si>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</si>
  <si>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</si>
  <si>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</si>
  <si>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</si>
  <si>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</si>
  <si>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</si>
  <si>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</si>
  <si>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</si>
  <si>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</si>
  <si>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</si>
  <si>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</si>
  <si>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</si>
  <si>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</si>
  <si>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</si>
  <si>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</si>
  <si>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</si>
  <si>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</si>
  <si>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</si>
  <si>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</si>
  <si>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</si>
  <si>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</si>
  <si>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</si>
  <si>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</si>
  <si>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</si>
  <si>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</si>
  <si>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</si>
  <si>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</si>
  <si>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</si>
  <si>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</si>
  <si>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</si>
  <si>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</si>
  <si>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</si>
  <si>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</si>
  <si>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</si>
  <si>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</si>
  <si>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</si>
  <si>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</si>
  <si>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</si>
  <si>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</si>
  <si>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</si>
  <si>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</si>
  <si>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</si>
  <si>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</si>
  <si>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</si>
  <si>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</si>
  <si>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</si>
  <si>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</si>
  <si>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</si>
  <si>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</si>
  <si>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</si>
  <si>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</si>
  <si>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</si>
  <si>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</si>
  <si>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</si>
  <si>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</si>
  <si>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</si>
  <si>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</si>
  <si>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</si>
  <si>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</si>
  <si>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</si>
  <si>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</si>
  <si>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</si>
  <si>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</si>
  <si>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</si>
  <si>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</si>
  <si>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</si>
  <si>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</si>
  <si>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</si>
  <si>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</si>
  <si>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</si>
  <si>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</si>
  <si>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</si>
  <si>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</si>
  <si>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</si>
  <si>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</si>
  <si>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</si>
  <si>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</si>
  <si>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</si>
  <si>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</si>
  <si>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</si>
  <si>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</si>
  <si>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</si>
  <si>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</si>
  <si>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</si>
  <si>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</si>
  <si>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</si>
  <si>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</si>
  <si>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</si>
  <si>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</si>
  <si>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</si>
  <si>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</si>
  <si>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</si>
  <si>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</si>
  <si>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</si>
  <si>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</si>
  <si>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</si>
  <si>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</si>
  <si>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</si>
  <si>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</si>
  <si>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</si>
  <si>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</si>
  <si>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</si>
  <si>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</si>
  <si>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</si>
  <si>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</si>
  <si>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</si>
  <si>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</si>
  <si>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</si>
  <si>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</si>
  <si>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</si>
  <si>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</si>
  <si>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</si>
  <si>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</si>
  <si>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</si>
  <si>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</si>
  <si>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</si>
  <si>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</si>
  <si>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</si>
  <si>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</si>
  <si>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</si>
  <si>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</si>
  <si>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</si>
  <si>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</si>
  <si>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</si>
  <si>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</si>
  <si>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</si>
  <si>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</si>
  <si>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</si>
  <si>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</si>
  <si>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</si>
  <si>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</si>
  <si>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</si>
  <si>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</si>
  <si>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</si>
  <si>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</si>
  <si>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</si>
  <si>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</si>
  <si>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</si>
  <si>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</si>
  <si>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</si>
  <si>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</si>
  <si>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</si>
  <si>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</si>
  <si>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</si>
  <si>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</si>
  <si>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</si>
  <si>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</si>
  <si>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</si>
  <si>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</si>
  <si>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</si>
  <si>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</si>
  <si>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</si>
  <si>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</si>
  <si>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</si>
  <si>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</si>
  <si>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</si>
  <si>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</si>
  <si>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</si>
  <si>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</si>
  <si>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</si>
  <si>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</si>
  <si>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</si>
  <si>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</si>
  <si>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</si>
  <si>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</si>
  <si>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</si>
  <si>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</si>
  <si>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</si>
  <si>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</si>
  <si>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</si>
  <si>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</si>
  <si>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</si>
  <si>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</si>
  <si>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</si>
  <si>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</si>
  <si>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</si>
  <si>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</si>
  <si>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</si>
  <si>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</si>
  <si>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</si>
  <si>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</si>
  <si>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</si>
  <si>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</si>
  <si>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</si>
  <si>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</si>
  <si>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</si>
  <si>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</si>
  <si>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</si>
  <si>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</si>
  <si>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</si>
  <si>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</si>
  <si>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</si>
  <si>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</si>
  <si>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</si>
  <si>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</si>
  <si>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</si>
  <si>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</si>
  <si>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</si>
  <si>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</si>
  <si>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</si>
  <si>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</si>
  <si>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</si>
  <si>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</si>
  <si>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</si>
  <si>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</si>
  <si>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</si>
  <si>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</si>
  <si>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</si>
  <si>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</si>
  <si>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</si>
  <si>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</si>
  <si>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</si>
  <si>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</si>
  <si>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</si>
  <si>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</si>
  <si>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</si>
  <si>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</si>
  <si>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</si>
  <si>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</si>
  <si>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</si>
  <si>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</si>
  <si>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</si>
  <si>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</si>
  <si>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</si>
  <si>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</si>
  <si>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</si>
  <si>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</si>
  <si>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</si>
  <si>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</si>
  <si>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</si>
  <si>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</si>
  <si>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</si>
  <si>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</si>
  <si>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</si>
  <si>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</si>
  <si>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</si>
  <si>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</si>
  <si>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</si>
  <si>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</si>
  <si>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</si>
  <si>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</si>
  <si>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</si>
  <si>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</si>
  <si>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</si>
  <si>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</si>
  <si>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</si>
  <si>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</si>
  <si>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</si>
  <si>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</si>
  <si>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</si>
  <si>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</si>
  <si>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</si>
  <si>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</si>
  <si>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</si>
  <si>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</si>
  <si>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</si>
  <si>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</si>
  <si>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</si>
  <si>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</si>
  <si>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</si>
  <si>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</si>
  <si>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</si>
  <si>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</si>
  <si>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</si>
  <si>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</si>
  <si>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</si>
  <si>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</si>
  <si>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</si>
  <si>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</si>
  <si>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</si>
  <si>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</si>
  <si>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</si>
  <si>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</si>
  <si>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</si>
  <si>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</si>
  <si>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</si>
  <si>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</si>
  <si>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</si>
  <si>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</si>
  <si>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</si>
  <si>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</si>
  <si>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</si>
  <si>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</si>
  <si>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</si>
  <si>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</si>
  <si>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</si>
  <si>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</si>
  <si>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</si>
  <si>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</si>
  <si>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</si>
  <si>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</si>
  <si>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</si>
  <si>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</si>
  <si>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</si>
  <si>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</si>
  <si>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</si>
  <si>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</si>
  <si>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</si>
  <si>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</si>
  <si>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</si>
  <si>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</si>
  <si>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</si>
  <si>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</si>
  <si>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</si>
  <si>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</si>
  <si>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</si>
  <si>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</si>
  <si>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</si>
  <si>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</si>
  <si>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</si>
  <si>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</si>
  <si>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</si>
  <si>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</si>
  <si>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</si>
  <si>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</si>
  <si>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</si>
  <si>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</si>
  <si>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</si>
  <si>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</si>
  <si>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</si>
  <si>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</si>
  <si>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</si>
  <si>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</si>
  <si>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</si>
  <si>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</si>
  <si>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</si>
  <si>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</si>
  <si>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</si>
  <si>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</si>
  <si>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</si>
  <si>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</si>
  <si>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</si>
  <si>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</si>
  <si>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</si>
  <si>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</si>
  <si>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</si>
  <si>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</si>
  <si>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</si>
  <si>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</si>
  <si>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</si>
  <si>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</si>
  <si>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</si>
  <si>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</si>
  <si>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</si>
  <si>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</si>
  <si>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</si>
  <si>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</si>
  <si>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</si>
  <si>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</si>
  <si>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</si>
  <si>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</si>
  <si>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</si>
  <si>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</si>
  <si>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</si>
  <si>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</si>
  <si>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</si>
  <si>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</si>
  <si>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</si>
  <si>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</si>
  <si>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</si>
  <si>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</si>
  <si>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</si>
  <si>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</si>
  <si>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</si>
  <si>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</si>
  <si>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</si>
  <si>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</si>
  <si>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</si>
  <si>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</si>
  <si>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</si>
  <si>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</si>
  <si>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</si>
  <si>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</si>
  <si>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</si>
  <si>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</si>
  <si>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</si>
  <si>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</si>
  <si>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</si>
  <si>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</si>
  <si>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</si>
  <si>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</si>
  <si>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</si>
  <si>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</si>
  <si>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</si>
  <si>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</si>
  <si>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</si>
  <si>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</si>
  <si>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</si>
  <si>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</si>
  <si>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</si>
  <si>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</si>
  <si>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</si>
  <si>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</si>
  <si>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</si>
  <si>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</si>
  <si>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</si>
  <si>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</si>
  <si>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</si>
  <si>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</si>
  <si>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</si>
  <si>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</si>
  <si>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</si>
  <si>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</si>
  <si>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</si>
  <si>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</si>
  <si>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</si>
  <si>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</si>
  <si>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</si>
  <si>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</si>
  <si>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</si>
  <si>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</si>
  <si>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</si>
  <si>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</si>
  <si>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</si>
  <si>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</si>
  <si>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</si>
  <si>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</si>
  <si>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</si>
  <si>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</si>
  <si>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</si>
  <si>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</si>
  <si>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</si>
  <si>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</si>
  <si>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</si>
  <si>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</si>
  <si>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</si>
  <si>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</si>
  <si>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</si>
  <si>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</si>
  <si>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</si>
  <si>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</si>
  <si>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</si>
  <si>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</si>
  <si>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</si>
  <si>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</si>
  <si>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</si>
  <si>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</si>
  <si>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</si>
  <si>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</si>
  <si>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</si>
  <si>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</si>
  <si>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</si>
  <si>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</si>
  <si>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</si>
  <si>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</si>
  <si>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</si>
  <si>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</si>
  <si>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</si>
  <si>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</si>
  <si>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</si>
  <si>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</si>
  <si>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</si>
  <si>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</si>
  <si>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</si>
  <si>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</si>
  <si>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</si>
  <si>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</si>
  <si>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</si>
  <si>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</si>
  <si>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</si>
  <si>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</si>
  <si>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</si>
  <si>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</si>
  <si>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</si>
  <si>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</si>
  <si>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</si>
  <si>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</si>
  <si>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</si>
  <si>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</si>
  <si>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</si>
  <si>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</si>
  <si>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</si>
  <si>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</si>
  <si>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</si>
  <si>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</si>
  <si>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</si>
  <si>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</si>
  <si>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</si>
  <si>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</si>
  <si>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</si>
  <si>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</si>
  <si>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</si>
  <si>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</si>
  <si>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</si>
  <si>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</si>
  <si>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</si>
  <si>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</si>
  <si>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</si>
  <si>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</si>
  <si>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</si>
  <si>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</si>
  <si>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</si>
  <si>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</si>
  <si>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</si>
  <si>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</si>
  <si>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</si>
  <si>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</si>
  <si>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</si>
  <si>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</si>
  <si>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</si>
  <si>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</si>
  <si>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</si>
  <si>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</si>
  <si>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</si>
  <si>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</si>
  <si>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</si>
  <si>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</si>
  <si>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</si>
  <si>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</si>
  <si>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</si>
  <si>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</si>
  <si>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</si>
  <si>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</si>
  <si>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</si>
  <si>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</si>
  <si>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</si>
  <si>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</si>
  <si>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</si>
  <si>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</si>
  <si>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</si>
  <si>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</si>
  <si>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</si>
  <si>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</si>
  <si>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</si>
  <si>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</si>
  <si>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</si>
  <si>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</si>
  <si>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</si>
  <si>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</si>
  <si>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</si>
  <si>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</si>
  <si>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</si>
  <si>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</si>
  <si>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</si>
  <si>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</si>
  <si>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</si>
  <si>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</si>
  <si>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</si>
  <si>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</si>
  <si>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</si>
  <si>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</si>
  <si>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</si>
  <si>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</si>
  <si>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</si>
  <si>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</si>
  <si>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</si>
  <si>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</si>
  <si>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</si>
  <si>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</si>
  <si>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</si>
  <si>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</si>
  <si>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</si>
  <si>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</si>
  <si>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</si>
  <si>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</si>
  <si>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</si>
  <si>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</si>
  <si>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</si>
  <si>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</si>
  <si>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</si>
  <si>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</si>
  <si>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</si>
  <si>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</si>
  <si>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</si>
  <si>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</si>
  <si>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</si>
  <si>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</si>
  <si>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</si>
  <si>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</si>
  <si>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</si>
  <si>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</si>
  <si>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</si>
  <si>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</si>
  <si>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</si>
  <si>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</si>
  <si>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</si>
  <si>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</si>
  <si>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</si>
  <si>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</si>
  <si>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</si>
  <si>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</si>
  <si>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</si>
  <si>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</si>
  <si>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</si>
  <si>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</si>
  <si>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</si>
  <si>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</si>
  <si>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</si>
  <si>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</si>
  <si>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</si>
  <si>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</si>
  <si>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</si>
  <si>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</si>
  <si>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</si>
  <si>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</si>
  <si>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</si>
  <si>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</si>
  <si>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</si>
  <si>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</si>
  <si>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</si>
  <si>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</si>
  <si>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</si>
  <si>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</si>
  <si>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</si>
  <si>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</si>
  <si>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</si>
  <si>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</si>
  <si>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</si>
  <si>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</si>
  <si>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</si>
  <si>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</si>
  <si>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</si>
  <si>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</si>
  <si>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</si>
  <si>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</si>
  <si>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</si>
  <si>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</si>
  <si>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</si>
  <si>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</si>
  <si>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</si>
  <si>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</si>
  <si>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</si>
  <si>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</si>
  <si>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</si>
  <si>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</si>
  <si>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</si>
  <si>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</si>
  <si>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</si>
  <si>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</si>
  <si>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</si>
  <si>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</si>
  <si>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</si>
  <si>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</si>
  <si>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</si>
  <si>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</si>
  <si>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</si>
  <si>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</si>
  <si>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</si>
  <si>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</si>
  <si>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</si>
  <si>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</si>
  <si>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</si>
  <si>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</si>
  <si>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</si>
  <si>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</si>
  <si>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</si>
  <si>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</si>
  <si>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</si>
  <si>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</si>
  <si>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</si>
  <si>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</si>
  <si>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</si>
  <si>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</si>
  <si>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</si>
  <si>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</si>
  <si>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</si>
  <si>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</si>
  <si>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</si>
  <si>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</si>
  <si>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</si>
  <si>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</si>
  <si>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</si>
  <si>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</si>
  <si>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</si>
  <si>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</si>
  <si>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</si>
  <si>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</si>
  <si>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</si>
  <si>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</si>
  <si>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</si>
  <si>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</si>
  <si>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</si>
  <si>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</si>
  <si>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</si>
  <si>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</si>
  <si>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</si>
  <si>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</si>
  <si>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</si>
  <si>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</si>
  <si>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</si>
  <si>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</si>
  <si>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</si>
  <si>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</si>
  <si>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</si>
  <si>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</si>
  <si>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</si>
  <si>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</si>
  <si>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</si>
  <si>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</si>
  <si>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</si>
  <si>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</si>
  <si>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</si>
  <si>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</si>
  <si>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</si>
  <si>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</si>
  <si>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</si>
  <si>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</si>
  <si>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</si>
  <si>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</si>
  <si>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</si>
  <si>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</si>
  <si>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</si>
  <si>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</si>
  <si>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</si>
  <si>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</si>
  <si>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</si>
  <si>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</si>
  <si>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</si>
  <si>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</si>
  <si>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</si>
  <si>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</si>
  <si>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</si>
  <si>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</si>
  <si>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</si>
  <si>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</si>
  <si>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</si>
  <si>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</si>
  <si>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</si>
  <si>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</si>
  <si>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</si>
  <si>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</si>
  <si>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</si>
  <si>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</si>
  <si>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</si>
  <si>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</si>
  <si>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</si>
  <si>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</si>
  <si>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</si>
  <si>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</si>
  <si>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</si>
  <si>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</si>
  <si>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</si>
  <si>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</si>
  <si>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</si>
  <si>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</si>
  <si>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</si>
  <si>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</si>
  <si>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</si>
  <si>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</si>
  <si>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</si>
  <si>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</si>
  <si>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</si>
  <si>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</si>
  <si>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</si>
  <si>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</si>
  <si>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</si>
  <si>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</si>
  <si>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</si>
  <si>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</si>
  <si>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</si>
  <si>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</si>
  <si>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</si>
  <si>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</si>
  <si>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</si>
  <si>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</si>
  <si>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</si>
  <si>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</si>
  <si>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</si>
  <si>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</si>
  <si>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</si>
  <si>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</si>
  <si>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</si>
  <si>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</si>
  <si>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</si>
  <si>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</si>
  <si>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</si>
  <si>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</si>
  <si>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</si>
  <si>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</si>
  <si>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</si>
  <si>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</si>
  <si>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</si>
  <si>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</si>
  <si>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</si>
  <si>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</si>
  <si>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</si>
  <si>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</si>
  <si>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</si>
  <si>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</si>
  <si>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</si>
  <si>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</si>
  <si>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</si>
  <si>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</si>
  <si>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</si>
  <si>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</si>
  <si>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</si>
  <si>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</si>
  <si>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</si>
  <si>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</si>
  <si>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</si>
  <si>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</si>
  <si>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</si>
  <si>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</si>
  <si>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</si>
  <si>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</si>
  <si>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</si>
  <si>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</si>
  <si>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</si>
  <si>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</si>
  <si>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</si>
  <si>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</si>
  <si>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</si>
  <si>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</si>
  <si>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</si>
  <si>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</si>
  <si>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</si>
  <si>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</si>
  <si>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</si>
  <si>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</si>
  <si>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</si>
  <si>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</si>
  <si>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</si>
  <si>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</si>
  <si>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</si>
  <si>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</si>
  <si>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</si>
  <si>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</si>
  <si>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</si>
  <si>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</si>
  <si>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</si>
  <si>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</si>
  <si>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</si>
  <si>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</si>
  <si>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</si>
  <si>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</si>
  <si>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</si>
  <si>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</si>
  <si>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</si>
  <si>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</si>
  <si>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</si>
  <si>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</si>
  <si>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</si>
  <si>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</si>
  <si>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</si>
  <si>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</si>
  <si>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</si>
  <si>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</si>
  <si>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</si>
  <si>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</si>
  <si>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</si>
  <si>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</si>
  <si>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</si>
  <si>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</si>
  <si>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</si>
  <si>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</si>
  <si>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</si>
  <si>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</si>
  <si>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</si>
  <si>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</si>
  <si>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</si>
  <si>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</si>
  <si>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</si>
  <si>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</si>
  <si>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</si>
  <si>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</si>
  <si>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</si>
  <si>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</si>
  <si>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</si>
  <si>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</si>
  <si>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</si>
  <si>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</si>
  <si>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</si>
  <si>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</si>
  <si>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</si>
  <si>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</si>
  <si>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</si>
  <si>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</si>
  <si>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</si>
  <si>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</si>
  <si>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</si>
  <si>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</si>
  <si>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</si>
  <si>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</si>
  <si>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</si>
  <si>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</si>
  <si>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</si>
  <si>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</si>
  <si>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</si>
  <si>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</si>
  <si>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</si>
  <si>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</si>
  <si>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</si>
  <si>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</si>
  <si>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</si>
  <si>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</si>
  <si>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</si>
  <si>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</si>
  <si>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</si>
  <si>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</si>
  <si>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</si>
  <si>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</si>
  <si>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</si>
  <si>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</si>
  <si>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</si>
  <si>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</si>
  <si>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</si>
  <si>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</si>
  <si>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</si>
  <si>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</si>
  <si>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</si>
  <si>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</si>
  <si>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</si>
  <si>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</si>
  <si>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</si>
  <si>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</si>
  <si>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</si>
  <si>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</si>
  <si>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</si>
  <si>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</si>
  <si>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</si>
  <si>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</si>
  <si>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</si>
  <si>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</si>
  <si>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</si>
  <si>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</si>
  <si>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</si>
  <si>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</si>
  <si>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</si>
  <si>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</si>
  <si>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</si>
  <si>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</si>
  <si>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</si>
  <si>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</si>
  <si>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</si>
  <si>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</si>
  <si>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</si>
  <si>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</si>
  <si>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</si>
  <si>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</si>
  <si>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</si>
  <si>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</si>
  <si>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</si>
  <si>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</si>
  <si>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</si>
  <si>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</si>
  <si>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</si>
  <si>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</si>
  <si>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</si>
  <si>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</si>
  <si>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</si>
  <si>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</si>
  <si>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</si>
  <si>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</si>
  <si>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</si>
  <si>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</si>
  <si>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</si>
  <si>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</si>
  <si>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</si>
  <si>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</si>
  <si>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</si>
  <si>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</si>
  <si>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</si>
  <si>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</si>
  <si>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</si>
  <si>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</si>
  <si>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</si>
  <si>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</si>
  <si>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</si>
  <si>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</si>
  <si>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</si>
  <si>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</si>
  <si>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</si>
  <si>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</si>
  <si>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</si>
  <si>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</si>
  <si>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</si>
  <si>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</si>
  <si>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</si>
  <si>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</si>
  <si>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</si>
  <si>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</si>
  <si>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</si>
  <si>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</si>
  <si>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</si>
  <si>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</si>
  <si>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</si>
  <si>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</si>
  <si>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</si>
  <si>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</si>
  <si>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</si>
  <si>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</si>
  <si>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</si>
  <si>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</si>
  <si>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</si>
  <si>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</si>
  <si>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</si>
  <si>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</si>
  <si>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</si>
  <si>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</si>
  <si>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</si>
  <si>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</si>
  <si>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</si>
  <si>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</si>
  <si>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</si>
  <si>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</si>
  <si>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</si>
  <si>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</si>
  <si>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</si>
  <si>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</si>
  <si>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</si>
  <si>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</si>
  <si>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</si>
  <si>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</si>
  <si>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</si>
  <si>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</si>
  <si>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</si>
  <si>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</si>
  <si>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</si>
  <si>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</si>
  <si>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</si>
  <si>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</si>
  <si>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</si>
  <si>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</si>
  <si>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</si>
  <si>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</si>
  <si>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</si>
  <si>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</si>
  <si>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</si>
  <si>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</si>
  <si>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</si>
  <si>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</si>
  <si>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</si>
  <si>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</si>
  <si>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</si>
  <si>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</si>
  <si>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</si>
  <si>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</si>
  <si>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</si>
  <si>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</si>
  <si>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</si>
  <si>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</si>
  <si>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</si>
  <si>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</si>
  <si>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</si>
  <si>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</si>
  <si>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</si>
  <si>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</si>
  <si>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</si>
  <si>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</si>
  <si>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</si>
  <si>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</si>
  <si>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</si>
  <si>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</si>
  <si>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</si>
  <si>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</si>
  <si>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</si>
  <si>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</si>
  <si>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</si>
  <si>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</si>
  <si>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</si>
  <si>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</si>
  <si>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</si>
  <si>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</si>
  <si>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</si>
  <si>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</si>
  <si>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</si>
  <si>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</si>
  <si>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</si>
  <si>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</si>
  <si>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</si>
  <si>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</si>
  <si>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</si>
  <si>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</si>
  <si>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</si>
  <si>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</si>
  <si>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</si>
  <si>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</si>
  <si>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</si>
  <si>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</si>
  <si>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</si>
  <si>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</si>
  <si>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</si>
  <si>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</si>
  <si>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</si>
  <si>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</si>
  <si>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</si>
  <si>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</si>
  <si>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</si>
  <si>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</si>
  <si>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</si>
  <si>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</si>
  <si>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</si>
  <si>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</si>
  <si>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</si>
  <si>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</si>
  <si>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</si>
  <si>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</si>
  <si>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</si>
  <si>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</si>
  <si>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</si>
  <si>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</si>
  <si>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</si>
  <si>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</si>
  <si>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</si>
  <si>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</si>
  <si>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</si>
  <si>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</si>
  <si>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</si>
  <si>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</si>
  <si>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</si>
  <si>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</si>
  <si>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</si>
  <si>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</si>
  <si>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</si>
  <si>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</si>
  <si>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</si>
  <si>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</si>
  <si>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</si>
  <si>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</si>
  <si>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</si>
  <si>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</si>
  <si>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</si>
  <si>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</si>
  <si>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</si>
  <si>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</si>
  <si>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</si>
  <si>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</si>
  <si>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</si>
  <si>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</si>
  <si>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</si>
  <si>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</si>
  <si>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</si>
  <si>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</si>
  <si>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</si>
  <si>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</si>
  <si>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</si>
  <si>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</si>
  <si>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</si>
  <si>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</si>
  <si>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</si>
  <si>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</si>
  <si>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</si>
  <si>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</si>
  <si>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</si>
  <si>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</si>
  <si>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</si>
  <si>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</si>
  <si>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</si>
  <si>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</si>
  <si>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</si>
  <si>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</si>
  <si>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</si>
  <si>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</si>
  <si>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</si>
  <si>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</si>
  <si>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</si>
  <si>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</si>
  <si>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</si>
  <si>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</si>
  <si>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</si>
  <si>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</si>
  <si>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</si>
  <si>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</si>
  <si>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</si>
  <si>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</si>
  <si>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</si>
  <si>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</si>
  <si>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</si>
  <si>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</si>
  <si>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</si>
  <si>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</si>
  <si>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</si>
  <si>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</si>
  <si>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</si>
  <si>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</si>
  <si>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</si>
  <si>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</si>
  <si>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</si>
  <si>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</si>
  <si>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</si>
  <si>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</si>
  <si>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</si>
  <si>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</si>
  <si>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</si>
  <si>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</si>
  <si>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</si>
  <si>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</si>
  <si>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</si>
  <si>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</si>
  <si>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</si>
  <si>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</si>
  <si>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</si>
  <si>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</si>
  <si>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</si>
  <si>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</si>
  <si>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</si>
  <si>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</si>
  <si>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</si>
  <si>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</si>
  <si>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</si>
  <si>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</si>
  <si>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</si>
  <si>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</si>
  <si>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</si>
  <si>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</si>
  <si>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</si>
  <si>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</si>
  <si>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</si>
  <si>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</si>
  <si>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</si>
  <si>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</si>
  <si>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</si>
  <si>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</si>
  <si>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</si>
  <si>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</si>
  <si>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</si>
  <si>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</si>
  <si>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</si>
  <si>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</si>
  <si>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</si>
  <si>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</si>
  <si>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</si>
  <si>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</si>
  <si>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</si>
  <si>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</si>
  <si>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</si>
  <si>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</si>
  <si>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</si>
  <si>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</si>
  <si>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</si>
  <si>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</si>
  <si>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</si>
  <si>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</si>
  <si>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</si>
  <si>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</si>
  <si>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</si>
  <si>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</si>
  <si>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</si>
  <si>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</si>
  <si>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</si>
  <si>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</si>
  <si>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</si>
  <si>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</si>
  <si>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</si>
  <si>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</si>
  <si>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</si>
  <si>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</si>
  <si>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</si>
  <si>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</si>
  <si>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</si>
  <si>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</si>
  <si>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</si>
  <si>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</si>
  <si>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</si>
  <si>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</si>
  <si>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</si>
  <si>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</si>
  <si>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</si>
  <si>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</si>
  <si>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</si>
  <si>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</si>
  <si>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</si>
  <si>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</si>
  <si>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</si>
  <si>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</si>
  <si>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</si>
  <si>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</si>
  <si>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</si>
  <si>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</si>
  <si>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</si>
  <si>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</si>
  <si>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</si>
  <si>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</si>
  <si>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</si>
  <si>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</si>
  <si>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</si>
  <si>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</si>
  <si>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</si>
  <si>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</si>
  <si>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</si>
  <si>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</si>
  <si>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</si>
  <si>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</si>
  <si>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</si>
  <si>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</si>
  <si>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</si>
  <si>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</si>
  <si>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</si>
  <si>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</si>
  <si>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</si>
  <si>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</si>
  <si>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</si>
  <si>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</si>
  <si>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</si>
  <si>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</si>
  <si>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</si>
  <si>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</si>
  <si>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</si>
  <si>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</si>
  <si>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</si>
  <si>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</si>
  <si>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</si>
  <si>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</si>
  <si>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</si>
  <si>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</si>
  <si>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</si>
  <si>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</si>
  <si>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</si>
  <si>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</si>
  <si>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</si>
  <si>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</si>
  <si>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</si>
  <si>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</si>
  <si>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</si>
  <si>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</si>
  <si>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</si>
  <si>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</si>
  <si>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</si>
  <si>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</si>
  <si>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</si>
  <si>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</si>
  <si>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</si>
  <si>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</si>
  <si>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</si>
  <si>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</si>
  <si>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</si>
  <si>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</si>
  <si>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</si>
  <si>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</si>
  <si>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</si>
  <si>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</si>
  <si>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</si>
  <si>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</si>
  <si>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</si>
  <si>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</si>
  <si>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</si>
  <si>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</si>
  <si>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</si>
  <si>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</si>
  <si>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</si>
  <si>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</si>
  <si>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</si>
  <si>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</si>
  <si>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</si>
  <si>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</si>
  <si>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</si>
  <si>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</si>
  <si>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</si>
  <si>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</si>
  <si>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</si>
  <si>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</si>
  <si>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</si>
  <si>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</si>
  <si>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</si>
  <si>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</si>
  <si>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</si>
  <si>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</si>
  <si>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</si>
  <si>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</si>
  <si>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</si>
  <si>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</si>
  <si>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</si>
  <si>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</si>
  <si>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</si>
  <si>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</si>
  <si>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</si>
  <si>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</si>
  <si>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</si>
  <si>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</si>
  <si>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</si>
  <si>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</si>
  <si>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</si>
  <si>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</si>
  <si>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</si>
  <si>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</si>
  <si>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Helsby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</si>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</sst>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D1747D06-42AE-4003-ACE5-63B93DFF2144}"/>
    <cellStyle name="Bad 2" xfId="7" xr:uid="{3D731D9E-5C7B-4995-B6C6-6C7CCC798F86}"/>
    <cellStyle name="Calculation 2" xfId="10" xr:uid="{6BCF86D1-6FAA-4B5B-BEEA-FEE9703E9612}"/>
    <cellStyle name="Normal" xfId="0" builtinId="0"/>
    <cellStyle name="Normal 10" xfId="8" xr:uid="{184CC3E2-D4D3-4E72-8389-7CDCAE8A75F1}"/>
    <cellStyle name="Normal 2" xfId="1" xr:uid="{77FEF58E-0F64-4316-8049-FC8BFB71F3D8}"/>
    <cellStyle name="Normal 2 2" xfId="2" xr:uid="{D3D0E438-29D5-48D3-9731-EC0DE8F84D6A}"/>
    <cellStyle name="Normal 2 3" xfId="11" xr:uid="{2A3F1A89-367D-4336-899D-CC8485FF2F94}"/>
    <cellStyle name="Normal 6" xfId="6" xr:uid="{BA32D911-6238-41C1-9938-3AC940A0403C}"/>
    <cellStyle name="Normal 7" xfId="4" xr:uid="{858DF2BB-71AA-49ED-AD3E-D27B175E0B5B}"/>
    <cellStyle name="Percent 2" xfId="3" xr:uid="{447A6FBA-42F3-4944-9807-89F7AF4A35EC}"/>
    <cellStyle name="Percent 3" xfId="5" xr:uid="{61A43211-6C9E-4A37-B14A-E886E150A3DD}"/>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906B-48FE-BA1A-03E941CA4A58}"/>
              </c:ext>
            </c:extLst>
          </c:dPt>
          <c:dPt>
            <c:idx val="1"/>
            <c:bubble3D val="0"/>
            <c:spPr>
              <a:solidFill>
                <a:srgbClr val="F7EBD9"/>
              </a:solidFill>
            </c:spPr>
            <c:extLst>
              <c:ext xmlns:c16="http://schemas.microsoft.com/office/drawing/2014/chart" uri="{C3380CC4-5D6E-409C-BE32-E72D297353CC}">
                <c16:uniqueId val="{00000003-906B-48FE-BA1A-03E941CA4A58}"/>
              </c:ext>
            </c:extLst>
          </c:dPt>
          <c:val>
            <c:numRef>
              <c:f>'Data - Overview'!$D$89:$D$90</c:f>
              <c:numCache>
                <c:formatCode>0%</c:formatCode>
                <c:ptCount val="2"/>
                <c:pt idx="0">
                  <c:v>0.30355932203389829</c:v>
                </c:pt>
                <c:pt idx="1">
                  <c:v>0.69644067796610165</c:v>
                </c:pt>
              </c:numCache>
            </c:numRef>
          </c:val>
          <c:extLst>
            <c:ext xmlns:c16="http://schemas.microsoft.com/office/drawing/2014/chart" uri="{C3380CC4-5D6E-409C-BE32-E72D297353CC}">
              <c16:uniqueId val="{00000004-906B-48FE-BA1A-03E941CA4A5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A504-40AE-80CB-EA366A7B57E7}"/>
              </c:ext>
            </c:extLst>
          </c:dPt>
          <c:dPt>
            <c:idx val="1"/>
            <c:bubble3D val="0"/>
            <c:spPr>
              <a:solidFill>
                <a:srgbClr val="6C6F71"/>
              </a:solidFill>
            </c:spPr>
            <c:extLst>
              <c:ext xmlns:c16="http://schemas.microsoft.com/office/drawing/2014/chart" uri="{C3380CC4-5D6E-409C-BE32-E72D297353CC}">
                <c16:uniqueId val="{00000003-A504-40AE-80CB-EA366A7B57E7}"/>
              </c:ext>
            </c:extLst>
          </c:dPt>
          <c:dPt>
            <c:idx val="2"/>
            <c:bubble3D val="0"/>
            <c:spPr>
              <a:solidFill>
                <a:srgbClr val="7A19C1"/>
              </a:solidFill>
            </c:spPr>
            <c:extLst>
              <c:ext xmlns:c16="http://schemas.microsoft.com/office/drawing/2014/chart" uri="{C3380CC4-5D6E-409C-BE32-E72D297353CC}">
                <c16:uniqueId val="{00000005-A504-40AE-80CB-EA366A7B57E7}"/>
              </c:ext>
            </c:extLst>
          </c:dPt>
          <c:dPt>
            <c:idx val="3"/>
            <c:bubble3D val="0"/>
            <c:spPr>
              <a:solidFill>
                <a:srgbClr val="8CC119"/>
              </a:solidFill>
            </c:spPr>
            <c:extLst>
              <c:ext xmlns:c16="http://schemas.microsoft.com/office/drawing/2014/chart" uri="{C3380CC4-5D6E-409C-BE32-E72D297353CC}">
                <c16:uniqueId val="{00000007-A504-40AE-80CB-EA366A7B57E7}"/>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A504-40AE-80CB-EA366A7B57E7}"/>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A504-40AE-80CB-EA366A7B57E7}"/>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A504-40AE-80CB-EA366A7B57E7}"/>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A504-40AE-80CB-EA366A7B57E7}"/>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A504-40AE-80CB-EA366A7B57E7}"/>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102</c:v>
                </c:pt>
                <c:pt idx="1">
                  <c:v>1 
Index: 94</c:v>
                </c:pt>
                <c:pt idx="2">
                  <c:v>2 
Index: 97</c:v>
                </c:pt>
                <c:pt idx="3">
                  <c:v>3+ 
Index: 87</c:v>
                </c:pt>
              </c:strCache>
            </c:strRef>
          </c:cat>
          <c:val>
            <c:numRef>
              <c:f>'Data - Overview'!$D$128:$D$131</c:f>
              <c:numCache>
                <c:formatCode>0%</c:formatCode>
                <c:ptCount val="4"/>
                <c:pt idx="0">
                  <c:v>0.74440677966101687</c:v>
                </c:pt>
                <c:pt idx="1">
                  <c:v>0.1182316384180791</c:v>
                </c:pt>
                <c:pt idx="2">
                  <c:v>0.10290395480225988</c:v>
                </c:pt>
                <c:pt idx="3">
                  <c:v>3.4559322033898311E-2</c:v>
                </c:pt>
              </c:numCache>
            </c:numRef>
          </c:val>
          <c:extLst>
            <c:ext xmlns:c16="http://schemas.microsoft.com/office/drawing/2014/chart" uri="{C3380CC4-5D6E-409C-BE32-E72D297353CC}">
              <c16:uniqueId val="{00000009-A504-40AE-80CB-EA366A7B57E7}"/>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2EDF-4612-99F5-25C1EE393517}"/>
              </c:ext>
            </c:extLst>
          </c:dPt>
          <c:dPt>
            <c:idx val="1"/>
            <c:bubble3D val="0"/>
            <c:spPr>
              <a:solidFill>
                <a:srgbClr val="6C6F71"/>
              </a:solidFill>
            </c:spPr>
            <c:extLst>
              <c:ext xmlns:c16="http://schemas.microsoft.com/office/drawing/2014/chart" uri="{C3380CC4-5D6E-409C-BE32-E72D297353CC}">
                <c16:uniqueId val="{00000003-2EDF-4612-99F5-25C1EE393517}"/>
              </c:ext>
            </c:extLst>
          </c:dPt>
          <c:dPt>
            <c:idx val="2"/>
            <c:bubble3D val="0"/>
            <c:spPr>
              <a:solidFill>
                <a:srgbClr val="7A19C1"/>
              </a:solidFill>
            </c:spPr>
            <c:extLst>
              <c:ext xmlns:c16="http://schemas.microsoft.com/office/drawing/2014/chart" uri="{C3380CC4-5D6E-409C-BE32-E72D297353CC}">
                <c16:uniqueId val="{00000005-2EDF-4612-99F5-25C1EE393517}"/>
              </c:ext>
            </c:extLst>
          </c:dPt>
          <c:dPt>
            <c:idx val="3"/>
            <c:bubble3D val="0"/>
            <c:spPr>
              <a:solidFill>
                <a:srgbClr val="8CC119"/>
              </a:solidFill>
            </c:spPr>
            <c:extLst>
              <c:ext xmlns:c16="http://schemas.microsoft.com/office/drawing/2014/chart" uri="{C3380CC4-5D6E-409C-BE32-E72D297353CC}">
                <c16:uniqueId val="{00000007-2EDF-4612-99F5-25C1EE393517}"/>
              </c:ext>
            </c:extLst>
          </c:dPt>
          <c:dPt>
            <c:idx val="4"/>
            <c:bubble3D val="0"/>
            <c:spPr>
              <a:solidFill>
                <a:srgbClr val="EBC61C"/>
              </a:solidFill>
            </c:spPr>
            <c:extLst>
              <c:ext xmlns:c16="http://schemas.microsoft.com/office/drawing/2014/chart" uri="{C3380CC4-5D6E-409C-BE32-E72D297353CC}">
                <c16:uniqueId val="{00000009-2EDF-4612-99F5-25C1EE393517}"/>
              </c:ext>
            </c:extLst>
          </c:dPt>
          <c:dPt>
            <c:idx val="5"/>
            <c:bubble3D val="0"/>
            <c:spPr>
              <a:solidFill>
                <a:srgbClr val="1964C1"/>
              </a:solidFill>
            </c:spPr>
            <c:extLst>
              <c:ext xmlns:c16="http://schemas.microsoft.com/office/drawing/2014/chart" uri="{C3380CC4-5D6E-409C-BE32-E72D297353CC}">
                <c16:uniqueId val="{0000000B-2EDF-4612-99F5-25C1EE393517}"/>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2EDF-4612-99F5-25C1EE393517}"/>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2EDF-4612-99F5-25C1EE393517}"/>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2EDF-4612-99F5-25C1EE393517}"/>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2EDF-4612-99F5-25C1EE393517}"/>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2EDF-4612-99F5-25C1EE393517}"/>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2EDF-4612-99F5-25C1EE393517}"/>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82</c:v>
                </c:pt>
                <c:pt idx="1">
                  <c:v>20k - 40k 
Index: 94</c:v>
                </c:pt>
                <c:pt idx="2">
                  <c:v>40k - 60k 
Index: 102</c:v>
                </c:pt>
                <c:pt idx="3">
                  <c:v>60k - 80k 
Index: 107</c:v>
                </c:pt>
                <c:pt idx="4">
                  <c:v>80k - 100k 
Index: 118</c:v>
                </c:pt>
                <c:pt idx="5">
                  <c:v>100k+ 
Index: 122</c:v>
                </c:pt>
              </c:strCache>
            </c:strRef>
          </c:cat>
          <c:val>
            <c:numRef>
              <c:f>'Data - Overview'!$D$146:$D$151</c:f>
              <c:numCache>
                <c:formatCode>0%</c:formatCode>
                <c:ptCount val="6"/>
                <c:pt idx="0">
                  <c:v>0.13744632768361581</c:v>
                </c:pt>
                <c:pt idx="1">
                  <c:v>0.29744632768361584</c:v>
                </c:pt>
                <c:pt idx="2">
                  <c:v>0.21620338983050849</c:v>
                </c:pt>
                <c:pt idx="3">
                  <c:v>0.14981920903954804</c:v>
                </c:pt>
                <c:pt idx="4">
                  <c:v>8.6005649717514121E-2</c:v>
                </c:pt>
                <c:pt idx="5">
                  <c:v>0.11280790960451977</c:v>
                </c:pt>
              </c:numCache>
            </c:numRef>
          </c:val>
          <c:extLst>
            <c:ext xmlns:c16="http://schemas.microsoft.com/office/drawing/2014/chart" uri="{C3380CC4-5D6E-409C-BE32-E72D297353CC}">
              <c16:uniqueId val="{0000000C-2EDF-4612-99F5-25C1EE393517}"/>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4.7491525423728816E-2</c:v>
                </c:pt>
                <c:pt idx="1">
                  <c:v>0.15043502824858757</c:v>
                </c:pt>
                <c:pt idx="2">
                  <c:v>6.6124293785310734E-2</c:v>
                </c:pt>
                <c:pt idx="3">
                  <c:v>0.10260451977401129</c:v>
                </c:pt>
                <c:pt idx="4">
                  <c:v>0.18025423728813561</c:v>
                </c:pt>
                <c:pt idx="5">
                  <c:v>0.22296045197740111</c:v>
                </c:pt>
                <c:pt idx="6">
                  <c:v>0.1258418079096045</c:v>
                </c:pt>
                <c:pt idx="7">
                  <c:v>0.10448587570621469</c:v>
                </c:pt>
              </c:numCache>
            </c:numRef>
          </c:val>
          <c:extLst>
            <c:ext xmlns:c16="http://schemas.microsoft.com/office/drawing/2014/chart" uri="{C3380CC4-5D6E-409C-BE32-E72D297353CC}">
              <c16:uniqueId val="{00000000-6DAD-4935-9948-974592FF8738}"/>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0.34046892655367234</c:v>
                </c:pt>
              </c:numCache>
            </c:numRef>
          </c:val>
          <c:extLst>
            <c:ext xmlns:c16="http://schemas.microsoft.com/office/drawing/2014/chart" uri="{C3380CC4-5D6E-409C-BE32-E72D297353CC}">
              <c16:uniqueId val="{00000000-40CC-482E-BA5A-FF99E47E3B09}"/>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40CC-482E-BA5A-FF99E47E3B09}"/>
              </c:ext>
            </c:extLst>
          </c:dPt>
          <c:val>
            <c:numRef>
              <c:f>'Data - Overview'!$D$116</c:f>
              <c:numCache>
                <c:formatCode>0%</c:formatCode>
                <c:ptCount val="1"/>
                <c:pt idx="0">
                  <c:v>0.18624293785310733</c:v>
                </c:pt>
              </c:numCache>
            </c:numRef>
          </c:val>
          <c:extLst>
            <c:ext xmlns:c16="http://schemas.microsoft.com/office/drawing/2014/chart" uri="{C3380CC4-5D6E-409C-BE32-E72D297353CC}">
              <c16:uniqueId val="{00000003-40CC-482E-BA5A-FF99E47E3B09}"/>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2.4717514124293787E-2</c:v>
                </c:pt>
              </c:numCache>
            </c:numRef>
          </c:val>
          <c:extLst>
            <c:ext xmlns:c16="http://schemas.microsoft.com/office/drawing/2014/chart" uri="{C3380CC4-5D6E-409C-BE32-E72D297353CC}">
              <c16:uniqueId val="{00000004-40CC-482E-BA5A-FF99E47E3B09}"/>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0.14331638418079096</c:v>
                </c:pt>
              </c:numCache>
            </c:numRef>
          </c:val>
          <c:extLst>
            <c:ext xmlns:c16="http://schemas.microsoft.com/office/drawing/2014/chart" uri="{C3380CC4-5D6E-409C-BE32-E72D297353CC}">
              <c16:uniqueId val="{00000005-40CC-482E-BA5A-FF99E47E3B09}"/>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0.30536723163841806</c:v>
                </c:pt>
              </c:numCache>
            </c:numRef>
          </c:val>
          <c:extLst>
            <c:ext xmlns:c16="http://schemas.microsoft.com/office/drawing/2014/chart" uri="{C3380CC4-5D6E-409C-BE32-E72D297353CC}">
              <c16:uniqueId val="{00000006-40CC-482E-BA5A-FF99E47E3B09}"/>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0327-48CE-9DA9-8B1A939E2113}"/>
              </c:ext>
            </c:extLst>
          </c:dPt>
          <c:dPt>
            <c:idx val="1"/>
            <c:bubble3D val="0"/>
            <c:spPr>
              <a:solidFill>
                <a:srgbClr val="DBE6C4"/>
              </a:solidFill>
            </c:spPr>
            <c:extLst>
              <c:ext xmlns:c16="http://schemas.microsoft.com/office/drawing/2014/chart" uri="{C3380CC4-5D6E-409C-BE32-E72D297353CC}">
                <c16:uniqueId val="{00000003-0327-48CE-9DA9-8B1A939E2113}"/>
              </c:ext>
            </c:extLst>
          </c:dPt>
          <c:val>
            <c:numRef>
              <c:f>'Data - Overview'!$A$89:$A$90</c:f>
              <c:numCache>
                <c:formatCode>0%</c:formatCode>
                <c:ptCount val="2"/>
                <c:pt idx="0">
                  <c:v>0.32489265536723166</c:v>
                </c:pt>
                <c:pt idx="1">
                  <c:v>0.67510734463276834</c:v>
                </c:pt>
              </c:numCache>
            </c:numRef>
          </c:val>
          <c:extLst>
            <c:ext xmlns:c16="http://schemas.microsoft.com/office/drawing/2014/chart" uri="{C3380CC4-5D6E-409C-BE32-E72D297353CC}">
              <c16:uniqueId val="{00000004-0327-48CE-9DA9-8B1A939E2113}"/>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DAB5-490D-B1BF-B95333EABDF1}"/>
              </c:ext>
            </c:extLst>
          </c:dPt>
          <c:dPt>
            <c:idx val="1"/>
            <c:bubble3D val="0"/>
            <c:spPr>
              <a:solidFill>
                <a:schemeClr val="accent2">
                  <a:lumMod val="20000"/>
                  <a:lumOff val="80000"/>
                </a:schemeClr>
              </a:solidFill>
            </c:spPr>
            <c:extLst>
              <c:ext xmlns:c16="http://schemas.microsoft.com/office/drawing/2014/chart" uri="{C3380CC4-5D6E-409C-BE32-E72D297353CC}">
                <c16:uniqueId val="{00000003-DAB5-490D-B1BF-B95333EABDF1}"/>
              </c:ext>
            </c:extLst>
          </c:dPt>
          <c:val>
            <c:numRef>
              <c:f>'Data - Overview'!$A$89:$A$90</c:f>
              <c:numCache>
                <c:formatCode>0%</c:formatCode>
                <c:ptCount val="2"/>
                <c:pt idx="0">
                  <c:v>0.32489265536723166</c:v>
                </c:pt>
                <c:pt idx="1">
                  <c:v>0.67510734463276834</c:v>
                </c:pt>
              </c:numCache>
            </c:numRef>
          </c:val>
          <c:extLst>
            <c:ext xmlns:c16="http://schemas.microsoft.com/office/drawing/2014/chart" uri="{C3380CC4-5D6E-409C-BE32-E72D297353CC}">
              <c16:uniqueId val="{00000004-DAB5-490D-B1BF-B95333EABDF1}"/>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2BAD-4A39-888C-ECDAA69F5465}"/>
              </c:ext>
            </c:extLst>
          </c:dPt>
          <c:dPt>
            <c:idx val="1"/>
            <c:bubble3D val="0"/>
            <c:spPr>
              <a:solidFill>
                <a:srgbClr val="F7EBD9"/>
              </a:solidFill>
            </c:spPr>
            <c:extLst>
              <c:ext xmlns:c16="http://schemas.microsoft.com/office/drawing/2014/chart" uri="{C3380CC4-5D6E-409C-BE32-E72D297353CC}">
                <c16:uniqueId val="{00000003-2BAD-4A39-888C-ECDAA69F5465}"/>
              </c:ext>
            </c:extLst>
          </c:dPt>
          <c:val>
            <c:numRef>
              <c:f>'Data - Overview'!$E$89:$E$90</c:f>
              <c:numCache>
                <c:formatCode>0%</c:formatCode>
                <c:ptCount val="2"/>
                <c:pt idx="0">
                  <c:v>0.40715819209039544</c:v>
                </c:pt>
                <c:pt idx="1">
                  <c:v>0.5928418079096045</c:v>
                </c:pt>
              </c:numCache>
            </c:numRef>
          </c:val>
          <c:extLst>
            <c:ext xmlns:c16="http://schemas.microsoft.com/office/drawing/2014/chart" uri="{C3380CC4-5D6E-409C-BE32-E72D297353CC}">
              <c16:uniqueId val="{00000004-2BAD-4A39-888C-ECDAA69F5465}"/>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EE71-4491-90F5-FECB4D03BD4B}"/>
              </c:ext>
            </c:extLst>
          </c:dPt>
          <c:dPt>
            <c:idx val="1"/>
            <c:bubble3D val="0"/>
            <c:extLst>
              <c:ext xmlns:c16="http://schemas.microsoft.com/office/drawing/2014/chart" uri="{C3380CC4-5D6E-409C-BE32-E72D297353CC}">
                <c16:uniqueId val="{00000002-EE71-4491-90F5-FECB4D03BD4B}"/>
              </c:ext>
            </c:extLst>
          </c:dPt>
          <c:val>
            <c:numRef>
              <c:f>'Data - Overview'!$C$89:$C$90</c:f>
              <c:numCache>
                <c:formatCode>0%</c:formatCode>
                <c:ptCount val="2"/>
                <c:pt idx="0">
                  <c:v>0.10333333333333333</c:v>
                </c:pt>
                <c:pt idx="1">
                  <c:v>0.89666666666666672</c:v>
                </c:pt>
              </c:numCache>
            </c:numRef>
          </c:val>
          <c:extLst>
            <c:ext xmlns:c16="http://schemas.microsoft.com/office/drawing/2014/chart" uri="{C3380CC4-5D6E-409C-BE32-E72D297353CC}">
              <c16:uniqueId val="{00000003-EE71-4491-90F5-FECB4D03BD4B}"/>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0.16872881355932204</c:v>
                </c:pt>
              </c:numCache>
            </c:numRef>
          </c:val>
          <c:extLst>
            <c:ext xmlns:c16="http://schemas.microsoft.com/office/drawing/2014/chart" uri="{C3380CC4-5D6E-409C-BE32-E72D297353CC}">
              <c16:uniqueId val="{00000000-6591-4535-AACD-B84B6CB7550A}"/>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6591-4535-AACD-B84B6CB7550A}"/>
              </c:ext>
            </c:extLst>
          </c:dPt>
          <c:val>
            <c:numRef>
              <c:f>'Data - Overview'!$D$138</c:f>
              <c:numCache>
                <c:formatCode>0%</c:formatCode>
                <c:ptCount val="1"/>
                <c:pt idx="0">
                  <c:v>0.41159322033898299</c:v>
                </c:pt>
              </c:numCache>
            </c:numRef>
          </c:val>
          <c:extLst>
            <c:ext xmlns:c16="http://schemas.microsoft.com/office/drawing/2014/chart" uri="{C3380CC4-5D6E-409C-BE32-E72D297353CC}">
              <c16:uniqueId val="{00000003-6591-4535-AACD-B84B6CB7550A}"/>
            </c:ext>
          </c:extLst>
        </c:ser>
        <c:ser>
          <c:idx val="1"/>
          <c:order val="2"/>
          <c:spPr>
            <a:solidFill>
              <a:srgbClr val="1964C1"/>
            </a:solidFill>
          </c:spPr>
          <c:invertIfNegative val="0"/>
          <c:val>
            <c:numRef>
              <c:f>'Data - Overview'!$D$139</c:f>
              <c:numCache>
                <c:formatCode>0%</c:formatCode>
                <c:ptCount val="1"/>
                <c:pt idx="0">
                  <c:v>0.34335593220338978</c:v>
                </c:pt>
              </c:numCache>
            </c:numRef>
          </c:val>
          <c:extLst>
            <c:ext xmlns:c16="http://schemas.microsoft.com/office/drawing/2014/chart" uri="{C3380CC4-5D6E-409C-BE32-E72D297353CC}">
              <c16:uniqueId val="{00000004-6591-4535-AACD-B84B6CB7550A}"/>
            </c:ext>
          </c:extLst>
        </c:ser>
        <c:ser>
          <c:idx val="0"/>
          <c:order val="3"/>
          <c:spPr>
            <a:solidFill>
              <a:srgbClr val="7D38BA"/>
            </a:solidFill>
          </c:spPr>
          <c:invertIfNegative val="0"/>
          <c:val>
            <c:numRef>
              <c:f>'Data - Overview'!$D$140</c:f>
              <c:numCache>
                <c:formatCode>0%</c:formatCode>
                <c:ptCount val="1"/>
                <c:pt idx="0">
                  <c:v>7.6491525423728807E-2</c:v>
                </c:pt>
              </c:numCache>
            </c:numRef>
          </c:val>
          <c:extLst>
            <c:ext xmlns:c16="http://schemas.microsoft.com/office/drawing/2014/chart" uri="{C3380CC4-5D6E-409C-BE32-E72D297353CC}">
              <c16:uniqueId val="{00000005-6591-4535-AACD-B84B6CB7550A}"/>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A76C-4988-9678-757CE412D7A5}"/>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A76C-4988-9678-757CE412D7A5}"/>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A76C-4988-9678-757CE412D7A5}"/>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A76C-4988-9678-757CE412D7A5}"/>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A76C-4988-9678-757CE412D7A5}"/>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A76C-4988-9678-757CE412D7A5}"/>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A76C-4988-9678-757CE412D7A5}"/>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A76C-4988-9678-757CE412D7A5}"/>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A76C-4988-9678-757CE412D7A5}"/>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A76C-4988-9678-757CE412D7A5}"/>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A76C-4988-9678-757CE412D7A5}"/>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A76C-4988-9678-757CE412D7A5}"/>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A76C-4988-9678-757CE412D7A5}"/>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A76C-4988-9678-757CE412D7A5}"/>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A76C-4988-9678-757CE412D7A5}"/>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A76C-4988-9678-757CE412D7A5}"/>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A76C-4988-9678-757CE412D7A5}"/>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A76C-4988-9678-757CE412D7A5}"/>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A76C-4988-9678-757CE412D7A5}"/>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A76C-4988-9678-757CE412D7A5}"/>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A76C-4988-9678-757CE412D7A5}"/>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A76C-4988-9678-757CE412D7A5}"/>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A76C-4988-9678-757CE412D7A5}"/>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A76C-4988-9678-757CE412D7A5}"/>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A76C-4988-9678-757CE412D7A5}"/>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{239492AD-C3F8-4A37-BCFC-546FA72194CE}</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A76C-4988-9678-757CE412D7A5}"/>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{0B8CBB43-D144-420B-9B36-12FC2D4C992B}</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A76C-4988-9678-757CE412D7A5}"/>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{C08DEA1E-A947-4F31-852E-1CE5497DA725}</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A76C-4988-9678-757CE412D7A5}"/>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{1A2A0F4C-D8E1-447A-BEC1-EC61ED7D5B63}</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A76C-4988-9678-757CE412D7A5}"/>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{659713DC-8627-4BCD-9753-B844AFE6CA8E}</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A76C-4988-9678-757CE412D7A5}"/>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{34FC29FA-0F8E-4B73-90A0-F51F8685627E}</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A76C-4988-9678-757CE412D7A5}"/>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{769E90E4-912C-4404-9687-579545E46600}</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A76C-4988-9678-757CE412D7A5}"/>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{D1206DA9-EB94-4F99-873C-EC2AE267CBCA}</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A76C-4988-9678-757CE412D7A5}"/>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{992CE298-D64F-409E-9B8E-950677B76886}</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A76C-4988-9678-757CE412D7A5}"/>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{2901AAA3-BA87-483A-BD33-819038259224}</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A76C-4988-9678-757CE412D7A5}"/>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{C028548E-C503-4E29-A113-6C2892863A14}</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A76C-4988-9678-757CE412D7A5}"/>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{C898FC84-42F1-4A36-B0EC-784A8F1FFEBD}</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A76C-4988-9678-757CE412D7A5}"/>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{842E98C3-446A-42A2-B23B-D76AD85CAB39}</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A76C-4988-9678-757CE412D7A5}"/>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{FC472968-C5DE-43D6-B0C4-CEE4B8C5ED39}</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A76C-4988-9678-757CE412D7A5}"/>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{8C44AB55-BD90-4F86-8386-9ACBE3A1A8FE}</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A76C-4988-9678-757CE412D7A5}"/>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{A775D419-CD54-4DF7-9753-33F3BF4AAC0D}</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A76C-4988-9678-757CE412D7A5}"/>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{F2CAF80B-5E65-45DB-B8D2-E8B7764480E8}</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A76C-4988-9678-757CE412D7A5}"/>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{36DB548C-21C1-484E-A2F4-5C9DF86D491B}</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A76C-4988-9678-757CE412D7A5}"/>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{624628CF-E954-41BC-8243-8BB50BCEA762}</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A76C-4988-9678-757CE412D7A5}"/>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{819E7896-30B7-4B8C-96D3-2FA96E1B713A}</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A76C-4988-9678-757CE412D7A5}"/>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{008BED39-A9FF-4332-87D1-9512C058A368}</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A76C-4988-9678-757CE412D7A5}"/>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{4638442A-456F-430A-8571-83E0BB8E796A}</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A76C-4988-9678-757CE412D7A5}"/>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{1056FC36-E491-44BF-AEB8-92804E999916}</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A76C-4988-9678-757CE412D7A5}"/>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{152D39D1-B628-4DE7-9B19-6B3BD1C0F596}</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A76C-4988-9678-757CE412D7A5}"/>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{3BF8C0E9-1AF1-4806-B0EC-9C9B1547943F}</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A76C-4988-9678-757CE412D7A5}"/>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5.6179775280898875E-3</c:v>
                </c:pt>
                <c:pt idx="1">
                  <c:v>2.247191011235955E-2</c:v>
                </c:pt>
                <c:pt idx="2">
                  <c:v>0</c:v>
                </c:pt>
                <c:pt idx="3">
                  <c:v>0</c:v>
                </c:pt>
                <c:pt idx="4">
                  <c:v>5.6179775280898875E-2</c:v>
                </c:pt>
                <c:pt idx="5">
                  <c:v>0</c:v>
                </c:pt>
                <c:pt idx="6">
                  <c:v>0</c:v>
                </c:pt>
                <c:pt idx="7">
                  <c:v>0</c:v>
                </c:pt>
                <c:pt idx="8">
                  <c:v>1.1235955056179775E-2</c:v>
                </c:pt>
                <c:pt idx="9">
                  <c:v>1.1235955056179775E-2</c:v>
                </c:pt>
                <c:pt idx="10">
                  <c:v>0</c:v>
                </c:pt>
                <c:pt idx="11">
                  <c:v>5.6179775280898875E-3</c:v>
                </c:pt>
                <c:pt idx="12">
                  <c:v>0</c:v>
                </c:pt>
                <c:pt idx="13">
                  <c:v>5.6179775280898875E-3</c:v>
                </c:pt>
                <c:pt idx="14">
                  <c:v>6.1797752808988762E-2</c:v>
                </c:pt>
                <c:pt idx="15">
                  <c:v>5.6179775280898875E-2</c:v>
                </c:pt>
                <c:pt idx="16">
                  <c:v>0.1</c:v>
                </c:pt>
                <c:pt idx="17">
                  <c:v>0</c:v>
                </c:pt>
                <c:pt idx="18">
                  <c:v>0.1</c:v>
                </c:pt>
                <c:pt idx="19">
                  <c:v>0.1</c:v>
                </c:pt>
                <c:pt idx="20">
                  <c:v>7.3033707865168537E-2</c:v>
                </c:pt>
                <c:pt idx="21">
                  <c:v>0</c:v>
                </c:pt>
                <c:pt idx="22">
                  <c:v>6.1797752808988762E-2</c:v>
                </c:pt>
                <c:pt idx="23">
                  <c:v>9.5505617977528087E-2</c:v>
                </c:pt>
                <c:pt idx="24">
                  <c:v>3.3707865168539325E-2</c:v>
                </c:pt>
              </c:numCache>
            </c:numRef>
          </c:xVal>
          <c:yVal>
            <c:numRef>
              <c:f>'Customer View Chart'!$F$49:$F$73</c:f>
              <c:numCache>
                <c:formatCode>0</c:formatCode>
                <c:ptCount val="25"/>
                <c:pt idx="0">
                  <c:v>30.715386825164977</c:v>
                </c:pt>
                <c:pt idx="1">
                  <c:v>59.878293586158762</c:v>
                </c:pt>
                <c:pt idx="2">
                  <c:v>0</c:v>
                </c:pt>
                <c:pt idx="3">
                  <c:v>0</c:v>
                </c:pt>
                <c:pt idx="4">
                  <c:v>164.53825079761407</c:v>
                </c:pt>
                <c:pt idx="5">
                  <c:v>0</c:v>
                </c:pt>
                <c:pt idx="6">
                  <c:v>0</c:v>
                </c:pt>
                <c:pt idx="7">
                  <c:v>0</c:v>
                </c:pt>
                <c:pt idx="8">
                  <c:v>22.562261397562001</c:v>
                </c:pt>
                <c:pt idx="9">
                  <c:v>32.568396034166909</c:v>
                </c:pt>
                <c:pt idx="10">
                  <c:v>0</c:v>
                </c:pt>
                <c:pt idx="11">
                  <c:v>31.48638952140389</c:v>
                </c:pt>
                <c:pt idx="12">
                  <c:v>0</c:v>
                </c:pt>
                <c:pt idx="13">
                  <c:v>13.973890762366178</c:v>
                </c:pt>
                <c:pt idx="14">
                  <c:v>139.70561663911772</c:v>
                </c:pt>
                <c:pt idx="15">
                  <c:v>91.167837979353521</c:v>
                </c:pt>
                <c:pt idx="16">
                  <c:v>154.85953016246032</c:v>
                </c:pt>
                <c:pt idx="17">
                  <c:v>0</c:v>
                </c:pt>
                <c:pt idx="18">
                  <c:v>188.48754398578717</c:v>
                </c:pt>
                <c:pt idx="19">
                  <c:v>159.30533737843703</c:v>
                </c:pt>
                <c:pt idx="20">
                  <c:v>200</c:v>
                </c:pt>
                <c:pt idx="21">
                  <c:v>0</c:v>
                </c:pt>
                <c:pt idx="22">
                  <c:v>147.57202286069747</c:v>
                </c:pt>
                <c:pt idx="23">
                  <c:v>123.31343623005473</c:v>
                </c:pt>
                <c:pt idx="24">
                  <c:v>60.301611320949554</c:v>
                </c:pt>
              </c:numCache>
            </c:numRef>
          </c:yVal>
          <c:smooth val="0"/>
          <c:extLst>
            <c:ext xmlns:c16="http://schemas.microsoft.com/office/drawing/2014/chart" uri="{C3380CC4-5D6E-409C-BE32-E72D297353CC}">
              <c16:uniqueId val="{00000019-A76C-4988-9678-757CE412D7A5}"/>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93.911013929108961</c:v>
                </c:pt>
                <c:pt idx="1">
                  <c:v>91.939850117367882</c:v>
                </c:pt>
                <c:pt idx="2">
                  <c:v>98.068716094147064</c:v>
                </c:pt>
                <c:pt idx="3">
                  <c:v>89.089165457787416</c:v>
                </c:pt>
                <c:pt idx="4">
                  <c:v>92.172032874956727</c:v>
                </c:pt>
                <c:pt idx="5">
                  <c:v>89.245289978566618</c:v>
                </c:pt>
                <c:pt idx="6">
                  <c:v>86.839310964776246</c:v>
                </c:pt>
                <c:pt idx="7">
                  <c:v>101.45515305734625</c:v>
                </c:pt>
                <c:pt idx="8">
                  <c:v>84.118671587044318</c:v>
                </c:pt>
                <c:pt idx="9">
                  <c:v>93.901291756193004</c:v>
                </c:pt>
                <c:pt idx="10">
                  <c:v>92.070905252869224</c:v>
                </c:pt>
                <c:pt idx="11">
                  <c:v>99.777025683242783</c:v>
                </c:pt>
                <c:pt idx="12">
                  <c:v>100.31352469999683</c:v>
                </c:pt>
                <c:pt idx="13">
                  <c:v>78.559329588872743</c:v>
                </c:pt>
                <c:pt idx="14">
                  <c:v>98.398507402795047</c:v>
                </c:pt>
                <c:pt idx="15">
                  <c:v>92.965387857217124</c:v>
                </c:pt>
                <c:pt idx="16">
                  <c:v>101.60773310325659</c:v>
                </c:pt>
                <c:pt idx="17">
                  <c:v>106.25876672622847</c:v>
                </c:pt>
                <c:pt idx="18">
                  <c:v>97.55175308533201</c:v>
                </c:pt>
                <c:pt idx="19">
                  <c:v>107.60838033753157</c:v>
                </c:pt>
                <c:pt idx="20">
                  <c:v>108.81010025240539</c:v>
                </c:pt>
                <c:pt idx="21">
                  <c:v>30.805506897863598</c:v>
                </c:pt>
                <c:pt idx="22">
                  <c:v>103.04668201187437</c:v>
                </c:pt>
                <c:pt idx="23">
                  <c:v>103.62524045506764</c:v>
                </c:pt>
                <c:pt idx="24">
                  <c:v>99.959123090262153</c:v>
                </c:pt>
                <c:pt idx="25">
                  <c:v>89.25979789794593</c:v>
                </c:pt>
                <c:pt idx="26">
                  <c:v>101.70371848691009</c:v>
                </c:pt>
                <c:pt idx="27">
                  <c:v>100.00000000000004</c:v>
                </c:pt>
                <c:pt idx="28">
                  <c:v>92.904560349367401</c:v>
                </c:pt>
                <c:pt idx="29">
                  <c:v>93.095214932411537</c:v>
                </c:pt>
                <c:pt idx="30">
                  <c:v>76.118240858895035</c:v>
                </c:pt>
                <c:pt idx="31">
                  <c:v>85.981058269421368</c:v>
                </c:pt>
                <c:pt idx="32">
                  <c:v>99.484633864709537</c:v>
                </c:pt>
                <c:pt idx="33">
                  <c:v>89.326178163858728</c:v>
                </c:pt>
                <c:pt idx="34">
                  <c:v>95.571255449144104</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B176-45FF-B066-AFEBC80D0C7E}"/>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ED50-4DA4-BE78-D94C993D5078}"/>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D88F-4DB0-97EA-DC48C1307DC4}"/>
              </c:ext>
            </c:extLst>
          </c:dPt>
          <c:dPt>
            <c:idx val="1"/>
            <c:invertIfNegative val="0"/>
            <c:bubble3D val="0"/>
            <c:spPr>
              <a:solidFill>
                <a:srgbClr val="89756E"/>
              </a:solidFill>
            </c:spPr>
            <c:extLst>
              <c:ext xmlns:c16="http://schemas.microsoft.com/office/drawing/2014/chart" uri="{C3380CC4-5D6E-409C-BE32-E72D297353CC}">
                <c16:uniqueId val="{00000003-D88F-4DB0-97EA-DC48C1307DC4}"/>
              </c:ext>
            </c:extLst>
          </c:dPt>
          <c:dPt>
            <c:idx val="2"/>
            <c:invertIfNegative val="0"/>
            <c:bubble3D val="0"/>
            <c:spPr>
              <a:solidFill>
                <a:srgbClr val="30499F"/>
              </a:solidFill>
            </c:spPr>
            <c:extLst>
              <c:ext xmlns:c16="http://schemas.microsoft.com/office/drawing/2014/chart" uri="{C3380CC4-5D6E-409C-BE32-E72D297353CC}">
                <c16:uniqueId val="{00000005-D88F-4DB0-97EA-DC48C1307DC4}"/>
              </c:ext>
            </c:extLst>
          </c:dPt>
          <c:dPt>
            <c:idx val="3"/>
            <c:invertIfNegative val="0"/>
            <c:bubble3D val="0"/>
            <c:spPr>
              <a:solidFill>
                <a:srgbClr val="C1C630"/>
              </a:solidFill>
            </c:spPr>
            <c:extLst>
              <c:ext xmlns:c16="http://schemas.microsoft.com/office/drawing/2014/chart" uri="{C3380CC4-5D6E-409C-BE32-E72D297353CC}">
                <c16:uniqueId val="{00000007-D88F-4DB0-97EA-DC48C1307DC4}"/>
              </c:ext>
            </c:extLst>
          </c:dPt>
          <c:dPt>
            <c:idx val="4"/>
            <c:invertIfNegative val="0"/>
            <c:bubble3D val="0"/>
            <c:spPr>
              <a:solidFill>
                <a:srgbClr val="AB347D"/>
              </a:solidFill>
            </c:spPr>
            <c:extLst>
              <c:ext xmlns:c16="http://schemas.microsoft.com/office/drawing/2014/chart" uri="{C3380CC4-5D6E-409C-BE32-E72D297353CC}">
                <c16:uniqueId val="{00000009-D88F-4DB0-97EA-DC48C1307DC4}"/>
              </c:ext>
            </c:extLst>
          </c:dPt>
          <c:val>
            <c:numRef>
              <c:f>'Wellbeing Acorn Group'!$K$13:$K$17</c:f>
              <c:numCache>
                <c:formatCode>0</c:formatCode>
                <c:ptCount val="5"/>
                <c:pt idx="0">
                  <c:v>43.407953798210244</c:v>
                </c:pt>
                <c:pt idx="1">
                  <c:v>16.281711310506825</c:v>
                </c:pt>
                <c:pt idx="2">
                  <c:v>107.74635107721411</c:v>
                </c:pt>
                <c:pt idx="3">
                  <c:v>156.945797752809</c:v>
                </c:pt>
                <c:pt idx="4">
                  <c:v>208.040559057276</c:v>
                </c:pt>
              </c:numCache>
            </c:numRef>
          </c:val>
          <c:extLst>
            <c:ext xmlns:c16="http://schemas.microsoft.com/office/drawing/2014/chart" uri="{C3380CC4-5D6E-409C-BE32-E72D297353CC}">
              <c16:uniqueId val="{0000000A-D88F-4DB0-97EA-DC48C1307DC4}"/>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699D-4568-AD8D-CB2365F608B5}"/>
              </c:ext>
            </c:extLst>
          </c:dPt>
          <c:dPt>
            <c:idx val="1"/>
            <c:invertIfNegative val="0"/>
            <c:bubble3D val="0"/>
            <c:spPr>
              <a:solidFill>
                <a:srgbClr val="89756E"/>
              </a:solidFill>
            </c:spPr>
            <c:extLst>
              <c:ext xmlns:c16="http://schemas.microsoft.com/office/drawing/2014/chart" uri="{C3380CC4-5D6E-409C-BE32-E72D297353CC}">
                <c16:uniqueId val="{00000003-699D-4568-AD8D-CB2365F608B5}"/>
              </c:ext>
            </c:extLst>
          </c:dPt>
          <c:dPt>
            <c:idx val="2"/>
            <c:invertIfNegative val="0"/>
            <c:bubble3D val="0"/>
            <c:spPr>
              <a:solidFill>
                <a:srgbClr val="30499F"/>
              </a:solidFill>
            </c:spPr>
            <c:extLst>
              <c:ext xmlns:c16="http://schemas.microsoft.com/office/drawing/2014/chart" uri="{C3380CC4-5D6E-409C-BE32-E72D297353CC}">
                <c16:uniqueId val="{00000005-699D-4568-AD8D-CB2365F608B5}"/>
              </c:ext>
            </c:extLst>
          </c:dPt>
          <c:dPt>
            <c:idx val="3"/>
            <c:invertIfNegative val="0"/>
            <c:bubble3D val="0"/>
            <c:spPr>
              <a:solidFill>
                <a:srgbClr val="C1C630"/>
              </a:solidFill>
            </c:spPr>
            <c:extLst>
              <c:ext xmlns:c16="http://schemas.microsoft.com/office/drawing/2014/chart" uri="{C3380CC4-5D6E-409C-BE32-E72D297353CC}">
                <c16:uniqueId val="{00000007-699D-4568-AD8D-CB2365F608B5}"/>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8.4269662921348312E-2</c:v>
                </c:pt>
                <c:pt idx="1">
                  <c:v>2.8089887640449437E-2</c:v>
                </c:pt>
                <c:pt idx="2">
                  <c:v>0.23595505617977527</c:v>
                </c:pt>
                <c:pt idx="3">
                  <c:v>0.6460674157303371</c:v>
                </c:pt>
              </c:numCache>
            </c:numRef>
          </c:val>
          <c:extLst>
            <c:ext xmlns:c16="http://schemas.microsoft.com/office/drawing/2014/chart" uri="{C3380CC4-5D6E-409C-BE32-E72D297353CC}">
              <c16:uniqueId val="{00000008-699D-4568-AD8D-CB2365F608B5}"/>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699D-4568-AD8D-CB2365F608B5}"/>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30.715386825164977</c:v>
                </c:pt>
                <c:pt idx="1">
                  <c:v>59.878293586158762</c:v>
                </c:pt>
                <c:pt idx="2">
                  <c:v>0</c:v>
                </c:pt>
                <c:pt idx="3">
                  <c:v>0</c:v>
                </c:pt>
                <c:pt idx="4">
                  <c:v>164.53825079761407</c:v>
                </c:pt>
              </c:numCache>
            </c:numRef>
          </c:val>
          <c:extLst>
            <c:ext xmlns:c16="http://schemas.microsoft.com/office/drawing/2014/chart" uri="{C3380CC4-5D6E-409C-BE32-E72D297353CC}">
              <c16:uniqueId val="{00000000-262F-4D22-A99F-A080D7871BE2}"/>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22.562261397562001</c:v>
                </c:pt>
                <c:pt idx="4">
                  <c:v>32.568396034166909</c:v>
                </c:pt>
                <c:pt idx="5">
                  <c:v>0</c:v>
                </c:pt>
                <c:pt idx="6">
                  <c:v>31.48638952140389</c:v>
                </c:pt>
                <c:pt idx="7">
                  <c:v>0</c:v>
                </c:pt>
              </c:numCache>
            </c:numRef>
          </c:val>
          <c:extLst>
            <c:ext xmlns:c16="http://schemas.microsoft.com/office/drawing/2014/chart" uri="{C3380CC4-5D6E-409C-BE32-E72D297353CC}">
              <c16:uniqueId val="{00000000-9075-4DEB-8ACE-E50A3F42CF62}"/>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13.973890762366178</c:v>
                </c:pt>
                <c:pt idx="1">
                  <c:v>139.70561663911772</c:v>
                </c:pt>
                <c:pt idx="2">
                  <c:v>91.167837979353521</c:v>
                </c:pt>
                <c:pt idx="3">
                  <c:v>154.85953016246032</c:v>
                </c:pt>
                <c:pt idx="4">
                  <c:v>0</c:v>
                </c:pt>
              </c:numCache>
            </c:numRef>
          </c:val>
          <c:extLst>
            <c:ext xmlns:c16="http://schemas.microsoft.com/office/drawing/2014/chart" uri="{C3380CC4-5D6E-409C-BE32-E72D297353CC}">
              <c16:uniqueId val="{00000000-3801-4DCB-8E13-F91F5358E744}"/>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188.48754398578717</c:v>
                </c:pt>
                <c:pt idx="1">
                  <c:v>159.30533737843703</c:v>
                </c:pt>
                <c:pt idx="2">
                  <c:v>408.26810742830668</c:v>
                </c:pt>
                <c:pt idx="3">
                  <c:v>0</c:v>
                </c:pt>
                <c:pt idx="4">
                  <c:v>147.57202286069747</c:v>
                </c:pt>
                <c:pt idx="5">
                  <c:v>123.31343623005473</c:v>
                </c:pt>
                <c:pt idx="6">
                  <c:v>60.301611320949554</c:v>
                </c:pt>
              </c:numCache>
            </c:numRef>
          </c:val>
          <c:extLst>
            <c:ext xmlns:c16="http://schemas.microsoft.com/office/drawing/2014/chart" uri="{C3380CC4-5D6E-409C-BE32-E72D297353CC}">
              <c16:uniqueId val="{00000000-5916-40D9-9A42-CC6F72124DA1}"/>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251.61247555599749</c:v>
                </c:pt>
                <c:pt idx="2">
                  <c:v>0</c:v>
                </c:pt>
              </c:numCache>
            </c:numRef>
          </c:val>
          <c:extLst>
            <c:ext xmlns:c16="http://schemas.microsoft.com/office/drawing/2014/chart" uri="{C3380CC4-5D6E-409C-BE32-E72D297353CC}">
              <c16:uniqueId val="{00000000-0C46-478A-B450-E19855850345}"/>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408.26810742830668</c:v>
                </c:pt>
                <c:pt idx="1">
                  <c:v>251.61247555599749</c:v>
                </c:pt>
                <c:pt idx="2">
                  <c:v>188.48754398578717</c:v>
                </c:pt>
                <c:pt idx="3">
                  <c:v>164.53825079761407</c:v>
                </c:pt>
                <c:pt idx="4">
                  <c:v>159.30533737843703</c:v>
                </c:pt>
                <c:pt idx="5">
                  <c:v>154.85953016246032</c:v>
                </c:pt>
                <c:pt idx="6">
                  <c:v>147.57202286069747</c:v>
                </c:pt>
                <c:pt idx="7">
                  <c:v>139.70561663911772</c:v>
                </c:pt>
                <c:pt idx="8">
                  <c:v>123.31343623005473</c:v>
                </c:pt>
                <c:pt idx="9">
                  <c:v>91.167837979353521</c:v>
                </c:pt>
                <c:pt idx="10">
                  <c:v>60.301611320949554</c:v>
                </c:pt>
                <c:pt idx="11">
                  <c:v>59.878293586158762</c:v>
                </c:pt>
                <c:pt idx="12">
                  <c:v>32.568396034166909</c:v>
                </c:pt>
                <c:pt idx="13">
                  <c:v>31.48638952140389</c:v>
                </c:pt>
                <c:pt idx="14">
                  <c:v>30.715386825164977</c:v>
                </c:pt>
                <c:pt idx="15">
                  <c:v>22.562261397562001</c:v>
                </c:pt>
                <c:pt idx="16">
                  <c:v>13.973890762366178</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4FF2-4E0E-AEB1-A47E4B61B862}"/>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9B503AB2-8EA5-45CE-B7D2-F94E1F97CD82}"/>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CBE79064-6004-4069-8BC6-211219803274}"/>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9C8C50A8-2231-4616-A450-B886ACFFA83B}"/>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187E346C-065F-4E96-8B3E-1F21783B0A6B}"/>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7BD911C1-5DB4-4E92-9A4E-C726AF401DD6}"/>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F6462B26-E4A8-4458-B566-EF18C1FF0452}"/>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A36BBA31-68C0-45D3-98BF-A95E3E8E394D}"/>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E66C8A8-4E1C-4465-8A16-F87FB331EA1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7175318-5CE0-463F-BC35-FB7830BAAEA8}"/>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68864037-FC26-4F88-8306-C63F92837913}"/>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5384BDAF-AA6C-494B-BD87-20AA5A250C4E}"/>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F5DD8050-FE5C-4682-9A01-472EFAF9CFAD}"/>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9983CEB9-27DD-4E6C-B175-F137375C99E9}"/>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A26C948E-6FF2-4794-BB69-B80505464D73}"/>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EAD09135-B980-4E8C-92F7-C0EA8A3598B1}"/>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57ACF7EC-1E88-4355-A673-07FDC83316DF}"/>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6AA33909-5D48-4890-BC18-D56B525E0D74}"/>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C12CCA8C-0EA0-46B1-ADFD-7CF6028B4EBD}"/>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BCC6EF2C-01D2-477F-BE57-EDCB4E95DEE5}"/>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BD657072-8E51-4D7A-B8E6-5DD66C804622}"/>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7A870911-7DCD-4FC8-A7EF-B126F2F1762F}"/>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4126841E-9A2A-4F39-9C7C-A79A267CB31C}"/>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88A93515-3C7F-4374-9F89-79DB11768C32}"/>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3EA0F7D7-AB42-4F5C-A342-66FD547B47FE}"/>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CD27496C-ED20-4B7F-98D0-78068737DBE0}"/>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06026D33-AC54-465D-B8AB-1439BD063324}"/>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F426B1A8-CFFA-47C7-A5A9-1251082DC389}"/>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CEF32517-4517-4E8D-A3FA-9A6917FD22DC}"/>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A43490DD-71BD-40BE-9426-3A5C499B40BF}"/>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D1B9CA18-FD50-4EDF-A7A4-CD3292670D1D}"/>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D208DB0B-8BF1-4AA8-B57E-1C91CFAA3D23}"/>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4238FCB5-2624-486B-8793-5882D7CBBB7E}"/>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D7E5C397-3A87-4FB2-A075-A146B621133D}"/>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CE910B2B-F0AA-4901-A63D-400CBC47F826}"/>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CC782B6F-6105-49D3-B93C-EC4D315F99BB}"/>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182DFAD3-0D39-4C59-8D6E-1AF4755176D2}"/>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131C086E-FE01-424D-895D-D351A27F5972}"/>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D5B7FE1B-6F12-4CB4-B998-97545B95813D}"/>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B85DCD52-F2E1-42BB-BB50-36C8B5231B0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468D9BF7-5C4A-44DB-A20F-144AEEEF4E2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8B900ADB-8325-4C97-A8D7-683505AD68C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433032BF-3976-4789-AB11-88369E7106AC}"/>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85BB4F7A-13CB-4941-BE03-550E910DB991}"/>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D717A2F2-CD61-4AC9-A1DE-F86F3B923C24}"/>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9AAE594D-2765-43A7-9E68-E19079BEC7C1}"/>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96B32B5F-0AB6-4721-BF1A-AAF9B599C5F1}"/>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53E806A5-1E20-4696-935E-CB5B97C658E5}"/>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1CB125A1-8B5A-45E4-B619-0FE35A406AA8}"/>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3CD71F35-ED00-4831-B77A-55A965E69988}"/>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24344D6-D2D2-4420-BC14-A33B65EEE6F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9B63455D-4C4B-4288-A40F-735ADBD71B3A}"/>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62215E52-D40B-41A1-A153-29813B8092E6}"/>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41AB635E-CDC4-452E-8A10-7CC24A17BD2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0C898A6-258A-4929-904D-2464F387E3B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111FAFF6-8FEA-48D4-8947-3D16DB91BE58}"/>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4799B094-F1CE-40FE-8693-2E90D3E93ABF}"/>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1A36A810-FA36-4355-8EBC-35407DC157A2}"/>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B11E7A72-1D48-44A6-AC9D-DF4572E9E75A}"/>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370A560B-CAF1-4763-A8AF-A7B999E96D61}"/>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FECE7F9E-8EF4-4A7A-A58A-0996741F0011}"/>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5CDF5A7-510B-41C6-A2D1-B510FC34100A}"/>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8BF29BB-5CAA-4F9D-B3F1-4C4EA8A8D466}"/>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DDE26A6-BD39-4E2F-98DC-59F0FE326DCE}"/>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7AF103E4-0783-4CD2-A4EE-701E5AD8147F}"/>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D565B67F-219F-42CF-9B63-C6F3A08E75EC}"/>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B7DB114-6371-4FB2-A546-F3D1170E1ED8}"/>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067AA90-F65C-48F6-A714-ACE57B745562}"/>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64E8D2C-0552-4A93-B500-83BABD3413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AF350BD-6572-4D08-B6D8-FE9B59902E4F}"/>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30FA7689-3D2B-4119-B4CF-DCC6B39C163B}"/>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D20A02C1-04A3-4C76-8327-16969D5994ED}"/>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Helsby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52145F60-81B4-46F8-A291-8CF3EC3E87BC}"/>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03D62C56-5660-49CE-A8C8-BDD082E810D7}"/>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0F04179A-8322-4AB7-A3ED-F09861295F7C}"/>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5333C6FC-CAB5-4141-B197-735BDFF7383B}"/>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A6E11225-1092-46B2-BF9E-3541C59AB94E}"/>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41B83289-D21C-4020-B39C-A8B700B98217}"/>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C324E640-00E6-4C1D-A44D-636CE163D7E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F0800B8C-172E-41C6-BEC7-924AB85085E2}"/>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99FD381B-7AC8-49A2-8104-43CA49DC5638}"/>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6B2CF658-B564-461B-B278-0D1075BE00E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70405580-7A85-4E69-8DF2-28181934CA26}"/>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C1044DB5-2842-46A4-BE81-B8EE1CFB3B05}"/>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18917AE9-FB99-4EB8-B104-A7313AEDB43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E8BCD248-7A50-4971-8D66-04BE5D20EF1D}"/>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A89371DF-89AB-487D-9825-F70AA86F95F9}"/>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39FD2271-1F20-445A-A088-DBD76CC53F8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3A5653E1-35D2-4B7F-ADD9-8191A6E1F261}"/>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3BC551F1-8A2C-41D8-946E-0219F5BC834B}"/>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527A157B-2D94-424B-A011-4F3AE94C9BF9}"/>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6BA29E2A-9997-40BB-B75A-6910444AC52E}"/>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11DC0EE4-FB04-4E0F-AC82-E43E0C5F4D70}"/>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98275990-5A9F-4632-9CD1-48A5C179113D}"/>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2BACB690-056D-4801-AFC1-EF8F448627FD}"/>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53EB928A-D97F-4671-AAEA-8BEAF6FC32B8}"/>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EF259726-22B2-4CD1-919B-4B1A47833D6C}"/>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98</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125E5327-1CF0-4CB3-B591-DD8D6D30D511}"/>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94</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829085EB-8E4A-4480-AE24-6982F2646164}"/>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84</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DD1BD3DD-F70E-4D43-8A68-A5374116A95E}"/>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87</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68D9E449-2E1D-4FF7-B53B-350363F3DD02}"/>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98</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85B190AB-38BE-43BD-808E-3F849FDFBD63}"/>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688DC863-68AD-48D0-B837-61106220A613}"/>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3598D80E-0E84-4E0F-BFED-ABBA16138689}"/>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69F59BF1-8812-47B0-B146-70041EEE2775}"/>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F9F3E3FC-A07B-4CF9-A2C3-0B4309C044A8}"/>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EFD0FFE0-655B-4922-B34C-8F9D08B6AC9A}"/>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28DCDF63-3C22-4352-86C8-87A389508BD6}"/>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228F38C9-D3ED-4826-AFC9-CE3B9EE1E7BB}"/>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606D122F-76D5-430A-982B-D8C528E5A75B}"/>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F20A7802-89DF-432F-B830-53C3B178D508}"/>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81F89568-AF72-41F9-9CE3-9D9823FC73C5}"/>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A581E6CA-D47C-4362-B70B-AA1A0D002133}"/>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70EC1031-05C7-442C-A745-D129577B9A8A}"/>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B8DE03E3-3F2C-4F63-BF6C-C5FB457608A5}"/>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011EA0F2-5AED-4CEB-802E-BAC05C130293}"/>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24EA5199-8A05-45BE-96F1-AF8005D432CF}"/>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05652DAA-6803-4A1C-92AE-1123CC65BA0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5CE03F19-DF70-45FB-8376-C011EE63E2E1}"/>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C8F8DA27-0F44-453C-9AA2-9E9C13F9CAD2}"/>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6869D7AE-8B48-4F76-9ABA-64AD6E6F5936}"/>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031DE076-4B3F-47A9-AB2C-F1DBACF4C1DA}"/>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F9BCCD16-91BF-41C0-9043-7869F75F1AF8}"/>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83F9D347-5403-4B41-9611-2190268DB75F}"/>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100</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55427327-29A0-49F7-9563-EDA46E1D3E5E}"/>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2B25AC87-69B2-4B18-8DED-5C5CCA556A93}"/>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5C26DB99-F8A0-475D-91B5-081CCC3515C7}"/>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89</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6532DA24-5F3D-4C10-9AA0-7CFCECAFE3B1}"/>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0A99D0D9-919C-42E0-BAF5-74EDA3D9B8A5}"/>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21%</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1B3EE333-F487-4BB2-8814-6BFAB7E85BEA}"/>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96</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052C39A5-8DAE-47D5-891D-F2750D7C5A69}"/>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72E767F3-A804-4985-978F-B68F26720655}"/>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D771CAD9-747F-4745-A04C-22A7A16B0D51}"/>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91</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DB43E204-83B9-48D7-BF3A-80890A34C755}"/>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518BBF58-B0E3-45CD-8004-BCB3E9D0509C}"/>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90303AA3-C287-43E0-A622-970CBF1E8F0C}"/>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94</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EB23B699-CA68-4AF1-9D40-A5E4118A305D}"/>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972321CA-102E-4A74-9549-4D243D905C8E}"/>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6BDF528A-98F0-48E5-8BA5-44DE642F0B9D}"/>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93</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6928B693-4064-4497-8B61-7F9EC60FAF89}"/>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8808C4AE-82E6-4C29-A5E7-B2549E5247A6}"/>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510C9BE9-5711-4E72-957E-A7052C9251E4}"/>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83</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2774DC00-6719-4833-B035-ECFD06F138FC}"/>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9388CB59-49B5-4AD5-BCBA-50D1C80375F9}"/>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19%</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3B49CAAE-187C-453F-B40D-4620E1419911}"/>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86</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4755A948-B04A-4290-8403-F5CE03454132}"/>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D24FF756-8E7D-4F28-833D-C08BABBE6BAC}"/>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E2DDF9FD-D38E-4DE3-8AD7-9C597F5864DB}"/>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95</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FAEC0481-3116-4040-8CF6-F3D270701F9F}"/>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7308C883-8197-4DFB-8A7A-664C8DF11CA3}"/>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9%</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61DC69DF-6B70-4BC9-9E00-126D1932DBD3}"/>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88</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9AD9E05C-D9B5-4DCC-8F94-EA9357E59E5A}"/>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0EF54466-778F-4015-B0B9-5B2F5C284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49BAC362-E874-4E3A-8CC1-AC38EC6B1299}"/>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F27B5078-F3B4-429D-BE5D-E24640251F1A}"/>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32%</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FFA95D55-57BE-4766-91AE-FE6DBF342092}"/>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88</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A8CEB0BE-32BA-491B-A7DE-B7B592189696}"/>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73574D91-5F75-485D-8CED-E6966F7FB8D1}"/>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35%</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76CA1B81-A33F-4374-8515-0D75D56932E1}"/>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90</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E6FC1791-6609-4D9C-BFD2-FD6B712EEC96}"/>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D41E6C73-FD19-4019-B11C-B88AEA4DC1C3}"/>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10%</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94B3716A-721C-4B48-8270-ED8C75537FFA}"/>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76</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00D8B07F-DAF0-4D89-B90B-7C7ECA94AA65}"/>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05A28944-4AC9-4671-A9BE-53B74815921A}"/>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55C5296D-8B6C-4ECD-BBD7-2F9672F4AE5E}"/>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AF3690D7-4619-461A-BD96-5F69F7BACF72}"/>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377AEFFA-2D51-479E-A48B-90A9123C1FCC}"/>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B9C3EE60-80E8-4E68-B1EB-E34252FE9889}"/>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44.6</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F9F3C289-1B2C-43E1-A6DA-C25A7E68BC85}"/>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A436674F-CD6B-484A-8FC1-2A6FE8882291}"/>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D0594897-2C4D-4455-AC9D-9AE027040457}"/>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8C7E1F17-C395-43DF-9DE4-9C88B05770F0}"/>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3C375B53-CC49-4CB6-B38F-9850DD791FF0}"/>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F69C949D-9B10-49F8-894C-A3C64016BF4C}"/>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EA77D353-1195-45E1-9D49-BC1CF974CD5D}"/>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915162D2-BCEF-43D8-9732-135274013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81A49E35-761B-4028-8D29-6BCF53A2C718}"/>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225D3D0C-7E6A-4ACA-97FD-46296BCBA70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1980F9D4-2BBA-4AE3-A74B-A5634271ED9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B7580006-DAE7-4025-B496-048F6F7CA7E3}"/>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1609577A-09B8-4305-B8F2-6778D0D2D142}"/>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F4DC6A04-380D-41EE-85B4-FD2B9A536133}"/>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D30B5A37-5D85-4247-9C4C-138E016ECF3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54FF7687-086C-47DB-B40D-D953A77B40CB}"/>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1928D36D-A501-4EAC-A336-A64489785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744B7763-2F8F-45FB-9101-5D4EDA0A690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4620CCBD-FC3F-473D-8018-997C032CE52E}"/>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72FA216C-E065-4301-BD73-33E821B32D5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503B36A5-ECFC-4AE5-80C0-C28A9A7E213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B99D0573-3707-4743-8610-C8472DEF668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CD32EA39-7533-46C7-A5BB-61D9728A067D}"/>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36536535-9427-458A-AE66-201DBBDEF56E}"/>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41E8BFE7-85BD-46D5-B8D4-DEBD5BA7EE8B}"/>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27A435DC-D934-41DB-9C31-2626CB01478A}"/>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072DDC7B-B959-4E91-9DFF-37CF5AACA2C2}"/>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68471748-85BF-4AEC-ABB1-B52281355059}"/>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91</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BD19F021-0798-4D23-9ADF-156A28877E4F}"/>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55CAD277-A8DB-4577-AC4D-D1EF2F2C0CC7}"/>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91</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14DB070F-0000-404D-8430-0926409D316B}"/>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86</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BED172DD-7A51-4CEF-9B1D-0483FFF96724}"/>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9515B2A5-60DA-43F4-98F9-22D83F8B96F8}"/>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107</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B85EBC9E-6404-4A1D-8952-3E99C4E22A32}"/>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111</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0970E44C-D4A3-4916-ABA9-0BD525891878}"/>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109</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521F9580-6784-401C-89CC-F11F27E889C1}"/>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C998B1D4-674A-45EF-A3BE-AA9443F0CEA1}"/>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515EA503-B6B6-42F1-95AB-51989FCED4F6}"/>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34%</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76A008F2-661C-444B-AB87-D566400B0064}"/>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20D5FCA5-DD92-41CB-AFA8-FB4CBBFEA47F}"/>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52D77571-86E5-44C1-B172-89649028565D}"/>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14%</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80531D82-FE31-4819-9024-BC244F591A08}"/>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28FEAD8A-57E3-4557-9D6F-705B5EA5F4B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DC8D4E2B-C082-4EC2-9692-75AC7182546E}"/>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FD02E8F2-4301-4405-B828-9D12E3B28DCD}"/>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BE80C216-F48C-4F48-8477-529C8D47EA0D}"/>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8196DCAA-3673-4EC2-9150-591287D2692D}"/>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83E571D3-F2AE-42AE-991E-D67F9A1084EB}"/>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FA4CE590-B47A-4A17-8F5D-1F3913470467}"/>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28955C05-03A5-49FC-A845-C1FC50F3E7E3}"/>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65B5EFBF-A844-4CCA-82D0-53DAA2D1AAA5}"/>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113</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5448CFAD-2E67-4B39-92CD-584D4EBFB45C}"/>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C63262E4-60BA-44EB-8A0A-26750BE283E3}"/>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80</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176A5430-E690-4153-8947-57B83EA5E656}"/>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85</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A1C8CF28-303A-4F63-9497-1C8B9D5B9ED4}"/>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98</a:t>
            </a:fld>
            <a:endParaRPr lang="en-GB" sz="500" b="1">
              <a:solidFill>
                <a:schemeClr val="bg1"/>
              </a:solidFill>
            </a:endParaRPr>
          </a:p>
        </xdr:txBody>
      </xdr:sp>
      <xdr:pic>
        <xdr:nvPicPr>
          <xdr:cNvPr id="164" name="Picture 163">
            <a:extLst>
              <a:ext uri="{FF2B5EF4-FFF2-40B4-BE49-F238E27FC236}">
                <a16:creationId xmlns:a16="http://schemas.microsoft.com/office/drawing/2014/main" id="{1DFEEA24-CF7C-4925-A85D-CC9CB0C5F6F7}"/>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FB10FCA8-068C-4B6C-BD91-482C10472B0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18649CF4-6F36-447D-9DC4-65BC0BC78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2F94DF6C-1919-42FF-B036-9A06FAACBDC2}"/>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CE33EA21-373D-4B2F-9797-8CD7F4502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5F8E82F2-C650-4923-9E86-5CC378FB9313}"/>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C412C9F2-4972-4567-8C06-3A8358174541}"/>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429DCC57-A325-47CA-9400-F4F7C5A32C94}"/>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F0492138-E81D-412D-9667-00982B4C048B}"/>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1A21E8FA-93D1-4D41-BEAB-80DCF90ED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25288D65-89BE-468E-8818-FC565DD08267}"/>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F8558C67-427D-4E6C-93AB-9175954C35BF}"/>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13FC365D-0D04-4E30-9BC6-8D625088B469}"/>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30%</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412AC19D-4310-427F-B5C7-97480E9F7D42}"/>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7F3D2221-0C6D-4F95-8904-9412A3BE7015}"/>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101</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41293D51-106F-4BCD-ABA8-2994CE94158C}"/>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97</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3E531515-7A40-4AE6-91A1-1A9B195730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E354C701-580C-4A70-A254-2E4A60C777EA}"/>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5A25A262-4FE6-4ABA-AD2D-F54725433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00916DD0-AE75-42BE-8398-B95B07921FB9}"/>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17%</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EF5A0097-EC5F-4A73-A5E9-9635A6737F5E}"/>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4AA613AC-ADB0-4026-AD53-320E686DC7AA}"/>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1C3083C1-BF37-4870-A418-328DB8C53F82}"/>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41%</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3C737B85-25E9-4469-84BE-D6ED779E97E2}"/>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A734ED1A-2544-4045-ACAB-C17FD993F38F}"/>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731E8A52-7A61-4B9A-AC74-FE2648E97B8C}"/>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4F008123-5E25-4DA5-A337-047984A85D56}"/>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88</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EFA4CE8A-5950-43CD-99E3-19ADC7BA8C3B}"/>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106</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BD50C553-FF53-4B97-AF25-D1B084FE0E3B}"/>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101</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DA1C21B1-B43A-4AC2-8E3B-D05604A8CDCB}"/>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96</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7944E5FF-1F14-4A68-8D43-F44C67E723A8}"/>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EF3960C5-7596-4D22-B3FD-02B9311D3615}"/>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2FEEC7FA-3935-4632-9969-7E16A96E9A28}"/>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3948A917-7A89-4C32-B6F3-037ABC9E0BB2}"/>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FD5DE869-0155-400A-A772-A51562938E3E}"/>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3AD24346-29CE-423B-A628-DE631E63D055}"/>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9FE6A856-6879-4EF4-899B-D60121E98E83}"/>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D1BB0B35-C780-4DD1-9F47-232A08754C4A}"/>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4B2F88B7-6E7E-4F56-AEF9-914852AA8D34}"/>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78A34514-FCAB-4A32-AA0E-B16DA3F75534}"/>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B0FD3413-CF14-46CB-826E-D63EA84A7AEA}"/>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4E6B1FF3-B793-44AD-987C-E6C6E6FAD95F}"/>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295E5B3F-DE91-4C29-9900-45F0518E09E8}"/>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508FA056-6ED9-42AF-B960-5E766BBD9999}"/>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DC732BA1-4252-4AA3-A2F6-B4EE5E09F60C}"/>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78CD1F7F-DFCF-443E-BF51-DD67D4953C11}"/>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86C132BA-E46B-4A76-8C55-E1E7F7F22497}"/>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CAC4E705-4DF7-4D51-820F-67FF1B83AE67}"/>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3BB677FA-23CA-4DF4-82C7-DA7E3C971962}"/>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693C089-94B7-436F-810A-BA4F6C49B920}"/>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97CB98E-8592-4CD8-B020-E85199696EED}"/>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8493946-A55A-4B56-A750-623F1ACC8694}"/>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770CFBF-4D75-4F5C-AF93-A6608B273E1D}"/>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5E92445-BE84-43D4-8682-83CA6634C2A4}"/>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3DAC954-472A-4936-AB4F-CED95773720B}"/>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91C4489-915A-44D4-A11A-8E502E8AE8F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7479B99-D480-4E71-9DA7-E7FBB9679DC5}"/>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47463AB1-ADE4-4F3A-8352-6A029B406A04}"/>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113A66CA-5DE3-428C-AE2C-E344FAFC1F1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2470A55-EC46-4D92-B239-10AF2FA2084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99052E40-412F-4E0C-B104-B87A0DB647B5}"/>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2FC3F7CB-315B-4E2F-BE0D-1B07FE9A075F}"/>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Helsby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ADABC85D-2578-44B0-9259-76CB92F81C29}"/>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B512D3B8-2916-4248-AAA6-50100FE29C0F}"/>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FD4E67A1-33E9-4448-A931-387B0EDCC1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2D176A01-A0A1-4855-98F7-9F84A22FF9AE}"/>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A518C000-4CB4-475B-AA77-A50F838E0C49}"/>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697C15E7-7B78-4858-9845-5A25EC41DD41}"/>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7B6A60DD-8078-40A4-BE9F-6780D50C2DFD}"/>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749FFB94-A736-4BEE-AB2F-FD95571D2644}"/>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5BF8EBB7-6F6E-44EE-B3A5-1538EA86279A}"/>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D93AABBA-71B1-48D4-A184-A462A7F5374E}"/>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B2CA42B0-BDC5-489D-B17B-D6C7DCFF7AC6}"/>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9B609A05-A9B5-451C-A5F1-3BAB9961670E}"/>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3099EAD8-359C-4FC9-84CE-516E53CED629}"/>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D915FA1-45DA-44E4-8CF3-0923E6262E05}"/>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B1DFB07-EFF2-4A4C-943C-E824559BF546}"/>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A5FAE17-A105-441A-884C-AEDFF7A97889}"/>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9CF7423-ADB7-4B37-8C17-B1936BD97EC3}"/>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F46031D-7481-44A6-A886-AC2B706E03D8}"/>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CC49553-8C96-431D-BBB6-17E5E75D7796}"/>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72D7337-FA98-4029-835A-4FE44F3B36C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FFD6E880-C1CA-4BC2-A798-E7B772535775}"/>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DAB0A1E8-0530-4DBD-993A-8E9E7AF49A12}"/>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21D6AEA9-ED5C-4F3B-94F7-E77EEE68FE0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58847543-A672-411C-9F3A-B132B58978B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07542DAD-6746-4E5B-968C-10E69BDDB976}"/>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B44AE85D-1525-4205-B6B7-36E63167B585}"/>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Helsby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594ECB94-7377-458D-A35D-C85A6A0816AC}"/>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64490BA5-27D4-416F-8904-330794607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0A28CEAE-706F-4C40-BE54-B4B0F022E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B6ED5EAD-DCC0-4038-B9EE-052B2D0297FF}"/>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0D5C464-C665-4758-A50C-FBD8509FEC46}"/>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48C9134-70F6-4994-9A52-0BC13B305CFA}"/>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8B7F197-A65C-4632-B3FE-CA14B45A3EBB}"/>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3E7F50E-E06F-4D1B-B51D-DB87F37745D3}"/>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8792D50-2605-4E8F-92E6-71E9A5FE10EA}"/>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B6069F5A-BFDC-49F0-A706-E9DD61214006}"/>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B23E832-1B32-446A-B333-F9A33097B03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4425CB13-6513-4602-BBBE-A0987CFFC82B}"/>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38A2DE16-629A-4963-9C84-8653E5E38C36}"/>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CDA69F32-9985-400D-913D-57660266471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F03A72B-BF94-4E2C-B87B-584B64062B7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3793929B-D355-4AF9-86F4-265E91BB0DD3}"/>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89007DD7-BFD5-4C88-A8CA-1E383ED91A96}"/>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Helsby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56BE7E6F-1586-4319-B0F5-3227DD6ABFC6}"/>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EE4CE1D5-9DC6-4E8C-809A-824951F3B72D}"/>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3AA9269C-BB74-4FF0-9D8B-93B5EF183EB4}"/>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91A14DC7-78EC-4D0E-AF47-D7D169F7522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C9CF1F6E-B2FA-4499-BAD1-1894D8CA3B97}"/>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08759F7B-26C8-49A7-9405-E9F9F39A6C9C}"/>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348B7C41-C87E-41DA-A91D-84DD7A7DFFF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C96989DB-69A9-4CCB-AA2C-19A82742E012}"/>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3B397102-2F01-450D-A22F-EFD7887504F0}"/>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6AE91F8B-AD3B-4B20-B3FC-03D5D54FFCD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640DF93E-BF2B-4734-8064-AC89FE77EFE7}"/>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24D0E572-5AA8-4D07-AEFB-50608D15B5F8}"/>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3DB5686A-A338-462C-B158-2BD6A25F3CC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709318DF-B0D5-4BAF-83EB-71D6D1AEBA72}"/>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77B8612E-0529-4720-9F47-DBB2F5C44702}"/>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FF5BDDF0-ECFC-42CC-BA8D-4101F4CC592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AC036728-A02F-4253-94CD-6EAF66F9E7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7DDCBCBB-F03A-4267-8308-B2AAFB7AA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11776E88-3263-4586-82E6-5268BBB858E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965CBB17-B2A7-490C-95AF-32B4F8DB8836}"/>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BB6F4A8-3C71-405B-B7C5-08CE8C716315}"/>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702CE0B-42F1-4EC5-BCEC-5FBDC6E4BF82}"/>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EC78611-CE4D-4963-AFF1-E10C69BE6688}"/>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4C99F5C-6686-4325-92F4-904C5154127D}"/>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FB2990A-22FA-495B-B142-4377736DFF8F}"/>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2D75143C-5443-45E4-9D27-5BB4DCFEB73E}"/>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EAB33CE-6C51-48D1-9776-2880EB9A3B2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4A497890-97B8-412E-B844-BCF9484028F9}"/>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FC68A332-4839-4A18-8ADE-21B276BC7BC1}"/>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CE6370CD-AC20-4E82-A144-A9795C6EBC9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A81FCE47-A915-42DE-94BF-1110D3A0B61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C2901350-2B31-44F0-9538-D80190F3A361}"/>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8725E500-5F60-49E9-970C-63719827E9F0}"/>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Helsby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8F98BAE1-3F75-416D-9D29-FE3ADC4CF7EA}"/>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CCC9698E-43BB-4178-8EF2-02154622E591}"/>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DDB81DAA-F1A9-4ED1-BDB0-D81DB08C17DB}"/>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DAEF2E5B-FC91-45E8-A368-55BB473F40E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C663B21D-A903-4131-B52A-150D89426718}"/>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DC27AB4F-57B8-40DC-BD44-242BF47A6D44}"/>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4501417F-5DF6-4D0A-B1F6-F7197EEACDB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B787755C-5C58-408B-8647-E64AB08E85BB}"/>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038245DD-1D8A-45D8-82F0-E70145D480E5}"/>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80F8D98C-4A28-4D6B-8851-FDCAA9E6D4A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CB1A73C0-DB77-4062-AABD-003487BFCDAD}"/>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A3E676AE-8389-4B70-9BE0-A86BC7AAE461}"/>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268EBDD5-477F-4CB8-955C-654A4FA71C9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8CE5B1E1-9073-47CF-8BF5-8921B153DE84}"/>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9D8566C3-C2A7-4974-AB58-571C3CDF958A}"/>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A5936E89-7FDC-4C8B-84DC-77902CB0403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9C990CA8-6453-4179-8B92-72A4C34F0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E53880D4-DED1-47A0-8023-4C40863C6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0B139BA8-A526-4C46-8768-6FB91FE83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04DB110A-F87B-463D-9168-AF1412BA3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BD5FCAA7-6155-473A-91C7-42B20505A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71151CE8-1417-4248-91DD-C16E9C9C9DBE}"/>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80585DD2-5C91-412A-9916-51FF3FED69CD}"/>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E3BFD0FB-55E0-48C3-9B0E-D3E73A20EB9D}"/>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8EDBED67-672A-4BE6-B544-B2589DA8B455}"/>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EC64002B-CF62-4F16-B79C-11B65DEC842E}"/>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7699BC56-49C0-491F-B55F-B0B527922632}"/>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AD34E0CF-93D6-4555-ACC2-FAC5BA403C07}"/>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D553C680-7454-42CC-B1FD-3759F348C8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87620112-C3A9-4261-AFF6-FF7D47869B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7BFA3A74-DCC2-4E1A-B21A-78EFD475D8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CBFBDB64-096C-4C56-8636-5291A5059414}"/>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A44DB20B-7A8B-46BF-B297-A6E45A751B31}"/>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4A50FE7-FDEA-4A9B-B536-7CBBE3BF6312}"/>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B6DFB12-7997-49EA-B140-B7DEA2CAD2B1}"/>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892DB0C6-89CB-45A0-9768-23D7116E5895}"/>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50C0BC0-A1FF-45E0-8B7A-FF002E5D2654}"/>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F06BC11-8767-49AB-9DE4-5458847DC07C}"/>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5C18D23-90BD-4DDC-B5A4-1E049DF94CEB}"/>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9A08643-2EB7-4291-904C-D37C80D1C58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7D357986-ED9D-4A0F-BB8E-2EA9E812F0AA}"/>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8DD4C70F-4052-4F4C-9AED-3491B935BA31}"/>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445609D3-DD93-48F2-ACE6-F9416DB5839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2C2554D-96DE-437E-951F-112A49E7829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F4129835-C269-4465-A937-20F33F1791B0}"/>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602F55B3-7FF1-4FD3-B29D-9B9676C5AE6D}"/>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Helsby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651B854F-5DEE-4917-8A20-6DA0023BEC57}"/>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440C735F-E106-4EC1-9DB8-C01A020D6531}"/>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81DE2219-608D-439B-AABA-82E44F4415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419787FC-2BB3-4AEC-B6CE-7F9F96C3F2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8DED129E-DF82-4837-AC6F-10968682B3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CDB42B2A-F703-427E-9D5A-90AF589A248E}"/>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FE118481-535D-4FFD-97FE-E6C804D8DCAA}"/>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E485A6C5-8919-4109-99D4-1A8C2CB94574}"/>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2BFBCEE4-9368-4E6B-B622-68977D48F265}"/>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71B433E0-8090-4130-91BD-FE44D416A00A}"/>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E5993685-4044-4DDB-BD57-24D04787FD61}"/>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4EE6B735-560D-44EB-BE12-DDDB51A83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00692F80-7A5B-416D-86E5-4210EE6F8CAF}"/>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BC1233DD0CFE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0.32489265536723166</v>
          </cell>
          <cell r="C89">
            <v>0.10333333333333333</v>
          </cell>
          <cell r="D89">
            <v>0.30355932203389829</v>
          </cell>
          <cell r="E89">
            <v>0.40715819209039544</v>
          </cell>
        </row>
        <row r="90">
          <cell r="A90">
            <v>0.67510734463276834</v>
          </cell>
          <cell r="C90">
            <v>0.89666666666666672</v>
          </cell>
          <cell r="D90">
            <v>0.69644067796610165</v>
          </cell>
          <cell r="E90">
            <v>0.5928418079096045</v>
          </cell>
        </row>
        <row r="96">
          <cell r="C96" t="str">
            <v>0-4</v>
          </cell>
          <cell r="E96">
            <v>4.7491525423728816E-2</v>
          </cell>
        </row>
        <row r="97">
          <cell r="C97" t="str">
            <v>5-17</v>
          </cell>
          <cell r="E97">
            <v>0.15043502824858757</v>
          </cell>
        </row>
        <row r="98">
          <cell r="C98" t="str">
            <v>18-24</v>
          </cell>
          <cell r="E98">
            <v>6.6124293785310734E-2</v>
          </cell>
        </row>
        <row r="99">
          <cell r="C99" t="str">
            <v>25-34</v>
          </cell>
          <cell r="E99">
            <v>0.10260451977401129</v>
          </cell>
        </row>
        <row r="100">
          <cell r="C100" t="str">
            <v>35-49</v>
          </cell>
          <cell r="E100">
            <v>0.18025423728813561</v>
          </cell>
        </row>
        <row r="101">
          <cell r="C101" t="str">
            <v>50-64</v>
          </cell>
          <cell r="E101">
            <v>0.22296045197740111</v>
          </cell>
        </row>
        <row r="102">
          <cell r="C102" t="str">
            <v>65-74</v>
          </cell>
          <cell r="E102">
            <v>0.1258418079096045</v>
          </cell>
        </row>
        <row r="103">
          <cell r="C103" t="str">
            <v>75 plus</v>
          </cell>
          <cell r="E103">
            <v>0.10448587570621469</v>
          </cell>
        </row>
        <row r="115">
          <cell r="C115" t="str">
            <v>Couple - no children</v>
          </cell>
          <cell r="D115">
            <v>0.34046892655367234</v>
          </cell>
        </row>
        <row r="116">
          <cell r="C116" t="str">
            <v>Couple with children</v>
          </cell>
          <cell r="D116">
            <v>0.18624293785310733</v>
          </cell>
        </row>
        <row r="117">
          <cell r="C117" t="str">
            <v>Lone parent</v>
          </cell>
          <cell r="D117">
            <v>2.4717514124293787E-2</v>
          </cell>
        </row>
        <row r="118">
          <cell r="C118" t="str">
            <v>Single person - no children</v>
          </cell>
          <cell r="D118">
            <v>0.14331638418079096</v>
          </cell>
        </row>
        <row r="119">
          <cell r="C119" t="str">
            <v>Other: two or more adults</v>
          </cell>
          <cell r="D119">
            <v>0.30536723163841806</v>
          </cell>
        </row>
        <row r="128">
          <cell r="D128">
            <v>0.74440677966101687</v>
          </cell>
          <cell r="L128" t="str">
            <v>0 
Index: 102</v>
          </cell>
        </row>
        <row r="129">
          <cell r="D129">
            <v>0.1182316384180791</v>
          </cell>
          <cell r="L129" t="str">
            <v>1 
Index: 94</v>
          </cell>
        </row>
        <row r="130">
          <cell r="D130">
            <v>0.10290395480225988</v>
          </cell>
          <cell r="L130" t="str">
            <v>2 
Index: 97</v>
          </cell>
        </row>
        <row r="131">
          <cell r="D131">
            <v>3.4559322033898311E-2</v>
          </cell>
          <cell r="L131" t="str">
            <v>3+ 
Index: 87</v>
          </cell>
        </row>
        <row r="137">
          <cell r="D137">
            <v>0.16872881355932204</v>
          </cell>
        </row>
        <row r="138">
          <cell r="D138">
            <v>0.41159322033898299</v>
          </cell>
        </row>
        <row r="139">
          <cell r="D139">
            <v>0.34335593220338978</v>
          </cell>
        </row>
        <row r="140">
          <cell r="D140">
            <v>7.6491525423728807E-2</v>
          </cell>
        </row>
        <row r="146">
          <cell r="D146">
            <v>0.13744632768361581</v>
          </cell>
          <cell r="L146" t="str">
            <v>&lt;20k 
Index: 82</v>
          </cell>
        </row>
        <row r="147">
          <cell r="D147">
            <v>0.29744632768361584</v>
          </cell>
          <cell r="L147" t="str">
            <v>20k - 40k 
Index: 94</v>
          </cell>
        </row>
        <row r="148">
          <cell r="D148">
            <v>0.21620338983050849</v>
          </cell>
          <cell r="L148" t="str">
            <v>40k - 60k 
Index: 102</v>
          </cell>
        </row>
        <row r="149">
          <cell r="D149">
            <v>0.14981920903954804</v>
          </cell>
          <cell r="L149" t="str">
            <v>60k - 80k 
Index: 107</v>
          </cell>
        </row>
        <row r="150">
          <cell r="D150">
            <v>8.6005649717514121E-2</v>
          </cell>
          <cell r="L150" t="str">
            <v>80k - 100k 
Index: 118</v>
          </cell>
        </row>
        <row r="151">
          <cell r="D151">
            <v>0.11280790960451977</v>
          </cell>
          <cell r="L151" t="str">
            <v>100k+ 
Index: 122</v>
          </cell>
        </row>
      </sheetData>
      <sheetData sheetId="4"/>
      <sheetData sheetId="5"/>
      <sheetData sheetId="6">
        <row r="48">
          <cell r="F48" t="str">
            <v>Capped Index</v>
          </cell>
        </row>
        <row r="49">
          <cell r="E49">
            <v>5.6179775280898875E-3</v>
          </cell>
          <cell r="F49">
            <v>30.715386825164977</v>
          </cell>
          <cell r="G49">
            <v>1.1000000000000001</v>
          </cell>
        </row>
        <row r="50">
          <cell r="E50">
            <v>2.247191011235955E-2</v>
          </cell>
          <cell r="F50">
            <v>59.878293586158762</v>
          </cell>
          <cell r="G50">
            <v>1.2</v>
          </cell>
        </row>
        <row r="51">
          <cell r="E51">
            <v>0</v>
          </cell>
          <cell r="F51">
            <v>0</v>
          </cell>
          <cell r="G51">
            <v>1.3</v>
          </cell>
        </row>
        <row r="52">
          <cell r="E52">
            <v>0</v>
          </cell>
          <cell r="F52">
            <v>0</v>
          </cell>
          <cell r="G52">
            <v>1.4</v>
          </cell>
        </row>
        <row r="53">
          <cell r="E53">
            <v>5.6179775280898875E-2</v>
          </cell>
          <cell r="F53">
            <v>164.53825079761407</v>
          </cell>
          <cell r="G53">
            <v>1.5</v>
          </cell>
        </row>
        <row r="54">
          <cell r="E54">
            <v>0</v>
          </cell>
          <cell r="F54">
            <v>0</v>
          </cell>
          <cell r="G54">
            <v>2.6</v>
          </cell>
        </row>
        <row r="55">
          <cell r="E55">
            <v>0</v>
          </cell>
          <cell r="F55">
            <v>0</v>
          </cell>
          <cell r="G55">
            <v>2.7</v>
          </cell>
        </row>
        <row r="56">
          <cell r="E56">
            <v>0</v>
          </cell>
          <cell r="F56">
            <v>0</v>
          </cell>
          <cell r="G56">
            <v>2.8</v>
          </cell>
        </row>
        <row r="57">
          <cell r="E57">
            <v>1.1235955056179775E-2</v>
          </cell>
          <cell r="F57">
            <v>22.562261397562001</v>
          </cell>
          <cell r="G57">
            <v>2.9</v>
          </cell>
        </row>
        <row r="58">
          <cell r="E58">
            <v>1.1235955056179775E-2</v>
          </cell>
          <cell r="F58">
            <v>32.568396034166909</v>
          </cell>
          <cell r="G58">
            <v>2.1</v>
          </cell>
        </row>
        <row r="59">
          <cell r="E59">
            <v>0</v>
          </cell>
          <cell r="F59">
            <v>0</v>
          </cell>
          <cell r="G59">
            <v>2.11</v>
          </cell>
        </row>
        <row r="60">
          <cell r="E60">
            <v>5.6179775280898875E-3</v>
          </cell>
          <cell r="F60">
            <v>31.48638952140389</v>
          </cell>
          <cell r="G60">
            <v>2.12</v>
          </cell>
        </row>
        <row r="61">
          <cell r="E61">
            <v>0</v>
          </cell>
          <cell r="F61">
            <v>0</v>
          </cell>
          <cell r="G61">
            <v>2.13</v>
          </cell>
        </row>
        <row r="62">
          <cell r="E62">
            <v>5.6179775280898875E-3</v>
          </cell>
          <cell r="F62">
            <v>13.973890762366178</v>
          </cell>
          <cell r="G62">
            <v>3.14</v>
          </cell>
        </row>
        <row r="63">
          <cell r="E63">
            <v>6.1797752808988762E-2</v>
          </cell>
          <cell r="F63">
            <v>139.70561663911772</v>
          </cell>
          <cell r="G63">
            <v>3.15</v>
          </cell>
        </row>
        <row r="64">
          <cell r="E64">
            <v>5.6179775280898875E-2</v>
          </cell>
          <cell r="F64">
            <v>91.167837979353521</v>
          </cell>
          <cell r="G64">
            <v>3.16</v>
          </cell>
        </row>
        <row r="65">
          <cell r="E65">
            <v>0.1</v>
          </cell>
          <cell r="F65">
            <v>154.85953016246032</v>
          </cell>
          <cell r="G65">
            <v>3.17</v>
          </cell>
        </row>
        <row r="66">
          <cell r="E66">
            <v>0</v>
          </cell>
          <cell r="F66">
            <v>0</v>
          </cell>
          <cell r="G66">
            <v>3.18</v>
          </cell>
        </row>
        <row r="67">
          <cell r="E67">
            <v>0.1</v>
          </cell>
          <cell r="F67">
            <v>188.48754398578717</v>
          </cell>
          <cell r="G67">
            <v>4.1900000000000004</v>
          </cell>
        </row>
        <row r="68">
          <cell r="E68">
            <v>0.1</v>
          </cell>
          <cell r="F68">
            <v>159.30533737843703</v>
          </cell>
          <cell r="G68">
            <v>4.2</v>
          </cell>
        </row>
        <row r="69">
          <cell r="E69">
            <v>7.3033707865168537E-2</v>
          </cell>
          <cell r="F69">
            <v>200</v>
          </cell>
          <cell r="G69">
            <v>4.21</v>
          </cell>
        </row>
        <row r="70">
          <cell r="E70">
            <v>0</v>
          </cell>
          <cell r="F70">
            <v>0</v>
          </cell>
          <cell r="G70">
            <v>4.22</v>
          </cell>
        </row>
        <row r="71">
          <cell r="E71">
            <v>6.1797752808988762E-2</v>
          </cell>
          <cell r="F71">
            <v>147.57202286069747</v>
          </cell>
          <cell r="G71">
            <v>4.2300000000000004</v>
          </cell>
        </row>
        <row r="72">
          <cell r="E72">
            <v>9.5505617977528087E-2</v>
          </cell>
          <cell r="F72">
            <v>123.31343623005473</v>
          </cell>
          <cell r="G72">
            <v>4.24</v>
          </cell>
        </row>
        <row r="73">
          <cell r="E73">
            <v>3.3707865168539325E-2</v>
          </cell>
          <cell r="F73">
            <v>60.301611320949554</v>
          </cell>
          <cell r="G73">
            <v>4.25</v>
          </cell>
        </row>
      </sheetData>
      <sheetData sheetId="7">
        <row r="19">
          <cell r="A19">
            <v>93.911013929108961</v>
          </cell>
        </row>
        <row r="20">
          <cell r="A20">
            <v>91.939850117367882</v>
          </cell>
        </row>
        <row r="21">
          <cell r="A21">
            <v>98.068716094147064</v>
          </cell>
        </row>
        <row r="22">
          <cell r="A22">
            <v>89.089165457787416</v>
          </cell>
        </row>
        <row r="23">
          <cell r="A23">
            <v>92.172032874956727</v>
          </cell>
        </row>
        <row r="24">
          <cell r="A24">
            <v>89.245289978566618</v>
          </cell>
        </row>
        <row r="25">
          <cell r="A25">
            <v>86.839310964776246</v>
          </cell>
        </row>
        <row r="26">
          <cell r="A26">
            <v>101.45515305734625</v>
          </cell>
        </row>
        <row r="27">
          <cell r="A27">
            <v>84.118671587044318</v>
          </cell>
        </row>
        <row r="28">
          <cell r="A28">
            <v>93.901291756193004</v>
          </cell>
        </row>
        <row r="29">
          <cell r="A29">
            <v>92.070905252869224</v>
          </cell>
        </row>
        <row r="30">
          <cell r="A30">
            <v>99.777025683242783</v>
          </cell>
        </row>
        <row r="31">
          <cell r="A31">
            <v>100.31352469999683</v>
          </cell>
        </row>
        <row r="32">
          <cell r="A32">
            <v>78.559329588872743</v>
          </cell>
        </row>
        <row r="33">
          <cell r="A33">
            <v>98.398507402795047</v>
          </cell>
        </row>
        <row r="34">
          <cell r="A34">
            <v>92.965387857217124</v>
          </cell>
        </row>
        <row r="35">
          <cell r="A35">
            <v>101.60773310325659</v>
          </cell>
        </row>
        <row r="36">
          <cell r="A36">
            <v>106.25876672622847</v>
          </cell>
        </row>
        <row r="37">
          <cell r="A37">
            <v>97.55175308533201</v>
          </cell>
        </row>
        <row r="38">
          <cell r="A38">
            <v>107.60838033753157</v>
          </cell>
        </row>
        <row r="39">
          <cell r="A39">
            <v>108.81010025240539</v>
          </cell>
        </row>
        <row r="40">
          <cell r="A40">
            <v>30.805506897863598</v>
          </cell>
        </row>
        <row r="41">
          <cell r="A41">
            <v>103.04668201187437</v>
          </cell>
        </row>
        <row r="42">
          <cell r="A42">
            <v>103.62524045506764</v>
          </cell>
        </row>
        <row r="43">
          <cell r="A43">
            <v>99.959123090262153</v>
          </cell>
        </row>
        <row r="44">
          <cell r="A44">
            <v>89.25979789794593</v>
          </cell>
        </row>
        <row r="45">
          <cell r="A45">
            <v>101.70371848691009</v>
          </cell>
        </row>
        <row r="46">
          <cell r="A46">
            <v>100.00000000000004</v>
          </cell>
        </row>
        <row r="47">
          <cell r="A47">
            <v>92.904560349367401</v>
          </cell>
        </row>
        <row r="48">
          <cell r="A48">
            <v>93.095214932411537</v>
          </cell>
        </row>
        <row r="49">
          <cell r="A49">
            <v>76.118240858895035</v>
          </cell>
        </row>
        <row r="50">
          <cell r="A50">
            <v>85.981058269421368</v>
          </cell>
        </row>
        <row r="51">
          <cell r="A51">
            <v>99.484633864709537</v>
          </cell>
        </row>
        <row r="52">
          <cell r="A52">
            <v>89.326178163858728</v>
          </cell>
        </row>
        <row r="53">
          <cell r="A53">
            <v>95.571255449144104</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43.407953798210244</v>
          </cell>
        </row>
        <row r="14">
          <cell r="K14">
            <v>16.281711310506825</v>
          </cell>
        </row>
        <row r="15">
          <cell r="K15">
            <v>107.74635107721411</v>
          </cell>
        </row>
        <row r="16">
          <cell r="K16">
            <v>156.945797752809</v>
          </cell>
        </row>
        <row r="17">
          <cell r="K17">
            <v>208.040559057276</v>
          </cell>
        </row>
        <row r="24">
          <cell r="A24" t="str">
            <v>Health Challenges</v>
          </cell>
          <cell r="B24">
            <v>8.4269662921348312E-2</v>
          </cell>
          <cell r="C24">
            <v>0.19413415180335644</v>
          </cell>
        </row>
        <row r="25">
          <cell r="A25" t="str">
            <v>At Risk</v>
          </cell>
          <cell r="B25">
            <v>2.8089887640449437E-2</v>
          </cell>
          <cell r="C25">
            <v>0.17252417208946966</v>
          </cell>
        </row>
        <row r="26">
          <cell r="A26" t="str">
            <v>Caution</v>
          </cell>
          <cell r="B26">
            <v>0.23595505617977527</v>
          </cell>
          <cell r="C26">
            <v>0.2189912269146666</v>
          </cell>
        </row>
        <row r="27">
          <cell r="A27" t="str">
            <v>Healthy</v>
          </cell>
          <cell r="B27">
            <v>0.6460674157303371</v>
          </cell>
          <cell r="C27">
            <v>0.41165002502832154</v>
          </cell>
        </row>
      </sheetData>
      <sheetData sheetId="9">
        <row r="14">
          <cell r="K14">
            <v>30.715386825164977</v>
          </cell>
        </row>
        <row r="15">
          <cell r="K15">
            <v>59.878293586158762</v>
          </cell>
        </row>
        <row r="16">
          <cell r="K16">
            <v>0</v>
          </cell>
        </row>
        <row r="17">
          <cell r="K17">
            <v>0</v>
          </cell>
        </row>
        <row r="18">
          <cell r="K18">
            <v>164.53825079761407</v>
          </cell>
        </row>
        <row r="21">
          <cell r="K21">
            <v>0</v>
          </cell>
        </row>
        <row r="22">
          <cell r="K22">
            <v>0</v>
          </cell>
        </row>
        <row r="23">
          <cell r="K23">
            <v>0</v>
          </cell>
        </row>
        <row r="24">
          <cell r="K24">
            <v>22.562261397562001</v>
          </cell>
        </row>
        <row r="25">
          <cell r="K25">
            <v>32.568396034166909</v>
          </cell>
        </row>
        <row r="26">
          <cell r="K26">
            <v>0</v>
          </cell>
        </row>
        <row r="27">
          <cell r="K27">
            <v>31.48638952140389</v>
          </cell>
        </row>
        <row r="28">
          <cell r="K28">
            <v>0</v>
          </cell>
        </row>
        <row r="31">
          <cell r="K31">
            <v>13.973890762366178</v>
          </cell>
        </row>
        <row r="32">
          <cell r="K32">
            <v>139.70561663911772</v>
          </cell>
        </row>
        <row r="33">
          <cell r="K33">
            <v>91.167837979353521</v>
          </cell>
        </row>
        <row r="34">
          <cell r="K34">
            <v>154.85953016246032</v>
          </cell>
        </row>
        <row r="35">
          <cell r="K35">
            <v>0</v>
          </cell>
        </row>
        <row r="38">
          <cell r="K38">
            <v>188.48754398578717</v>
          </cell>
        </row>
        <row r="39">
          <cell r="K39">
            <v>159.30533737843703</v>
          </cell>
        </row>
        <row r="40">
          <cell r="K40">
            <v>408.26810742830668</v>
          </cell>
        </row>
        <row r="41">
          <cell r="K41">
            <v>0</v>
          </cell>
        </row>
        <row r="42">
          <cell r="K42">
            <v>147.57202286069747</v>
          </cell>
        </row>
        <row r="43">
          <cell r="K43">
            <v>123.31343623005473</v>
          </cell>
        </row>
        <row r="44">
          <cell r="K44">
            <v>60.301611320949554</v>
          </cell>
        </row>
        <row r="47">
          <cell r="K47">
            <v>0</v>
          </cell>
        </row>
        <row r="48">
          <cell r="K48">
            <v>251.61247555599749</v>
          </cell>
        </row>
        <row r="49">
          <cell r="K49">
            <v>0</v>
          </cell>
        </row>
      </sheetData>
      <sheetData sheetId="10">
        <row r="13">
          <cell r="V13">
            <v>408.26810742830668</v>
          </cell>
        </row>
        <row r="14">
          <cell r="V14">
            <v>251.61247555599749</v>
          </cell>
        </row>
        <row r="15">
          <cell r="V15">
            <v>188.48754398578717</v>
          </cell>
        </row>
        <row r="16">
          <cell r="V16">
            <v>164.53825079761407</v>
          </cell>
        </row>
        <row r="17">
          <cell r="V17">
            <v>159.30533737843703</v>
          </cell>
        </row>
        <row r="18">
          <cell r="V18">
            <v>154.85953016246032</v>
          </cell>
        </row>
        <row r="19">
          <cell r="V19">
            <v>147.57202286069747</v>
          </cell>
        </row>
        <row r="20">
          <cell r="V20">
            <v>139.70561663911772</v>
          </cell>
        </row>
        <row r="21">
          <cell r="V21">
            <v>123.31343623005473</v>
          </cell>
        </row>
        <row r="22">
          <cell r="V22">
            <v>91.167837979353521</v>
          </cell>
        </row>
        <row r="23">
          <cell r="V23">
            <v>60.301611320949554</v>
          </cell>
        </row>
        <row r="24">
          <cell r="V24">
            <v>59.878293586158762</v>
          </cell>
        </row>
        <row r="25">
          <cell r="V25">
            <v>32.568396034166909</v>
          </cell>
        </row>
        <row r="26">
          <cell r="V26">
            <v>31.48638952140389</v>
          </cell>
        </row>
        <row r="27">
          <cell r="V27">
            <v>30.715386825164977</v>
          </cell>
        </row>
        <row r="28">
          <cell r="V28">
            <v>22.562261397562001</v>
          </cell>
        </row>
        <row r="29">
          <cell r="V29">
            <v>13.973890762366178</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C6FC8-54D1-48BB-B334-D083C99652BB}">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7A616-F2B5-4A06-8014-C0286BEBF4F6}">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244FB-1844-497C-B54C-8611D95D6A0F}">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Cholesterol (taking medication for) are about 2% below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0%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19% Does not enjoy general happiness. This is 5%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10% are likely to be current cigarette smokers.  This is 24%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29%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6% are likely to say they never eat fruit and 35% never do moderate intensity sports, which are 23% below and 10%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12%, 14% below the base average, with white bread being eaten by about 26%, which is 12%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29.7%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80B11-8A4B-4523-A811-4C2B18AF0389}">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Cholesterol (taking medication for) are about 2% below the base average.</v>
      </c>
    </row>
    <row r="5" spans="1:2">
      <c r="A5" s="1" t="s">
        <v>49</v>
      </c>
      <c r="B5" s="1" t="str">
        <f>"• Incidents of "&amp;A55&amp;" are "&amp;TEXT(B55,"0%")&amp;" "&amp;C55&amp;" in this profile than in the base."</f>
        <v>• Incidents of High blood pressure are 0% below in this profile than in the base.</v>
      </c>
    </row>
    <row r="6" spans="1:2">
      <c r="A6" s="55" t="s">
        <v>50</v>
      </c>
      <c r="B6" s="54" t="str">
        <f>"• Approximately "&amp;TEXT(B68,"0%")&amp;" "&amp;A68&amp;". This is "&amp;TEXT(C68,"0%")&amp;" "&amp;D68&amp;" the base."</f>
        <v>• Approximately 19% Does not enjoy general happiness. This is 5%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10% are likely to be current cigarette smokers.  This is 24% below the base average.</v>
      </c>
    </row>
    <row r="10" spans="1:2">
      <c r="A10" s="1" t="s">
        <v>51</v>
      </c>
      <c r="B10" s="48" t="str">
        <f>"• Circa "&amp;TEXT(D81,"0%")&amp;" smoke 20+ cigarettes per day, which is "&amp;TEXT(ABS(I81/100),"0%")&amp;" "&amp;J81&amp;" the base."</f>
        <v>• Circa 2% smoke 20+ cigarettes per day, which is 29%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6% are likely to say they never eat fruit and 35% never do moderate intensity sports, which are 23% below and 10%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12%, 14% below the base average, with white bread being eaten by about 26%, which is 12%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29.7%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1.8497175141242942E-2</v>
      </c>
      <c r="E27" s="63">
        <f>RANK('Data - Overview'!$D27,'Data - Overview'!$D$27:$D$31)</f>
        <v>3</v>
      </c>
      <c r="F27" s="62">
        <f>INDEX('Data - Knowledge'!$G:$G,MATCH('Data - Overview'!$A27,'Data - Knowledge'!$A:$A,0))</f>
        <v>1.8861443157352491E-2</v>
      </c>
      <c r="G27" s="64">
        <f>INDEX('Data - Knowledge'!$J:$J,MATCH('Data - Overview'!$A27,'Data - Knowledge'!$A:$A,0))</f>
        <v>98.068716094147064</v>
      </c>
      <c r="H27" s="64">
        <f>RANK('Data - Overview'!$G27,'Data - Overview'!$G$27:$G$31)</f>
        <v>2</v>
      </c>
      <c r="I27" s="65">
        <f>G27-100</f>
        <v>-1.9312839058529363</v>
      </c>
      <c r="J27" s="65" t="str">
        <f>IF(I27&gt;0,"above","below")</f>
        <v>below</v>
      </c>
      <c r="K27" s="66" t="str">
        <f>"" &amp;TEXT('Data - Overview'!$C27,"0")&amp;" "</f>
        <v xml:space="preserve">Coronary heart disease </v>
      </c>
      <c r="L27" s="67" t="str">
        <f>"Index: "&amp;TEXT('Data - Overview'!$G27,"0")&amp;""</f>
        <v>Index: 98</v>
      </c>
      <c r="M27" s="61" t="str">
        <f>'Data - Overview'!$K27&amp;CHAR(10)&amp;'Data - Overview'!$L27</f>
        <v>Coronary heart disease 
Index: 98</v>
      </c>
      <c r="N27" s="61">
        <v>1</v>
      </c>
    </row>
    <row r="28" spans="1:14">
      <c r="A28" s="1" t="s">
        <v>71</v>
      </c>
      <c r="B28" s="1" t="str">
        <f>INDEX('Data - Knowledge'!$D:$D,MATCH('Data - Overview'!$A28,'Data - Knowledge'!$A:$A,0))</f>
        <v>Asthma</v>
      </c>
      <c r="C28" s="1" t="s">
        <v>72</v>
      </c>
      <c r="D28" s="68">
        <f>INDEX('Data - Knowledge'!$E:$E,MATCH('Data - Overview'!$A28,'Data - Knowledge'!$A:$A,0))</f>
        <v>0.12251977401129942</v>
      </c>
      <c r="E28" s="69">
        <f>RANK('Data - Overview'!$D28,'Data - Overview'!$D$27:$D$31)</f>
        <v>2</v>
      </c>
      <c r="F28" s="68">
        <f>INDEX('Data - Knowledge'!$G:$G,MATCH('Data - Overview'!$A28,'Data - Knowledge'!$A:$A,0))</f>
        <v>0.13046368991797541</v>
      </c>
      <c r="G28" s="70">
        <f>INDEX('Data - Knowledge'!$J:$J,MATCH('Data - Overview'!$A28,'Data - Knowledge'!$A:$A,0))</f>
        <v>93.911013929108961</v>
      </c>
      <c r="H28" s="70">
        <f>RANK('Data - Overview'!$G28,'Data - Overview'!$G$27:$G$31)</f>
        <v>3</v>
      </c>
      <c r="I28" s="71">
        <f>G28-100</f>
        <v>-6.088986070891039</v>
      </c>
      <c r="J28" s="71" t="str">
        <f>IF(I28&gt;0,"above","below")</f>
        <v>below</v>
      </c>
      <c r="K28" s="1" t="str">
        <f>"" &amp;TEXT('Data - Overview'!$C28,"0")&amp;" "</f>
        <v xml:space="preserve">Asthma </v>
      </c>
      <c r="L28" s="1" t="str">
        <f>"Index: "&amp;TEXT('Data - Overview'!$G28,"0")&amp;""</f>
        <v>Index: 94</v>
      </c>
      <c r="M28" s="1" t="str">
        <f>'Data - Overview'!$K28&amp;CHAR(10)&amp;'Data - Overview'!$L28</f>
        <v>Asthma 
Index: 94</v>
      </c>
      <c r="N28" s="1">
        <v>2</v>
      </c>
    </row>
    <row r="29" spans="1:14">
      <c r="A29" s="72" t="s">
        <v>73</v>
      </c>
      <c r="B29" s="72" t="str">
        <f>INDEX('Data - Knowledge'!$D:$D,MATCH('Data - Overview'!$A29,'Data - Knowledge'!$A:$A,0))</f>
        <v>Chronic bronchitis</v>
      </c>
      <c r="C29" s="72" t="s">
        <v>74</v>
      </c>
      <c r="D29" s="73">
        <f>INDEX('Data - Knowledge'!$E:$E,MATCH('Data - Overview'!$A29,'Data - Knowledge'!$A:$A,0))</f>
        <v>7.6723163841807898E-3</v>
      </c>
      <c r="E29" s="74">
        <f>RANK('Data - Overview'!$D29,'Data - Overview'!$D$27:$D$31)</f>
        <v>4</v>
      </c>
      <c r="F29" s="73">
        <f>INDEX('Data - Knowledge'!$G:$G,MATCH('Data - Overview'!$A29,'Data - Knowledge'!$A:$A,0))</f>
        <v>9.1208244726518652E-3</v>
      </c>
      <c r="G29" s="75">
        <f>INDEX('Data - Knowledge'!$J:$J,MATCH('Data - Overview'!$A29,'Data - Knowledge'!$A:$A,0))</f>
        <v>84.118671587044318</v>
      </c>
      <c r="H29" s="75">
        <f>RANK('Data - Overview'!$G29,'Data - Overview'!$G$27:$G$31)</f>
        <v>5</v>
      </c>
      <c r="I29" s="75">
        <f>G29-100</f>
        <v>-15.881328412955682</v>
      </c>
      <c r="J29" s="75" t="str">
        <f>IF(I29&gt;0,"above","below")</f>
        <v>below</v>
      </c>
      <c r="K29" s="55" t="str">
        <f>"" &amp;TEXT('Data - Overview'!$C29,"0")&amp;" "</f>
        <v xml:space="preserve">Chronic bronchitis </v>
      </c>
      <c r="L29" s="72" t="str">
        <f>"Index: "&amp;TEXT('Data - Overview'!$G29,"0")&amp;""</f>
        <v>Index: 84</v>
      </c>
      <c r="M29" s="72" t="str">
        <f>'Data - Overview'!$K29&amp;CHAR(10)&amp;'Data - Overview'!$L29</f>
        <v>Chronic bronchitis 
Index: 84</v>
      </c>
      <c r="N29" s="72">
        <v>3</v>
      </c>
    </row>
    <row r="30" spans="1:14">
      <c r="A30" s="1" t="s">
        <v>75</v>
      </c>
      <c r="B30" s="1" t="str">
        <f>INDEX('Data - Knowledge'!$D:$D,MATCH('Data - Overview'!$A30,'Data - Knowledge'!$A:$A,0))</f>
        <v>Emphysema</v>
      </c>
      <c r="C30" s="1" t="s">
        <v>76</v>
      </c>
      <c r="D30" s="68">
        <f>INDEX('Data - Knowledge'!$E:$E,MATCH('Data - Overview'!$A30,'Data - Knowledge'!$A:$A,0))</f>
        <v>4.4858757062146894E-3</v>
      </c>
      <c r="E30" s="69">
        <f>RANK('Data - Overview'!$D30,'Data - Overview'!$D$27:$D$31)</f>
        <v>5</v>
      </c>
      <c r="F30" s="68">
        <f>INDEX('Data - Knowledge'!$G:$G,MATCH('Data - Overview'!$A30,'Data - Knowledge'!$A:$A,0))</f>
        <v>5.1657200597022817E-3</v>
      </c>
      <c r="G30" s="70">
        <f>INDEX('Data - Knowledge'!$J:$J,MATCH('Data - Overview'!$A30,'Data - Knowledge'!$A:$A,0))</f>
        <v>86.839310964776246</v>
      </c>
      <c r="H30" s="70">
        <f>RANK('Data - Overview'!$G30,'Data - Overview'!$G$27:$G$31)</f>
        <v>4</v>
      </c>
      <c r="I30" s="71">
        <f>G30-100</f>
        <v>-13.160689035223754</v>
      </c>
      <c r="J30" s="71" t="str">
        <f>IF(I30&gt;0,"above","below")</f>
        <v>below</v>
      </c>
      <c r="K30" s="1" t="str">
        <f>"" &amp;TEXT('Data - Overview'!$C30,"0")&amp;" "</f>
        <v xml:space="preserve">Emphysema </v>
      </c>
      <c r="L30" s="1" t="str">
        <f>"Index: "&amp;TEXT('Data - Overview'!$G30,"0")&amp;""</f>
        <v>Index: 87</v>
      </c>
      <c r="M30" s="1" t="str">
        <f>'Data - Overview'!$K30&amp;CHAR(10)&amp;'Data - Overview'!$L30</f>
        <v>Emphysema 
Index: 87</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0.1706949152542373</v>
      </c>
      <c r="E31" s="79">
        <f>RANK('Data - Overview'!$D31,'Data - Overview'!$D$27:$D$31)</f>
        <v>1</v>
      </c>
      <c r="F31" s="78">
        <f>INDEX('Data - Knowledge'!$G:$G,MATCH('Data - Overview'!$A31,'Data - Knowledge'!$A:$A,0))</f>
        <v>0.17390801622000024</v>
      </c>
      <c r="G31" s="80">
        <f>INDEX('Data - Knowledge'!$J:$J,MATCH('Data - Overview'!$A31,'Data - Knowledge'!$A:$A,0))</f>
        <v>98.152413536994032</v>
      </c>
      <c r="H31" s="81">
        <f>RANK('Data - Overview'!$G31,'Data - Overview'!$G$27:$G$31)</f>
        <v>1</v>
      </c>
      <c r="I31" s="80">
        <f>G31-100</f>
        <v>-1.8475864630059675</v>
      </c>
      <c r="J31" s="80" t="str">
        <f>IF(I31&gt;0,"above","below")</f>
        <v>below</v>
      </c>
      <c r="K31" s="77" t="str">
        <f>"" &amp;TEXT('Data - Overview'!$C31,"0")&amp;" "</f>
        <v xml:space="preserve">Cholesterol (taking medication for) </v>
      </c>
      <c r="L31" s="57" t="str">
        <f>"Index: "&amp;TEXT('Data - Overview'!$G31,"0")&amp;""</f>
        <v>Index: 98</v>
      </c>
      <c r="M31" s="57" t="str">
        <f>'Data - Overview'!$K31&amp;CHAR(10)&amp;'Data - Overview'!$L31</f>
        <v>Cholesterol (taking medication for) 
Index: 98</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Cholesterol (taking medication for)</v>
      </c>
      <c r="B34" s="82">
        <f>ABS(INDEX(I27:I31,MATCH(1,H27:H31,0))/100)</f>
        <v>1.8475864630059676E-2</v>
      </c>
      <c r="C34" s="82" t="str">
        <f>INDEX('Data - Overview'!$J$27:$J$31,MATCH(1,'Data - Overview'!$H$27:$H$31,0))</f>
        <v>below</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0.17614124293785313</v>
      </c>
      <c r="E40" s="63">
        <f>RANK('Data - Overview'!$D40,'Data - Overview'!$D$40:$D$44)</f>
        <v>2</v>
      </c>
      <c r="F40" s="62">
        <f>INDEX('Data - Knowledge'!$G:$G,MATCH('Data - Overview'!$A40,'Data - Knowledge'!$A:$A,0))</f>
        <v>0.17653487035887408</v>
      </c>
      <c r="G40" s="64">
        <f>INDEX('Data - Knowledge'!$J:$J,MATCH('Data - Overview'!$A40,'Data - Knowledge'!$A:$A,0))</f>
        <v>99.777025683242783</v>
      </c>
      <c r="H40" s="64">
        <f>RANK('Data - Overview'!$G40,'Data - Overview'!$G$40:$G$44)</f>
        <v>1</v>
      </c>
      <c r="I40" s="64">
        <f>'Data - Overview'!$G40-100</f>
        <v>-0.22297431675721668</v>
      </c>
      <c r="J40" s="64" t="str">
        <f>IF(I27&gt;0,"above","below")</f>
        <v>below</v>
      </c>
      <c r="K40" s="61" t="str">
        <f>"" &amp;TEXT('Data - Overview'!$C40,"0")&amp;" "</f>
        <v xml:space="preserve">High blood pressure </v>
      </c>
      <c r="L40" s="61" t="str">
        <f>"Index: "&amp;TEXT('Data - Overview'!$G40,"0")&amp;""</f>
        <v>Index: 100</v>
      </c>
      <c r="M40" s="72" t="str">
        <f>'Data - Overview'!$K40&amp;CHAR(10)&amp;'Data - Overview'!$L40</f>
        <v>High blood pressure 
Index: 100</v>
      </c>
      <c r="N40" s="61">
        <v>1</v>
      </c>
    </row>
    <row r="41" spans="1:14">
      <c r="A41" s="1" t="s">
        <v>85</v>
      </c>
      <c r="B41" s="1" t="str">
        <f>INDEX('Data - Knowledge'!$D:$D,MATCH('Data - Overview'!$A41,'Data - Knowledge'!$A:$A,0))</f>
        <v>Stroke</v>
      </c>
      <c r="C41" s="1" t="s">
        <v>86</v>
      </c>
      <c r="D41" s="68">
        <f>INDEX('Data - Knowledge'!$E:$E,MATCH('Data - Overview'!$A41,'Data - Knowledge'!$A:$A,0))</f>
        <v>1.7802259887005654E-2</v>
      </c>
      <c r="E41" s="69">
        <f>RANK('Data - Overview'!$D41,'Data - Overview'!$D$40:$D$44)</f>
        <v>4</v>
      </c>
      <c r="F41" s="68">
        <f>INDEX('Data - Knowledge'!$G:$G,MATCH('Data - Overview'!$A41,'Data - Knowledge'!$A:$A,0))</f>
        <v>1.9947562376996131E-2</v>
      </c>
      <c r="G41" s="70">
        <f>INDEX('Data - Knowledge'!$J:$J,MATCH('Data - Overview'!$A41,'Data - Knowledge'!$A:$A,0))</f>
        <v>89.245289978566618</v>
      </c>
      <c r="H41" s="70">
        <f>RANK('Data - Overview'!$G41,'Data - Overview'!$G$40:$G$44)</f>
        <v>5</v>
      </c>
      <c r="I41" s="70">
        <f>'Data - Overview'!$G41-100</f>
        <v>-10.754710021433382</v>
      </c>
      <c r="J41" s="70" t="str">
        <f>IF(I28&gt;0,"above","below")</f>
        <v>below</v>
      </c>
      <c r="K41" s="1" t="str">
        <f>"" &amp;TEXT('Data - Overview'!$C41,"0")&amp;" "</f>
        <v xml:space="preserve">Stroke </v>
      </c>
      <c r="L41" s="1" t="str">
        <f>"Index: "&amp;TEXT('Data - Overview'!$G41,"0")&amp;""</f>
        <v>Index: 89</v>
      </c>
      <c r="M41" s="1" t="str">
        <f>'Data - Overview'!$K41&amp;CHAR(10)&amp;'Data - Overview'!$L41</f>
        <v>Stroke 
Index: 89</v>
      </c>
      <c r="N41" s="1">
        <v>2</v>
      </c>
    </row>
    <row r="42" spans="1:14">
      <c r="A42" s="55" t="s">
        <v>87</v>
      </c>
      <c r="B42" s="72" t="str">
        <f>INDEX('Data - Knowledge'!$D:$D,MATCH('Data - Overview'!$A42,'Data - Knowledge'!$A:$A,0))</f>
        <v>BMI &gt; 30</v>
      </c>
      <c r="C42" s="72" t="s">
        <v>88</v>
      </c>
      <c r="D42" s="84">
        <f>INDEX('Data - Knowledge'!$E:$E,MATCH('Data - Overview'!$A42,'Data - Knowledge'!$A:$A,0))</f>
        <v>0.20920903954802261</v>
      </c>
      <c r="E42" s="85">
        <f>RANK('Data - Overview'!$D42,'Data - Overview'!$D$40:$D$44)</f>
        <v>1</v>
      </c>
      <c r="F42" s="84">
        <f>INDEX('Data - Knowledge'!$G:$G,MATCH('Data - Overview'!$A42,'Data - Knowledge'!$A:$A,0))</f>
        <v>0.21804121702835863</v>
      </c>
      <c r="G42" s="75">
        <f>INDEX('Data - Knowledge'!$J:$J,MATCH('Data - Overview'!$A42,'Data - Knowledge'!$A:$A,0))</f>
        <v>95.949308300188349</v>
      </c>
      <c r="H42" s="75">
        <f>RANK('Data - Overview'!$G42,'Data - Overview'!$G$40:$G$44)</f>
        <v>2</v>
      </c>
      <c r="I42" s="75">
        <f>'Data - Overview'!$G42-100</f>
        <v>-4.0506916998116509</v>
      </c>
      <c r="J42" s="75" t="str">
        <f>IF(I29&gt;0,"above","below")</f>
        <v>below</v>
      </c>
      <c r="K42" s="72" t="str">
        <f>"" &amp;TEXT('Data - Overview'!$C42,"0")&amp;" "</f>
        <v xml:space="preserve">BMI &gt; 30 </v>
      </c>
      <c r="L42" s="72" t="str">
        <f>"Index: "&amp;TEXT('Data - Overview'!$G42,"0")&amp;""</f>
        <v>Index: 96</v>
      </c>
      <c r="M42" s="72" t="str">
        <f>'Data - Overview'!$K42&amp;CHAR(10)&amp;'Data - Overview'!$L42</f>
        <v>BMI &gt; 30 
Index: 96</v>
      </c>
      <c r="N42" s="72">
        <v>3</v>
      </c>
    </row>
    <row r="43" spans="1:14">
      <c r="A43" s="86"/>
      <c r="B43" s="1" t="s">
        <v>89</v>
      </c>
      <c r="C43" s="1" t="s">
        <v>89</v>
      </c>
      <c r="D43" s="68">
        <f>SUM(D49:D51)</f>
        <v>6.2050847457627116E-2</v>
      </c>
      <c r="E43" s="69">
        <f>RANK('Data - Overview'!$D43,'Data - Overview'!$D$40:$D$44)</f>
        <v>3</v>
      </c>
      <c r="F43" s="68">
        <f>SUM(E49:E51)</f>
        <v>6.8436117238373256E-2</v>
      </c>
      <c r="G43" s="70">
        <f>D43/F43*100</f>
        <v>90.66973691902291</v>
      </c>
      <c r="H43" s="70">
        <f>RANK('Data - Overview'!$G43,'Data - Overview'!$G$40:$G$44)</f>
        <v>4</v>
      </c>
      <c r="I43" s="70">
        <f>'Data - Overview'!$G43-100</f>
        <v>-9.3302630809770903</v>
      </c>
      <c r="J43" s="70" t="str">
        <f>IF(I30&gt;0,"above","below")</f>
        <v>below</v>
      </c>
      <c r="K43" s="1" t="str">
        <f>"" &amp;TEXT('Data - Overview'!$C43,"0")&amp;" "</f>
        <v xml:space="preserve">Diabetes </v>
      </c>
      <c r="L43" s="1" t="str">
        <f>"Index: "&amp;TEXT('Data - Overview'!$G43,"0")&amp;""</f>
        <v>Index: 91</v>
      </c>
      <c r="M43" s="1" t="str">
        <f>'Data - Overview'!$K43&amp;CHAR(10)&amp;'Data - Overview'!$L43</f>
        <v>Diabetes 
Index: 91</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1.3564971751412427E-2</v>
      </c>
      <c r="E44" s="89">
        <f>RANK('Data - Overview'!$D44,'Data - Overview'!$D$40:$D$44)</f>
        <v>5</v>
      </c>
      <c r="F44" s="88">
        <f>INDEX('Data - Knowledge'!$G:$G,MATCH('Data - Overview'!$A44,'Data - Knowledge'!$A:$A,0))</f>
        <v>1.4445990569152939E-2</v>
      </c>
      <c r="G44" s="80">
        <f>INDEX('Data - Knowledge'!$J:$J,MATCH('Data - Overview'!$A44,'Data - Knowledge'!$A:$A,0))</f>
        <v>93.901291756193004</v>
      </c>
      <c r="H44" s="80">
        <f>RANK('Data - Overview'!$G44,'Data - Overview'!$G$40:$G$44)</f>
        <v>3</v>
      </c>
      <c r="I44" s="80">
        <f>'Data - Overview'!$G44-100</f>
        <v>-6.0987082438069962</v>
      </c>
      <c r="J44" s="80" t="str">
        <f>IF(I31&gt;0,"above","below")</f>
        <v>below</v>
      </c>
      <c r="K44" s="57" t="str">
        <f>"" &amp;TEXT('Data - Overview'!$C44,"0")&amp;" "</f>
        <v xml:space="preserve">Any kind of liver condition </v>
      </c>
      <c r="L44" s="57" t="str">
        <f>"Index: "&amp;TEXT('Data - Overview'!$G44,"0")&amp;""</f>
        <v>Index: 94</v>
      </c>
      <c r="M44" s="58" t="str">
        <f>'Data - Overview'!$K44&amp;CHAR(10)&amp;'Data - Overview'!$L44</f>
        <v>Any kind of liver condition 
Index: 94</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8.011299435028249E-3</v>
      </c>
      <c r="E49" s="84">
        <f>INDEX('Data - Knowledge'!$G:$G,MATCH('Data - Overview'!$A49,'Data - Knowledge'!$A:$A,0))</f>
        <v>8.0145755458399942E-3</v>
      </c>
      <c r="F49" s="75">
        <f>INDEX('Data - Knowledge'!$J:$J,MATCH('Data - Overview'!$A49,'Data - Knowledge'!$A:$A,0))</f>
        <v>99.959123090262153</v>
      </c>
    </row>
    <row r="50" spans="1:14">
      <c r="A50" s="1" t="s">
        <v>95</v>
      </c>
      <c r="B50" s="1" t="str">
        <f>INDEX('Data - Knowledge'!$D:$D,MATCH('Data - Overview'!$A50,'Data - Knowledge'!$A:$A,0))</f>
        <v>Type 2 diabetes</v>
      </c>
      <c r="C50" s="1" t="s">
        <v>96</v>
      </c>
      <c r="D50" s="68">
        <f>INDEX('Data - Knowledge'!$E:$E,MATCH('Data - Overview'!$A50,'Data - Knowledge'!$A:$A,0))</f>
        <v>5.3039548022598866E-2</v>
      </c>
      <c r="E50" s="68">
        <f>INDEX('Data - Knowledge'!$G:$G,MATCH('Data - Overview'!$A50,'Data - Knowledge'!$A:$A,0))</f>
        <v>5.9421541692533254E-2</v>
      </c>
      <c r="F50" s="70">
        <f>INDEX('Data - Knowledge'!$J:$J,MATCH('Data - Overview'!$A50,'Data - Knowledge'!$A:$A,0))</f>
        <v>89.25979789794593</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9.999999999999998E-4</v>
      </c>
      <c r="F51" s="93">
        <f>INDEX('Data - Knowledge'!$J:$J,MATCH('Data - Overview'!$A51,'Data - Knowledge'!$A:$A,0))</f>
        <v>100.00000000000004</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2.2297431675721668E-3</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4.499435028248587E-2</v>
      </c>
      <c r="E61" s="63">
        <f>RANK('Data - Overview'!$D61,'Data - Overview'!$D$61:$D$65)</f>
        <v>5</v>
      </c>
      <c r="F61" s="62">
        <f>INDEX('Data - Knowledge'!$G:$G,MATCH('Data - Overview'!$A61,'Data - Knowledge'!$A:$A,0))</f>
        <v>4.8331539182924078E-2</v>
      </c>
      <c r="G61" s="64">
        <f>INDEX('Data - Knowledge'!$J:$J,MATCH('Data - Overview'!$A61,'Data - Knowledge'!$A:$A,0))</f>
        <v>93.095214932411537</v>
      </c>
      <c r="H61" s="64">
        <f>RANK('Data - Overview'!$G61,'Data - Overview'!$G$61:$G$65)</f>
        <v>2</v>
      </c>
      <c r="I61" s="64">
        <f>'Data - Overview'!$G61-100</f>
        <v>-6.9047850675884632</v>
      </c>
      <c r="J61" s="64" t="str">
        <f>IF(I61&gt;0,"above","below")</f>
        <v>below</v>
      </c>
      <c r="K61" s="61" t="str">
        <f>"" &amp;TEXT('Data - Overview'!$C61,"0")&amp;" "</f>
        <v xml:space="preserve">Has Depression </v>
      </c>
      <c r="L61" s="61" t="str">
        <f>"Index: "&amp;TEXT('Data - Overview'!$G61,"0")&amp;""</f>
        <v>Index: 93</v>
      </c>
      <c r="M61" s="61" t="str">
        <f>'Data - Overview'!$K61&amp;CHAR(10)&amp;'Data - Overview'!$L61</f>
        <v>Has Depression 
Index: 93</v>
      </c>
      <c r="N61" s="61">
        <v>1</v>
      </c>
    </row>
    <row r="62" spans="1:14">
      <c r="A62" s="86" t="s">
        <v>104</v>
      </c>
      <c r="B62" s="1" t="str">
        <f>INDEX('Data - Knowledge'!$D:$D,MATCH('Data - Overview'!$A62,'Data - Knowledge'!$A:$A,0))</f>
        <v>Poor general health</v>
      </c>
      <c r="C62" s="48" t="s">
        <v>105</v>
      </c>
      <c r="D62" s="68">
        <f>INDEX('Data - Knowledge'!$E:$E,MATCH('Data - Overview'!$A62,'Data - Knowledge'!$A:$A,0))</f>
        <v>0.1873107344632769</v>
      </c>
      <c r="E62" s="69">
        <f>RANK('Data - Overview'!$D62,'Data - Overview'!$D$61:$D$65)</f>
        <v>1</v>
      </c>
      <c r="F62" s="68">
        <f>INDEX('Data - Knowledge'!$G:$G,MATCH('Data - Overview'!$A62,'Data - Knowledge'!$A:$A,0))</f>
        <v>0.21753300136047227</v>
      </c>
      <c r="G62" s="70">
        <f>INDEX('Data - Knowledge'!$J:$J,MATCH('Data - Overview'!$A62,'Data - Knowledge'!$A:$A,0))</f>
        <v>86.10681289359205</v>
      </c>
      <c r="H62" s="70">
        <f>RANK('Data - Overview'!$G62,'Data - Overview'!$G$61:$G$65)</f>
        <v>4</v>
      </c>
      <c r="I62" s="70">
        <f>'Data - Overview'!$G62-100</f>
        <v>-13.89318710640795</v>
      </c>
      <c r="J62" s="70" t="str">
        <f>IF(I62&gt;0,"above","below")</f>
        <v>below</v>
      </c>
      <c r="K62" s="1" t="str">
        <f>"" &amp;TEXT('Data - Overview'!$C62,"0")&amp;" "</f>
        <v xml:space="preserve">Poor general health </v>
      </c>
      <c r="L62" s="1" t="str">
        <f>"Index: "&amp;TEXT('Data - Overview'!$G62,"0")&amp;""</f>
        <v>Index: 86</v>
      </c>
      <c r="M62" s="1" t="str">
        <f>'Data - Overview'!$K62&amp;CHAR(10)&amp;'Data - Overview'!$L62</f>
        <v>Poor general health 
Index: 86</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7.2033898305084762E-2</v>
      </c>
      <c r="E63" s="85">
        <f>RANK('Data - Overview'!$D63,'Data - Overview'!$D$61:$D$65)</f>
        <v>4</v>
      </c>
      <c r="F63" s="84">
        <f>INDEX('Data - Knowledge'!$G:$G,MATCH('Data - Overview'!$A63,'Data - Knowledge'!$A:$A,0))</f>
        <v>8.6933284021714755E-2</v>
      </c>
      <c r="G63" s="75">
        <f>INDEX('Data - Knowledge'!$J:$J,MATCH('Data - Overview'!$A63,'Data - Knowledge'!$A:$A,0))</f>
        <v>82.861126340391863</v>
      </c>
      <c r="H63" s="75">
        <f>RANK('Data - Overview'!$G63,'Data - Overview'!$G$61:$G$65)</f>
        <v>5</v>
      </c>
      <c r="I63" s="75">
        <f>'Data - Overview'!$G63-100</f>
        <v>-17.138873659608137</v>
      </c>
      <c r="J63" s="75" t="str">
        <f>IF(I63&gt;0,"above","below")</f>
        <v>below</v>
      </c>
      <c r="K63" s="72" t="str">
        <f>"" &amp;TEXT('Data - Overview'!$C63,"0")&amp;" "</f>
        <v xml:space="preserve">Feels downhearted / depressed in the past 4 weeks </v>
      </c>
      <c r="L63" s="72" t="str">
        <f>"Index: "&amp;TEXT('Data - Overview'!$G63,"0")&amp;""</f>
        <v>Index: 83</v>
      </c>
      <c r="M63" s="72" t="str">
        <f>'Data - Overview'!$K63&amp;CHAR(10)&amp;'Data - Overview'!$L63</f>
        <v>Feels downhearted / depressed in the past 4 weeks 
Index: 83</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0.14184180790960452</v>
      </c>
      <c r="E64" s="69">
        <f>RANK('Data - Overview'!$D64,'Data - Overview'!$D$61:$D$65)</f>
        <v>2</v>
      </c>
      <c r="F64" s="68">
        <f>INDEX('Data - Knowledge'!$G:$G,MATCH('Data - Overview'!$A64,'Data - Knowledge'!$A:$A,0))</f>
        <v>0.14972517137988878</v>
      </c>
      <c r="G64" s="70">
        <f>INDEX('Data - Knowledge'!$J:$J,MATCH('Data - Overview'!$A64,'Data - Knowledge'!$A:$A,0))</f>
        <v>94.734777460843716</v>
      </c>
      <c r="H64" s="70">
        <f>RANK('Data - Overview'!$G64,'Data - Overview'!$G$61:$G$65)</f>
        <v>1</v>
      </c>
      <c r="I64" s="70">
        <f>'Data - Overview'!$G64-100</f>
        <v>-5.2652225391562837</v>
      </c>
      <c r="J64" s="70" t="str">
        <f>IF(I64&gt;0,"above","below")</f>
        <v>below</v>
      </c>
      <c r="K64" s="1" t="str">
        <f>"" &amp;TEXT('Data - Overview'!$C64,"0")&amp;" "</f>
        <v xml:space="preserve">Does not enjoy general happiness </v>
      </c>
      <c r="L64" s="1" t="str">
        <f>"Index: "&amp;TEXT('Data - Overview'!$G64,"0")&amp;""</f>
        <v>Index: 95</v>
      </c>
      <c r="M64" s="1" t="str">
        <f>'Data - Overview'!$K64&amp;CHAR(10)&amp;'Data - Overview'!$L64</f>
        <v>Does not enjoy general happiness 
Index: 95</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8.501694915254239E-2</v>
      </c>
      <c r="E65" s="89">
        <f>RANK('Data - Overview'!$D65,'Data - Overview'!$D$61:$D$65)</f>
        <v>3</v>
      </c>
      <c r="F65" s="88">
        <f>INDEX('Data - Knowledge'!$G:$G,MATCH('Data - Overview'!$A65,'Data - Knowledge'!$A:$A,0))</f>
        <v>9.6739951657002457E-2</v>
      </c>
      <c r="G65" s="80">
        <f>INDEX('Data - Knowledge'!$J:$J,MATCH('Data - Overview'!$A65,'Data - Knowledge'!$A:$A,0))</f>
        <v>87.881942978403899</v>
      </c>
      <c r="H65" s="80">
        <f>RANK('Data - Overview'!$G65,'Data - Overview'!$G$61:$G$65)</f>
        <v>3</v>
      </c>
      <c r="I65" s="80">
        <f>'Data - Overview'!$G65-100</f>
        <v>-12.118057021596101</v>
      </c>
      <c r="J65" s="80" t="str">
        <f>IF(I65&gt;0,"above","below")</f>
        <v>below</v>
      </c>
      <c r="K65" s="57" t="str">
        <f>"" &amp;TEXT('Data - Overview'!$C65,"0")&amp;" "</f>
        <v xml:space="preserve">Does not feel a sense of self-worth </v>
      </c>
      <c r="L65" s="57" t="str">
        <f>"Index: "&amp;TEXT('Data - Overview'!$G65,"0")&amp;""</f>
        <v>Index: 88</v>
      </c>
      <c r="M65" s="57" t="str">
        <f>'Data - Overview'!$K65&amp;CHAR(10)&amp;'Data - Overview'!$L65</f>
        <v>Does not feel a sense of self-worth 
Index: 88</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0.1873107344632769</v>
      </c>
      <c r="C68" s="102">
        <f>ABS(INDEX('Data - Overview'!$I$61:$I$65,MATCH(1,'Data - Overview'!$H$61:$H$65,0))/100)</f>
        <v>5.2652225391562835E-2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0.32489265536723166</v>
      </c>
      <c r="E74" s="63">
        <f>RANK('Data - Overview'!$D74,'Data - Overview'!$D$74:$D$83)</f>
        <v>4</v>
      </c>
      <c r="F74" s="62">
        <f>INDEX('Data - Knowledge'!$G:$G,MATCH('Data - Overview'!$A74,'Data - Knowledge'!$A:$A,0))</f>
        <v>0.37014716216037724</v>
      </c>
      <c r="G74" s="64">
        <f>INDEX('Data - Knowledge'!$J:$J,MATCH('Data - Overview'!$A74,'Data - Knowledge'!$A:$A,0))</f>
        <v>87.773914966950969</v>
      </c>
      <c r="H74" s="64">
        <f>RANK('Data - Overview'!$G74,'Data - Overview'!$G$74:$G$83)</f>
        <v>5</v>
      </c>
      <c r="I74" s="64">
        <f>'Data - Overview'!$G74-100</f>
        <v>-12.226085033049031</v>
      </c>
      <c r="J74" s="64" t="str">
        <f t="shared" ref="J74:J83" si="0">IF(I74&gt;0,"above","below")</f>
        <v>below</v>
      </c>
      <c r="K74" s="61" t="str">
        <f>"" &amp;TEXT('Data - Overview'!$C74,"0")&amp;" "</f>
        <v xml:space="preserve">Eats fruit 3 or less days per week </v>
      </c>
      <c r="L74" s="61" t="str">
        <f>"Index: "&amp;TEXT('Data - Overview'!$G74,"0")&amp;""</f>
        <v>Index: 88</v>
      </c>
      <c r="M74" s="61" t="str">
        <f>'Data - Overview'!$K74&amp;CHAR(10)&amp;'Data - Overview'!$L74</f>
        <v>Eats fruit 3 or less days per week 
Index: 88</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0.35007344632768361</v>
      </c>
      <c r="E75" s="69">
        <f>RANK('Data - Overview'!$D75,'Data - Overview'!$D$74:$D$83)</f>
        <v>3</v>
      </c>
      <c r="F75" s="68">
        <f>INDEX('Data - Knowledge'!$G:$G,MATCH('Data - Overview'!$A75,'Data - Knowledge'!$A:$A,0))</f>
        <v>0.38837125705002062</v>
      </c>
      <c r="G75" s="70">
        <f>INDEX('Data - Knowledge'!$J:$J,MATCH('Data - Overview'!$A75,'Data - Knowledge'!$A:$A,0))</f>
        <v>90.1388658333682</v>
      </c>
      <c r="H75" s="70">
        <f>RANK('Data - Overview'!$G75,'Data - Overview'!$G$74:$G$83)</f>
        <v>3</v>
      </c>
      <c r="I75" s="70">
        <f>'Data - Overview'!$G75-100</f>
        <v>-9.8611341666317998</v>
      </c>
      <c r="J75" s="70" t="str">
        <f t="shared" si="0"/>
        <v>below</v>
      </c>
      <c r="K75" s="1" t="str">
        <f>"" &amp;TEXT('Data - Overview'!$C75,"0")&amp;" "</f>
        <v xml:space="preserve">Never does moderate intensity sports </v>
      </c>
      <c r="L75" s="1" t="str">
        <f>"Index: "&amp;TEXT('Data - Overview'!$G75,"0")&amp;""</f>
        <v>Index: 90</v>
      </c>
      <c r="M75" s="1" t="str">
        <f>'Data - Overview'!$K75&amp;CHAR(10)&amp;'Data - Overview'!$L75</f>
        <v>Never does moderate intensity sports 
Index: 90</v>
      </c>
      <c r="N75" s="1">
        <v>2</v>
      </c>
    </row>
    <row r="76" spans="1:14">
      <c r="A76" s="56" t="s">
        <v>118</v>
      </c>
      <c r="B76" s="72" t="str">
        <f>INDEX('Data - Knowledge'!$D:$D,MATCH('Data - Overview'!$A76,'Data - Knowledge'!$A:$A,0))</f>
        <v>Current cigarette smoker</v>
      </c>
      <c r="C76" s="72" t="s">
        <v>119</v>
      </c>
      <c r="D76" s="103">
        <f>INDEX('Data - Knowledge'!$E:$E,MATCH('Data - Overview'!$A76,'Data - Knowledge'!$A:$A,0))</f>
        <v>0.10333333333333333</v>
      </c>
      <c r="E76" s="104">
        <f>RANK('Data - Overview'!$D76,'Data - Overview'!$D$74:$D$83)</f>
        <v>8</v>
      </c>
      <c r="F76" s="84">
        <f>INDEX('Data - Knowledge'!$G:$G,MATCH('Data - Overview'!$A76,'Data - Knowledge'!$A:$A,0))</f>
        <v>0.13619121240539428</v>
      </c>
      <c r="G76" s="75">
        <f>INDEX('Data - Knowledge'!$J:$J,MATCH('Data - Overview'!$A76,'Data - Knowledge'!$A:$A,0))</f>
        <v>75.873715717975728</v>
      </c>
      <c r="H76" s="75">
        <f>RANK('Data - Overview'!$G76,'Data - Overview'!$G$74:$G$83)</f>
        <v>9</v>
      </c>
      <c r="I76" s="75">
        <f>'Data - Overview'!$G76-100</f>
        <v>-24.126284282024272</v>
      </c>
      <c r="J76" s="75" t="str">
        <f t="shared" si="0"/>
        <v>below</v>
      </c>
      <c r="K76" s="72" t="str">
        <f>"" &amp;TEXT('Data - Overview'!$C76,"0")&amp;" "</f>
        <v xml:space="preserve">Current cigarette smoker </v>
      </c>
      <c r="L76" s="72" t="str">
        <f>"Index: "&amp;TEXT('Data - Overview'!$G76,"0")&amp;""</f>
        <v>Index: 76</v>
      </c>
      <c r="M76" s="72" t="str">
        <f>'Data - Overview'!$K76&amp;CHAR(10)&amp;'Data - Overview'!$L76</f>
        <v>Current cigarette smoker 
Index: 76</v>
      </c>
      <c r="N76" s="72">
        <v>3</v>
      </c>
    </row>
    <row r="77" spans="1:14">
      <c r="A77" s="86" t="s">
        <v>120</v>
      </c>
      <c r="B77" s="1" t="str">
        <f>INDEX('Data - Knowledge'!$D:$D,MATCH('Data - Overview'!$A77,'Data - Knowledge'!$A:$A,0))</f>
        <v>Never eats fruit</v>
      </c>
      <c r="C77" s="1" t="s">
        <v>121</v>
      </c>
      <c r="D77" s="105">
        <f>INDEX('Data - Knowledge'!$E:$E,MATCH('Data - Overview'!$A77,'Data - Knowledge'!$A:$A,0))</f>
        <v>6.0581920903954818E-2</v>
      </c>
      <c r="E77" s="106">
        <f>RANK('Data - Overview'!$D77,'Data - Overview'!$D$74:$D$83)</f>
        <v>9</v>
      </c>
      <c r="F77" s="68">
        <f>INDEX('Data - Knowledge'!$G:$G,MATCH('Data - Overview'!$A77,'Data - Knowledge'!$A:$A,0))</f>
        <v>7.860336287627627E-2</v>
      </c>
      <c r="G77" s="70">
        <f>INDEX('Data - Knowledge'!$J:$J,MATCH('Data - Overview'!$A77,'Data - Knowledge'!$A:$A,0))</f>
        <v>77.072937705365518</v>
      </c>
      <c r="H77" s="70">
        <f>RANK('Data - Overview'!$G77,'Data - Overview'!$G$74:$G$83)</f>
        <v>8</v>
      </c>
      <c r="I77" s="70">
        <f>'Data - Overview'!$G77-100</f>
        <v>-22.927062294634482</v>
      </c>
      <c r="J77" s="70" t="str">
        <f t="shared" si="0"/>
        <v>below</v>
      </c>
      <c r="K77" s="1" t="str">
        <f>"" &amp;TEXT('Data - Overview'!$C77,"0")&amp;" "</f>
        <v xml:space="preserve">Never eats fruit </v>
      </c>
      <c r="L77" s="1" t="str">
        <f>"Index: "&amp;TEXT('Data - Overview'!$G77,"0")&amp;""</f>
        <v>Index: 77</v>
      </c>
      <c r="M77" s="1" t="str">
        <f>'Data - Overview'!$K77&amp;CHAR(10)&amp;'Data - Overview'!$L77</f>
        <v>Never eats fruit 
Index: 77</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0.11552542372881358</v>
      </c>
      <c r="E78" s="104">
        <f>RANK('Data - Overview'!$D78,'Data - Overview'!$D$74:$D$83)</f>
        <v>7</v>
      </c>
      <c r="F78" s="84">
        <f>INDEX('Data - Knowledge'!$G:$G,MATCH('Data - Overview'!$A78,'Data - Knowledge'!$A:$A,0))</f>
        <v>0.13392666657861022</v>
      </c>
      <c r="G78" s="75">
        <f>INDEX('Data - Knowledge'!$J:$J,MATCH('Data - Overview'!$A78,'Data - Knowledge'!$A:$A,0))</f>
        <v>86.260209919436946</v>
      </c>
      <c r="H78" s="75">
        <f>RANK('Data - Overview'!$G78,'Data - Overview'!$G$74:$G$83)</f>
        <v>7</v>
      </c>
      <c r="I78" s="75">
        <f>'Data - Overview'!$G78-100</f>
        <v>-13.739790080563054</v>
      </c>
      <c r="J78" s="75" t="str">
        <f t="shared" si="0"/>
        <v>below</v>
      </c>
      <c r="K78" s="72" t="str">
        <f>"" &amp;TEXT('Data - Overview'!$C78,"0")&amp;" "</f>
        <v xml:space="preserve">Drinks whole fat milk </v>
      </c>
      <c r="L78" s="72" t="str">
        <f>"Index: "&amp;TEXT('Data - Overview'!$G78,"0")&amp;""</f>
        <v>Index: 86</v>
      </c>
      <c r="M78" s="72" t="str">
        <f>'Data - Overview'!$K78&amp;CHAR(10)&amp;'Data - Overview'!$L78</f>
        <v>Drinks whole fat milk 
Index: 86</v>
      </c>
      <c r="N78" s="72">
        <v>5</v>
      </c>
    </row>
    <row r="79" spans="1:14">
      <c r="A79" s="86" t="s">
        <v>124</v>
      </c>
      <c r="B79" s="1" t="str">
        <f>INDEX('Data - Knowledge'!$D:$D,MATCH('Data - Overview'!$A79,'Data - Knowledge'!$A:$A,0))</f>
        <v>Usually eats white bread</v>
      </c>
      <c r="C79" s="1" t="s">
        <v>125</v>
      </c>
      <c r="D79" s="105">
        <f>INDEX('Data - Knowledge'!$E:$E,MATCH('Data - Overview'!$A79,'Data - Knowledge'!$A:$A,0))</f>
        <v>0.263406779661017</v>
      </c>
      <c r="E79" s="106">
        <f>RANK('Data - Overview'!$D79,'Data - Overview'!$D$74:$D$83)</f>
        <v>6</v>
      </c>
      <c r="F79" s="68">
        <f>INDEX('Data - Knowledge'!$G:$G,MATCH('Data - Overview'!$A79,'Data - Knowledge'!$A:$A,0))</f>
        <v>0.30027916099803198</v>
      </c>
      <c r="G79" s="70">
        <f>INDEX('Data - Knowledge'!$J:$J,MATCH('Data - Overview'!$A79,'Data - Knowledge'!$A:$A,0))</f>
        <v>87.720632622502677</v>
      </c>
      <c r="H79" s="70">
        <f>RANK('Data - Overview'!$G79,'Data - Overview'!$G$74:$G$83)</f>
        <v>6</v>
      </c>
      <c r="I79" s="70">
        <f>'Data - Overview'!$G79-100</f>
        <v>-12.279367377497323</v>
      </c>
      <c r="J79" s="70" t="str">
        <f t="shared" si="0"/>
        <v>below</v>
      </c>
      <c r="K79" s="1" t="str">
        <f>"" &amp;TEXT('Data - Overview'!$C79,"0")&amp;" "</f>
        <v xml:space="preserve">Eats white bread </v>
      </c>
      <c r="L79" s="1" t="str">
        <f>"Index: "&amp;TEXT('Data - Overview'!$G79,"0")&amp;""</f>
        <v>Index: 88</v>
      </c>
      <c r="M79" s="1" t="str">
        <f>'Data - Overview'!$K79&amp;CHAR(10)&amp;'Data - Overview'!$L79</f>
        <v>Eats white bread 
Index: 88</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0.36637288135593221</v>
      </c>
      <c r="E80" s="104">
        <f>RANK('Data - Overview'!$D80,'Data - Overview'!$D$74:$D$83)</f>
        <v>2</v>
      </c>
      <c r="F80" s="84">
        <f>INDEX('Data - Knowledge'!$G:$G,MATCH('Data - Overview'!$A80,'Data - Knowledge'!$A:$A,0))</f>
        <v>0.40960850757505707</v>
      </c>
      <c r="G80" s="75">
        <f>INDEX('Data - Knowledge'!$J:$J,MATCH('Data - Overview'!$A80,'Data - Knowledge'!$A:$A,0))</f>
        <v>89.444646432007445</v>
      </c>
      <c r="H80" s="75">
        <f>RANK('Data - Overview'!$G80,'Data - Overview'!$G$74:$G$83)</f>
        <v>4</v>
      </c>
      <c r="I80" s="75">
        <f>'Data - Overview'!$G80-100</f>
        <v>-10.555353567992555</v>
      </c>
      <c r="J80" s="75" t="str">
        <f t="shared" si="0"/>
        <v>below</v>
      </c>
      <c r="K80" s="72" t="str">
        <f>"" &amp;TEXT('Data - Overview'!$C80,"0")&amp;" "</f>
        <v xml:space="preserve">Never does mild intensity sports </v>
      </c>
      <c r="L80" s="72" t="str">
        <f>"Index: "&amp;TEXT('Data - Overview'!$G80,"0")&amp;""</f>
        <v>Index: 89</v>
      </c>
      <c r="M80" s="72" t="str">
        <f>'Data - Overview'!$K80&amp;CHAR(10)&amp;'Data - Overview'!$L80</f>
        <v>Never does mild intensity sports 
Index: 89</v>
      </c>
      <c r="N80" s="72">
        <v>7</v>
      </c>
    </row>
    <row r="81" spans="1:14">
      <c r="A81" s="86" t="s">
        <v>128</v>
      </c>
      <c r="B81" s="1" t="str">
        <f>INDEX('Data - Knowledge'!$D:$D,MATCH('Data - Overview'!$A81,'Data - Knowledge'!$A:$A,0))</f>
        <v>Smokes 20+ per day</v>
      </c>
      <c r="C81" s="1" t="s">
        <v>129</v>
      </c>
      <c r="D81" s="105">
        <f>INDEX('Data - Knowledge'!$E:$E,MATCH('Data - Overview'!$A81,'Data - Knowledge'!$A:$A,0))</f>
        <v>2.2141242937853106E-2</v>
      </c>
      <c r="E81" s="106">
        <f>RANK('Data - Overview'!$D81,'Data - Overview'!$D$74:$D$83)</f>
        <v>10</v>
      </c>
      <c r="F81" s="68">
        <f>INDEX('Data - Knowledge'!$G:$G,MATCH('Data - Overview'!$A81,'Data - Knowledge'!$A:$A,0))</f>
        <v>3.100067363193279E-2</v>
      </c>
      <c r="G81" s="70">
        <f>INDEX('Data - Knowledge'!$J:$J,MATCH('Data - Overview'!$A81,'Data - Knowledge'!$A:$A,0))</f>
        <v>71.421812315220564</v>
      </c>
      <c r="H81" s="70">
        <f>RANK('Data - Overview'!$G81,'Data - Overview'!$G$74:$G$83)</f>
        <v>10</v>
      </c>
      <c r="I81" s="70">
        <f>'Data - Overview'!$G81-100</f>
        <v>-28.578187684779436</v>
      </c>
      <c r="J81" s="70" t="str">
        <f t="shared" si="0"/>
        <v>below</v>
      </c>
      <c r="K81" s="1" t="str">
        <f>"" &amp;TEXT('Data - Overview'!$C81,"0")&amp;" "</f>
        <v xml:space="preserve">Smokes 20+ per day </v>
      </c>
      <c r="L81" s="1" t="str">
        <f>"Index: "&amp;TEXT('Data - Overview'!$G81,"0")&amp;""</f>
        <v>Index: 71</v>
      </c>
      <c r="M81" s="1" t="str">
        <f>'Data - Overview'!$K81&amp;CHAR(10)&amp;'Data - Overview'!$L81</f>
        <v>Smokes 20+ per day 
Index: 71</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0.30355932203389829</v>
      </c>
      <c r="E82" s="104">
        <f>RANK('Data - Overview'!$D82,'Data - Overview'!$D$74:$D$83)</f>
        <v>5</v>
      </c>
      <c r="F82" s="84">
        <f>INDEX('Data - Knowledge'!$G:$G,MATCH('Data - Overview'!$A82,'Data - Knowledge'!$A:$A,0))</f>
        <v>0.29959698318561867</v>
      </c>
      <c r="G82" s="75">
        <f>INDEX('Data - Knowledge'!$J:$J,MATCH('Data - Overview'!$A82,'Data - Knowledge'!$A:$A,0))</f>
        <v>101.3225563242153</v>
      </c>
      <c r="H82" s="75">
        <f>RANK('Data - Overview'!$G82,'Data - Overview'!$G$74:$G$83)</f>
        <v>1</v>
      </c>
      <c r="I82" s="75">
        <f>'Data - Overview'!$G82-100</f>
        <v>1.3225563242152987</v>
      </c>
      <c r="J82" s="75" t="str">
        <f t="shared" si="0"/>
        <v>above</v>
      </c>
      <c r="K82" s="72" t="str">
        <f>"" &amp;TEXT('Data - Overview'!$C82,"0")&amp;" "</f>
        <v xml:space="preserve">&gt; 3 units per day (Women) </v>
      </c>
      <c r="L82" s="72" t="str">
        <f>"Index: "&amp;TEXT('Data - Overview'!$G82,"0")&amp;""</f>
        <v>Index: 101</v>
      </c>
      <c r="M82" s="72" t="str">
        <f>'Data - Overview'!$K82&amp;CHAR(10)&amp;'Data - Overview'!$L82</f>
        <v>&gt; 3 units per day (Women) 
Index: 101</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0.40715819209039544</v>
      </c>
      <c r="E83" s="110">
        <f>RANK('Data - Overview'!$D83,'Data - Overview'!$D$74:$D$83)</f>
        <v>1</v>
      </c>
      <c r="F83" s="111">
        <f>INDEX('Data - Knowledge'!$G:$G,MATCH('Data - Overview'!$A83,'Data - Knowledge'!$A:$A,0))</f>
        <v>0.41974617945026349</v>
      </c>
      <c r="G83" s="112">
        <f>INDEX('Data - Knowledge'!$J:$J,MATCH('Data - Overview'!$A83,'Data - Knowledge'!$A:$A,0))</f>
        <v>97.001047781696457</v>
      </c>
      <c r="H83" s="112">
        <f>RANK('Data - Overview'!$G83,'Data - Overview'!$G$74:$G$83)</f>
        <v>2</v>
      </c>
      <c r="I83" s="112">
        <f>'Data - Overview'!$G83-100</f>
        <v>-2.9989522183035433</v>
      </c>
      <c r="J83" s="112" t="str">
        <f t="shared" si="0"/>
        <v>below</v>
      </c>
      <c r="K83" s="108" t="str">
        <f>"" &amp;TEXT('Data - Overview'!$C83,"0")&amp;" "</f>
        <v xml:space="preserve">&gt; 4 units per day (Men) </v>
      </c>
      <c r="L83" s="108" t="str">
        <f>"Index: "&amp;TEXT('Data - Overview'!$G83,"0")&amp;""</f>
        <v>Index: 97</v>
      </c>
      <c r="M83" s="108" t="str">
        <f>'Data - Overview'!$K83&amp;CHAR(10)&amp;'Data - Overview'!$L83</f>
        <v>&gt; 4 units per day (Men) 
Index: 97</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0.32489265536723166</v>
      </c>
      <c r="B89" s="62">
        <f>D75</f>
        <v>0.35007344632768361</v>
      </c>
      <c r="C89" s="62">
        <f>D76</f>
        <v>0.10333333333333333</v>
      </c>
      <c r="D89" s="62">
        <f>D82</f>
        <v>0.30355932203389829</v>
      </c>
      <c r="E89" s="62">
        <f>D83</f>
        <v>0.40715819209039544</v>
      </c>
      <c r="F89" s="68"/>
      <c r="G89" s="69"/>
      <c r="H89" s="68"/>
      <c r="I89" s="70"/>
      <c r="J89" s="70"/>
    </row>
    <row r="90" spans="1:14" ht="15" thickBot="1">
      <c r="A90" s="113">
        <f>1-A89</f>
        <v>0.67510734463276834</v>
      </c>
      <c r="B90" s="113">
        <f>1-B89</f>
        <v>0.64992655367231644</v>
      </c>
      <c r="C90" s="113">
        <f>1-C89</f>
        <v>0.89666666666666672</v>
      </c>
      <c r="D90" s="113">
        <f>1-D89</f>
        <v>0.69644067796610165</v>
      </c>
      <c r="E90" s="113">
        <f>1-E89</f>
        <v>0.5928418079096045</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4.7491525423728816E-2</v>
      </c>
      <c r="F96" s="63">
        <f>RANK('Data - Overview'!$E96,'Data - Overview'!$E$96:$E$103)</f>
        <v>8</v>
      </c>
      <c r="G96" s="62">
        <f>INDEX('Data - Knowledge'!$G:$G,MATCH('Data - Overview'!$A96,'Data - Knowledge'!$A:$A,0))</f>
        <v>5.244063453486375E-2</v>
      </c>
      <c r="H96" s="64">
        <f>INDEX('Data - Knowledge'!$J:$J,MATCH('Data - Overview'!$A96,'Data - Knowledge'!$A:$A,0))</f>
        <v>90.562453801269982</v>
      </c>
      <c r="I96" s="64">
        <f>RANK('Data - Overview'!$H96,'Data - Overview'!$H$96:$H$103)</f>
        <v>7</v>
      </c>
      <c r="J96" s="64">
        <f>'Data - Overview'!$H96-100</f>
        <v>-9.4375461987300184</v>
      </c>
      <c r="K96" s="61" t="str">
        <f>"" &amp;TEXT('Data - Overview'!$B96,"0")&amp;" "</f>
        <v xml:space="preserve">Age 0-4 </v>
      </c>
      <c r="L96" s="61" t="str">
        <f>"Index: "&amp;TEXT('Data - Overview'!$H96,"0")&amp;""</f>
        <v>Index: 91</v>
      </c>
      <c r="M96" s="61" t="str">
        <f>'Data - Overview'!$K96&amp;CHAR(10)&amp;'Data - Overview'!$L96</f>
        <v>Age 0-4 
Index: 91</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0.15043502824858757</v>
      </c>
      <c r="F97" s="69">
        <f>RANK('Data - Overview'!$E97,'Data - Overview'!$E$96:$E$103)</f>
        <v>3</v>
      </c>
      <c r="G97" s="68">
        <f>INDEX('Data - Knowledge'!$G:$G,MATCH('Data - Overview'!$A97,'Data - Knowledge'!$A:$A,0))</f>
        <v>0.15387029283176373</v>
      </c>
      <c r="H97" s="70">
        <f>INDEX('Data - Knowledge'!$J:$J,MATCH('Data - Overview'!$A97,'Data - Knowledge'!$A:$A,0))</f>
        <v>97.767428319037407</v>
      </c>
      <c r="I97" s="70">
        <f>RANK('Data - Overview'!$H97,'Data - Overview'!$H$96:$H$103)</f>
        <v>5</v>
      </c>
      <c r="J97" s="70">
        <f>'Data - Overview'!$H97-100</f>
        <v>-2.2325716809625931</v>
      </c>
      <c r="K97" s="1" t="str">
        <f>"" &amp;TEXT('Data - Overview'!$B97,"0")&amp;" "</f>
        <v xml:space="preserve">Age 5-17 </v>
      </c>
      <c r="L97" s="1" t="str">
        <f>"Index: "&amp;TEXT('Data - Overview'!$H97,"0")&amp;""</f>
        <v>Index: 98</v>
      </c>
      <c r="M97" s="1" t="str">
        <f>'Data - Overview'!$K97&amp;CHAR(10)&amp;'Data - Overview'!$L97</f>
        <v>Age 5-17 
Index: 98</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6.6124293785310734E-2</v>
      </c>
      <c r="F98" s="85">
        <f>RANK('Data - Overview'!$E98,'Data - Overview'!$E$96:$E$103)</f>
        <v>7</v>
      </c>
      <c r="G98" s="84">
        <f>INDEX('Data - Knowledge'!$G:$G,MATCH('Data - Overview'!$A98,'Data - Knowledge'!$A:$A,0))</f>
        <v>7.2868919150959596E-2</v>
      </c>
      <c r="H98" s="75">
        <f>INDEX('Data - Knowledge'!$J:$J,MATCH('Data - Overview'!$A98,'Data - Knowledge'!$A:$A,0))</f>
        <v>90.744167137052912</v>
      </c>
      <c r="I98" s="75">
        <f>RANK('Data - Overview'!$H98,'Data - Overview'!$H$96:$H$103)</f>
        <v>6</v>
      </c>
      <c r="J98" s="75">
        <f>'Data - Overview'!$H98-100</f>
        <v>-9.2558328629470878</v>
      </c>
      <c r="K98" s="72" t="str">
        <f>"" &amp;TEXT('Data - Overview'!$B98,"0")&amp;" "</f>
        <v xml:space="preserve">Age 18-24 </v>
      </c>
      <c r="L98" s="72" t="str">
        <f>"Index: "&amp;TEXT('Data - Overview'!$H98,"0")&amp;""</f>
        <v>Index: 91</v>
      </c>
      <c r="M98" s="72" t="str">
        <f>'Data - Overview'!$K98&amp;CHAR(10)&amp;'Data - Overview'!$L98</f>
        <v>Age 18-24 
Index: 91</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0.10260451977401129</v>
      </c>
      <c r="F99" s="69">
        <f>RANK('Data - Overview'!$E99,'Data - Overview'!$E$96:$E$103)</f>
        <v>6</v>
      </c>
      <c r="G99" s="68">
        <f>INDEX('Data - Knowledge'!$G:$G,MATCH('Data - Overview'!$A99,'Data - Knowledge'!$A:$A,0))</f>
        <v>0.11896888745063336</v>
      </c>
      <c r="H99" s="70">
        <f>INDEX('Data - Knowledge'!$J:$J,MATCH('Data - Overview'!$A99,'Data - Knowledge'!$A:$A,0))</f>
        <v>86.244834235831163</v>
      </c>
      <c r="I99" s="70">
        <f>RANK('Data - Overview'!$H99,'Data - Overview'!$H$96:$H$103)</f>
        <v>8</v>
      </c>
      <c r="J99" s="70">
        <f>'Data - Overview'!$H99-100</f>
        <v>-13.755165764168837</v>
      </c>
      <c r="K99" s="1" t="str">
        <f>"" &amp;TEXT('Data - Overview'!$B99,"0")&amp;" "</f>
        <v xml:space="preserve">Age 25-34 </v>
      </c>
      <c r="L99" s="1" t="str">
        <f>"Index: "&amp;TEXT('Data - Overview'!$H99,"0")&amp;""</f>
        <v>Index: 86</v>
      </c>
      <c r="M99" s="1" t="str">
        <f>'Data - Overview'!$K99&amp;CHAR(10)&amp;'Data - Overview'!$L99</f>
        <v>Age 25-34 
Index: 86</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0.18025423728813561</v>
      </c>
      <c r="F100" s="85">
        <f>RANK('Data - Overview'!$E100,'Data - Overview'!$E$96:$E$103)</f>
        <v>2</v>
      </c>
      <c r="G100" s="84">
        <f>INDEX('Data - Knowledge'!$G:$G,MATCH('Data - Overview'!$A100,'Data - Knowledge'!$A:$A,0))</f>
        <v>0.18424111400229828</v>
      </c>
      <c r="H100" s="75">
        <f>INDEX('Data - Knowledge'!$J:$J,MATCH('Data - Overview'!$A100,'Data - Knowledge'!$A:$A,0))</f>
        <v>97.836054815586408</v>
      </c>
      <c r="I100" s="75">
        <f>RANK('Data - Overview'!$H100,'Data - Overview'!$H$96:$H$103)</f>
        <v>4</v>
      </c>
      <c r="J100" s="75">
        <f>'Data - Overview'!$H100-100</f>
        <v>-2.163945184413592</v>
      </c>
      <c r="K100" s="72" t="str">
        <f>"" &amp;TEXT('Data - Overview'!$B100,"0")&amp;" "</f>
        <v xml:space="preserve">Age 35-49 </v>
      </c>
      <c r="L100" s="72" t="str">
        <f>"Index: "&amp;TEXT('Data - Overview'!$H100,"0")&amp;""</f>
        <v>Index: 98</v>
      </c>
      <c r="M100" s="72" t="str">
        <f>'Data - Overview'!$K100&amp;CHAR(10)&amp;'Data - Overview'!$L100</f>
        <v>Age 35-49 
Index: 98</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0.22296045197740111</v>
      </c>
      <c r="F101" s="69">
        <f>RANK('Data - Overview'!$E101,'Data - Overview'!$E$96:$E$103)</f>
        <v>1</v>
      </c>
      <c r="G101" s="68">
        <f>INDEX('Data - Knowledge'!$G:$G,MATCH('Data - Overview'!$A101,'Data - Knowledge'!$A:$A,0))</f>
        <v>0.20902672073333423</v>
      </c>
      <c r="H101" s="70">
        <f>INDEX('Data - Knowledge'!$J:$J,MATCH('Data - Overview'!$A101,'Data - Knowledge'!$A:$A,0))</f>
        <v>106.66600480320545</v>
      </c>
      <c r="I101" s="70">
        <f>RANK('Data - Overview'!$H101,'Data - Overview'!$H$96:$H$103)</f>
        <v>3</v>
      </c>
      <c r="J101" s="70">
        <f>'Data - Overview'!$H101-100</f>
        <v>6.6660048032054533</v>
      </c>
      <c r="K101" s="1" t="str">
        <f>"" &amp;TEXT('Data - Overview'!$B101,"0")&amp;" "</f>
        <v xml:space="preserve">Age 50-64 </v>
      </c>
      <c r="L101" s="1" t="str">
        <f>"Index: "&amp;TEXT('Data - Overview'!$H101,"0")&amp;""</f>
        <v>Index: 107</v>
      </c>
      <c r="M101" s="1" t="str">
        <f>'Data - Overview'!$K101&amp;CHAR(10)&amp;'Data - Overview'!$L101</f>
        <v>Age 50-64 
Index: 107</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0.1258418079096045</v>
      </c>
      <c r="F102" s="85">
        <f>RANK('Data - Overview'!$E102,'Data - Overview'!$E$96:$E$103)</f>
        <v>4</v>
      </c>
      <c r="G102" s="84">
        <f>INDEX('Data - Knowledge'!$G:$G,MATCH('Data - Overview'!$A102,'Data - Knowledge'!$A:$A,0))</f>
        <v>0.11312736266494076</v>
      </c>
      <c r="H102" s="75">
        <f>INDEX('Data - Knowledge'!$J:$J,MATCH('Data - Overview'!$A102,'Data - Knowledge'!$A:$A,0))</f>
        <v>111.23905388152752</v>
      </c>
      <c r="I102" s="75">
        <f>RANK('Data - Overview'!$H102,'Data - Overview'!$H$96:$H$103)</f>
        <v>1</v>
      </c>
      <c r="J102" s="75">
        <f>'Data - Overview'!$H102-100</f>
        <v>11.239053881527525</v>
      </c>
      <c r="K102" s="72" t="str">
        <f>"" &amp;TEXT('Data - Overview'!$B102,"0")&amp;" "</f>
        <v xml:space="preserve">Aged 65-74 </v>
      </c>
      <c r="L102" s="72" t="str">
        <f>"Index: "&amp;TEXT('Data - Overview'!$H102,"0")&amp;""</f>
        <v>Index: 111</v>
      </c>
      <c r="M102" s="72" t="str">
        <f>'Data - Overview'!$K102&amp;CHAR(10)&amp;'Data - Overview'!$L102</f>
        <v>Aged 65-74 
Index: 111</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0.10448587570621469</v>
      </c>
      <c r="F103" s="115">
        <f>RANK('Data - Overview'!$E103,'Data - Overview'!$E$96:$E$103)</f>
        <v>5</v>
      </c>
      <c r="G103" s="111">
        <f>INDEX('Data - Knowledge'!$G:$G,MATCH('Data - Overview'!$A103,'Data - Knowledge'!$A:$A,0))</f>
        <v>9.553313344516505E-2</v>
      </c>
      <c r="H103" s="112">
        <f>INDEX('Data - Knowledge'!$J:$J,MATCH('Data - Overview'!$A103,'Data - Knowledge'!$A:$A,0))</f>
        <v>109.37134786454838</v>
      </c>
      <c r="I103" s="112">
        <f>RANK('Data - Overview'!$H103,'Data - Overview'!$H$96:$H$103)</f>
        <v>2</v>
      </c>
      <c r="J103" s="112">
        <f>'Data - Overview'!$H103-100</f>
        <v>9.3713478645483832</v>
      </c>
      <c r="K103" s="108" t="str">
        <f>"" &amp;TEXT('Data - Overview'!$B103,"0")&amp;" "</f>
        <v xml:space="preserve">Aged 75 plus </v>
      </c>
      <c r="L103" s="108" t="str">
        <f>"Index: "&amp;TEXT('Data - Overview'!$H103,"0")&amp;""</f>
        <v>Index: 109</v>
      </c>
      <c r="M103" s="108" t="str">
        <f>'Data - Overview'!$K103&amp;CHAR(10)&amp;'Data - Overview'!$L103</f>
        <v>Aged 75 plus 
Index: 109</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44.594370056497183</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0.34046892655367234</v>
      </c>
      <c r="E115" s="63">
        <f>RANK('Data - Overview'!$D115,'Data - Overview'!$D$115:$D$119)</f>
        <v>1</v>
      </c>
      <c r="F115" s="62">
        <f>INDEX('Data - Knowledge'!$G:$G,MATCH('Data - Overview'!$A115,'Data - Knowledge'!$A:$A,0))</f>
        <v>0.30240027605700776</v>
      </c>
      <c r="G115" s="64">
        <f>INDEX('Data - Knowledge'!$J:$J,MATCH('Data - Overview'!$A115,'Data - Knowledge'!$A:$A,0))</f>
        <v>112.58882795777872</v>
      </c>
      <c r="H115" s="64">
        <f>RANK('Data - Overview'!$G115,'Data - Overview'!$G$115:$G$119)</f>
        <v>1</v>
      </c>
      <c r="I115" s="64">
        <f>'Data - Overview'!$G115-100</f>
        <v>12.588827957778719</v>
      </c>
      <c r="J115" s="61" t="str">
        <f>"" &amp;TEXT('Data - Overview'!$B115,"0")&amp;" "</f>
        <v xml:space="preserve">Couple, no children </v>
      </c>
      <c r="K115" s="61" t="str">
        <f>"Index: "&amp;TEXT('Data - Overview'!$G115,"0")&amp;""</f>
        <v>Index: 113</v>
      </c>
      <c r="L115" s="61" t="str">
        <f>'Data - Overview'!$J115&amp;CHAR(10)&amp;'Data - Overview'!$K115</f>
        <v>Couple, no children 
Index: 113</v>
      </c>
      <c r="M115" s="61">
        <v>1</v>
      </c>
    </row>
    <row r="116" spans="1:13">
      <c r="A116" s="86" t="s">
        <v>159</v>
      </c>
      <c r="B116" s="1" t="str">
        <f>INDEX('Data - Knowledge'!$D:$D,MATCH('Data - Overview'!$A116,'Data - Knowledge'!$A:$A,0))</f>
        <v>Couple with children</v>
      </c>
      <c r="C116" s="1" t="s">
        <v>160</v>
      </c>
      <c r="D116" s="68">
        <f>INDEX('Data - Knowledge'!$E:$E,MATCH('Data - Overview'!$A116,'Data - Knowledge'!$A:$A,0))</f>
        <v>0.18624293785310733</v>
      </c>
      <c r="E116" s="69">
        <f>RANK('Data - Overview'!$D116,'Data - Overview'!$D$115:$D$119)</f>
        <v>3</v>
      </c>
      <c r="F116" s="68">
        <f>INDEX('Data - Knowledge'!$G:$G,MATCH('Data - Overview'!$A116,'Data - Knowledge'!$A:$A,0))</f>
        <v>0.18597672007291077</v>
      </c>
      <c r="G116" s="70">
        <f>INDEX('Data - Knowledge'!$J:$J,MATCH('Data - Overview'!$A116,'Data - Knowledge'!$A:$A,0))</f>
        <v>100.14314575506664</v>
      </c>
      <c r="H116" s="70">
        <f>RANK('Data - Overview'!$G116,'Data - Overview'!$G$115:$G$119)</f>
        <v>2</v>
      </c>
      <c r="I116" s="70">
        <f>'Data - Overview'!$G116-100</f>
        <v>0.14314575506664085</v>
      </c>
      <c r="J116" s="1" t="str">
        <f>"" &amp;TEXT('Data - Overview'!$B116,"0")&amp;" "</f>
        <v xml:space="preserve">Couple with children </v>
      </c>
      <c r="K116" s="1" t="str">
        <f>"Index: "&amp;TEXT('Data - Overview'!$G116,"0")&amp;""</f>
        <v>Index: 100</v>
      </c>
      <c r="L116" s="1" t="str">
        <f>'Data - Overview'!$J116&amp;CHAR(10)&amp;'Data - Overview'!$K116</f>
        <v>Couple with children 
Index: 100</v>
      </c>
      <c r="M116" s="1">
        <v>2</v>
      </c>
    </row>
    <row r="117" spans="1:13">
      <c r="A117" s="56" t="s">
        <v>161</v>
      </c>
      <c r="B117" s="72" t="str">
        <f>INDEX('Data - Knowledge'!$D:$D,MATCH('Data - Overview'!$A117,'Data - Knowledge'!$A:$A,0))</f>
        <v>Single parent</v>
      </c>
      <c r="C117" s="72" t="s">
        <v>162</v>
      </c>
      <c r="D117" s="84">
        <f>INDEX('Data - Knowledge'!$E:$E,MATCH('Data - Overview'!$A117,'Data - Knowledge'!$A:$A,0))</f>
        <v>2.4717514124293787E-2</v>
      </c>
      <c r="E117" s="85">
        <f>RANK('Data - Overview'!$D117,'Data - Overview'!$D$115:$D$119)</f>
        <v>5</v>
      </c>
      <c r="F117" s="84">
        <f>INDEX('Data - Knowledge'!$G:$G,MATCH('Data - Overview'!$A117,'Data - Knowledge'!$A:$A,0))</f>
        <v>3.0785626543739845E-2</v>
      </c>
      <c r="G117" s="75">
        <f>INDEX('Data - Knowledge'!$J:$J,MATCH('Data - Overview'!$A117,'Data - Knowledge'!$A:$A,0))</f>
        <v>80.289137819480274</v>
      </c>
      <c r="H117" s="75">
        <f>RANK('Data - Overview'!$G117,'Data - Overview'!$G$115:$G$119)</f>
        <v>5</v>
      </c>
      <c r="I117" s="75">
        <f>'Data - Overview'!$G117-100</f>
        <v>-19.710862180519726</v>
      </c>
      <c r="J117" s="72" t="str">
        <f>"" &amp;TEXT('Data - Overview'!$B117,"0")&amp;" "</f>
        <v xml:space="preserve">Single parent </v>
      </c>
      <c r="K117" s="72" t="str">
        <f>"Index: "&amp;TEXT('Data - Overview'!$G117,"0")&amp;""</f>
        <v>Index: 80</v>
      </c>
      <c r="L117" s="72" t="str">
        <f>'Data - Overview'!$J117&amp;CHAR(10)&amp;'Data - Overview'!$K117</f>
        <v>Single parent 
Index: 80</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0.14331638418079096</v>
      </c>
      <c r="E118" s="69">
        <f>RANK('Data - Overview'!$D118,'Data - Overview'!$D$115:$D$119)</f>
        <v>4</v>
      </c>
      <c r="F118" s="68">
        <f>INDEX('Data - Knowledge'!$G:$G,MATCH('Data - Overview'!$A118,'Data - Knowledge'!$A:$A,0))</f>
        <v>0.16796368331374079</v>
      </c>
      <c r="G118" s="70">
        <f>INDEX('Data - Knowledge'!$J:$J,MATCH('Data - Overview'!$A118,'Data - Knowledge'!$A:$A,0))</f>
        <v>85.325816482060034</v>
      </c>
      <c r="H118" s="70">
        <f>RANK('Data - Overview'!$G118,'Data - Overview'!$G$115:$G$119)</f>
        <v>4</v>
      </c>
      <c r="I118" s="70">
        <f>'Data - Overview'!$G118-100</f>
        <v>-14.674183517939966</v>
      </c>
      <c r="J118" s="1" t="str">
        <f>"" &amp;TEXT('Data - Overview'!$B118,"0")&amp;" "</f>
        <v xml:space="preserve">Single person, no children </v>
      </c>
      <c r="K118" s="1" t="str">
        <f>"Index: "&amp;TEXT('Data - Overview'!$G118,"0")&amp;""</f>
        <v>Index: 85</v>
      </c>
      <c r="L118" s="1" t="str">
        <f>'Data - Overview'!$J118&amp;CHAR(10)&amp;'Data - Overview'!$K118</f>
        <v>Single person, no children 
Index: 85</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0.30536723163841806</v>
      </c>
      <c r="E119" s="89">
        <f>RANK('Data - Overview'!$D119,'Data - Overview'!$D$115:$D$119)</f>
        <v>2</v>
      </c>
      <c r="F119" s="88">
        <f>INDEX('Data - Knowledge'!$G:$G,MATCH('Data - Overview'!$A119,'Data - Knowledge'!$A:$A,0))</f>
        <v>0.31305189607576378</v>
      </c>
      <c r="G119" s="80">
        <f>INDEX('Data - Knowledge'!$J:$J,MATCH('Data - Overview'!$A119,'Data - Knowledge'!$A:$A,0))</f>
        <v>97.545242647089452</v>
      </c>
      <c r="H119" s="80">
        <f>RANK('Data - Overview'!$G119,'Data - Overview'!$G$115:$G$119)</f>
        <v>3</v>
      </c>
      <c r="I119" s="80">
        <f>'Data - Overview'!$G119-100</f>
        <v>-2.4547573529105478</v>
      </c>
      <c r="J119" s="57" t="str">
        <f>"" &amp;TEXT('Data - Overview'!$B119,"0")&amp;" "</f>
        <v xml:space="preserve">Other: two or more adults, may include a couple, may have children </v>
      </c>
      <c r="K119" s="57" t="str">
        <f>"Index: "&amp;TEXT('Data - Overview'!$G119,"0")&amp;""</f>
        <v>Index: 98</v>
      </c>
      <c r="L119" s="57" t="str">
        <f>'Data - Overview'!$J119&amp;CHAR(10)&amp;'Data - Overview'!$K119</f>
        <v>Other: two or more adults, may include a couple, may have children 
Index: 98</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12.588827957778719</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0.74440677966101687</v>
      </c>
      <c r="E128" s="63">
        <f>RANK('Data - Overview'!$D128,'Data - Overview'!$D$128:$D$131)</f>
        <v>1</v>
      </c>
      <c r="F128" s="62">
        <f>INDEX('Data - Knowledge'!$G:$G,MATCH('Data - Overview'!$A128,'Data - Knowledge'!$A:$A,0))</f>
        <v>0.72843787396478632</v>
      </c>
      <c r="G128" s="64">
        <f>INDEX('Data - Knowledge'!$J:$J,MATCH('Data - Overview'!$A128,'Data - Knowledge'!$A:$A,0))</f>
        <v>102.19221244075544</v>
      </c>
      <c r="H128" s="64">
        <f>RANK('Data - Overview'!$G128,'Data - Overview'!$G$128:$G$131)</f>
        <v>1</v>
      </c>
      <c r="I128" s="64">
        <f>'Data - Overview'!$G128 - 100</f>
        <v>2.1922124407554406</v>
      </c>
      <c r="J128" s="61" t="str">
        <f>"" &amp;TEXT('Data - Overview'!$C128,"0")&amp;" "</f>
        <v xml:space="preserve">0 </v>
      </c>
      <c r="K128" s="61" t="str">
        <f>"Index: "&amp;TEXT('Data - Overview'!$G128,"0")&amp;""</f>
        <v>Index: 102</v>
      </c>
      <c r="L128" s="61" t="str">
        <f>'Data - Overview'!$J128&amp;CHAR(10)&amp;'Data - Overview'!$K128</f>
        <v>0 
Index: 102</v>
      </c>
      <c r="M128" s="61">
        <v>1</v>
      </c>
    </row>
    <row r="129" spans="1:13">
      <c r="A129" s="86" t="s">
        <v>170</v>
      </c>
      <c r="B129" s="1" t="str">
        <f>INDEX('Data - Knowledge'!$D:$D,MATCH('Data - Overview'!$A129,'Data - Knowledge'!$A:$A,0))</f>
        <v>Children at home : 1</v>
      </c>
      <c r="C129" s="1">
        <v>1</v>
      </c>
      <c r="D129" s="68">
        <f>INDEX('Data - Knowledge'!$E:$E,MATCH('Data - Overview'!$A129,'Data - Knowledge'!$A:$A,0))</f>
        <v>0.1182316384180791</v>
      </c>
      <c r="E129" s="69">
        <f>RANK('Data - Overview'!$D129,'Data - Overview'!$D$128:$D$131)</f>
        <v>2</v>
      </c>
      <c r="F129" s="68">
        <f>INDEX('Data - Knowledge'!$G:$G,MATCH('Data - Overview'!$A129,'Data - Knowledge'!$A:$A,0))</f>
        <v>0.12590590946915162</v>
      </c>
      <c r="G129" s="70">
        <f>INDEX('Data - Knowledge'!$J:$J,MATCH('Data - Overview'!$A129,'Data - Knowledge'!$A:$A,0))</f>
        <v>93.90475706547133</v>
      </c>
      <c r="H129" s="70">
        <f>RANK('Data - Overview'!$G129,'Data - Overview'!$G$128:$G$131)</f>
        <v>3</v>
      </c>
      <c r="I129" s="70">
        <f>'Data - Overview'!$G129 - 100</f>
        <v>-6.0952429345286703</v>
      </c>
      <c r="J129" s="1" t="str">
        <f>"" &amp;TEXT('Data - Overview'!$C129,"0")&amp;" "</f>
        <v xml:space="preserve">1 </v>
      </c>
      <c r="K129" s="1" t="str">
        <f>"Index: "&amp;TEXT('Data - Overview'!$G129,"0")&amp;""</f>
        <v>Index: 94</v>
      </c>
      <c r="L129" s="1" t="str">
        <f>'Data - Overview'!$J129&amp;CHAR(10)&amp;'Data - Overview'!$K129</f>
        <v>1 
Index: 94</v>
      </c>
      <c r="M129" s="1">
        <v>2</v>
      </c>
    </row>
    <row r="130" spans="1:13">
      <c r="A130" s="56" t="s">
        <v>171</v>
      </c>
      <c r="B130" s="72" t="str">
        <f>INDEX('Data - Knowledge'!$D:$D,MATCH('Data - Overview'!$A130,'Data - Knowledge'!$A:$A,0))</f>
        <v>Children at home : 2</v>
      </c>
      <c r="C130" s="72">
        <v>2</v>
      </c>
      <c r="D130" s="84">
        <f>INDEX('Data - Knowledge'!$E:$E,MATCH('Data - Overview'!$A130,'Data - Knowledge'!$A:$A,0))</f>
        <v>0.10290395480225988</v>
      </c>
      <c r="E130" s="85">
        <f>RANK('Data - Overview'!$D130,'Data - Overview'!$D$128:$D$131)</f>
        <v>3</v>
      </c>
      <c r="F130" s="84">
        <f>INDEX('Data - Knowledge'!$G:$G,MATCH('Data - Overview'!$A130,'Data - Knowledge'!$A:$A,0))</f>
        <v>0.10607782430094176</v>
      </c>
      <c r="G130" s="75">
        <f>INDEX('Data - Knowledge'!$J:$J,MATCH('Data - Overview'!$A130,'Data - Knowledge'!$A:$A,0))</f>
        <v>97.007980207363943</v>
      </c>
      <c r="H130" s="75">
        <f>RANK('Data - Overview'!$G130,'Data - Overview'!$G$128:$G$131)</f>
        <v>2</v>
      </c>
      <c r="I130" s="75">
        <f>'Data - Overview'!$G130 - 100</f>
        <v>-2.9920197926360572</v>
      </c>
      <c r="J130" s="72" t="str">
        <f>"" &amp;TEXT('Data - Overview'!$C130,"0")&amp;" "</f>
        <v xml:space="preserve">2 </v>
      </c>
      <c r="K130" s="72" t="str">
        <f>"Index: "&amp;TEXT('Data - Overview'!$G130,"0")&amp;""</f>
        <v>Index: 97</v>
      </c>
      <c r="L130" s="72" t="str">
        <f>'Data - Overview'!$J130&amp;CHAR(10)&amp;'Data - Overview'!$K130</f>
        <v>2 
Index: 97</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3.4559322033898311E-2</v>
      </c>
      <c r="E131" s="115">
        <f>RANK('Data - Overview'!$D131,'Data - Overview'!$D$128:$D$131)</f>
        <v>4</v>
      </c>
      <c r="F131" s="111">
        <f>INDEX('Data - Knowledge'!$G:$G,MATCH('Data - Overview'!$A131,'Data - Knowledge'!$A:$A,0))</f>
        <v>3.9780798848221485E-2</v>
      </c>
      <c r="G131" s="112">
        <f>INDEX('Data - Knowledge'!$J:$J,MATCH('Data - Overview'!$A131,'Data - Knowledge'!$A:$A,0))</f>
        <v>86.874379184176149</v>
      </c>
      <c r="H131" s="112">
        <f>RANK('Data - Overview'!$G131,'Data - Overview'!$G$128:$G$131)</f>
        <v>4</v>
      </c>
      <c r="I131" s="112">
        <f>'Data - Overview'!$G131 - 100</f>
        <v>-13.125620815823851</v>
      </c>
      <c r="J131" s="108" t="str">
        <f>"" &amp;TEXT('Data - Overview'!$C131,"0")&amp;" "</f>
        <v xml:space="preserve">3+ </v>
      </c>
      <c r="K131" s="108" t="str">
        <f>"Index: "&amp;TEXT('Data - Overview'!$G131,"0")&amp;""</f>
        <v>Index: 87</v>
      </c>
      <c r="L131" s="108" t="str">
        <f>'Data - Overview'!$J131&amp;CHAR(10)&amp;'Data - Overview'!$K131</f>
        <v>3+ 
Index: 87</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0.16872881355932204</v>
      </c>
      <c r="E137" s="63">
        <f>RANK('Data - Overview'!$D137,'Data - Overview'!$D$137:$D$140)</f>
        <v>3</v>
      </c>
      <c r="F137" s="62">
        <f>INDEX('Data - Knowledge'!$G:$G,MATCH('Data - Overview'!$A137,'Data - Knowledge'!$A:$A,0))</f>
        <v>0.19068982551612093</v>
      </c>
      <c r="G137" s="64">
        <f>INDEX('Data - Knowledge'!$J:$J,MATCH('Data - Overview'!$A137,'Data - Knowledge'!$A:$A,0))</f>
        <v>88.48338557269156</v>
      </c>
      <c r="H137" s="64">
        <f>RANK('Data - Overview'!$G137,'Data - Overview'!$G$137:$G$140)</f>
        <v>4</v>
      </c>
      <c r="I137" s="61">
        <v>1</v>
      </c>
      <c r="J137" s="61" t="str">
        <f>"" &amp;TEXT('Data - Overview'!$C137,"0")&amp;" "</f>
        <v xml:space="preserve">1 person </v>
      </c>
      <c r="K137" s="61" t="str">
        <f>"Index: "&amp;TEXT('Data - Overview'!$G137,"0")&amp;""</f>
        <v>Index: 88</v>
      </c>
      <c r="L137" s="61" t="str">
        <f>'Data - Overview'!$J137&amp;CHAR(10)&amp;'Data - Overview'!$K137</f>
        <v>1 person 
Index: 88</v>
      </c>
    </row>
    <row r="138" spans="1:13">
      <c r="A138" s="1" t="s">
        <v>177</v>
      </c>
      <c r="B138" s="1" t="str">
        <f>INDEX('Data - Knowledge'!$D:$D,MATCH('Data - Overview'!$A138,'Data - Knowledge'!$A:$A,0))</f>
        <v>Household size : 2 persons</v>
      </c>
      <c r="C138" s="1" t="s">
        <v>178</v>
      </c>
      <c r="D138" s="68">
        <f>INDEX('Data - Knowledge'!$E:$E,MATCH('Data - Overview'!$A138,'Data - Knowledge'!$A:$A,0))</f>
        <v>0.41159322033898299</v>
      </c>
      <c r="E138" s="69">
        <f>RANK('Data - Overview'!$D138,'Data - Overview'!$D$137:$D$140)</f>
        <v>1</v>
      </c>
      <c r="F138" s="68">
        <f>INDEX('Data - Knowledge'!$G:$G,MATCH('Data - Overview'!$A138,'Data - Knowledge'!$A:$A,0))</f>
        <v>0.38833122878389625</v>
      </c>
      <c r="G138" s="70">
        <f>INDEX('Data - Knowledge'!$J:$J,MATCH('Data - Overview'!$A138,'Data - Knowledge'!$A:$A,0))</f>
        <v>105.99024488139528</v>
      </c>
      <c r="H138" s="70">
        <f>RANK('Data - Overview'!$G138,'Data - Overview'!$G$137:$G$140)</f>
        <v>1</v>
      </c>
      <c r="I138" s="1">
        <v>2</v>
      </c>
      <c r="J138" s="1" t="str">
        <f>"" &amp;TEXT('Data - Overview'!$C138,"0")&amp;" "</f>
        <v xml:space="preserve">2 people </v>
      </c>
      <c r="K138" s="1" t="str">
        <f>"Index: "&amp;TEXT('Data - Overview'!$G138,"0")&amp;""</f>
        <v>Index: 106</v>
      </c>
      <c r="L138" s="1" t="str">
        <f>'Data - Overview'!$J138&amp;CHAR(10)&amp;'Data - Overview'!$K138</f>
        <v>2 people 
Index: 106</v>
      </c>
    </row>
    <row r="139" spans="1:13">
      <c r="A139" s="72" t="s">
        <v>179</v>
      </c>
      <c r="B139" s="72" t="str">
        <f>INDEX('Data - Knowledge'!$D:$D,MATCH('Data - Overview'!$A139,'Data - Knowledge'!$A:$A,0))</f>
        <v>Household size : 3-4 persons</v>
      </c>
      <c r="C139" s="72" t="s">
        <v>180</v>
      </c>
      <c r="D139" s="84">
        <f>INDEX('Data - Knowledge'!$E:$E,MATCH('Data - Overview'!$A139,'Data - Knowledge'!$A:$A,0))</f>
        <v>0.34335593220338978</v>
      </c>
      <c r="E139" s="85">
        <f>RANK('Data - Overview'!$D139,'Data - Overview'!$D$137:$D$140)</f>
        <v>2</v>
      </c>
      <c r="F139" s="84">
        <f>INDEX('Data - Knowledge'!$G:$G,MATCH('Data - Overview'!$A139,'Data - Knowledge'!$A:$A,0))</f>
        <v>0.34146339272741671</v>
      </c>
      <c r="G139" s="75">
        <f>INDEX('Data - Knowledge'!$J:$J,MATCH('Data - Overview'!$A139,'Data - Knowledge'!$A:$A,0))</f>
        <v>100.55424373923556</v>
      </c>
      <c r="H139" s="75">
        <f>RANK('Data - Overview'!$G139,'Data - Overview'!$G$137:$G$140)</f>
        <v>2</v>
      </c>
      <c r="I139" s="72">
        <v>3</v>
      </c>
      <c r="J139" s="72" t="str">
        <f>"" &amp;TEXT('Data - Overview'!$C139,"0")&amp;" "</f>
        <v xml:space="preserve">3-4 people </v>
      </c>
      <c r="K139" s="72" t="str">
        <f>"Index: "&amp;TEXT('Data - Overview'!$G139,"0")&amp;""</f>
        <v>Index: 101</v>
      </c>
      <c r="L139" s="72" t="str">
        <f>'Data - Overview'!$J139&amp;CHAR(10)&amp;'Data - Overview'!$K139</f>
        <v>3-4 people 
Index: 101</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7.6491525423728807E-2</v>
      </c>
      <c r="E140" s="115">
        <f>RANK('Data - Overview'!$D140,'Data - Overview'!$D$137:$D$140)</f>
        <v>4</v>
      </c>
      <c r="F140" s="111">
        <f>INDEX('Data - Knowledge'!$G:$G,MATCH('Data - Overview'!$A140,'Data - Knowledge'!$A:$A,0))</f>
        <v>7.9690340646422483E-2</v>
      </c>
      <c r="G140" s="112">
        <f>INDEX('Data - Knowledge'!$J:$J,MATCH('Data - Overview'!$A140,'Data - Knowledge'!$A:$A,0))</f>
        <v>95.985943595238879</v>
      </c>
      <c r="H140" s="112">
        <f>RANK('Data - Overview'!$G140,'Data - Overview'!$G$137:$G$140)</f>
        <v>3</v>
      </c>
      <c r="I140" s="108">
        <v>4</v>
      </c>
      <c r="J140" s="108" t="str">
        <f>"" &amp;TEXT('Data - Overview'!$C140,"0")&amp;" "</f>
        <v xml:space="preserve">5+ people </v>
      </c>
      <c r="K140" s="108" t="str">
        <f>"Index: "&amp;TEXT('Data - Overview'!$G140,"0")&amp;""</f>
        <v>Index: 96</v>
      </c>
      <c r="L140" s="108" t="str">
        <f>'Data - Overview'!$J140&amp;CHAR(10)&amp;'Data - Overview'!$K140</f>
        <v>5+ people 
Index: 96</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0.13744632768361581</v>
      </c>
      <c r="E146" s="63">
        <f>RANK('Data - Overview'!$D146,'Data - Overview'!$D$146:$D$151)</f>
        <v>4</v>
      </c>
      <c r="F146" s="62">
        <f>INDEX('Data - Knowledge'!$G:$G,MATCH('Data - Overview'!$A146,'Data - Knowledge'!$A:$A,0))</f>
        <v>0.16826898387245903</v>
      </c>
      <c r="G146" s="64">
        <f>INDEX('Data - Knowledge'!$J:$J,MATCH('Data - Overview'!$A146,'Data - Knowledge'!$A:$A,0))</f>
        <v>81.682508873884018</v>
      </c>
      <c r="H146" s="64">
        <f>RANK('Data - Overview'!$G146,'Data - Overview'!$G$146:$G$151)</f>
        <v>6</v>
      </c>
      <c r="I146" s="64">
        <f xml:space="preserve"> 'Data - Overview'!$G146 - 100</f>
        <v>-18.317491126115982</v>
      </c>
      <c r="J146" s="61" t="str">
        <f>"" &amp;TEXT('Data - Overview'!$C146,"0")&amp;" "</f>
        <v xml:space="preserve">&lt;20k </v>
      </c>
      <c r="K146" s="61" t="str">
        <f>"Index: "&amp;TEXT('Data - Overview'!$G146,"0")&amp;""</f>
        <v>Index: 82</v>
      </c>
      <c r="L146" s="61" t="str">
        <f>'Data - Overview'!$J146&amp;CHAR(10)&amp;'Data - Overview'!$K146</f>
        <v>&lt;20k 
Index: 82</v>
      </c>
      <c r="M146" s="61">
        <v>1</v>
      </c>
    </row>
    <row r="147" spans="1:13">
      <c r="A147" s="86" t="s">
        <v>186</v>
      </c>
      <c r="B147" s="1" t="str">
        <f>INDEX('Data - Knowledge'!$D:$D,MATCH('Data - Overview'!$A147,'Data - Knowledge'!$A:$A,0))</f>
        <v>£20,000-£40,000</v>
      </c>
      <c r="C147" s="1" t="s">
        <v>187</v>
      </c>
      <c r="D147" s="68">
        <f>INDEX('Data - Knowledge'!$E:$E,MATCH('Data - Overview'!$A147,'Data - Knowledge'!$A:$A,0))</f>
        <v>0.29744632768361584</v>
      </c>
      <c r="E147" s="69">
        <f>RANK('Data - Overview'!$D147,'Data - Overview'!$D$146:$D$151)</f>
        <v>1</v>
      </c>
      <c r="F147" s="68">
        <f>INDEX('Data - Knowledge'!$G:$G,MATCH('Data - Overview'!$A147,'Data - Knowledge'!$A:$A,0))</f>
        <v>0.31505410189013194</v>
      </c>
      <c r="G147" s="70">
        <f>INDEX('Data - Knowledge'!$J:$J,MATCH('Data - Overview'!$A147,'Data - Knowledge'!$A:$A,0))</f>
        <v>94.411190300053164</v>
      </c>
      <c r="H147" s="70">
        <f>RANK('Data - Overview'!$G147,'Data - Overview'!$G$146:$G$151)</f>
        <v>5</v>
      </c>
      <c r="I147" s="70">
        <f xml:space="preserve"> 'Data - Overview'!$G147 - 100</f>
        <v>-5.588809699946836</v>
      </c>
      <c r="J147" s="1" t="str">
        <f>"" &amp;TEXT('Data - Overview'!$C147,"0")&amp;" "</f>
        <v xml:space="preserve">20k - 40k </v>
      </c>
      <c r="K147" s="1" t="str">
        <f>"Index: "&amp;TEXT('Data - Overview'!$G147,"0")&amp;""</f>
        <v>Index: 94</v>
      </c>
      <c r="L147" s="1" t="str">
        <f>'Data - Overview'!$J147&amp;CHAR(10)&amp;'Data - Overview'!$K147</f>
        <v>20k - 40k 
Index: 94</v>
      </c>
      <c r="M147" s="1">
        <v>2</v>
      </c>
    </row>
    <row r="148" spans="1:13">
      <c r="A148" s="56" t="s">
        <v>188</v>
      </c>
      <c r="B148" s="72" t="str">
        <f>INDEX('Data - Knowledge'!$D:$D,MATCH('Data - Overview'!$A148,'Data - Knowledge'!$A:$A,0))</f>
        <v>£40,000-£60,000</v>
      </c>
      <c r="C148" s="72" t="s">
        <v>189</v>
      </c>
      <c r="D148" s="84">
        <f>INDEX('Data - Knowledge'!$E:$E,MATCH('Data - Overview'!$A148,'Data - Knowledge'!$A:$A,0))</f>
        <v>0.21620338983050849</v>
      </c>
      <c r="E148" s="85">
        <f>RANK('Data - Overview'!$D148,'Data - Overview'!$D$146:$D$151)</f>
        <v>2</v>
      </c>
      <c r="F148" s="84">
        <f>INDEX('Data - Knowledge'!$G:$G,MATCH('Data - Overview'!$A148,'Data - Knowledge'!$A:$A,0))</f>
        <v>0.2116378633980108</v>
      </c>
      <c r="G148" s="75">
        <f>INDEX('Data - Knowledge'!$J:$J,MATCH('Data - Overview'!$A148,'Data - Knowledge'!$A:$A,0))</f>
        <v>102.15723517483811</v>
      </c>
      <c r="H148" s="75">
        <f>RANK('Data - Overview'!$G148,'Data - Overview'!$G$146:$G$151)</f>
        <v>4</v>
      </c>
      <c r="I148" s="75">
        <f xml:space="preserve"> 'Data - Overview'!$G148 - 100</f>
        <v>2.1572351748381067</v>
      </c>
      <c r="J148" s="72" t="str">
        <f>"" &amp;TEXT('Data - Overview'!$C148,"0")&amp;" "</f>
        <v xml:space="preserve">40k - 60k </v>
      </c>
      <c r="K148" s="72" t="str">
        <f>"Index: "&amp;TEXT('Data - Overview'!$G148,"0")&amp;""</f>
        <v>Index: 102</v>
      </c>
      <c r="L148" s="72" t="str">
        <f>'Data - Overview'!$J148&amp;CHAR(10)&amp;'Data - Overview'!$K148</f>
        <v>40k - 60k 
Index: 102</v>
      </c>
      <c r="M148" s="72">
        <v>3</v>
      </c>
    </row>
    <row r="149" spans="1:13">
      <c r="A149" s="86" t="s">
        <v>190</v>
      </c>
      <c r="B149" s="1" t="str">
        <f>INDEX('Data - Knowledge'!$D:$D,MATCH('Data - Overview'!$A149,'Data - Knowledge'!$A:$A,0))</f>
        <v>£60,000-£80,000</v>
      </c>
      <c r="C149" s="1" t="s">
        <v>191</v>
      </c>
      <c r="D149" s="68">
        <f>INDEX('Data - Knowledge'!$E:$E,MATCH('Data - Overview'!$A149,'Data - Knowledge'!$A:$A,0))</f>
        <v>0.14981920903954804</v>
      </c>
      <c r="E149" s="69">
        <f>RANK('Data - Overview'!$D149,'Data - Overview'!$D$146:$D$151)</f>
        <v>3</v>
      </c>
      <c r="F149" s="68">
        <f>INDEX('Data - Knowledge'!$G:$G,MATCH('Data - Overview'!$A149,'Data - Knowledge'!$A:$A,0))</f>
        <v>0.13969867519053217</v>
      </c>
      <c r="G149" s="70">
        <f>INDEX('Data - Knowledge'!$J:$J,MATCH('Data - Overview'!$A149,'Data - Knowledge'!$A:$A,0))</f>
        <v>107.24454532959075</v>
      </c>
      <c r="H149" s="70">
        <f>RANK('Data - Overview'!$G149,'Data - Overview'!$G$146:$G$151)</f>
        <v>3</v>
      </c>
      <c r="I149" s="70">
        <f xml:space="preserve"> 'Data - Overview'!$G149 - 100</f>
        <v>7.2445453295907498</v>
      </c>
      <c r="J149" s="1" t="str">
        <f>"" &amp;TEXT('Data - Overview'!$C149,"0")&amp;" "</f>
        <v xml:space="preserve">60k - 80k </v>
      </c>
      <c r="K149" s="1" t="str">
        <f>"Index: "&amp;TEXT('Data - Overview'!$G149,"0")&amp;""</f>
        <v>Index: 107</v>
      </c>
      <c r="L149" s="1" t="str">
        <f>'Data - Overview'!$J149&amp;CHAR(10)&amp;'Data - Overview'!$K149</f>
        <v>60k - 80k 
Index: 107</v>
      </c>
      <c r="M149" s="1">
        <v>4</v>
      </c>
    </row>
    <row r="150" spans="1:13">
      <c r="A150" s="56" t="s">
        <v>192</v>
      </c>
      <c r="B150" s="72" t="str">
        <f>INDEX('Data - Knowledge'!$D:$D,MATCH('Data - Overview'!$A150,'Data - Knowledge'!$A:$A,0))</f>
        <v>£80,000-£100,000</v>
      </c>
      <c r="C150" s="72" t="s">
        <v>193</v>
      </c>
      <c r="D150" s="84">
        <f>INDEX('Data - Knowledge'!$E:$E,MATCH('Data - Overview'!$A150,'Data - Knowledge'!$A:$A,0))</f>
        <v>8.6005649717514121E-2</v>
      </c>
      <c r="E150" s="85">
        <f>RANK('Data - Overview'!$D150,'Data - Overview'!$D$146:$D$151)</f>
        <v>6</v>
      </c>
      <c r="F150" s="84">
        <f>INDEX('Data - Knowledge'!$G:$G,MATCH('Data - Overview'!$A150,'Data - Knowledge'!$A:$A,0))</f>
        <v>7.3082163283097121E-2</v>
      </c>
      <c r="G150" s="75">
        <f>INDEX('Data - Knowledge'!$J:$J,MATCH('Data - Overview'!$A150,'Data - Knowledge'!$A:$A,0))</f>
        <v>117.68350286013774</v>
      </c>
      <c r="H150" s="75">
        <f>RANK('Data - Overview'!$G150,'Data - Overview'!$G$146:$G$151)</f>
        <v>2</v>
      </c>
      <c r="I150" s="75">
        <f xml:space="preserve"> 'Data - Overview'!$G150 - 100</f>
        <v>17.683502860137736</v>
      </c>
      <c r="J150" s="72" t="str">
        <f>"" &amp;TEXT('Data - Overview'!$C150,"0")&amp;" "</f>
        <v xml:space="preserve">80k - 100k </v>
      </c>
      <c r="K150" s="72" t="str">
        <f>"Index: "&amp;TEXT('Data - Overview'!$G150,"0")&amp;""</f>
        <v>Index: 118</v>
      </c>
      <c r="L150" s="72" t="str">
        <f>'Data - Overview'!$J150&amp;CHAR(10)&amp;'Data - Overview'!$K150</f>
        <v>80k - 100k 
Index: 118</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0.11280790960451977</v>
      </c>
      <c r="E151" s="115">
        <f>RANK('Data - Overview'!$D151,'Data - Overview'!$D$146:$D$151)</f>
        <v>5</v>
      </c>
      <c r="F151" s="111">
        <f>INDEX('Data - Knowledge'!$G:$G,MATCH('Data - Overview'!$A151,'Data - Knowledge'!$A:$A,0))</f>
        <v>9.2183650556736968E-2</v>
      </c>
      <c r="G151" s="112">
        <f>INDEX('Data - Knowledge'!$J:$J,MATCH('Data - Overview'!$A151,'Data - Knowledge'!$A:$A,0))</f>
        <v>122.37301183368632</v>
      </c>
      <c r="H151" s="112">
        <f>RANK('Data - Overview'!$G151,'Data - Overview'!$G$146:$G$151)</f>
        <v>1</v>
      </c>
      <c r="I151" s="112">
        <f xml:space="preserve"> 'Data - Overview'!$G151 - 100</f>
        <v>22.37301183368632</v>
      </c>
      <c r="J151" s="108" t="str">
        <f>"" &amp;TEXT('Data - Overview'!$C151,"0")&amp;" "</f>
        <v xml:space="preserve">100k+ </v>
      </c>
      <c r="K151" s="108" t="str">
        <f>"Index: "&amp;TEXT('Data - Overview'!$G151,"0")&amp;""</f>
        <v>Index: 122</v>
      </c>
      <c r="L151" s="108" t="str">
        <f>'Data - Overview'!$J151&amp;CHAR(10)&amp;'Data - Overview'!$K151</f>
        <v>100k+ 
Index: 122</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0.29744632768361584</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04EA5-DD0C-4106-8969-17266F655BFF}">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177</v>
      </c>
      <c r="K2" s="123">
        <f>'Input Sheet'!B8</f>
        <v>1</v>
      </c>
      <c r="L2" s="123">
        <f>'Input Sheet'!B9</f>
        <v>4</v>
      </c>
      <c r="M2" s="123">
        <f>'Input Sheet'!B10</f>
        <v>0</v>
      </c>
      <c r="N2" s="123">
        <f>'Input Sheet'!B11</f>
        <v>0</v>
      </c>
      <c r="O2" s="123">
        <f>'Input Sheet'!B12</f>
        <v>10</v>
      </c>
      <c r="P2" s="123">
        <f>'Input Sheet'!B13</f>
        <v>0</v>
      </c>
      <c r="Q2" s="123">
        <f>'Input Sheet'!B14</f>
        <v>0</v>
      </c>
      <c r="R2" s="123">
        <f>'Input Sheet'!B15</f>
        <v>0</v>
      </c>
      <c r="S2" s="123">
        <f>'Input Sheet'!B16</f>
        <v>2</v>
      </c>
      <c r="T2" s="123">
        <f>'Input Sheet'!B17</f>
        <v>2</v>
      </c>
      <c r="U2" s="123">
        <f>'Input Sheet'!B18</f>
        <v>0</v>
      </c>
      <c r="V2" s="123">
        <f>'Input Sheet'!B19</f>
        <v>1</v>
      </c>
      <c r="W2" s="123">
        <f>'Input Sheet'!B20</f>
        <v>0</v>
      </c>
      <c r="X2" s="123">
        <f>'Input Sheet'!B21</f>
        <v>1</v>
      </c>
      <c r="Y2" s="123">
        <f>'Input Sheet'!B22</f>
        <v>11</v>
      </c>
      <c r="Z2" s="123">
        <f>'Input Sheet'!B23</f>
        <v>10</v>
      </c>
      <c r="AA2" s="123">
        <f>'Input Sheet'!B24</f>
        <v>20</v>
      </c>
      <c r="AB2" s="123">
        <f>'Input Sheet'!B25</f>
        <v>0</v>
      </c>
      <c r="AC2" s="123">
        <f>'Input Sheet'!B26</f>
        <v>47</v>
      </c>
      <c r="AD2" s="123">
        <f>'Input Sheet'!B27</f>
        <v>21</v>
      </c>
      <c r="AE2" s="123">
        <f>'Input Sheet'!B28</f>
        <v>13</v>
      </c>
      <c r="AF2" s="123">
        <f>'Input Sheet'!B29</f>
        <v>0</v>
      </c>
      <c r="AG2" s="123">
        <f>'Input Sheet'!B30</f>
        <v>11</v>
      </c>
      <c r="AH2" s="123">
        <f>'Input Sheet'!B31</f>
        <v>17</v>
      </c>
      <c r="AI2" s="123">
        <f>'Input Sheet'!B32</f>
        <v>6</v>
      </c>
      <c r="AJ2" s="123">
        <f>'Input Sheet'!B32</f>
        <v>6</v>
      </c>
      <c r="AK2" s="123">
        <f>'Input Sheet'!B32</f>
        <v>6</v>
      </c>
      <c r="AL2" s="123">
        <f>'Input Sheet'!B32</f>
        <v>6</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5.6497175141242938E-3</v>
      </c>
      <c r="L4" s="126">
        <f t="shared" si="0"/>
        <v>2.2598870056497175E-2</v>
      </c>
      <c r="M4" s="126">
        <f t="shared" si="0"/>
        <v>0</v>
      </c>
      <c r="N4" s="126">
        <f t="shared" si="0"/>
        <v>0</v>
      </c>
      <c r="O4" s="126">
        <f t="shared" si="0"/>
        <v>5.6497175141242938E-2</v>
      </c>
      <c r="P4" s="126">
        <f t="shared" si="0"/>
        <v>0</v>
      </c>
      <c r="Q4" s="126">
        <f t="shared" si="0"/>
        <v>0</v>
      </c>
      <c r="R4" s="126">
        <f t="shared" si="0"/>
        <v>0</v>
      </c>
      <c r="S4" s="126">
        <f t="shared" si="0"/>
        <v>1.1299435028248588E-2</v>
      </c>
      <c r="T4" s="126">
        <f t="shared" si="0"/>
        <v>1.1299435028248588E-2</v>
      </c>
      <c r="U4" s="126">
        <f t="shared" si="0"/>
        <v>0</v>
      </c>
      <c r="V4" s="126">
        <f t="shared" si="0"/>
        <v>5.6497175141242938E-3</v>
      </c>
      <c r="W4" s="126">
        <f t="shared" si="0"/>
        <v>0</v>
      </c>
      <c r="X4" s="126">
        <f t="shared" si="0"/>
        <v>5.6497175141242938E-3</v>
      </c>
      <c r="Y4" s="126">
        <f t="shared" si="0"/>
        <v>6.2146892655367235E-2</v>
      </c>
      <c r="Z4" s="126">
        <f t="shared" si="0"/>
        <v>5.6497175141242938E-2</v>
      </c>
      <c r="AA4" s="126">
        <f t="shared" si="0"/>
        <v>0.11299435028248588</v>
      </c>
      <c r="AB4" s="126">
        <f t="shared" si="0"/>
        <v>0</v>
      </c>
      <c r="AC4" s="126">
        <f t="shared" si="0"/>
        <v>0.2655367231638418</v>
      </c>
      <c r="AD4" s="126">
        <f t="shared" si="0"/>
        <v>0.11864406779661017</v>
      </c>
      <c r="AE4" s="126">
        <f t="shared" si="0"/>
        <v>7.3446327683615822E-2</v>
      </c>
      <c r="AF4" s="126">
        <f t="shared" si="0"/>
        <v>0</v>
      </c>
      <c r="AG4" s="126">
        <f t="shared" si="0"/>
        <v>6.2146892655367235E-2</v>
      </c>
      <c r="AH4" s="126">
        <f t="shared" si="0"/>
        <v>9.6045197740112997E-2</v>
      </c>
      <c r="AI4" s="126">
        <f t="shared" si="0"/>
        <v>3.3898305084745763E-2</v>
      </c>
      <c r="AJ4" s="126">
        <f t="shared" si="0"/>
        <v>3.3898305084745763E-2</v>
      </c>
      <c r="AK4" s="126">
        <f t="shared" si="0"/>
        <v>3.3898305084745763E-2</v>
      </c>
      <c r="AL4" s="126">
        <f t="shared" si="0"/>
        <v>3.3898305084745763E-2</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0.12251977401129942</v>
      </c>
      <c r="F9" s="128">
        <f t="shared" ref="F9:F72" si="2">SUMPRODUCT($K$2:$AI$2,$K9:$AI9)</f>
        <v>21.685999999999996</v>
      </c>
      <c r="G9" s="122">
        <f t="shared" ref="G9:G72" si="3">SUMPRODUCT($K$3:$AI$3,$K9:$AI9)/$J$3</f>
        <v>0.13046368991797541</v>
      </c>
      <c r="H9" s="128">
        <f t="shared" ref="H9:H72" si="4">SUMPRODUCT($K$3:$AI$3,$K9:$AI9)</f>
        <v>19754.550999999999</v>
      </c>
      <c r="I9" s="122">
        <f t="shared" ref="I9:I72" si="5">CORREL($K$4:$AI$4,$K9:$AI9)</f>
        <v>-0.54562764041397849</v>
      </c>
      <c r="J9" s="128">
        <f>$E9/$G9*100</f>
        <v>93.911013929108961</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6.6214689265536716E-3</v>
      </c>
      <c r="F10" s="128">
        <f t="shared" si="2"/>
        <v>1.1719999999999999</v>
      </c>
      <c r="G10" s="122">
        <f t="shared" si="3"/>
        <v>7.201957495145888E-3</v>
      </c>
      <c r="H10" s="128">
        <f t="shared" si="4"/>
        <v>1090.5060000000001</v>
      </c>
      <c r="I10" s="122">
        <f t="shared" si="5"/>
        <v>-0.2253715276894282</v>
      </c>
      <c r="J10" s="128">
        <f t="shared" ref="J10:J73" si="6">$E10/$G10*100</f>
        <v>91.939850117367882</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1.8497175141242942E-2</v>
      </c>
      <c r="F11" s="128">
        <f t="shared" si="2"/>
        <v>3.2740000000000005</v>
      </c>
      <c r="G11" s="122">
        <f t="shared" si="3"/>
        <v>1.8861443157352491E-2</v>
      </c>
      <c r="H11" s="128">
        <f t="shared" si="4"/>
        <v>2855.9619999999995</v>
      </c>
      <c r="I11" s="122">
        <f t="shared" si="5"/>
        <v>-5.6231340502800632E-2</v>
      </c>
      <c r="J11" s="128">
        <f t="shared" si="6"/>
        <v>98.068716094147064</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1.8389830508474574E-2</v>
      </c>
      <c r="F12" s="128">
        <f t="shared" si="2"/>
        <v>3.2549999999999999</v>
      </c>
      <c r="G12" s="122">
        <f t="shared" si="3"/>
        <v>2.0642050482769552E-2</v>
      </c>
      <c r="H12" s="128">
        <f t="shared" si="4"/>
        <v>3125.578</v>
      </c>
      <c r="I12" s="122">
        <f t="shared" si="5"/>
        <v>-0.28890941030132594</v>
      </c>
      <c r="J12" s="128">
        <f t="shared" si="6"/>
        <v>89.089165457787416</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1.7966101694915259E-2</v>
      </c>
      <c r="F13" s="128">
        <f t="shared" si="2"/>
        <v>3.1800000000000006</v>
      </c>
      <c r="G13" s="122">
        <f t="shared" si="3"/>
        <v>1.9491923021041097E-2</v>
      </c>
      <c r="H13" s="128">
        <f t="shared" si="4"/>
        <v>2951.4280000000008</v>
      </c>
      <c r="I13" s="122">
        <f t="shared" si="5"/>
        <v>-0.26303847679304881</v>
      </c>
      <c r="J13" s="128">
        <f t="shared" si="6"/>
        <v>92.172032874956727</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1.7802259887005654E-2</v>
      </c>
      <c r="F14" s="128">
        <f t="shared" si="2"/>
        <v>3.1510000000000007</v>
      </c>
      <c r="G14" s="122">
        <f t="shared" si="3"/>
        <v>1.9947562376996131E-2</v>
      </c>
      <c r="H14" s="128">
        <f t="shared" si="4"/>
        <v>3020.42</v>
      </c>
      <c r="I14" s="122">
        <f t="shared" si="5"/>
        <v>-0.16845876959700068</v>
      </c>
      <c r="J14" s="128">
        <f t="shared" si="6"/>
        <v>89.245289978566618</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4.4858757062146894E-3</v>
      </c>
      <c r="F15" s="128">
        <f t="shared" si="2"/>
        <v>0.79400000000000004</v>
      </c>
      <c r="G15" s="122">
        <f t="shared" si="3"/>
        <v>5.1657200597022817E-3</v>
      </c>
      <c r="H15" s="128">
        <f t="shared" si="4"/>
        <v>782.18300000000011</v>
      </c>
      <c r="I15" s="122">
        <f t="shared" si="5"/>
        <v>-0.26386329122236002</v>
      </c>
      <c r="J15" s="128">
        <f t="shared" si="6"/>
        <v>86.839310964776246</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3.9700564971751423E-2</v>
      </c>
      <c r="F16" s="128">
        <f t="shared" si="2"/>
        <v>7.0270000000000019</v>
      </c>
      <c r="G16" s="122">
        <f t="shared" si="3"/>
        <v>3.9131146891386755E-2</v>
      </c>
      <c r="H16" s="128">
        <f t="shared" si="4"/>
        <v>5925.16</v>
      </c>
      <c r="I16" s="122">
        <f t="shared" si="5"/>
        <v>0.10873280051005574</v>
      </c>
      <c r="J16" s="128">
        <f t="shared" si="6"/>
        <v>101.45515305734625</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7.6723163841807898E-3</v>
      </c>
      <c r="F17" s="128">
        <f t="shared" si="2"/>
        <v>1.3579999999999999</v>
      </c>
      <c r="G17" s="122">
        <f t="shared" si="3"/>
        <v>9.1208244726518652E-3</v>
      </c>
      <c r="H17" s="128">
        <f t="shared" si="4"/>
        <v>1381.0570000000002</v>
      </c>
      <c r="I17" s="122">
        <f t="shared" si="5"/>
        <v>-0.31138696492061779</v>
      </c>
      <c r="J17" s="128">
        <f t="shared" si="6"/>
        <v>84.118671587044318</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1.3564971751412427E-2</v>
      </c>
      <c r="F18" s="128">
        <f t="shared" si="2"/>
        <v>2.4009999999999998</v>
      </c>
      <c r="G18" s="122">
        <f t="shared" si="3"/>
        <v>1.4445990569152939E-2</v>
      </c>
      <c r="H18" s="128">
        <f t="shared" si="4"/>
        <v>2187.3829999999998</v>
      </c>
      <c r="I18" s="122">
        <f t="shared" si="5"/>
        <v>-0.39046740921261808</v>
      </c>
      <c r="J18" s="128">
        <f t="shared" si="6"/>
        <v>93.901291756193004</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1.0186440677966103E-2</v>
      </c>
      <c r="F19" s="128">
        <f t="shared" si="2"/>
        <v>1.8030000000000002</v>
      </c>
      <c r="G19" s="122">
        <f t="shared" si="3"/>
        <v>1.1063691238822334E-2</v>
      </c>
      <c r="H19" s="128">
        <f t="shared" si="4"/>
        <v>1675.2420000000002</v>
      </c>
      <c r="I19" s="122">
        <f t="shared" si="5"/>
        <v>-0.47485223331041604</v>
      </c>
      <c r="J19" s="128">
        <f t="shared" si="6"/>
        <v>92.070905252869224</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0.17614124293785313</v>
      </c>
      <c r="F20" s="128">
        <f t="shared" si="2"/>
        <v>31.177000000000007</v>
      </c>
      <c r="G20" s="122">
        <f t="shared" si="3"/>
        <v>0.17653487035887408</v>
      </c>
      <c r="H20" s="128">
        <f t="shared" si="4"/>
        <v>26730.556999999993</v>
      </c>
      <c r="I20" s="122">
        <f t="shared" si="5"/>
        <v>4.7060392736285865E-2</v>
      </c>
      <c r="J20" s="128">
        <f t="shared" si="6"/>
        <v>99.777025683242783</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3.0621468926553676E-3</v>
      </c>
      <c r="F21" s="128">
        <f t="shared" si="2"/>
        <v>0.54200000000000004</v>
      </c>
      <c r="G21" s="122">
        <f t="shared" si="3"/>
        <v>3.0525763119312104E-3</v>
      </c>
      <c r="H21" s="128">
        <f t="shared" si="4"/>
        <v>462.21500000000003</v>
      </c>
      <c r="I21" s="122">
        <f t="shared" si="5"/>
        <v>-4.434413816037034E-2</v>
      </c>
      <c r="J21" s="128">
        <f t="shared" si="6"/>
        <v>100.31352469999683</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2.1785310734463277E-2</v>
      </c>
      <c r="F22" s="128">
        <f t="shared" si="2"/>
        <v>3.8559999999999999</v>
      </c>
      <c r="G22" s="122">
        <f t="shared" si="3"/>
        <v>2.7731029336010248E-2</v>
      </c>
      <c r="H22" s="128">
        <f t="shared" si="4"/>
        <v>4198.9769999999999</v>
      </c>
      <c r="I22" s="122">
        <f t="shared" si="5"/>
        <v>-0.34068301836570963</v>
      </c>
      <c r="J22" s="128">
        <f t="shared" si="6"/>
        <v>78.559329588872743</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8.9418079096045197E-2</v>
      </c>
      <c r="F23" s="128">
        <f t="shared" si="2"/>
        <v>15.827</v>
      </c>
      <c r="G23" s="122">
        <f t="shared" si="3"/>
        <v>9.0873410030511539E-2</v>
      </c>
      <c r="H23" s="128">
        <f t="shared" si="4"/>
        <v>13759.869999999997</v>
      </c>
      <c r="I23" s="122">
        <f t="shared" si="5"/>
        <v>-2.9089843941147012E-2</v>
      </c>
      <c r="J23" s="128">
        <f t="shared" si="6"/>
        <v>98.398507402795047</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2.3548022598870056E-2</v>
      </c>
      <c r="F24" s="128">
        <f t="shared" si="2"/>
        <v>4.1680000000000001</v>
      </c>
      <c r="G24" s="122">
        <f t="shared" si="3"/>
        <v>2.5329881520030646E-2</v>
      </c>
      <c r="H24" s="128">
        <f t="shared" si="4"/>
        <v>3835.4</v>
      </c>
      <c r="I24" s="122">
        <f t="shared" si="5"/>
        <v>-0.15711062054383873</v>
      </c>
      <c r="J24" s="128">
        <f t="shared" si="6"/>
        <v>92.965387857217124</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1.1112994350282488E-2</v>
      </c>
      <c r="F25" s="128">
        <f t="shared" si="2"/>
        <v>1.9670000000000003</v>
      </c>
      <c r="G25" s="122">
        <f t="shared" si="3"/>
        <v>1.0937154103210979E-2</v>
      </c>
      <c r="H25" s="128">
        <f t="shared" si="4"/>
        <v>1656.0820000000001</v>
      </c>
      <c r="I25" s="122">
        <f t="shared" si="5"/>
        <v>0.25317025580523755</v>
      </c>
      <c r="J25" s="128">
        <f t="shared" si="6"/>
        <v>101.60773310325659</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5.3841807909604531E-3</v>
      </c>
      <c r="F26" s="128">
        <f t="shared" si="2"/>
        <v>0.95300000000000018</v>
      </c>
      <c r="G26" s="122">
        <f t="shared" si="3"/>
        <v>5.067046190017039E-3</v>
      </c>
      <c r="H26" s="128">
        <f t="shared" si="4"/>
        <v>767.24199999999996</v>
      </c>
      <c r="I26" s="122">
        <f t="shared" si="5"/>
        <v>0.37902784211356011</v>
      </c>
      <c r="J26" s="128">
        <f t="shared" si="6"/>
        <v>106.25876672622847</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1.0112994350282489E-3</v>
      </c>
      <c r="F27" s="128">
        <f t="shared" si="2"/>
        <v>0.17900000000000005</v>
      </c>
      <c r="G27" s="122">
        <f t="shared" si="3"/>
        <v>1.0366799191641682E-3</v>
      </c>
      <c r="H27" s="128">
        <f t="shared" si="4"/>
        <v>156.97200000000001</v>
      </c>
      <c r="I27" s="122">
        <f t="shared" si="5"/>
        <v>-0.11812069954845407</v>
      </c>
      <c r="J27" s="128">
        <f t="shared" si="6"/>
        <v>97.55175308533201</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1.2367231638418076E-2</v>
      </c>
      <c r="F28" s="128">
        <f t="shared" si="2"/>
        <v>2.1889999999999996</v>
      </c>
      <c r="G28" s="122">
        <f t="shared" si="3"/>
        <v>1.1492814592716848E-2</v>
      </c>
      <c r="H28" s="128">
        <f t="shared" si="4"/>
        <v>1740.2189999999998</v>
      </c>
      <c r="I28" s="122">
        <f t="shared" si="5"/>
        <v>0.57537519922096969</v>
      </c>
      <c r="J28" s="128">
        <f t="shared" si="6"/>
        <v>107.60838033753157</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8.1581920903954792E-3</v>
      </c>
      <c r="F29" s="128">
        <f t="shared" si="2"/>
        <v>1.444</v>
      </c>
      <c r="G29" s="122">
        <f t="shared" si="3"/>
        <v>7.4976422882352149E-3</v>
      </c>
      <c r="H29" s="128">
        <f t="shared" si="4"/>
        <v>1135.2779999999998</v>
      </c>
      <c r="I29" s="122">
        <f t="shared" si="5"/>
        <v>0.67447425728542132</v>
      </c>
      <c r="J29" s="128">
        <f t="shared" si="6"/>
        <v>108.81010025240539</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5.6497175141242937E-6</v>
      </c>
      <c r="F30" s="128">
        <f t="shared" si="2"/>
        <v>1E-3</v>
      </c>
      <c r="G30" s="122">
        <f t="shared" si="3"/>
        <v>1.8339959582084035E-5</v>
      </c>
      <c r="H30" s="128">
        <f t="shared" si="4"/>
        <v>2.7770000000000001</v>
      </c>
      <c r="I30" s="122">
        <f t="shared" si="5"/>
        <v>-0.11812069954845401</v>
      </c>
      <c r="J30" s="128">
        <f t="shared" si="6"/>
        <v>30.805506897863598</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9.8813559322033905E-3</v>
      </c>
      <c r="F31" s="128">
        <f t="shared" si="2"/>
        <v>1.7490000000000001</v>
      </c>
      <c r="G31" s="122">
        <f t="shared" si="3"/>
        <v>9.5892033972182957E-3</v>
      </c>
      <c r="H31" s="128">
        <f t="shared" si="4"/>
        <v>1451.9779999999998</v>
      </c>
      <c r="I31" s="122">
        <f t="shared" si="5"/>
        <v>0.36948091593286653</v>
      </c>
      <c r="J31" s="128">
        <f t="shared" si="6"/>
        <v>103.04668201187437</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1.6779661016949155E-2</v>
      </c>
      <c r="F32" s="128">
        <f t="shared" si="2"/>
        <v>2.9700000000000006</v>
      </c>
      <c r="G32" s="122">
        <f t="shared" si="3"/>
        <v>1.6192638920075549E-2</v>
      </c>
      <c r="H32" s="128">
        <f t="shared" si="4"/>
        <v>2451.8569999999995</v>
      </c>
      <c r="I32" s="122">
        <f t="shared" si="5"/>
        <v>0.4117620088704721</v>
      </c>
      <c r="J32" s="128">
        <f t="shared" si="6"/>
        <v>103.62524045506764</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8.011299435028249E-3</v>
      </c>
      <c r="F33" s="128">
        <f t="shared" si="2"/>
        <v>1.4180000000000001</v>
      </c>
      <c r="G33" s="122">
        <f t="shared" si="3"/>
        <v>8.0145755458399942E-3</v>
      </c>
      <c r="H33" s="128">
        <f t="shared" si="4"/>
        <v>1213.5510000000002</v>
      </c>
      <c r="I33" s="122">
        <f t="shared" si="5"/>
        <v>7.7710986545036038E-3</v>
      </c>
      <c r="J33" s="128">
        <f t="shared" si="6"/>
        <v>99.959123090262153</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5.3039548022598866E-2</v>
      </c>
      <c r="F34" s="128">
        <f t="shared" si="2"/>
        <v>9.3879999999999999</v>
      </c>
      <c r="G34" s="122">
        <f t="shared" si="3"/>
        <v>5.9421541692533254E-2</v>
      </c>
      <c r="H34" s="128">
        <f t="shared" si="4"/>
        <v>8997.491</v>
      </c>
      <c r="I34" s="122">
        <f t="shared" si="5"/>
        <v>-0.37741045882142221</v>
      </c>
      <c r="J34" s="128">
        <f t="shared" si="6"/>
        <v>89.25979789794593</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1.0621468926553675E-3</v>
      </c>
      <c r="F35" s="128">
        <f t="shared" si="2"/>
        <v>0.18800000000000006</v>
      </c>
      <c r="G35" s="122">
        <f t="shared" si="3"/>
        <v>1.0443540398103266E-3</v>
      </c>
      <c r="H35" s="128">
        <f t="shared" si="4"/>
        <v>158.13400000000004</v>
      </c>
      <c r="I35" s="122">
        <f t="shared" si="5"/>
        <v>7.615676681413483E-2</v>
      </c>
      <c r="J35" s="128">
        <f t="shared" si="6"/>
        <v>101.70371848691009</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0.17700000000000005</v>
      </c>
      <c r="G36" s="122">
        <f t="shared" si="3"/>
        <v>9.999999999999998E-4</v>
      </c>
      <c r="H36" s="128">
        <f t="shared" si="4"/>
        <v>151.41799999999998</v>
      </c>
      <c r="I36" s="122">
        <f t="shared" si="5"/>
        <v>-0.13754844618471304</v>
      </c>
      <c r="J36" s="128">
        <f t="shared" si="6"/>
        <v>100.00000000000004</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4.1598870056497178E-2</v>
      </c>
      <c r="F37" s="128">
        <f t="shared" si="2"/>
        <v>7.3630000000000004</v>
      </c>
      <c r="G37" s="122">
        <f t="shared" si="3"/>
        <v>4.4775918318826026E-2</v>
      </c>
      <c r="H37" s="128">
        <f t="shared" si="4"/>
        <v>6779.8799999999992</v>
      </c>
      <c r="I37" s="122">
        <f t="shared" si="5"/>
        <v>-0.4986896760448441</v>
      </c>
      <c r="J37" s="128">
        <f t="shared" si="6"/>
        <v>92.904560349367401</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4.499435028248587E-2</v>
      </c>
      <c r="F38" s="128">
        <f t="shared" si="2"/>
        <v>7.9639999999999995</v>
      </c>
      <c r="G38" s="122">
        <f t="shared" si="3"/>
        <v>4.8331539182924078E-2</v>
      </c>
      <c r="H38" s="128">
        <f t="shared" si="4"/>
        <v>7318.2649999999985</v>
      </c>
      <c r="I38" s="122">
        <f t="shared" si="5"/>
        <v>-0.42380759906609899</v>
      </c>
      <c r="J38" s="128">
        <f t="shared" si="6"/>
        <v>93.095214932411537</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2.062146892655368E-3</v>
      </c>
      <c r="F39" s="128">
        <f t="shared" si="2"/>
        <v>0.3650000000000001</v>
      </c>
      <c r="G39" s="122">
        <f t="shared" si="3"/>
        <v>2.7091362981944023E-3</v>
      </c>
      <c r="H39" s="128">
        <f t="shared" si="4"/>
        <v>410.21200000000005</v>
      </c>
      <c r="I39" s="122">
        <f t="shared" si="5"/>
        <v>-0.40511021920006768</v>
      </c>
      <c r="J39" s="128">
        <f t="shared" si="6"/>
        <v>76.118240858895035</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2.5084745762711867E-3</v>
      </c>
      <c r="F40" s="128">
        <f t="shared" si="2"/>
        <v>0.44400000000000006</v>
      </c>
      <c r="G40" s="122">
        <f t="shared" si="3"/>
        <v>2.9174734839979401E-3</v>
      </c>
      <c r="H40" s="128">
        <f t="shared" si="4"/>
        <v>441.7580000000001</v>
      </c>
      <c r="I40" s="122">
        <f t="shared" si="5"/>
        <v>-0.42411723865216694</v>
      </c>
      <c r="J40" s="128">
        <f t="shared" si="6"/>
        <v>85.981058269421368</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3.0112994350282489E-3</v>
      </c>
      <c r="F41" s="128">
        <f t="shared" si="2"/>
        <v>0.53300000000000003</v>
      </c>
      <c r="G41" s="122">
        <f t="shared" si="3"/>
        <v>3.0268990476693663E-3</v>
      </c>
      <c r="H41" s="128">
        <f t="shared" si="4"/>
        <v>458.32700000000011</v>
      </c>
      <c r="I41" s="122">
        <f t="shared" si="5"/>
        <v>-5.6205123228620923E-2</v>
      </c>
      <c r="J41" s="128">
        <f t="shared" si="6"/>
        <v>99.484633864709537</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5.7627118644067799E-3</v>
      </c>
      <c r="F42" s="128">
        <f t="shared" si="2"/>
        <v>1.02</v>
      </c>
      <c r="G42" s="122">
        <f t="shared" si="3"/>
        <v>6.4513135822689511E-3</v>
      </c>
      <c r="H42" s="128">
        <f t="shared" si="4"/>
        <v>976.84500000000003</v>
      </c>
      <c r="I42" s="122">
        <f t="shared" si="5"/>
        <v>-0.43831835922485335</v>
      </c>
      <c r="J42" s="128">
        <f t="shared" si="6"/>
        <v>89.326178163858728</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5.491525423728813E-3</v>
      </c>
      <c r="F43" s="128">
        <f t="shared" si="2"/>
        <v>0.97199999999999998</v>
      </c>
      <c r="G43" s="122">
        <f t="shared" si="3"/>
        <v>5.7460011359283577E-3</v>
      </c>
      <c r="H43" s="128">
        <f t="shared" si="4"/>
        <v>870.048</v>
      </c>
      <c r="I43" s="122">
        <f t="shared" si="5"/>
        <v>-0.30917017886263343</v>
      </c>
      <c r="J43" s="128">
        <f t="shared" si="6"/>
        <v>95.571255449144104</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0.14227683615819209</v>
      </c>
      <c r="F44" s="128">
        <f t="shared" si="2"/>
        <v>25.183</v>
      </c>
      <c r="G44" s="122">
        <f t="shared" si="3"/>
        <v>0.19053073610799245</v>
      </c>
      <c r="H44" s="128">
        <f t="shared" si="4"/>
        <v>28849.782999999999</v>
      </c>
      <c r="I44" s="122">
        <f t="shared" si="5"/>
        <v>-0.53253291626439214</v>
      </c>
      <c r="J44" s="128">
        <f t="shared" si="6"/>
        <v>74.673955008261686</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0.20920903954802261</v>
      </c>
      <c r="F45" s="128">
        <f t="shared" si="2"/>
        <v>37.03</v>
      </c>
      <c r="G45" s="122">
        <f t="shared" si="3"/>
        <v>0.21804121702835863</v>
      </c>
      <c r="H45" s="128">
        <f t="shared" si="4"/>
        <v>33015.365000000005</v>
      </c>
      <c r="I45" s="122">
        <f t="shared" si="5"/>
        <v>-0.13449760906474886</v>
      </c>
      <c r="J45" s="128">
        <f t="shared" si="6"/>
        <v>95.949308300188349</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0.29805084745762717</v>
      </c>
      <c r="F46" s="128">
        <f t="shared" si="2"/>
        <v>52.75500000000001</v>
      </c>
      <c r="G46" s="122">
        <f t="shared" si="3"/>
        <v>0.27894050245017105</v>
      </c>
      <c r="H46" s="128">
        <f t="shared" si="4"/>
        <v>42236.612999999998</v>
      </c>
      <c r="I46" s="122">
        <f t="shared" si="5"/>
        <v>0.50762117608813595</v>
      </c>
      <c r="J46" s="128">
        <f t="shared" si="6"/>
        <v>106.85104702959727</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0.30355932203389829</v>
      </c>
      <c r="F47" s="128">
        <f t="shared" si="2"/>
        <v>53.73</v>
      </c>
      <c r="G47" s="122">
        <f t="shared" si="3"/>
        <v>0.29959698318561867</v>
      </c>
      <c r="H47" s="128">
        <f t="shared" si="4"/>
        <v>45364.376000000004</v>
      </c>
      <c r="I47" s="122">
        <f t="shared" si="5"/>
        <v>0.24929566156846222</v>
      </c>
      <c r="J47" s="128">
        <f t="shared" si="6"/>
        <v>101.3225563242153</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0.40715819209039544</v>
      </c>
      <c r="F48" s="128">
        <f t="shared" si="2"/>
        <v>72.066999999999993</v>
      </c>
      <c r="G48" s="122">
        <f t="shared" si="3"/>
        <v>0.41974617945026349</v>
      </c>
      <c r="H48" s="128">
        <f t="shared" si="4"/>
        <v>63557.126999999993</v>
      </c>
      <c r="I48" s="122">
        <f t="shared" si="5"/>
        <v>-2.7269718805315719E-2</v>
      </c>
      <c r="J48" s="128">
        <f t="shared" si="6"/>
        <v>97.001047781696457</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3.7553672316384179E-2</v>
      </c>
      <c r="F49" s="128">
        <f t="shared" si="2"/>
        <v>6.6470000000000002</v>
      </c>
      <c r="G49" s="122">
        <f t="shared" si="3"/>
        <v>4.0206303081535888E-2</v>
      </c>
      <c r="H49" s="128">
        <f t="shared" si="4"/>
        <v>6087.9580000000014</v>
      </c>
      <c r="I49" s="122">
        <f t="shared" si="5"/>
        <v>-0.16305605353640185</v>
      </c>
      <c r="J49" s="128">
        <f t="shared" si="6"/>
        <v>93.402450457152611</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1.3423728813559323E-2</v>
      </c>
      <c r="F50" s="128">
        <f t="shared" si="2"/>
        <v>2.3760000000000003</v>
      </c>
      <c r="G50" s="122">
        <f t="shared" si="3"/>
        <v>1.4796417863133841E-2</v>
      </c>
      <c r="H50" s="128">
        <f t="shared" si="4"/>
        <v>2240.444</v>
      </c>
      <c r="I50" s="122">
        <f t="shared" si="5"/>
        <v>-8.9323140819321897E-2</v>
      </c>
      <c r="J50" s="128">
        <f t="shared" si="6"/>
        <v>90.7228285773501</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0.20767796610169487</v>
      </c>
      <c r="F51" s="128">
        <f t="shared" si="2"/>
        <v>36.758999999999993</v>
      </c>
      <c r="G51" s="122">
        <f t="shared" si="3"/>
        <v>0.20451532842858841</v>
      </c>
      <c r="H51" s="128">
        <f t="shared" si="4"/>
        <v>30967.302</v>
      </c>
      <c r="I51" s="122">
        <f t="shared" si="5"/>
        <v>9.824678861977186E-2</v>
      </c>
      <c r="J51" s="128">
        <f t="shared" si="6"/>
        <v>101.54640617767228</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0.14841242937853105</v>
      </c>
      <c r="F52" s="128">
        <f t="shared" si="2"/>
        <v>26.268999999999998</v>
      </c>
      <c r="G52" s="122">
        <f t="shared" si="3"/>
        <v>0.16380633081932131</v>
      </c>
      <c r="H52" s="128">
        <f t="shared" si="4"/>
        <v>24803.226999999992</v>
      </c>
      <c r="I52" s="122">
        <f t="shared" si="5"/>
        <v>-0.19741727378022517</v>
      </c>
      <c r="J52" s="128">
        <f t="shared" si="6"/>
        <v>90.602376987633178</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6.5983050847457633E-2</v>
      </c>
      <c r="F53" s="128">
        <f t="shared" si="2"/>
        <v>11.679</v>
      </c>
      <c r="G53" s="122">
        <f t="shared" si="3"/>
        <v>7.1362182831631649E-2</v>
      </c>
      <c r="H53" s="128">
        <f t="shared" si="4"/>
        <v>10805.519</v>
      </c>
      <c r="I53" s="122">
        <f t="shared" si="5"/>
        <v>-7.9614927431857552E-2</v>
      </c>
      <c r="J53" s="128">
        <f t="shared" si="6"/>
        <v>92.462209295271606</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2.6231638418079101E-2</v>
      </c>
      <c r="F54" s="128">
        <f t="shared" si="2"/>
        <v>4.6430000000000007</v>
      </c>
      <c r="G54" s="122">
        <f t="shared" si="3"/>
        <v>3.4544955025162132E-2</v>
      </c>
      <c r="H54" s="128">
        <f t="shared" si="4"/>
        <v>5230.7280000000001</v>
      </c>
      <c r="I54" s="122">
        <f t="shared" si="5"/>
        <v>-0.40562249383996379</v>
      </c>
      <c r="J54" s="128">
        <f t="shared" si="6"/>
        <v>75.934788159290662</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0.1706949152542373</v>
      </c>
      <c r="F55" s="128">
        <f t="shared" si="2"/>
        <v>30.213000000000001</v>
      </c>
      <c r="G55" s="122">
        <f t="shared" si="3"/>
        <v>0.17390801622000024</v>
      </c>
      <c r="H55" s="128">
        <f t="shared" si="4"/>
        <v>26332.803999999996</v>
      </c>
      <c r="I55" s="122">
        <f t="shared" si="5"/>
        <v>-5.0723918894396862E-2</v>
      </c>
      <c r="J55" s="128">
        <f t="shared" si="6"/>
        <v>98.152413536994032</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0.1873107344632769</v>
      </c>
      <c r="F56" s="128">
        <f t="shared" si="2"/>
        <v>33.154000000000011</v>
      </c>
      <c r="G56" s="122">
        <f t="shared" si="3"/>
        <v>0.21753300136047227</v>
      </c>
      <c r="H56" s="128">
        <f t="shared" si="4"/>
        <v>32938.411999999989</v>
      </c>
      <c r="I56" s="122">
        <f t="shared" si="5"/>
        <v>-0.416953381391655</v>
      </c>
      <c r="J56" s="128">
        <f t="shared" si="6"/>
        <v>86.10681289359205</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0.23927683615819204</v>
      </c>
      <c r="F57" s="128">
        <f t="shared" si="2"/>
        <v>42.35199999999999</v>
      </c>
      <c r="G57" s="122">
        <f t="shared" si="3"/>
        <v>0.26363936255927295</v>
      </c>
      <c r="H57" s="128">
        <f t="shared" si="4"/>
        <v>39919.744999999995</v>
      </c>
      <c r="I57" s="122">
        <f t="shared" si="5"/>
        <v>-0.311052654988272</v>
      </c>
      <c r="J57" s="128">
        <f t="shared" si="6"/>
        <v>90.75914682671727</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0.27710734463276837</v>
      </c>
      <c r="F58" s="128">
        <f t="shared" si="2"/>
        <v>49.048000000000002</v>
      </c>
      <c r="G58" s="122">
        <f t="shared" si="3"/>
        <v>0.30413530095497232</v>
      </c>
      <c r="H58" s="128">
        <f t="shared" si="4"/>
        <v>46051.559000000001</v>
      </c>
      <c r="I58" s="122">
        <f t="shared" si="5"/>
        <v>-0.34177425462264327</v>
      </c>
      <c r="J58" s="128">
        <f t="shared" si="6"/>
        <v>91.113180141424806</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0.100045197740113</v>
      </c>
      <c r="F59" s="128">
        <f t="shared" si="2"/>
        <v>17.708000000000002</v>
      </c>
      <c r="G59" s="122">
        <f t="shared" si="3"/>
        <v>0.11783931897132441</v>
      </c>
      <c r="H59" s="128">
        <f t="shared" si="4"/>
        <v>17842.993999999999</v>
      </c>
      <c r="I59" s="122">
        <f t="shared" si="5"/>
        <v>-0.38099926335081585</v>
      </c>
      <c r="J59" s="128">
        <f t="shared" si="6"/>
        <v>84.899674076068351</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8.3542372881355936E-2</v>
      </c>
      <c r="F60" s="128">
        <f t="shared" si="2"/>
        <v>14.787000000000001</v>
      </c>
      <c r="G60" s="122">
        <f t="shared" si="3"/>
        <v>0.10279933033060798</v>
      </c>
      <c r="H60" s="128">
        <f t="shared" si="4"/>
        <v>15565.668999999998</v>
      </c>
      <c r="I60" s="122">
        <f t="shared" si="5"/>
        <v>-0.35946354929480562</v>
      </c>
      <c r="J60" s="128">
        <f t="shared" si="6"/>
        <v>81.26742908993603</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6.8694915254237293E-2</v>
      </c>
      <c r="F61" s="128">
        <f t="shared" si="2"/>
        <v>12.159000000000001</v>
      </c>
      <c r="G61" s="122">
        <f t="shared" si="3"/>
        <v>8.6698034579772557E-2</v>
      </c>
      <c r="H61" s="128">
        <f t="shared" si="4"/>
        <v>13127.643</v>
      </c>
      <c r="I61" s="122">
        <f t="shared" si="5"/>
        <v>-0.55722068487880039</v>
      </c>
      <c r="J61" s="128">
        <f t="shared" si="6"/>
        <v>79.234685754069503</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4.5412429378531072E-2</v>
      </c>
      <c r="F62" s="128">
        <f t="shared" si="2"/>
        <v>8.0380000000000003</v>
      </c>
      <c r="G62" s="122">
        <f t="shared" si="3"/>
        <v>5.9826843572098436E-2</v>
      </c>
      <c r="H62" s="128">
        <f t="shared" si="4"/>
        <v>9058.8610000000008</v>
      </c>
      <c r="I62" s="122">
        <f t="shared" si="5"/>
        <v>-0.54146846161646645</v>
      </c>
      <c r="J62" s="128">
        <f t="shared" si="6"/>
        <v>75.906443775198866</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8.4604519774011303E-2</v>
      </c>
      <c r="F63" s="128">
        <f t="shared" si="2"/>
        <v>14.975</v>
      </c>
      <c r="G63" s="122">
        <f t="shared" si="3"/>
        <v>0.10331892509477078</v>
      </c>
      <c r="H63" s="128">
        <f t="shared" si="4"/>
        <v>15644.345000000001</v>
      </c>
      <c r="I63" s="122">
        <f t="shared" si="5"/>
        <v>-0.39380990141496114</v>
      </c>
      <c r="J63" s="128">
        <f t="shared" si="6"/>
        <v>81.886759561625894</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0.14553107344632771</v>
      </c>
      <c r="F64" s="128">
        <f t="shared" si="2"/>
        <v>25.759000000000004</v>
      </c>
      <c r="G64" s="122">
        <f t="shared" si="3"/>
        <v>0.1630484684779881</v>
      </c>
      <c r="H64" s="128">
        <f t="shared" si="4"/>
        <v>24688.473000000002</v>
      </c>
      <c r="I64" s="122">
        <f t="shared" si="5"/>
        <v>-0.55276392679109232</v>
      </c>
      <c r="J64" s="128">
        <f t="shared" si="6"/>
        <v>89.256326541929297</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0.21236158192090396</v>
      </c>
      <c r="F65" s="128">
        <f t="shared" si="2"/>
        <v>37.588000000000001</v>
      </c>
      <c r="G65" s="122">
        <f t="shared" si="3"/>
        <v>0.2385151699269572</v>
      </c>
      <c r="H65" s="128">
        <f t="shared" si="4"/>
        <v>36115.490000000005</v>
      </c>
      <c r="I65" s="122">
        <f t="shared" si="5"/>
        <v>-0.43584047362293032</v>
      </c>
      <c r="J65" s="128">
        <f t="shared" si="6"/>
        <v>89.034832453607663</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7.2033898305084762E-2</v>
      </c>
      <c r="F66" s="128">
        <f t="shared" si="2"/>
        <v>12.750000000000002</v>
      </c>
      <c r="G66" s="122">
        <f t="shared" si="3"/>
        <v>8.6933284021714755E-2</v>
      </c>
      <c r="H66" s="128">
        <f t="shared" si="4"/>
        <v>13163.264000000005</v>
      </c>
      <c r="I66" s="122">
        <f t="shared" si="5"/>
        <v>-0.57645078836038588</v>
      </c>
      <c r="J66" s="128">
        <f t="shared" si="6"/>
        <v>82.861126340391863</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6.685875706214689E-2</v>
      </c>
      <c r="F67" s="128">
        <f t="shared" si="2"/>
        <v>11.834</v>
      </c>
      <c r="G67" s="122">
        <f t="shared" si="3"/>
        <v>8.5643120368780468E-2</v>
      </c>
      <c r="H67" s="128">
        <f t="shared" si="4"/>
        <v>12967.91</v>
      </c>
      <c r="I67" s="122">
        <f t="shared" si="5"/>
        <v>-0.49848206714360727</v>
      </c>
      <c r="J67" s="128">
        <f t="shared" si="6"/>
        <v>78.066699081318092</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0.11585875706214688</v>
      </c>
      <c r="F68" s="128">
        <f t="shared" si="2"/>
        <v>20.506999999999998</v>
      </c>
      <c r="G68" s="122">
        <f t="shared" si="3"/>
        <v>0.13351336697090171</v>
      </c>
      <c r="H68" s="128">
        <f t="shared" si="4"/>
        <v>20216.326999999997</v>
      </c>
      <c r="I68" s="122">
        <f t="shared" si="5"/>
        <v>-0.30576660403362593</v>
      </c>
      <c r="J68" s="128">
        <f t="shared" si="6"/>
        <v>86.776897093305621</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0.11854802259887005</v>
      </c>
      <c r="F69" s="128">
        <f t="shared" si="2"/>
        <v>20.983000000000001</v>
      </c>
      <c r="G69" s="122">
        <f t="shared" si="3"/>
        <v>0.13635804858074999</v>
      </c>
      <c r="H69" s="128">
        <f t="shared" si="4"/>
        <v>20647.063000000002</v>
      </c>
      <c r="I69" s="122">
        <f t="shared" si="5"/>
        <v>-0.30482972119609658</v>
      </c>
      <c r="J69" s="128">
        <f t="shared" si="6"/>
        <v>86.938779069331574</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5.1491525423728819E-2</v>
      </c>
      <c r="F70" s="128">
        <f t="shared" si="2"/>
        <v>9.1140000000000008</v>
      </c>
      <c r="G70" s="122">
        <f t="shared" si="3"/>
        <v>5.8459846253417685E-2</v>
      </c>
      <c r="H70" s="128">
        <f t="shared" si="4"/>
        <v>8851.8729999999996</v>
      </c>
      <c r="I70" s="122">
        <f t="shared" si="5"/>
        <v>-0.22526692503597259</v>
      </c>
      <c r="J70" s="128">
        <f t="shared" si="6"/>
        <v>88.08015881622083</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4.1779661016949153E-2</v>
      </c>
      <c r="F71" s="128">
        <f t="shared" si="2"/>
        <v>7.3949999999999996</v>
      </c>
      <c r="G71" s="122">
        <f t="shared" si="3"/>
        <v>4.6186285646356427E-2</v>
      </c>
      <c r="H71" s="128">
        <f t="shared" si="4"/>
        <v>6993.4349999999977</v>
      </c>
      <c r="I71" s="122">
        <f t="shared" si="5"/>
        <v>-0.24646375957633873</v>
      </c>
      <c r="J71" s="128">
        <f t="shared" si="6"/>
        <v>90.459019235388752</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3.0135593220338982E-2</v>
      </c>
      <c r="F72" s="128">
        <f t="shared" si="2"/>
        <v>5.3339999999999996</v>
      </c>
      <c r="G72" s="122">
        <f t="shared" si="3"/>
        <v>3.345690076477037E-2</v>
      </c>
      <c r="H72" s="128">
        <f t="shared" si="4"/>
        <v>5065.9769999999999</v>
      </c>
      <c r="I72" s="122">
        <f t="shared" si="5"/>
        <v>-0.21936761478877989</v>
      </c>
      <c r="J72" s="128">
        <f t="shared" si="6"/>
        <v>90.072877437802973</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2.9734463276836164E-2</v>
      </c>
      <c r="F73" s="128">
        <f t="shared" ref="F73:F136" si="8">SUMPRODUCT($K$2:$AI$2,$K73:$AI73)</f>
        <v>5.2630000000000008</v>
      </c>
      <c r="G73" s="122">
        <f t="shared" ref="G73:G136" si="9">SUMPRODUCT($K$3:$AI$3,$K73:$AI73)/$J$3</f>
        <v>3.2252149678373768E-2</v>
      </c>
      <c r="H73" s="128">
        <f t="shared" ref="H73:H136" si="10">SUMPRODUCT($K$3:$AI$3,$K73:$AI73)</f>
        <v>4883.5559999999996</v>
      </c>
      <c r="I73" s="122">
        <f t="shared" ref="I73:I136" si="11">CORREL($K$4:$AI$4,$K73:$AI73)</f>
        <v>-0.21337373790844047</v>
      </c>
      <c r="J73" s="128">
        <f t="shared" si="6"/>
        <v>92.19374079977743</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1.2870056497175141E-2</v>
      </c>
      <c r="F74" s="128">
        <f t="shared" si="8"/>
        <v>2.278</v>
      </c>
      <c r="G74" s="122">
        <f t="shared" si="9"/>
        <v>1.5540827378515107E-2</v>
      </c>
      <c r="H74" s="128">
        <f t="shared" si="10"/>
        <v>2353.1610000000005</v>
      </c>
      <c r="I74" s="122">
        <f t="shared" si="11"/>
        <v>-0.48862707192959287</v>
      </c>
      <c r="J74" s="128">
        <f t="shared" ref="J74:J137" si="12">$E74/$G74*100</f>
        <v>82.814487180828905</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4.6338983050847458E-2</v>
      </c>
      <c r="F75" s="128">
        <f t="shared" si="8"/>
        <v>8.202</v>
      </c>
      <c r="G75" s="122">
        <f t="shared" si="9"/>
        <v>5.614545166360671E-2</v>
      </c>
      <c r="H75" s="128">
        <f t="shared" si="10"/>
        <v>8501.4320000000007</v>
      </c>
      <c r="I75" s="122">
        <f t="shared" si="11"/>
        <v>-0.43163441229679411</v>
      </c>
      <c r="J75" s="128">
        <f t="shared" si="12"/>
        <v>82.533814721957668</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8.0847457627118667E-3</v>
      </c>
      <c r="F76" s="128">
        <f t="shared" si="8"/>
        <v>1.4310000000000003</v>
      </c>
      <c r="G76" s="122">
        <f t="shared" si="9"/>
        <v>9.9364012204625606E-3</v>
      </c>
      <c r="H76" s="128">
        <f t="shared" si="10"/>
        <v>1504.55</v>
      </c>
      <c r="I76" s="122">
        <f t="shared" si="11"/>
        <v>-0.53954823102988547</v>
      </c>
      <c r="J76" s="128">
        <f t="shared" si="12"/>
        <v>81.364928643003253</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4.6090395480225997E-2</v>
      </c>
      <c r="F77" s="128">
        <f t="shared" si="8"/>
        <v>8.1580000000000013</v>
      </c>
      <c r="G77" s="122">
        <f t="shared" si="9"/>
        <v>5.4027539658428977E-2</v>
      </c>
      <c r="H77" s="128">
        <f t="shared" si="10"/>
        <v>8180.7419999999993</v>
      </c>
      <c r="I77" s="122">
        <f t="shared" si="11"/>
        <v>-0.27371913719363139</v>
      </c>
      <c r="J77" s="128">
        <f t="shared" si="12"/>
        <v>85.309077132916073</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3.0909604519774016E-2</v>
      </c>
      <c r="F78" s="128">
        <f t="shared" si="8"/>
        <v>5.471000000000001</v>
      </c>
      <c r="G78" s="122">
        <f t="shared" si="9"/>
        <v>3.7934168989155852E-2</v>
      </c>
      <c r="H78" s="128">
        <f t="shared" si="10"/>
        <v>5743.9160000000011</v>
      </c>
      <c r="I78" s="122">
        <f t="shared" si="11"/>
        <v>-0.3715496636831227</v>
      </c>
      <c r="J78" s="128">
        <f t="shared" si="12"/>
        <v>81.48222392484746</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7.3926553672316389E-2</v>
      </c>
      <c r="F79" s="128">
        <f t="shared" si="8"/>
        <v>13.085000000000001</v>
      </c>
      <c r="G79" s="122">
        <f t="shared" si="9"/>
        <v>8.5584395514403833E-2</v>
      </c>
      <c r="H79" s="128">
        <f t="shared" si="10"/>
        <v>12959.018</v>
      </c>
      <c r="I79" s="122">
        <f t="shared" si="11"/>
        <v>-0.53375427549210575</v>
      </c>
      <c r="J79" s="128">
        <f t="shared" si="12"/>
        <v>86.378542756517533</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6.0581920903954818E-2</v>
      </c>
      <c r="F80" s="128">
        <f t="shared" si="8"/>
        <v>10.723000000000003</v>
      </c>
      <c r="G80" s="122">
        <f t="shared" si="9"/>
        <v>7.860336287627627E-2</v>
      </c>
      <c r="H80" s="128">
        <f t="shared" si="10"/>
        <v>11901.964</v>
      </c>
      <c r="I80" s="122">
        <f t="shared" si="11"/>
        <v>-0.47688748110323026</v>
      </c>
      <c r="J80" s="128">
        <f t="shared" si="12"/>
        <v>77.072937705365518</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0.32489265536723166</v>
      </c>
      <c r="F81" s="128">
        <f t="shared" si="8"/>
        <v>57.506000000000007</v>
      </c>
      <c r="G81" s="122">
        <f t="shared" si="9"/>
        <v>0.37014716216037724</v>
      </c>
      <c r="H81" s="128">
        <f t="shared" si="10"/>
        <v>56046.942999999999</v>
      </c>
      <c r="I81" s="122">
        <f t="shared" si="11"/>
        <v>-0.50345080299649925</v>
      </c>
      <c r="J81" s="128">
        <f t="shared" si="12"/>
        <v>87.773914966950969</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0.18529378531073448</v>
      </c>
      <c r="F82" s="128">
        <f t="shared" si="8"/>
        <v>32.797000000000004</v>
      </c>
      <c r="G82" s="122">
        <f t="shared" si="9"/>
        <v>0.23334947628419345</v>
      </c>
      <c r="H82" s="128">
        <f t="shared" si="10"/>
        <v>35333.311000000002</v>
      </c>
      <c r="I82" s="122">
        <f t="shared" si="11"/>
        <v>-0.57005665301969399</v>
      </c>
      <c r="J82" s="128">
        <f t="shared" si="12"/>
        <v>79.406128636460906</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0.10333333333333333</v>
      </c>
      <c r="F83" s="128">
        <f t="shared" si="8"/>
        <v>18.29</v>
      </c>
      <c r="G83" s="122">
        <f t="shared" si="9"/>
        <v>0.13619121240539428</v>
      </c>
      <c r="H83" s="128">
        <f t="shared" si="10"/>
        <v>20621.800999999992</v>
      </c>
      <c r="I83" s="122">
        <f t="shared" si="11"/>
        <v>-0.50480879151024161</v>
      </c>
      <c r="J83" s="128">
        <f t="shared" si="12"/>
        <v>75.873715717975728</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2.2141242937853106E-2</v>
      </c>
      <c r="F84" s="128">
        <f t="shared" si="8"/>
        <v>3.919</v>
      </c>
      <c r="G84" s="122">
        <f t="shared" si="9"/>
        <v>3.100067363193279E-2</v>
      </c>
      <c r="H84" s="128">
        <f t="shared" si="10"/>
        <v>4694.0599999999995</v>
      </c>
      <c r="I84" s="122">
        <f t="shared" si="11"/>
        <v>-0.442905194102657</v>
      </c>
      <c r="J84" s="128">
        <f t="shared" si="12"/>
        <v>71.421812315220564</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0.11552542372881358</v>
      </c>
      <c r="F85" s="128">
        <f t="shared" si="8"/>
        <v>20.448000000000004</v>
      </c>
      <c r="G85" s="122">
        <f t="shared" si="9"/>
        <v>0.13392666657861022</v>
      </c>
      <c r="H85" s="128">
        <f t="shared" si="10"/>
        <v>20278.907999999999</v>
      </c>
      <c r="I85" s="122">
        <f t="shared" si="11"/>
        <v>-0.53684742468415092</v>
      </c>
      <c r="J85" s="128">
        <f t="shared" si="12"/>
        <v>86.260209919436946</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0.263406779661017</v>
      </c>
      <c r="F86" s="128">
        <f t="shared" si="8"/>
        <v>46.623000000000005</v>
      </c>
      <c r="G86" s="122">
        <f t="shared" si="9"/>
        <v>0.30027916099803198</v>
      </c>
      <c r="H86" s="128">
        <f t="shared" si="10"/>
        <v>45467.670000000006</v>
      </c>
      <c r="I86" s="122">
        <f t="shared" si="11"/>
        <v>-0.39515320907672913</v>
      </c>
      <c r="J86" s="128">
        <f t="shared" si="12"/>
        <v>87.720632622502677</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0.35007344632768361</v>
      </c>
      <c r="F87" s="128">
        <f t="shared" si="8"/>
        <v>61.963000000000001</v>
      </c>
      <c r="G87" s="122">
        <f t="shared" si="9"/>
        <v>0.38837125705002062</v>
      </c>
      <c r="H87" s="128">
        <f t="shared" si="10"/>
        <v>58806.399000000019</v>
      </c>
      <c r="I87" s="122">
        <f t="shared" si="11"/>
        <v>-0.4385160679022414</v>
      </c>
      <c r="J87" s="128">
        <f t="shared" si="12"/>
        <v>90.1388658333682</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0.36637288135593221</v>
      </c>
      <c r="F88" s="128">
        <f t="shared" si="8"/>
        <v>64.847999999999999</v>
      </c>
      <c r="G88" s="122">
        <f t="shared" si="9"/>
        <v>0.40960850757505707</v>
      </c>
      <c r="H88" s="128">
        <f t="shared" si="10"/>
        <v>62022.100999999988</v>
      </c>
      <c r="I88" s="122">
        <f t="shared" si="11"/>
        <v>-0.59038506022950521</v>
      </c>
      <c r="J88" s="128">
        <f t="shared" si="12"/>
        <v>89.444646432007445</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4.2598870056497189E-3</v>
      </c>
      <c r="F89" s="128">
        <f t="shared" si="8"/>
        <v>0.75400000000000023</v>
      </c>
      <c r="G89" s="122">
        <f t="shared" si="9"/>
        <v>3.9851404720706914E-3</v>
      </c>
      <c r="H89" s="128">
        <f t="shared" si="10"/>
        <v>603.42199999999991</v>
      </c>
      <c r="I89" s="122">
        <f t="shared" si="11"/>
        <v>0.39094366099201183</v>
      </c>
      <c r="J89" s="128">
        <f t="shared" si="12"/>
        <v>106.89427475655</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2.428813559322034E-2</v>
      </c>
      <c r="F90" s="128">
        <f t="shared" si="8"/>
        <v>4.2990000000000004</v>
      </c>
      <c r="G90" s="122">
        <f t="shared" si="9"/>
        <v>2.3528635961378438E-2</v>
      </c>
      <c r="H90" s="128">
        <f t="shared" si="10"/>
        <v>3562.6590000000001</v>
      </c>
      <c r="I90" s="122">
        <f t="shared" si="11"/>
        <v>0.3005436654769359</v>
      </c>
      <c r="J90" s="128">
        <f t="shared" si="12"/>
        <v>103.22797986712276</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2.3932203389830511E-2</v>
      </c>
      <c r="F91" s="128">
        <f t="shared" si="8"/>
        <v>4.2360000000000007</v>
      </c>
      <c r="G91" s="122">
        <f t="shared" si="9"/>
        <v>2.4751376982921451E-2</v>
      </c>
      <c r="H91" s="128">
        <f t="shared" si="10"/>
        <v>3747.8040000000001</v>
      </c>
      <c r="I91" s="122">
        <f t="shared" si="11"/>
        <v>-0.11385666324595879</v>
      </c>
      <c r="J91" s="128">
        <f t="shared" si="12"/>
        <v>96.690391836962547</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1.2474576271186439E-2</v>
      </c>
      <c r="F92" s="128">
        <f t="shared" si="8"/>
        <v>2.2079999999999997</v>
      </c>
      <c r="G92" s="122">
        <f t="shared" si="9"/>
        <v>1.2989499266929957E-2</v>
      </c>
      <c r="H92" s="128">
        <f t="shared" si="10"/>
        <v>1966.8440000000003</v>
      </c>
      <c r="I92" s="122">
        <f t="shared" si="11"/>
        <v>-0.18836346186701769</v>
      </c>
      <c r="J92" s="128">
        <f t="shared" si="12"/>
        <v>96.035851843385032</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0.93537853107344637</v>
      </c>
      <c r="F93" s="128">
        <f t="shared" si="8"/>
        <v>165.56200000000001</v>
      </c>
      <c r="G93" s="122">
        <f t="shared" si="9"/>
        <v>0.93519087558942804</v>
      </c>
      <c r="H93" s="128">
        <f t="shared" si="10"/>
        <v>141604.73200000002</v>
      </c>
      <c r="I93" s="122">
        <f t="shared" si="11"/>
        <v>-2.1008915418938293E-2</v>
      </c>
      <c r="J93" s="128">
        <f t="shared" si="12"/>
        <v>100.02006600886691</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0.95295480225988716</v>
      </c>
      <c r="F94" s="128">
        <f t="shared" si="8"/>
        <v>168.67300000000003</v>
      </c>
      <c r="G94" s="122">
        <f t="shared" si="9"/>
        <v>0.95288240499808485</v>
      </c>
      <c r="H94" s="128">
        <f t="shared" si="10"/>
        <v>144283.54800000001</v>
      </c>
      <c r="I94" s="122">
        <f t="shared" si="11"/>
        <v>1.4283121877029608E-2</v>
      </c>
      <c r="J94" s="128">
        <f t="shared" si="12"/>
        <v>100.007597712102</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1.5282485875706218E-2</v>
      </c>
      <c r="F95" s="128">
        <f t="shared" si="8"/>
        <v>2.7050000000000005</v>
      </c>
      <c r="G95" s="122">
        <f t="shared" si="9"/>
        <v>1.5396161618829996E-2</v>
      </c>
      <c r="H95" s="128">
        <f t="shared" si="10"/>
        <v>2331.2560000000003</v>
      </c>
      <c r="I95" s="122">
        <f t="shared" si="11"/>
        <v>-2.2581304594521651E-2</v>
      </c>
      <c r="J95" s="128">
        <f t="shared" si="12"/>
        <v>99.261661796374298</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1.4225988700564971E-2</v>
      </c>
      <c r="F96" s="128">
        <f t="shared" si="8"/>
        <v>2.5179999999999998</v>
      </c>
      <c r="G96" s="122">
        <f t="shared" si="9"/>
        <v>1.4301496519568347E-2</v>
      </c>
      <c r="H96" s="128">
        <f t="shared" si="10"/>
        <v>2165.5039999999999</v>
      </c>
      <c r="I96" s="122">
        <f t="shared" si="11"/>
        <v>-4.8521289728400918E-2</v>
      </c>
      <c r="J96" s="128">
        <f t="shared" si="12"/>
        <v>99.472028546802349</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1.2028248587570621E-2</v>
      </c>
      <c r="F97" s="128">
        <f t="shared" si="8"/>
        <v>2.129</v>
      </c>
      <c r="G97" s="122">
        <f t="shared" si="9"/>
        <v>1.1988845447701065E-2</v>
      </c>
      <c r="H97" s="128">
        <f t="shared" si="10"/>
        <v>1815.327</v>
      </c>
      <c r="I97" s="122">
        <f t="shared" si="11"/>
        <v>2.8668872780595215E-2</v>
      </c>
      <c r="J97" s="128">
        <f t="shared" si="12"/>
        <v>100.32866500816482</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4.0564971751412444E-3</v>
      </c>
      <c r="F98" s="128">
        <f t="shared" si="8"/>
        <v>0.71800000000000019</v>
      </c>
      <c r="G98" s="122">
        <f t="shared" si="9"/>
        <v>3.9721235256046181E-3</v>
      </c>
      <c r="H98" s="128">
        <f t="shared" si="10"/>
        <v>601.45100000000002</v>
      </c>
      <c r="I98" s="122">
        <f t="shared" si="11"/>
        <v>9.0311574352698182E-2</v>
      </c>
      <c r="J98" s="128">
        <f t="shared" si="12"/>
        <v>102.12414465443351</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1.7231638418079098E-3</v>
      </c>
      <c r="F99" s="128">
        <f t="shared" si="8"/>
        <v>0.30500000000000005</v>
      </c>
      <c r="G99" s="122">
        <f t="shared" si="9"/>
        <v>1.8095999154657968E-3</v>
      </c>
      <c r="H99" s="128">
        <f t="shared" si="10"/>
        <v>274.00600000000003</v>
      </c>
      <c r="I99" s="122">
        <f t="shared" si="11"/>
        <v>-0.48890815617319705</v>
      </c>
      <c r="J99" s="128">
        <f t="shared" si="12"/>
        <v>95.22347050753271</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0.96602824858757064</v>
      </c>
      <c r="F100" s="128">
        <f t="shared" si="8"/>
        <v>170.98699999999999</v>
      </c>
      <c r="G100" s="122">
        <f t="shared" si="9"/>
        <v>0.96669773078497934</v>
      </c>
      <c r="H100" s="128">
        <f t="shared" si="10"/>
        <v>146375.43700000001</v>
      </c>
      <c r="I100" s="122">
        <f t="shared" si="11"/>
        <v>-0.22881086790382801</v>
      </c>
      <c r="J100" s="128">
        <f t="shared" si="12"/>
        <v>99.93074544647321</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2.4514124293785314E-2</v>
      </c>
      <c r="F101" s="128">
        <f t="shared" si="8"/>
        <v>4.3390000000000004</v>
      </c>
      <c r="G101" s="122">
        <f t="shared" si="9"/>
        <v>2.4247163481224163E-2</v>
      </c>
      <c r="H101" s="128">
        <f t="shared" si="10"/>
        <v>3671.4570000000003</v>
      </c>
      <c r="I101" s="122">
        <f t="shared" si="11"/>
        <v>0.15504350632797834</v>
      </c>
      <c r="J101" s="128">
        <f t="shared" si="12"/>
        <v>101.10099811372935</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6.1807909604519777E-3</v>
      </c>
      <c r="F102" s="128">
        <f t="shared" si="8"/>
        <v>1.0940000000000001</v>
      </c>
      <c r="G102" s="122">
        <f t="shared" si="9"/>
        <v>5.876381936097427E-3</v>
      </c>
      <c r="H102" s="128">
        <f t="shared" si="10"/>
        <v>889.79000000000019</v>
      </c>
      <c r="I102" s="122">
        <f t="shared" si="11"/>
        <v>0.35899451089886286</v>
      </c>
      <c r="J102" s="128">
        <f t="shared" si="12"/>
        <v>105.18021169598639</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1.9152542372881361E-3</v>
      </c>
      <c r="F103" s="128">
        <f t="shared" si="8"/>
        <v>0.33900000000000008</v>
      </c>
      <c r="G103" s="122">
        <f t="shared" si="9"/>
        <v>1.8053401841260619E-3</v>
      </c>
      <c r="H103" s="128">
        <f t="shared" si="10"/>
        <v>273.36100000000005</v>
      </c>
      <c r="I103" s="122">
        <f t="shared" si="11"/>
        <v>0.19415930973249856</v>
      </c>
      <c r="J103" s="128">
        <f t="shared" si="12"/>
        <v>106.08827378510284</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0.17700000000000005</v>
      </c>
      <c r="G104" s="122">
        <f t="shared" si="9"/>
        <v>1.0003764413742092E-3</v>
      </c>
      <c r="H104" s="128">
        <f t="shared" si="10"/>
        <v>151.47499999999999</v>
      </c>
      <c r="I104" s="122">
        <f t="shared" si="11"/>
        <v>-0.13754844618471287</v>
      </c>
      <c r="J104" s="128">
        <f t="shared" si="12"/>
        <v>99.96237002805745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0.15959887005649717</v>
      </c>
      <c r="F107" s="128">
        <f t="shared" si="8"/>
        <v>28.248999999999999</v>
      </c>
      <c r="G107" s="122">
        <f t="shared" si="9"/>
        <v>0.1726624641720271</v>
      </c>
      <c r="H107" s="128">
        <f t="shared" si="10"/>
        <v>26144.204999999998</v>
      </c>
      <c r="I107" s="122">
        <f t="shared" si="11"/>
        <v>-0.51322383835610919</v>
      </c>
      <c r="J107" s="128">
        <f t="shared" si="12"/>
        <v>92.434027755729005</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0.13736723163841813</v>
      </c>
      <c r="F108" s="128">
        <f t="shared" si="8"/>
        <v>24.314000000000007</v>
      </c>
      <c r="G108" s="122">
        <f t="shared" si="9"/>
        <v>0.14815356826797341</v>
      </c>
      <c r="H108" s="128">
        <f t="shared" si="10"/>
        <v>22433.116999999998</v>
      </c>
      <c r="I108" s="122">
        <f t="shared" si="11"/>
        <v>-0.5168267283024246</v>
      </c>
      <c r="J108" s="128">
        <f t="shared" si="12"/>
        <v>92.719489138428685</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0.13793220338983053</v>
      </c>
      <c r="F109" s="128">
        <f t="shared" si="8"/>
        <v>24.414000000000005</v>
      </c>
      <c r="G109" s="122">
        <f t="shared" si="9"/>
        <v>0.14999097861548827</v>
      </c>
      <c r="H109" s="128">
        <f t="shared" si="10"/>
        <v>22711.334000000003</v>
      </c>
      <c r="I109" s="122">
        <f t="shared" si="11"/>
        <v>-0.4326279128995455</v>
      </c>
      <c r="J109" s="128">
        <f t="shared" si="12"/>
        <v>91.960332990045231</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9.3593220338983041E-2</v>
      </c>
      <c r="F110" s="128">
        <f t="shared" si="8"/>
        <v>16.565999999999999</v>
      </c>
      <c r="G110" s="122">
        <f t="shared" si="9"/>
        <v>0.10072059464528656</v>
      </c>
      <c r="H110" s="128">
        <f t="shared" si="10"/>
        <v>15250.911</v>
      </c>
      <c r="I110" s="122">
        <f t="shared" si="11"/>
        <v>-0.45485148094936534</v>
      </c>
      <c r="J110" s="128">
        <f t="shared" si="12"/>
        <v>92.923617725446917</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0.20675706214689263</v>
      </c>
      <c r="F111" s="128">
        <f t="shared" si="8"/>
        <v>36.595999999999997</v>
      </c>
      <c r="G111" s="122">
        <f t="shared" si="9"/>
        <v>0.21536804078775315</v>
      </c>
      <c r="H111" s="128">
        <f t="shared" si="10"/>
        <v>32610.598000000005</v>
      </c>
      <c r="I111" s="122">
        <f t="shared" si="11"/>
        <v>-0.54609995624740915</v>
      </c>
      <c r="J111" s="128">
        <f t="shared" si="12"/>
        <v>96.001737950828698</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0.13049152542372883</v>
      </c>
      <c r="F112" s="128">
        <f t="shared" si="8"/>
        <v>23.097000000000001</v>
      </c>
      <c r="G112" s="122">
        <f t="shared" si="9"/>
        <v>0.1416263390085723</v>
      </c>
      <c r="H112" s="128">
        <f t="shared" si="10"/>
        <v>21444.777000000002</v>
      </c>
      <c r="I112" s="122">
        <f t="shared" si="11"/>
        <v>-0.55978588803512097</v>
      </c>
      <c r="J112" s="128">
        <f t="shared" si="12"/>
        <v>92.137893514165114</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0.16211299435028251</v>
      </c>
      <c r="F113" s="128">
        <f t="shared" si="8"/>
        <v>28.694000000000003</v>
      </c>
      <c r="G113" s="122">
        <f t="shared" si="9"/>
        <v>0.1740647016867215</v>
      </c>
      <c r="H113" s="128">
        <f t="shared" si="10"/>
        <v>26356.528999999995</v>
      </c>
      <c r="I113" s="122">
        <f t="shared" si="11"/>
        <v>-0.46098122765119365</v>
      </c>
      <c r="J113" s="128">
        <f t="shared" si="12"/>
        <v>93.133755884665547</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9.9779661016949142E-2</v>
      </c>
      <c r="F114" s="128">
        <f t="shared" si="8"/>
        <v>17.660999999999998</v>
      </c>
      <c r="G114" s="122">
        <f t="shared" si="9"/>
        <v>0.11057459483020511</v>
      </c>
      <c r="H114" s="128">
        <f t="shared" si="10"/>
        <v>16742.983999999997</v>
      </c>
      <c r="I114" s="122">
        <f t="shared" si="11"/>
        <v>-0.45833636729852317</v>
      </c>
      <c r="J114" s="128">
        <f t="shared" si="12"/>
        <v>90.237419517718038</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0.19121468926553672</v>
      </c>
      <c r="F115" s="128">
        <f t="shared" si="8"/>
        <v>33.844999999999999</v>
      </c>
      <c r="G115" s="122">
        <f t="shared" si="9"/>
        <v>0.20138220026681111</v>
      </c>
      <c r="H115" s="128">
        <f t="shared" si="10"/>
        <v>30492.890000000003</v>
      </c>
      <c r="I115" s="122">
        <f t="shared" si="11"/>
        <v>-0.50762828695095452</v>
      </c>
      <c r="J115" s="128">
        <f t="shared" si="12"/>
        <v>94.951137196930276</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0.15873446327683619</v>
      </c>
      <c r="F116" s="128">
        <f t="shared" si="8"/>
        <v>28.096000000000004</v>
      </c>
      <c r="G116" s="122">
        <f t="shared" si="9"/>
        <v>0.17066140749448547</v>
      </c>
      <c r="H116" s="128">
        <f t="shared" si="10"/>
        <v>25841.208999999999</v>
      </c>
      <c r="I116" s="122">
        <f t="shared" si="11"/>
        <v>-0.5689285084800032</v>
      </c>
      <c r="J116" s="128">
        <f t="shared" si="12"/>
        <v>93.011340763708006</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8.501694915254239E-2</v>
      </c>
      <c r="F117" s="128">
        <f t="shared" si="8"/>
        <v>15.048000000000002</v>
      </c>
      <c r="G117" s="122">
        <f t="shared" si="9"/>
        <v>9.6739951657002457E-2</v>
      </c>
      <c r="H117" s="128">
        <f t="shared" si="10"/>
        <v>14648.169999999998</v>
      </c>
      <c r="I117" s="122">
        <f t="shared" si="11"/>
        <v>-0.54050820165430014</v>
      </c>
      <c r="J117" s="128">
        <f t="shared" si="12"/>
        <v>87.881942978403899</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0.14184180790960452</v>
      </c>
      <c r="F118" s="128">
        <f t="shared" si="8"/>
        <v>25.105999999999998</v>
      </c>
      <c r="G118" s="122">
        <f t="shared" si="9"/>
        <v>0.14972517137988878</v>
      </c>
      <c r="H118" s="128">
        <f t="shared" si="10"/>
        <v>22671.085999999999</v>
      </c>
      <c r="I118" s="122">
        <f t="shared" si="11"/>
        <v>-0.41810333093336177</v>
      </c>
      <c r="J118" s="128">
        <f t="shared" si="12"/>
        <v>94.734777460843716</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7.0700564971751423E-2</v>
      </c>
      <c r="F119" s="128">
        <f t="shared" si="8"/>
        <v>12.514000000000003</v>
      </c>
      <c r="G119" s="122">
        <f t="shared" si="9"/>
        <v>8.0834583735090934E-2</v>
      </c>
      <c r="H119" s="128">
        <f t="shared" si="10"/>
        <v>12239.811</v>
      </c>
      <c r="I119" s="122">
        <f t="shared" si="11"/>
        <v>-0.65938721349725771</v>
      </c>
      <c r="J119" s="128">
        <f t="shared" si="12"/>
        <v>87.4632635004957</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0.33964971751412421</v>
      </c>
      <c r="F120" s="128">
        <f t="shared" si="8"/>
        <v>60.117999999999988</v>
      </c>
      <c r="G120" s="122">
        <f t="shared" si="9"/>
        <v>0.36752873502489797</v>
      </c>
      <c r="H120" s="128">
        <f t="shared" si="10"/>
        <v>55650.466</v>
      </c>
      <c r="I120" s="122">
        <f t="shared" si="11"/>
        <v>-0.78886304716811528</v>
      </c>
      <c r="J120" s="128">
        <f t="shared" si="12"/>
        <v>92.414465903221114</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0.13700564971751411</v>
      </c>
      <c r="F121" s="128">
        <f t="shared" si="8"/>
        <v>24.249999999999996</v>
      </c>
      <c r="G121" s="122">
        <f t="shared" si="9"/>
        <v>0.1485307889418695</v>
      </c>
      <c r="H121" s="128">
        <f t="shared" si="10"/>
        <v>22490.234999999997</v>
      </c>
      <c r="I121" s="122">
        <f t="shared" si="11"/>
        <v>-0.6418881372011136</v>
      </c>
      <c r="J121" s="128">
        <f t="shared" si="12"/>
        <v>92.240572270261097</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0.24736723163841812</v>
      </c>
      <c r="F122" s="128">
        <f t="shared" si="8"/>
        <v>43.784000000000006</v>
      </c>
      <c r="G122" s="122">
        <f t="shared" si="9"/>
        <v>0.26497111307770543</v>
      </c>
      <c r="H122" s="128">
        <f t="shared" si="10"/>
        <v>40121.396000000001</v>
      </c>
      <c r="I122" s="122">
        <f t="shared" si="11"/>
        <v>-0.7348383697629155</v>
      </c>
      <c r="J122" s="128">
        <f t="shared" si="12"/>
        <v>93.356301660655063</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0.67064971751412439</v>
      </c>
      <c r="F123" s="128">
        <f t="shared" si="8"/>
        <v>118.70500000000001</v>
      </c>
      <c r="G123" s="122">
        <f t="shared" si="9"/>
        <v>0.63796299647333876</v>
      </c>
      <c r="H123" s="128">
        <f t="shared" si="10"/>
        <v>96599.081000000006</v>
      </c>
      <c r="I123" s="122">
        <f t="shared" si="11"/>
        <v>0.6455730187161729</v>
      </c>
      <c r="J123" s="128">
        <f t="shared" si="12"/>
        <v>105.12360767340394</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0.42200000000000004</v>
      </c>
      <c r="F124" s="128">
        <f t="shared" si="8"/>
        <v>74.694000000000003</v>
      </c>
      <c r="G124" s="122">
        <f t="shared" si="9"/>
        <v>0.39407756673579108</v>
      </c>
      <c r="H124" s="128">
        <f t="shared" si="10"/>
        <v>59670.437000000013</v>
      </c>
      <c r="I124" s="122">
        <f t="shared" si="11"/>
        <v>0.71266957325124447</v>
      </c>
      <c r="J124" s="128">
        <f t="shared" si="12"/>
        <v>107.08551707104137</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0.66554802259887014</v>
      </c>
      <c r="F125" s="128">
        <f t="shared" si="8"/>
        <v>117.80200000000002</v>
      </c>
      <c r="G125" s="122">
        <f t="shared" si="9"/>
        <v>0.64516404918833958</v>
      </c>
      <c r="H125" s="128">
        <f t="shared" si="10"/>
        <v>97689.45</v>
      </c>
      <c r="I125" s="122">
        <f t="shared" si="11"/>
        <v>0.62979864831574672</v>
      </c>
      <c r="J125" s="128">
        <f t="shared" si="12"/>
        <v>103.15950236783576</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0.51206779661016943</v>
      </c>
      <c r="F126" s="128">
        <f t="shared" si="8"/>
        <v>90.635999999999996</v>
      </c>
      <c r="G126" s="122">
        <f t="shared" si="9"/>
        <v>0.4855498355545575</v>
      </c>
      <c r="H126" s="128">
        <f t="shared" si="10"/>
        <v>73520.984999999986</v>
      </c>
      <c r="I126" s="122">
        <f t="shared" si="11"/>
        <v>0.70024165997782761</v>
      </c>
      <c r="J126" s="128">
        <f t="shared" si="12"/>
        <v>105.46142931452653</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6.6920903954802255E-2</v>
      </c>
      <c r="F127" s="128">
        <f t="shared" si="8"/>
        <v>11.844999999999999</v>
      </c>
      <c r="G127" s="122">
        <f t="shared" si="9"/>
        <v>6.5168500442483734E-2</v>
      </c>
      <c r="H127" s="128">
        <f t="shared" si="10"/>
        <v>9867.6840000000011</v>
      </c>
      <c r="I127" s="122">
        <f t="shared" si="11"/>
        <v>-8.8911510718343287E-2</v>
      </c>
      <c r="J127" s="128">
        <f t="shared" si="12"/>
        <v>102.68903458023428</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4.949152542372881E-2</v>
      </c>
      <c r="F128" s="128">
        <f t="shared" si="8"/>
        <v>8.76</v>
      </c>
      <c r="G128" s="122">
        <f t="shared" si="9"/>
        <v>4.3300723824116025E-2</v>
      </c>
      <c r="H128" s="128">
        <f t="shared" si="10"/>
        <v>6556.509</v>
      </c>
      <c r="I128" s="122">
        <f t="shared" si="11"/>
        <v>0.64031774329207369</v>
      </c>
      <c r="J128" s="128">
        <f t="shared" si="12"/>
        <v>114.29722427911209</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7.1480225988700574E-2</v>
      </c>
      <c r="F129" s="128">
        <f t="shared" si="8"/>
        <v>12.652000000000001</v>
      </c>
      <c r="G129" s="122">
        <f t="shared" si="9"/>
        <v>6.3325866145372403E-2</v>
      </c>
      <c r="H129" s="128">
        <f t="shared" si="10"/>
        <v>9588.6759999999995</v>
      </c>
      <c r="I129" s="122">
        <f t="shared" si="11"/>
        <v>0.71104822960504188</v>
      </c>
      <c r="J129" s="128">
        <f t="shared" si="12"/>
        <v>112.8768232314562</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8.5468926553672317E-2</v>
      </c>
      <c r="F130" s="128">
        <f t="shared" si="8"/>
        <v>15.128</v>
      </c>
      <c r="G130" s="122">
        <f t="shared" si="9"/>
        <v>0.10636096104822415</v>
      </c>
      <c r="H130" s="128">
        <f t="shared" si="10"/>
        <v>16104.964000000004</v>
      </c>
      <c r="I130" s="122">
        <f t="shared" si="11"/>
        <v>-0.49311239713634974</v>
      </c>
      <c r="J130" s="128">
        <f t="shared" si="12"/>
        <v>80.357422226488367</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0.11270056497175142</v>
      </c>
      <c r="F131" s="128">
        <f t="shared" si="8"/>
        <v>19.948</v>
      </c>
      <c r="G131" s="122">
        <f t="shared" si="9"/>
        <v>0.10809993527850059</v>
      </c>
      <c r="H131" s="128">
        <f t="shared" si="10"/>
        <v>16368.276000000003</v>
      </c>
      <c r="I131" s="122">
        <f t="shared" si="11"/>
        <v>0.17553182439472648</v>
      </c>
      <c r="J131" s="128">
        <f t="shared" si="12"/>
        <v>104.25590420697117</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0.93305084745762734</v>
      </c>
      <c r="F132" s="128">
        <f t="shared" si="8"/>
        <v>165.15000000000003</v>
      </c>
      <c r="G132" s="122">
        <f t="shared" si="9"/>
        <v>0.93482229325443489</v>
      </c>
      <c r="H132" s="128">
        <f t="shared" si="10"/>
        <v>141548.92200000002</v>
      </c>
      <c r="I132" s="122">
        <f t="shared" si="11"/>
        <v>8.780831172225971E-2</v>
      </c>
      <c r="J132" s="128">
        <f t="shared" si="12"/>
        <v>99.810504540853373</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0.95050847457627108</v>
      </c>
      <c r="F133" s="128">
        <f t="shared" si="8"/>
        <v>168.23999999999998</v>
      </c>
      <c r="G133" s="122">
        <f t="shared" si="9"/>
        <v>0.95671005428680866</v>
      </c>
      <c r="H133" s="128">
        <f t="shared" si="10"/>
        <v>144863.12299999999</v>
      </c>
      <c r="I133" s="122">
        <f t="shared" si="11"/>
        <v>-0.63934532519223641</v>
      </c>
      <c r="J133" s="128">
        <f t="shared" si="12"/>
        <v>99.35178064840548</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0.92791525423728827</v>
      </c>
      <c r="F134" s="128">
        <f t="shared" si="8"/>
        <v>164.24100000000001</v>
      </c>
      <c r="G134" s="122">
        <f t="shared" si="9"/>
        <v>0.93638569390693316</v>
      </c>
      <c r="H134" s="128">
        <f t="shared" si="10"/>
        <v>141785.649</v>
      </c>
      <c r="I134" s="122">
        <f t="shared" si="11"/>
        <v>-0.70447143638923648</v>
      </c>
      <c r="J134" s="128">
        <f t="shared" si="12"/>
        <v>99.095411247228355</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0.91471751412429392</v>
      </c>
      <c r="F135" s="128">
        <f t="shared" si="8"/>
        <v>161.90500000000003</v>
      </c>
      <c r="G135" s="122">
        <f t="shared" si="9"/>
        <v>0.89352425074958064</v>
      </c>
      <c r="H135" s="128">
        <f t="shared" si="10"/>
        <v>135295.655</v>
      </c>
      <c r="I135" s="122">
        <f t="shared" si="11"/>
        <v>0.49189038724572226</v>
      </c>
      <c r="J135" s="128">
        <f t="shared" si="12"/>
        <v>102.37187332710155</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0.8872994350282486</v>
      </c>
      <c r="F136" s="128">
        <f t="shared" si="8"/>
        <v>157.05199999999999</v>
      </c>
      <c r="G136" s="122">
        <f t="shared" si="9"/>
        <v>0.89189968828012534</v>
      </c>
      <c r="H136" s="128">
        <f t="shared" si="10"/>
        <v>135049.66700000002</v>
      </c>
      <c r="I136" s="122">
        <f t="shared" si="11"/>
        <v>-0.16945956484566388</v>
      </c>
      <c r="J136" s="128">
        <f t="shared" si="12"/>
        <v>99.484218537989676</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0.15718079096045198</v>
      </c>
      <c r="F137" s="128">
        <f t="shared" ref="F137:F200" si="14">SUMPRODUCT($K$2:$AI$2,$K137:$AI137)</f>
        <v>27.821000000000002</v>
      </c>
      <c r="G137" s="122">
        <f t="shared" ref="G137:G200" si="15">SUMPRODUCT($K$3:$AI$3,$K137:$AI137)/$J$3</f>
        <v>0.18855193570117157</v>
      </c>
      <c r="H137" s="128">
        <f t="shared" ref="H137:H200" si="16">SUMPRODUCT($K$3:$AI$3,$K137:$AI137)</f>
        <v>28550.156999999996</v>
      </c>
      <c r="I137" s="122">
        <f t="shared" ref="I137:I200" si="17">CORREL($K$4:$AI$4,$K137:$AI137)</f>
        <v>-0.62702863981429302</v>
      </c>
      <c r="J137" s="128">
        <f t="shared" si="12"/>
        <v>83.362066995462484</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0.10846327683615821</v>
      </c>
      <c r="F138" s="128">
        <f t="shared" si="14"/>
        <v>19.198000000000004</v>
      </c>
      <c r="G138" s="122">
        <f t="shared" si="15"/>
        <v>0.1076300505884373</v>
      </c>
      <c r="H138" s="128">
        <f t="shared" si="16"/>
        <v>16297.127</v>
      </c>
      <c r="I138" s="122">
        <f t="shared" si="17"/>
        <v>-5.6978507606113171E-2</v>
      </c>
      <c r="J138" s="128">
        <f t="shared" ref="J138:J201" si="18">$E138/$G138*100</f>
        <v>100.77415762899437</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0.10714689265536723</v>
      </c>
      <c r="F139" s="128">
        <f t="shared" si="14"/>
        <v>18.965</v>
      </c>
      <c r="G139" s="122">
        <f t="shared" si="15"/>
        <v>0.11453001624641719</v>
      </c>
      <c r="H139" s="128">
        <f t="shared" si="16"/>
        <v>17341.905999999999</v>
      </c>
      <c r="I139" s="122">
        <f t="shared" si="17"/>
        <v>-0.38471240193303813</v>
      </c>
      <c r="J139" s="128">
        <f t="shared" si="18"/>
        <v>93.553547067377693</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3.9316384180790961E-2</v>
      </c>
      <c r="F140" s="128">
        <f t="shared" si="14"/>
        <v>6.9589999999999996</v>
      </c>
      <c r="G140" s="122">
        <f t="shared" si="15"/>
        <v>6.3700167747559724E-2</v>
      </c>
      <c r="H140" s="128">
        <f t="shared" si="16"/>
        <v>9645.351999999999</v>
      </c>
      <c r="I140" s="122">
        <f t="shared" si="17"/>
        <v>-0.63795140587935262</v>
      </c>
      <c r="J140" s="128">
        <f t="shared" si="18"/>
        <v>61.721005722621705</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0.84281920903954788</v>
      </c>
      <c r="F141" s="128">
        <f t="shared" si="14"/>
        <v>149.17899999999997</v>
      </c>
      <c r="G141" s="122">
        <f t="shared" si="15"/>
        <v>0.81146559854178513</v>
      </c>
      <c r="H141" s="128">
        <f t="shared" si="16"/>
        <v>122870.49800000002</v>
      </c>
      <c r="I141" s="122">
        <f t="shared" si="17"/>
        <v>0.62714474644433316</v>
      </c>
      <c r="J141" s="128">
        <f t="shared" si="18"/>
        <v>103.86382497965478</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0.8915367231638418</v>
      </c>
      <c r="F142" s="128">
        <f t="shared" si="14"/>
        <v>157.80199999999999</v>
      </c>
      <c r="G142" s="122">
        <f t="shared" si="15"/>
        <v>0.89237032585293685</v>
      </c>
      <c r="H142" s="128">
        <f t="shared" si="16"/>
        <v>135120.93</v>
      </c>
      <c r="I142" s="122">
        <f t="shared" si="17"/>
        <v>5.5925807261062339E-2</v>
      </c>
      <c r="J142" s="128">
        <f t="shared" si="18"/>
        <v>99.906585565998256</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0.89310169491525415</v>
      </c>
      <c r="F143" s="128">
        <f t="shared" si="14"/>
        <v>158.07899999999998</v>
      </c>
      <c r="G143" s="122">
        <f t="shared" si="15"/>
        <v>0.88547150272754882</v>
      </c>
      <c r="H143" s="128">
        <f t="shared" si="16"/>
        <v>134076.32399999999</v>
      </c>
      <c r="I143" s="122">
        <f t="shared" si="17"/>
        <v>0.3881548365568272</v>
      </c>
      <c r="J143" s="128">
        <f t="shared" si="18"/>
        <v>100.86170951455826</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0.96095480225988705</v>
      </c>
      <c r="F144" s="128">
        <f t="shared" si="14"/>
        <v>170.089</v>
      </c>
      <c r="G144" s="122">
        <f t="shared" si="15"/>
        <v>0.93639698054392495</v>
      </c>
      <c r="H144" s="128">
        <f t="shared" si="16"/>
        <v>141787.35800000004</v>
      </c>
      <c r="I144" s="122">
        <f t="shared" si="17"/>
        <v>0.63586767366142172</v>
      </c>
      <c r="J144" s="128">
        <f t="shared" si="18"/>
        <v>102.622586598015</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5.4920903954802258E-2</v>
      </c>
      <c r="F145" s="128">
        <f t="shared" si="14"/>
        <v>9.7210000000000001</v>
      </c>
      <c r="G145" s="122">
        <f t="shared" si="15"/>
        <v>6.5280706388936585E-2</v>
      </c>
      <c r="H145" s="128">
        <f t="shared" si="16"/>
        <v>9884.6740000000009</v>
      </c>
      <c r="I145" s="122">
        <f t="shared" si="17"/>
        <v>-0.49201473762661924</v>
      </c>
      <c r="J145" s="128">
        <f t="shared" si="18"/>
        <v>84.130376328326534</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9.4389830508474576E-2</v>
      </c>
      <c r="F146" s="128">
        <f t="shared" si="14"/>
        <v>16.707000000000001</v>
      </c>
      <c r="G146" s="122">
        <f t="shared" si="15"/>
        <v>0.10651749461754875</v>
      </c>
      <c r="H146" s="128">
        <f t="shared" si="16"/>
        <v>16128.665999999997</v>
      </c>
      <c r="I146" s="122">
        <f t="shared" si="17"/>
        <v>-0.44648827007868103</v>
      </c>
      <c r="J146" s="128">
        <f t="shared" si="18"/>
        <v>88.614392262399164</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8.5457627118644075E-2</v>
      </c>
      <c r="F147" s="128">
        <f t="shared" si="14"/>
        <v>15.126000000000001</v>
      </c>
      <c r="G147" s="122">
        <f t="shared" si="15"/>
        <v>9.8011035676075511E-2</v>
      </c>
      <c r="H147" s="128">
        <f t="shared" si="16"/>
        <v>14840.635000000002</v>
      </c>
      <c r="I147" s="122">
        <f t="shared" si="17"/>
        <v>-0.4939585126775371</v>
      </c>
      <c r="J147" s="128">
        <f t="shared" si="18"/>
        <v>87.191841744311134</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4.1135593220338988E-2</v>
      </c>
      <c r="F148" s="128">
        <f t="shared" si="14"/>
        <v>7.2810000000000006</v>
      </c>
      <c r="G148" s="122">
        <f t="shared" si="15"/>
        <v>4.2904198972381097E-2</v>
      </c>
      <c r="H148" s="128">
        <f t="shared" si="16"/>
        <v>6496.4680000000008</v>
      </c>
      <c r="I148" s="122">
        <f t="shared" si="17"/>
        <v>-0.25972646201821237</v>
      </c>
      <c r="J148" s="128">
        <f t="shared" si="18"/>
        <v>95.877779344672959</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7.7282485875706214E-2</v>
      </c>
      <c r="F149" s="128">
        <f t="shared" si="14"/>
        <v>13.679</v>
      </c>
      <c r="G149" s="122">
        <f t="shared" si="15"/>
        <v>8.5142552404601834E-2</v>
      </c>
      <c r="H149" s="128">
        <f t="shared" si="16"/>
        <v>12892.115000000002</v>
      </c>
      <c r="I149" s="122">
        <f t="shared" si="17"/>
        <v>-0.55697958280650073</v>
      </c>
      <c r="J149" s="128">
        <f t="shared" si="18"/>
        <v>90.768345196483921</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0.36167796610169489</v>
      </c>
      <c r="F150" s="128">
        <f t="shared" si="14"/>
        <v>64.016999999999996</v>
      </c>
      <c r="G150" s="122">
        <f t="shared" si="15"/>
        <v>0.3868898809916918</v>
      </c>
      <c r="H150" s="128">
        <f t="shared" si="16"/>
        <v>58582.09199999999</v>
      </c>
      <c r="I150" s="122">
        <f t="shared" si="17"/>
        <v>-0.61573692452218631</v>
      </c>
      <c r="J150" s="128">
        <f t="shared" si="18"/>
        <v>93.483439053672654</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0.38267796610169491</v>
      </c>
      <c r="F151" s="128">
        <f t="shared" si="14"/>
        <v>67.733999999999995</v>
      </c>
      <c r="G151" s="122">
        <f t="shared" si="15"/>
        <v>0.4040486798134964</v>
      </c>
      <c r="H151" s="128">
        <f t="shared" si="16"/>
        <v>61180.243000000002</v>
      </c>
      <c r="I151" s="122">
        <f t="shared" si="17"/>
        <v>-0.57469219468391775</v>
      </c>
      <c r="J151" s="128">
        <f t="shared" si="18"/>
        <v>94.710856691410072</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0.41472881355932212</v>
      </c>
      <c r="F152" s="128">
        <f t="shared" si="14"/>
        <v>73.407000000000011</v>
      </c>
      <c r="G152" s="122">
        <f t="shared" si="15"/>
        <v>0.44650475504893739</v>
      </c>
      <c r="H152" s="128">
        <f t="shared" si="16"/>
        <v>67608.857000000004</v>
      </c>
      <c r="I152" s="122">
        <f t="shared" si="17"/>
        <v>-0.55356846560619</v>
      </c>
      <c r="J152" s="128">
        <f t="shared" si="18"/>
        <v>92.883403562828221</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0.3698079096045197</v>
      </c>
      <c r="F153" s="128">
        <f t="shared" si="14"/>
        <v>65.455999999999989</v>
      </c>
      <c r="G153" s="122">
        <f t="shared" si="15"/>
        <v>0.37669096804871283</v>
      </c>
      <c r="H153" s="128">
        <f t="shared" si="16"/>
        <v>57037.792999999998</v>
      </c>
      <c r="I153" s="122">
        <f t="shared" si="17"/>
        <v>-0.61087791950365611</v>
      </c>
      <c r="J153" s="128">
        <f t="shared" si="18"/>
        <v>98.172757239217106</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0.44087570621468924</v>
      </c>
      <c r="F154" s="128">
        <f t="shared" si="14"/>
        <v>78.034999999999997</v>
      </c>
      <c r="G154" s="122">
        <f t="shared" si="15"/>
        <v>0.46507040114121173</v>
      </c>
      <c r="H154" s="128">
        <f t="shared" si="16"/>
        <v>70420.03</v>
      </c>
      <c r="I154" s="122">
        <f t="shared" si="17"/>
        <v>-0.60625655115701915</v>
      </c>
      <c r="J154" s="128">
        <f t="shared" si="18"/>
        <v>94.797627441533066</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0.58384745762711865</v>
      </c>
      <c r="F155" s="128">
        <f t="shared" si="14"/>
        <v>103.34099999999999</v>
      </c>
      <c r="G155" s="122">
        <f t="shared" si="15"/>
        <v>0.54827043019984423</v>
      </c>
      <c r="H155" s="128">
        <f t="shared" si="16"/>
        <v>83018.012000000017</v>
      </c>
      <c r="I155" s="122">
        <f t="shared" si="17"/>
        <v>0.60089573401193141</v>
      </c>
      <c r="J155" s="128">
        <f t="shared" si="18"/>
        <v>106.48895608218496</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0.52287005649717511</v>
      </c>
      <c r="F156" s="128">
        <f t="shared" si="14"/>
        <v>92.548000000000002</v>
      </c>
      <c r="G156" s="122">
        <f t="shared" si="15"/>
        <v>0.48945253536567634</v>
      </c>
      <c r="H156" s="128">
        <f t="shared" si="16"/>
        <v>74111.923999999985</v>
      </c>
      <c r="I156" s="122">
        <f t="shared" si="17"/>
        <v>0.54321641636950435</v>
      </c>
      <c r="J156" s="128">
        <f t="shared" si="18"/>
        <v>106.82753049926119</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0.49981355932203397</v>
      </c>
      <c r="F157" s="128">
        <f t="shared" si="14"/>
        <v>88.467000000000013</v>
      </c>
      <c r="G157" s="122">
        <f t="shared" si="15"/>
        <v>0.45547487088721278</v>
      </c>
      <c r="H157" s="128">
        <f t="shared" si="16"/>
        <v>68967.093999999983</v>
      </c>
      <c r="I157" s="122">
        <f t="shared" si="17"/>
        <v>0.55282850926413696</v>
      </c>
      <c r="J157" s="128">
        <f t="shared" si="18"/>
        <v>109.73460694954575</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0.58878531073446327</v>
      </c>
      <c r="F158" s="128">
        <f t="shared" si="14"/>
        <v>104.215</v>
      </c>
      <c r="G158" s="122">
        <f t="shared" si="15"/>
        <v>0.58035025558388043</v>
      </c>
      <c r="H158" s="128">
        <f t="shared" si="16"/>
        <v>87875.475000000006</v>
      </c>
      <c r="I158" s="122">
        <f t="shared" si="17"/>
        <v>0.54693298941498214</v>
      </c>
      <c r="J158" s="128">
        <f t="shared" si="18"/>
        <v>101.45344213592126</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0.48185875706214698</v>
      </c>
      <c r="F159" s="128">
        <f t="shared" si="14"/>
        <v>85.289000000000016</v>
      </c>
      <c r="G159" s="122">
        <f t="shared" si="15"/>
        <v>0.44972781967797754</v>
      </c>
      <c r="H159" s="128">
        <f t="shared" si="16"/>
        <v>68096.887000000002</v>
      </c>
      <c r="I159" s="122">
        <f t="shared" si="17"/>
        <v>0.61154882873140159</v>
      </c>
      <c r="J159" s="128">
        <f t="shared" si="18"/>
        <v>107.14452964176786</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4.7491525423728816E-2</v>
      </c>
      <c r="F160" s="128">
        <f t="shared" si="14"/>
        <v>8.4060000000000006</v>
      </c>
      <c r="G160" s="122">
        <f t="shared" si="15"/>
        <v>5.244063453486375E-2</v>
      </c>
      <c r="H160" s="128">
        <f t="shared" si="16"/>
        <v>7940.4559999999992</v>
      </c>
      <c r="I160" s="122">
        <f t="shared" si="17"/>
        <v>-0.49845406503617617</v>
      </c>
      <c r="J160" s="128">
        <f t="shared" si="18"/>
        <v>90.562453801269982</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0.15043502824858757</v>
      </c>
      <c r="F161" s="128">
        <f t="shared" si="14"/>
        <v>26.626999999999999</v>
      </c>
      <c r="G161" s="122">
        <f t="shared" si="15"/>
        <v>0.15387029283176373</v>
      </c>
      <c r="H161" s="128">
        <f t="shared" si="16"/>
        <v>23298.732</v>
      </c>
      <c r="I161" s="122">
        <f t="shared" si="17"/>
        <v>-0.13188106544075645</v>
      </c>
      <c r="J161" s="128">
        <f t="shared" si="18"/>
        <v>97.767428319037407</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6.6124293785310734E-2</v>
      </c>
      <c r="F162" s="128">
        <f t="shared" si="14"/>
        <v>11.703999999999999</v>
      </c>
      <c r="G162" s="122">
        <f t="shared" si="15"/>
        <v>7.2868919150959596E-2</v>
      </c>
      <c r="H162" s="128">
        <f t="shared" si="16"/>
        <v>11033.665999999999</v>
      </c>
      <c r="I162" s="122">
        <f t="shared" si="17"/>
        <v>-0.3271540680096236</v>
      </c>
      <c r="J162" s="128">
        <f t="shared" si="18"/>
        <v>90.744167137052912</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0.10260451977401129</v>
      </c>
      <c r="F163" s="128">
        <f t="shared" si="14"/>
        <v>18.160999999999998</v>
      </c>
      <c r="G163" s="122">
        <f t="shared" si="15"/>
        <v>0.11896888745063336</v>
      </c>
      <c r="H163" s="128">
        <f t="shared" si="16"/>
        <v>18014.031000000003</v>
      </c>
      <c r="I163" s="122">
        <f t="shared" si="17"/>
        <v>-0.60283583403903429</v>
      </c>
      <c r="J163" s="128">
        <f t="shared" si="18"/>
        <v>86.244834235831163</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0.18025423728813561</v>
      </c>
      <c r="F164" s="128">
        <f t="shared" si="14"/>
        <v>31.905000000000001</v>
      </c>
      <c r="G164" s="122">
        <f t="shared" si="15"/>
        <v>0.18424111400229828</v>
      </c>
      <c r="H164" s="128">
        <f t="shared" si="16"/>
        <v>27897.421000000002</v>
      </c>
      <c r="I164" s="122">
        <f t="shared" si="17"/>
        <v>-0.32852598502953678</v>
      </c>
      <c r="J164" s="128">
        <f t="shared" si="18"/>
        <v>97.836054815586408</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0.22296045197740111</v>
      </c>
      <c r="F165" s="128">
        <f t="shared" si="14"/>
        <v>39.463999999999999</v>
      </c>
      <c r="G165" s="122">
        <f t="shared" si="15"/>
        <v>0.20902672073333423</v>
      </c>
      <c r="H165" s="128">
        <f t="shared" si="16"/>
        <v>31650.408000000003</v>
      </c>
      <c r="I165" s="122">
        <f t="shared" si="17"/>
        <v>0.65942892164626843</v>
      </c>
      <c r="J165" s="128">
        <f t="shared" si="18"/>
        <v>106.66600480320545</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0.1258418079096045</v>
      </c>
      <c r="F166" s="128">
        <f t="shared" si="14"/>
        <v>22.273999999999997</v>
      </c>
      <c r="G166" s="122">
        <f t="shared" si="15"/>
        <v>0.11312736266494076</v>
      </c>
      <c r="H166" s="128">
        <f t="shared" si="16"/>
        <v>17129.519</v>
      </c>
      <c r="I166" s="122">
        <f t="shared" si="17"/>
        <v>0.51986407210630159</v>
      </c>
      <c r="J166" s="128">
        <f t="shared" si="18"/>
        <v>111.23905388152752</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0.10448587570621469</v>
      </c>
      <c r="F167" s="128">
        <f t="shared" si="14"/>
        <v>18.494</v>
      </c>
      <c r="G167" s="122">
        <f t="shared" si="15"/>
        <v>9.553313344516505E-2</v>
      </c>
      <c r="H167" s="128">
        <f t="shared" si="16"/>
        <v>14465.436000000002</v>
      </c>
      <c r="I167" s="122">
        <f t="shared" si="17"/>
        <v>0.34206012610081493</v>
      </c>
      <c r="J167" s="128">
        <f t="shared" si="18"/>
        <v>109.37134786454838</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0.84499999999999997</v>
      </c>
      <c r="F168" s="128">
        <f t="shared" si="14"/>
        <v>149.565</v>
      </c>
      <c r="G168" s="122">
        <f t="shared" si="15"/>
        <v>0.83793161315035203</v>
      </c>
      <c r="H168" s="128">
        <f t="shared" si="16"/>
        <v>126877.929</v>
      </c>
      <c r="I168" s="122">
        <f t="shared" si="17"/>
        <v>-4.0719962029582307E-2</v>
      </c>
      <c r="J168" s="128">
        <f t="shared" si="18"/>
        <v>100.84355175753224</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4.8887005649717506E-2</v>
      </c>
      <c r="F169" s="128">
        <f t="shared" si="14"/>
        <v>8.6529999999999987</v>
      </c>
      <c r="G169" s="122">
        <f t="shared" si="15"/>
        <v>4.9673585703152862E-2</v>
      </c>
      <c r="H169" s="128">
        <f t="shared" si="16"/>
        <v>7521.4750000000004</v>
      </c>
      <c r="I169" s="122">
        <f t="shared" si="17"/>
        <v>7.0457840816988956E-2</v>
      </c>
      <c r="J169" s="128">
        <f t="shared" si="18"/>
        <v>98.416502367805862</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7.8209039548022594E-2</v>
      </c>
      <c r="F170" s="128">
        <f t="shared" si="14"/>
        <v>13.843</v>
      </c>
      <c r="G170" s="122">
        <f t="shared" si="15"/>
        <v>8.4365914224200561E-2</v>
      </c>
      <c r="H170" s="128">
        <f t="shared" si="16"/>
        <v>12774.518</v>
      </c>
      <c r="I170" s="122">
        <f t="shared" si="17"/>
        <v>-5.1023526516975663E-2</v>
      </c>
      <c r="J170" s="128">
        <f t="shared" si="18"/>
        <v>92.702177493369888</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2.823728813559322E-2</v>
      </c>
      <c r="F171" s="128">
        <f t="shared" si="14"/>
        <v>4.9980000000000002</v>
      </c>
      <c r="G171" s="122">
        <f t="shared" si="15"/>
        <v>2.8239575215628251E-2</v>
      </c>
      <c r="H171" s="128">
        <f t="shared" si="16"/>
        <v>4275.9799999999987</v>
      </c>
      <c r="I171" s="122">
        <f t="shared" si="17"/>
        <v>0.1737659018233805</v>
      </c>
      <c r="J171" s="128">
        <f t="shared" si="18"/>
        <v>99.991901152841123</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0.94443502824858749</v>
      </c>
      <c r="F172" s="128">
        <f t="shared" si="14"/>
        <v>167.16499999999999</v>
      </c>
      <c r="G172" s="122">
        <f t="shared" si="15"/>
        <v>0.93819355030445528</v>
      </c>
      <c r="H172" s="128">
        <f t="shared" si="16"/>
        <v>142059.391</v>
      </c>
      <c r="I172" s="122">
        <f t="shared" si="17"/>
        <v>0.28482091376247143</v>
      </c>
      <c r="J172" s="128">
        <f t="shared" si="18"/>
        <v>100.66526549261683</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1.1310734463276838E-2</v>
      </c>
      <c r="F173" s="128">
        <f t="shared" si="14"/>
        <v>2.0020000000000002</v>
      </c>
      <c r="G173" s="122">
        <f t="shared" si="15"/>
        <v>1.1796847138385132E-2</v>
      </c>
      <c r="H173" s="128">
        <f t="shared" si="16"/>
        <v>1786.2549999999999</v>
      </c>
      <c r="I173" s="122">
        <f t="shared" si="17"/>
        <v>-0.28968653943108852</v>
      </c>
      <c r="J173" s="128">
        <f t="shared" si="18"/>
        <v>95.879300041732691</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2.9587570621468932E-2</v>
      </c>
      <c r="F174" s="128">
        <f t="shared" si="14"/>
        <v>5.237000000000001</v>
      </c>
      <c r="G174" s="122">
        <f t="shared" si="15"/>
        <v>3.2166241794238472E-2</v>
      </c>
      <c r="H174" s="128">
        <f t="shared" si="16"/>
        <v>4870.5480000000007</v>
      </c>
      <c r="I174" s="122">
        <f t="shared" si="17"/>
        <v>-0.26252833285943489</v>
      </c>
      <c r="J174" s="128">
        <f t="shared" si="18"/>
        <v>91.983299792170854</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9.8757062146892661E-3</v>
      </c>
      <c r="F175" s="128">
        <f t="shared" si="14"/>
        <v>1.748</v>
      </c>
      <c r="G175" s="122">
        <f t="shared" si="15"/>
        <v>1.2777311812334069E-2</v>
      </c>
      <c r="H175" s="128">
        <f t="shared" si="16"/>
        <v>1934.7150000000001</v>
      </c>
      <c r="I175" s="122">
        <f t="shared" si="17"/>
        <v>-0.32183460906696831</v>
      </c>
      <c r="J175" s="128">
        <f t="shared" si="18"/>
        <v>77.290954151687416</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4.7344632768361586E-3</v>
      </c>
      <c r="F176" s="128">
        <f t="shared" si="14"/>
        <v>0.83800000000000008</v>
      </c>
      <c r="G176" s="122">
        <f t="shared" si="15"/>
        <v>4.8218507707141816E-3</v>
      </c>
      <c r="H176" s="128">
        <f t="shared" si="16"/>
        <v>730.11500000000001</v>
      </c>
      <c r="I176" s="122">
        <f t="shared" si="17"/>
        <v>-0.191902712509923</v>
      </c>
      <c r="J176" s="128">
        <f t="shared" si="18"/>
        <v>98.187677345620557</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0.92344067796610174</v>
      </c>
      <c r="F177" s="128">
        <f t="shared" si="14"/>
        <v>163.44900000000001</v>
      </c>
      <c r="G177" s="122">
        <f t="shared" si="15"/>
        <v>0.91810912837311276</v>
      </c>
      <c r="H177" s="128">
        <f t="shared" si="16"/>
        <v>139018.24799999999</v>
      </c>
      <c r="I177" s="122">
        <f t="shared" si="17"/>
        <v>0.33866712935210164</v>
      </c>
      <c r="J177" s="128">
        <f t="shared" si="18"/>
        <v>100.58070979017893</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1.4717514124293785E-2</v>
      </c>
      <c r="F178" s="128">
        <f t="shared" si="14"/>
        <v>2.605</v>
      </c>
      <c r="G178" s="122">
        <f t="shared" si="15"/>
        <v>1.6138332298669907E-2</v>
      </c>
      <c r="H178" s="128">
        <f t="shared" si="16"/>
        <v>2443.634</v>
      </c>
      <c r="I178" s="122">
        <f t="shared" si="17"/>
        <v>-0.48165531307593062</v>
      </c>
      <c r="J178" s="128">
        <f t="shared" si="18"/>
        <v>91.196003725284399</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2.5084745762711863E-3</v>
      </c>
      <c r="F179" s="128">
        <f t="shared" si="14"/>
        <v>0.44400000000000001</v>
      </c>
      <c r="G179" s="122">
        <f t="shared" si="15"/>
        <v>2.2105892298141566E-3</v>
      </c>
      <c r="H179" s="128">
        <f t="shared" si="16"/>
        <v>334.72299999999996</v>
      </c>
      <c r="I179" s="122">
        <f t="shared" si="17"/>
        <v>7.0915835286348969E-2</v>
      </c>
      <c r="J179" s="128">
        <f t="shared" si="18"/>
        <v>113.47538214877093</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4.4067796610169491E-3</v>
      </c>
      <c r="F180" s="128">
        <f t="shared" si="14"/>
        <v>0.78</v>
      </c>
      <c r="G180" s="122">
        <f t="shared" si="15"/>
        <v>4.2411470234714503E-3</v>
      </c>
      <c r="H180" s="128">
        <f t="shared" si="16"/>
        <v>642.18600000000004</v>
      </c>
      <c r="I180" s="122">
        <f t="shared" si="17"/>
        <v>0.15578446068590884</v>
      </c>
      <c r="J180" s="128">
        <f t="shared" si="18"/>
        <v>103.90537363191727</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1.6604519774011301E-2</v>
      </c>
      <c r="F181" s="128">
        <f t="shared" si="14"/>
        <v>2.9390000000000001</v>
      </c>
      <c r="G181" s="122">
        <f t="shared" si="15"/>
        <v>1.8147670686444142E-2</v>
      </c>
      <c r="H181" s="128">
        <f t="shared" si="16"/>
        <v>2747.8839999999991</v>
      </c>
      <c r="I181" s="122">
        <f t="shared" si="17"/>
        <v>-0.28047823747568307</v>
      </c>
      <c r="J181" s="128">
        <f t="shared" si="18"/>
        <v>91.496699829441269</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7.6949152542372884E-3</v>
      </c>
      <c r="F182" s="128">
        <f t="shared" si="14"/>
        <v>1.3620000000000001</v>
      </c>
      <c r="G182" s="122">
        <f t="shared" si="15"/>
        <v>8.1940786432260371E-3</v>
      </c>
      <c r="H182" s="128">
        <f t="shared" si="16"/>
        <v>1240.731</v>
      </c>
      <c r="I182" s="122">
        <f t="shared" si="17"/>
        <v>-0.34744917407539577</v>
      </c>
      <c r="J182" s="128">
        <f t="shared" si="18"/>
        <v>93.908242638098159</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3.0824858757062149E-2</v>
      </c>
      <c r="F183" s="128">
        <f t="shared" si="14"/>
        <v>5.4560000000000004</v>
      </c>
      <c r="G183" s="122">
        <f t="shared" si="15"/>
        <v>3.3045826784133994E-2</v>
      </c>
      <c r="H183" s="128">
        <f t="shared" si="16"/>
        <v>5003.7330000000011</v>
      </c>
      <c r="I183" s="122">
        <f t="shared" si="17"/>
        <v>-0.31914703193382266</v>
      </c>
      <c r="J183" s="128">
        <f t="shared" si="18"/>
        <v>93.279127069266792</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0.46087570621468926</v>
      </c>
      <c r="F184" s="128">
        <f t="shared" si="14"/>
        <v>81.575000000000003</v>
      </c>
      <c r="G184" s="122">
        <f t="shared" si="15"/>
        <v>0.4362301377643345</v>
      </c>
      <c r="H184" s="128">
        <f t="shared" si="16"/>
        <v>66053.095000000001</v>
      </c>
      <c r="I184" s="122">
        <f t="shared" si="17"/>
        <v>0.56327400546265249</v>
      </c>
      <c r="J184" s="128">
        <f t="shared" si="18"/>
        <v>105.64967119802004</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4.5480225988700574E-3</v>
      </c>
      <c r="F185" s="128">
        <f t="shared" si="14"/>
        <v>0.80500000000000016</v>
      </c>
      <c r="G185" s="122">
        <f t="shared" si="15"/>
        <v>3.9703403822531009E-3</v>
      </c>
      <c r="H185" s="128">
        <f t="shared" si="16"/>
        <v>601.18100000000004</v>
      </c>
      <c r="I185" s="122">
        <f t="shared" si="17"/>
        <v>1.1398951133824935E-2</v>
      </c>
      <c r="J185" s="128">
        <f t="shared" si="18"/>
        <v>114.54994184375526</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3.333333333333334E-3</v>
      </c>
      <c r="F186" s="128">
        <f t="shared" si="14"/>
        <v>0.59000000000000008</v>
      </c>
      <c r="G186" s="122">
        <f t="shared" si="15"/>
        <v>3.3776829703205695E-3</v>
      </c>
      <c r="H186" s="128">
        <f t="shared" si="16"/>
        <v>511.44200000000001</v>
      </c>
      <c r="I186" s="122">
        <f t="shared" si="17"/>
        <v>-0.13095067490026027</v>
      </c>
      <c r="J186" s="128">
        <f t="shared" si="18"/>
        <v>98.686980472207367</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1.4146892655367232E-2</v>
      </c>
      <c r="F187" s="128">
        <f t="shared" si="14"/>
        <v>2.504</v>
      </c>
      <c r="G187" s="122">
        <f t="shared" si="15"/>
        <v>1.6484275317333479E-2</v>
      </c>
      <c r="H187" s="128">
        <f t="shared" si="16"/>
        <v>2496.0160000000005</v>
      </c>
      <c r="I187" s="122">
        <f t="shared" si="17"/>
        <v>-0.25934362034091624</v>
      </c>
      <c r="J187" s="128">
        <f t="shared" si="18"/>
        <v>85.820531282267225</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9.5536723163841802E-3</v>
      </c>
      <c r="F188" s="128">
        <f t="shared" si="14"/>
        <v>1.6909999999999998</v>
      </c>
      <c r="G188" s="122">
        <f t="shared" si="15"/>
        <v>9.303979711791201E-3</v>
      </c>
      <c r="H188" s="128">
        <f t="shared" si="16"/>
        <v>1408.79</v>
      </c>
      <c r="I188" s="122">
        <f t="shared" si="17"/>
        <v>-6.5955027865559984E-2</v>
      </c>
      <c r="J188" s="128">
        <f t="shared" si="18"/>
        <v>102.683718283226</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3.2937853107344629E-3</v>
      </c>
      <c r="F189" s="128">
        <f t="shared" si="14"/>
        <v>0.58299999999999996</v>
      </c>
      <c r="G189" s="122">
        <f t="shared" si="15"/>
        <v>3.1450157841207793E-3</v>
      </c>
      <c r="H189" s="128">
        <f t="shared" si="16"/>
        <v>476.21200000000016</v>
      </c>
      <c r="I189" s="122">
        <f t="shared" si="17"/>
        <v>5.7543605531202982E-2</v>
      </c>
      <c r="J189" s="128">
        <f t="shared" si="18"/>
        <v>104.73032686719166</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8.8870056497175141E-3</v>
      </c>
      <c r="F190" s="128">
        <f t="shared" si="14"/>
        <v>1.573</v>
      </c>
      <c r="G190" s="122">
        <f t="shared" si="15"/>
        <v>9.777318416568705E-3</v>
      </c>
      <c r="H190" s="128">
        <f t="shared" si="16"/>
        <v>1480.4620000000002</v>
      </c>
      <c r="I190" s="122">
        <f t="shared" si="17"/>
        <v>-0.5059805066880243</v>
      </c>
      <c r="J190" s="128">
        <f t="shared" si="18"/>
        <v>90.894100724566144</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0.49551412429378533</v>
      </c>
      <c r="F191" s="128">
        <f t="shared" si="14"/>
        <v>87.706000000000003</v>
      </c>
      <c r="G191" s="122">
        <f t="shared" si="15"/>
        <v>0.51793412275951345</v>
      </c>
      <c r="H191" s="128">
        <f t="shared" si="16"/>
        <v>78424.548999999999</v>
      </c>
      <c r="I191" s="122">
        <f t="shared" si="17"/>
        <v>-0.31162457839074975</v>
      </c>
      <c r="J191" s="128">
        <f t="shared" si="18"/>
        <v>95.671264456128881</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0.38305649717514123</v>
      </c>
      <c r="F192" s="128">
        <f t="shared" si="14"/>
        <v>67.801000000000002</v>
      </c>
      <c r="G192" s="122">
        <f t="shared" si="15"/>
        <v>0.28177529091653564</v>
      </c>
      <c r="H192" s="128">
        <f t="shared" si="16"/>
        <v>42665.850999999995</v>
      </c>
      <c r="I192" s="122">
        <f t="shared" si="17"/>
        <v>0.64249785330722675</v>
      </c>
      <c r="J192" s="128">
        <f t="shared" si="18"/>
        <v>135.94396298169593</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0.10088135593220338</v>
      </c>
      <c r="F193" s="128">
        <f t="shared" si="14"/>
        <v>17.855999999999998</v>
      </c>
      <c r="G193" s="122">
        <f t="shared" si="15"/>
        <v>0.14203656104294077</v>
      </c>
      <c r="H193" s="128">
        <f t="shared" si="16"/>
        <v>21506.892000000003</v>
      </c>
      <c r="I193" s="122">
        <f t="shared" si="17"/>
        <v>-0.41607885361959579</v>
      </c>
      <c r="J193" s="128">
        <f t="shared" si="18"/>
        <v>71.024921464906996</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0.36176271186440678</v>
      </c>
      <c r="F194" s="128">
        <f t="shared" si="14"/>
        <v>64.031999999999996</v>
      </c>
      <c r="G194" s="122">
        <f t="shared" si="15"/>
        <v>0.35221096567118837</v>
      </c>
      <c r="H194" s="128">
        <f t="shared" si="16"/>
        <v>53331.08</v>
      </c>
      <c r="I194" s="122">
        <f t="shared" si="17"/>
        <v>0.17327914952652335</v>
      </c>
      <c r="J194" s="128">
        <f t="shared" si="18"/>
        <v>102.7119389014525</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0.15433333333333332</v>
      </c>
      <c r="F195" s="128">
        <f t="shared" si="14"/>
        <v>27.317</v>
      </c>
      <c r="G195" s="122">
        <f t="shared" si="15"/>
        <v>0.22419080294284696</v>
      </c>
      <c r="H195" s="128">
        <f t="shared" si="16"/>
        <v>33946.523000000001</v>
      </c>
      <c r="I195" s="122">
        <f t="shared" si="17"/>
        <v>-0.43374817364720053</v>
      </c>
      <c r="J195" s="128">
        <f t="shared" si="18"/>
        <v>68.840171544716569</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0.44261016949152532</v>
      </c>
      <c r="F196" s="128">
        <f t="shared" si="14"/>
        <v>78.341999999999985</v>
      </c>
      <c r="G196" s="122">
        <f t="shared" si="15"/>
        <v>0.38234391551863051</v>
      </c>
      <c r="H196" s="128">
        <f t="shared" si="16"/>
        <v>57893.750999999997</v>
      </c>
      <c r="I196" s="122">
        <f t="shared" si="17"/>
        <v>0.61640983350823342</v>
      </c>
      <c r="J196" s="128">
        <f t="shared" si="18"/>
        <v>115.76231542514456</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0.29351977401129942</v>
      </c>
      <c r="F197" s="128">
        <f t="shared" si="14"/>
        <v>51.952999999999996</v>
      </c>
      <c r="G197" s="122">
        <f t="shared" si="15"/>
        <v>0.27111731101982589</v>
      </c>
      <c r="H197" s="128">
        <f t="shared" si="16"/>
        <v>41052.040999999997</v>
      </c>
      <c r="I197" s="122">
        <f t="shared" si="17"/>
        <v>0.45967972992719269</v>
      </c>
      <c r="J197" s="128">
        <f t="shared" si="18"/>
        <v>108.26301459954924</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7.5932203389830529E-3</v>
      </c>
      <c r="F198" s="128">
        <f t="shared" si="14"/>
        <v>1.3440000000000003</v>
      </c>
      <c r="G198" s="122">
        <f t="shared" si="15"/>
        <v>7.6621405645299762E-3</v>
      </c>
      <c r="H198" s="128">
        <f t="shared" si="16"/>
        <v>1160.1859999999999</v>
      </c>
      <c r="I198" s="122">
        <f t="shared" si="17"/>
        <v>-0.27826040111395522</v>
      </c>
      <c r="J198" s="128">
        <f t="shared" si="18"/>
        <v>99.100509512107195</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0.1537231638418079</v>
      </c>
      <c r="F199" s="128">
        <f t="shared" si="14"/>
        <v>27.208999999999996</v>
      </c>
      <c r="G199" s="122">
        <f t="shared" si="15"/>
        <v>0.16948793406332141</v>
      </c>
      <c r="H199" s="128">
        <f t="shared" si="16"/>
        <v>25663.524000000001</v>
      </c>
      <c r="I199" s="122">
        <f t="shared" si="17"/>
        <v>-0.28313394354542276</v>
      </c>
      <c r="J199" s="128">
        <f t="shared" si="18"/>
        <v>90.698588481452774</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0.10272316384180792</v>
      </c>
      <c r="F200" s="128">
        <f t="shared" si="14"/>
        <v>18.182000000000002</v>
      </c>
      <c r="G200" s="122">
        <f t="shared" si="15"/>
        <v>0.16939788532406982</v>
      </c>
      <c r="H200" s="128">
        <f t="shared" si="16"/>
        <v>25649.889000000003</v>
      </c>
      <c r="I200" s="122">
        <f t="shared" si="17"/>
        <v>-0.41273898168162959</v>
      </c>
      <c r="J200" s="128">
        <f t="shared" si="18"/>
        <v>60.640168940297826</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4.9344632768361582E-2</v>
      </c>
      <c r="F201" s="128">
        <f t="shared" ref="F201:F264" si="20">SUMPRODUCT($K$2:$AI$2,$K201:$AI201)</f>
        <v>8.734</v>
      </c>
      <c r="G201" s="122">
        <f t="shared" ref="G201:G264" si="21">SUMPRODUCT($K$3:$AI$3,$K201:$AI201)/$J$3</f>
        <v>7.1011537597907792E-2</v>
      </c>
      <c r="H201" s="128">
        <f t="shared" ref="H201:H264" si="22">SUMPRODUCT($K$3:$AI$3,$K201:$AI201)</f>
        <v>10752.425000000003</v>
      </c>
      <c r="I201" s="122">
        <f t="shared" ref="I201:I264" si="23">CORREL($K$4:$AI$4,$K201:$AI201)</f>
        <v>-0.36006404506108441</v>
      </c>
      <c r="J201" s="128">
        <f t="shared" si="18"/>
        <v>69.488190845504832</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0.19583615819209038</v>
      </c>
      <c r="F202" s="128">
        <f t="shared" si="20"/>
        <v>34.662999999999997</v>
      </c>
      <c r="G202" s="122">
        <f t="shared" si="21"/>
        <v>0.24230488449193621</v>
      </c>
      <c r="H202" s="128">
        <f t="shared" si="22"/>
        <v>36689.320999999996</v>
      </c>
      <c r="I202" s="122">
        <f t="shared" si="23"/>
        <v>-0.60618515016889751</v>
      </c>
      <c r="J202" s="128">
        <f t="shared" ref="J202:J265" si="24">$E202/$G202*100</f>
        <v>80.822208187308632</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0.45147457627118637</v>
      </c>
      <c r="F203" s="128">
        <f t="shared" si="20"/>
        <v>79.910999999999987</v>
      </c>
      <c r="G203" s="122">
        <f t="shared" si="21"/>
        <v>0.44434182197625111</v>
      </c>
      <c r="H203" s="128">
        <f t="shared" si="22"/>
        <v>67281.349999999991</v>
      </c>
      <c r="I203" s="122">
        <f t="shared" si="23"/>
        <v>0.10168580364575987</v>
      </c>
      <c r="J203" s="128">
        <f t="shared" si="24"/>
        <v>101.60524036724962</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0.23168926553672312</v>
      </c>
      <c r="F204" s="128">
        <f t="shared" si="20"/>
        <v>41.008999999999993</v>
      </c>
      <c r="G204" s="122">
        <f t="shared" si="21"/>
        <v>0.18638124925702357</v>
      </c>
      <c r="H204" s="128">
        <f t="shared" si="22"/>
        <v>28221.475999999995</v>
      </c>
      <c r="I204" s="122">
        <f t="shared" si="23"/>
        <v>0.56138983024429845</v>
      </c>
      <c r="J204" s="128">
        <f t="shared" si="24"/>
        <v>124.30932106116472</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7.1000000000000008E-2</v>
      </c>
      <c r="F205" s="128">
        <f t="shared" si="20"/>
        <v>12.567</v>
      </c>
      <c r="G205" s="122">
        <f t="shared" si="21"/>
        <v>5.5588747705028467E-2</v>
      </c>
      <c r="H205" s="128">
        <f t="shared" si="22"/>
        <v>8417.1370000000006</v>
      </c>
      <c r="I205" s="122">
        <f t="shared" si="23"/>
        <v>0.48481134927805586</v>
      </c>
      <c r="J205" s="128">
        <f t="shared" si="24"/>
        <v>127.72369037120342</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4.1553672316384183E-2</v>
      </c>
      <c r="F206" s="128">
        <f t="shared" si="20"/>
        <v>7.3550000000000004</v>
      </c>
      <c r="G206" s="122">
        <f t="shared" si="21"/>
        <v>0.11065283519792887</v>
      </c>
      <c r="H206" s="128">
        <f t="shared" si="22"/>
        <v>16754.830999999995</v>
      </c>
      <c r="I206" s="122">
        <f t="shared" si="23"/>
        <v>-0.41240376840036763</v>
      </c>
      <c r="J206" s="128">
        <f t="shared" si="24"/>
        <v>37.553192597420185</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8.5446327683615819E-2</v>
      </c>
      <c r="F207" s="128">
        <f t="shared" si="20"/>
        <v>15.124000000000001</v>
      </c>
      <c r="G207" s="122">
        <f t="shared" si="21"/>
        <v>0.13719837799997356</v>
      </c>
      <c r="H207" s="128">
        <f t="shared" si="22"/>
        <v>20774.303999999996</v>
      </c>
      <c r="I207" s="122">
        <f t="shared" si="23"/>
        <v>-0.4320321652355234</v>
      </c>
      <c r="J207" s="128">
        <f t="shared" si="24"/>
        <v>62.279400769324177</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0.24192090395480226</v>
      </c>
      <c r="F208" s="128">
        <f t="shared" si="20"/>
        <v>42.82</v>
      </c>
      <c r="G208" s="122">
        <f t="shared" si="21"/>
        <v>0.25779768587618374</v>
      </c>
      <c r="H208" s="128">
        <f t="shared" si="22"/>
        <v>39035.209999999992</v>
      </c>
      <c r="I208" s="122">
        <f t="shared" si="23"/>
        <v>-4.397287204061251E-2</v>
      </c>
      <c r="J208" s="128">
        <f t="shared" si="24"/>
        <v>93.841379193369931</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0.40000564971751412</v>
      </c>
      <c r="F209" s="128">
        <f t="shared" si="20"/>
        <v>70.801000000000002</v>
      </c>
      <c r="G209" s="122">
        <f t="shared" si="21"/>
        <v>0.32550756845289192</v>
      </c>
      <c r="H209" s="128">
        <f t="shared" si="22"/>
        <v>49287.704999999987</v>
      </c>
      <c r="I209" s="122">
        <f t="shared" si="23"/>
        <v>0.42413169389443417</v>
      </c>
      <c r="J209" s="128">
        <f t="shared" si="24"/>
        <v>122.88674319270206</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0.13635593220338982</v>
      </c>
      <c r="F210" s="128">
        <f t="shared" si="20"/>
        <v>24.134999999999998</v>
      </c>
      <c r="G210" s="122">
        <f t="shared" si="21"/>
        <v>9.9043984202670743E-2</v>
      </c>
      <c r="H210" s="128">
        <f t="shared" si="22"/>
        <v>14997.041999999999</v>
      </c>
      <c r="I210" s="122">
        <f t="shared" si="23"/>
        <v>0.45135829223978186</v>
      </c>
      <c r="J210" s="128">
        <f t="shared" si="24"/>
        <v>137.67209922045217</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5.0186440677966106E-2</v>
      </c>
      <c r="F211" s="128">
        <f t="shared" si="20"/>
        <v>8.8830000000000009</v>
      </c>
      <c r="G211" s="122">
        <f t="shared" si="21"/>
        <v>3.6235315484288523E-2</v>
      </c>
      <c r="H211" s="128">
        <f t="shared" si="22"/>
        <v>5486.6790000000001</v>
      </c>
      <c r="I211" s="122">
        <f t="shared" si="23"/>
        <v>0.31319121801347083</v>
      </c>
      <c r="J211" s="128">
        <f t="shared" si="24"/>
        <v>138.50145916275167</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4.4824858757062151E-2</v>
      </c>
      <c r="F212" s="128">
        <f t="shared" si="20"/>
        <v>7.9340000000000002</v>
      </c>
      <c r="G212" s="122">
        <f t="shared" si="21"/>
        <v>3.3740235639091787E-2</v>
      </c>
      <c r="H212" s="128">
        <f t="shared" si="22"/>
        <v>5108.8789999999999</v>
      </c>
      <c r="I212" s="122">
        <f t="shared" si="23"/>
        <v>1.0215170944804617E-2</v>
      </c>
      <c r="J212" s="128">
        <f t="shared" si="24"/>
        <v>132.85283255439865</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0.14925988700564971</v>
      </c>
      <c r="F213" s="128">
        <f t="shared" si="20"/>
        <v>26.418999999999997</v>
      </c>
      <c r="G213" s="122">
        <f t="shared" si="21"/>
        <v>0.15880297586812667</v>
      </c>
      <c r="H213" s="128">
        <f t="shared" si="22"/>
        <v>24045.629000000004</v>
      </c>
      <c r="I213" s="122">
        <f t="shared" si="23"/>
        <v>-0.34152093915269138</v>
      </c>
      <c r="J213" s="128">
        <f t="shared" si="24"/>
        <v>93.990610811725759</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0.14331638418079096</v>
      </c>
      <c r="F214" s="128">
        <f t="shared" si="20"/>
        <v>25.366999999999997</v>
      </c>
      <c r="G214" s="122">
        <f t="shared" si="21"/>
        <v>0.16796368331374079</v>
      </c>
      <c r="H214" s="128">
        <f t="shared" si="22"/>
        <v>25432.725000000002</v>
      </c>
      <c r="I214" s="122">
        <f t="shared" si="23"/>
        <v>-0.36493419621382495</v>
      </c>
      <c r="J214" s="128">
        <f t="shared" si="24"/>
        <v>85.325816482060034</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2.4717514124293787E-2</v>
      </c>
      <c r="F215" s="128">
        <f t="shared" si="20"/>
        <v>4.375</v>
      </c>
      <c r="G215" s="122">
        <f t="shared" si="21"/>
        <v>3.0785626543739845E-2</v>
      </c>
      <c r="H215" s="128">
        <f t="shared" si="22"/>
        <v>4661.4979999999996</v>
      </c>
      <c r="I215" s="122">
        <f t="shared" si="23"/>
        <v>-0.49939343481543352</v>
      </c>
      <c r="J215" s="128">
        <f t="shared" si="24"/>
        <v>80.289137819480274</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0.34046892655367234</v>
      </c>
      <c r="F216" s="128">
        <f t="shared" si="20"/>
        <v>60.263000000000005</v>
      </c>
      <c r="G216" s="122">
        <f t="shared" si="21"/>
        <v>0.30240027605700776</v>
      </c>
      <c r="H216" s="128">
        <f t="shared" si="22"/>
        <v>45788.845000000001</v>
      </c>
      <c r="I216" s="122">
        <f t="shared" si="23"/>
        <v>0.65510289965086455</v>
      </c>
      <c r="J216" s="128">
        <f t="shared" si="24"/>
        <v>112.58882795777872</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0.18624293785310733</v>
      </c>
      <c r="F217" s="128">
        <f t="shared" si="20"/>
        <v>32.964999999999996</v>
      </c>
      <c r="G217" s="122">
        <f t="shared" si="21"/>
        <v>0.18597672007291077</v>
      </c>
      <c r="H217" s="128">
        <f t="shared" si="22"/>
        <v>28160.223000000005</v>
      </c>
      <c r="I217" s="122">
        <f t="shared" si="23"/>
        <v>0.13528778465912408</v>
      </c>
      <c r="J217" s="128">
        <f t="shared" si="24"/>
        <v>100.14314575506664</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0.30536723163841806</v>
      </c>
      <c r="F218" s="128">
        <f t="shared" si="20"/>
        <v>54.05</v>
      </c>
      <c r="G218" s="122">
        <f t="shared" si="21"/>
        <v>0.31305189607576378</v>
      </c>
      <c r="H218" s="128">
        <f t="shared" si="22"/>
        <v>47401.692000000003</v>
      </c>
      <c r="I218" s="122">
        <f t="shared" si="23"/>
        <v>-0.18884971137187842</v>
      </c>
      <c r="J218" s="128">
        <f t="shared" si="24"/>
        <v>97.545242647089452</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0.90966666666666662</v>
      </c>
      <c r="F219" s="128">
        <f t="shared" si="20"/>
        <v>161.011</v>
      </c>
      <c r="G219" s="122">
        <f t="shared" si="21"/>
        <v>0.90033996618631884</v>
      </c>
      <c r="H219" s="128">
        <f t="shared" si="22"/>
        <v>136327.67700000003</v>
      </c>
      <c r="I219" s="122">
        <f t="shared" si="23"/>
        <v>0.42804701727290834</v>
      </c>
      <c r="J219" s="128">
        <f t="shared" si="24"/>
        <v>101.03590874898667</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6.5711864406779674E-2</v>
      </c>
      <c r="F220" s="128">
        <f t="shared" si="20"/>
        <v>11.631000000000002</v>
      </c>
      <c r="G220" s="122">
        <f t="shared" si="21"/>
        <v>7.406785851087716E-2</v>
      </c>
      <c r="H220" s="128">
        <f t="shared" si="22"/>
        <v>11215.206999999999</v>
      </c>
      <c r="I220" s="122">
        <f t="shared" si="23"/>
        <v>-0.45078393001349232</v>
      </c>
      <c r="J220" s="128">
        <f t="shared" si="24"/>
        <v>88.71846132439434</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2.4293785310734461E-2</v>
      </c>
      <c r="F221" s="128">
        <f t="shared" si="20"/>
        <v>4.3</v>
      </c>
      <c r="G221" s="122">
        <f t="shared" si="21"/>
        <v>2.5513003737996809E-2</v>
      </c>
      <c r="H221" s="128">
        <f t="shared" si="22"/>
        <v>3863.1280000000006</v>
      </c>
      <c r="I221" s="122">
        <f t="shared" si="23"/>
        <v>-0.18781760889096125</v>
      </c>
      <c r="J221" s="128">
        <f t="shared" si="24"/>
        <v>95.221188223139123</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0.79536158192090389</v>
      </c>
      <c r="F222" s="128">
        <f t="shared" si="20"/>
        <v>140.779</v>
      </c>
      <c r="G222" s="122">
        <f t="shared" si="21"/>
        <v>0.78677292660053633</v>
      </c>
      <c r="H222" s="128">
        <f t="shared" si="22"/>
        <v>119131.58300000001</v>
      </c>
      <c r="I222" s="122">
        <f t="shared" si="23"/>
        <v>0.19677667351964676</v>
      </c>
      <c r="J222" s="128">
        <f t="shared" si="24"/>
        <v>101.09163076536927</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0.11663276836158193</v>
      </c>
      <c r="F223" s="128">
        <f t="shared" si="20"/>
        <v>20.644000000000002</v>
      </c>
      <c r="G223" s="122">
        <f t="shared" si="21"/>
        <v>0.12174575677924686</v>
      </c>
      <c r="H223" s="128">
        <f t="shared" si="22"/>
        <v>18434.499</v>
      </c>
      <c r="I223" s="122">
        <f t="shared" si="23"/>
        <v>-0.21703377488681874</v>
      </c>
      <c r="J223" s="128">
        <f t="shared" si="24"/>
        <v>95.800273822326346</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8.8158192090395479E-2</v>
      </c>
      <c r="F224" s="128">
        <f t="shared" si="20"/>
        <v>15.604000000000001</v>
      </c>
      <c r="G224" s="122">
        <f t="shared" si="21"/>
        <v>9.166556155807104E-2</v>
      </c>
      <c r="H224" s="128">
        <f t="shared" si="22"/>
        <v>13879.816000000001</v>
      </c>
      <c r="I224" s="122">
        <f t="shared" si="23"/>
        <v>-0.16030456682197158</v>
      </c>
      <c r="J224" s="128">
        <f t="shared" si="24"/>
        <v>96.173732634088964</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0.74440677966101687</v>
      </c>
      <c r="F225" s="128">
        <f t="shared" si="20"/>
        <v>131.76</v>
      </c>
      <c r="G225" s="122">
        <f t="shared" si="21"/>
        <v>0.72843787396478632</v>
      </c>
      <c r="H225" s="128">
        <f t="shared" si="22"/>
        <v>110298.60600000001</v>
      </c>
      <c r="I225" s="122">
        <f t="shared" si="23"/>
        <v>0.32272155003871383</v>
      </c>
      <c r="J225" s="128">
        <f t="shared" si="24"/>
        <v>102.19221244075544</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0.1182316384180791</v>
      </c>
      <c r="F226" s="128">
        <f t="shared" si="20"/>
        <v>20.927</v>
      </c>
      <c r="G226" s="122">
        <f t="shared" si="21"/>
        <v>0.12590590946915162</v>
      </c>
      <c r="H226" s="128">
        <f t="shared" si="22"/>
        <v>19064.420999999998</v>
      </c>
      <c r="I226" s="122">
        <f t="shared" si="23"/>
        <v>-0.3668108105678925</v>
      </c>
      <c r="J226" s="128">
        <f t="shared" si="24"/>
        <v>93.90475706547133</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0.10290395480225988</v>
      </c>
      <c r="F227" s="128">
        <f t="shared" si="20"/>
        <v>18.213999999999999</v>
      </c>
      <c r="G227" s="122">
        <f t="shared" si="21"/>
        <v>0.10607782430094176</v>
      </c>
      <c r="H227" s="128">
        <f t="shared" si="22"/>
        <v>16062.091999999999</v>
      </c>
      <c r="I227" s="122">
        <f t="shared" si="23"/>
        <v>-0.17498426620778501</v>
      </c>
      <c r="J227" s="128">
        <f t="shared" si="24"/>
        <v>97.007980207363943</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3.4559322033898311E-2</v>
      </c>
      <c r="F228" s="128">
        <f t="shared" si="20"/>
        <v>6.1170000000000009</v>
      </c>
      <c r="G228" s="122">
        <f t="shared" si="21"/>
        <v>3.9780798848221485E-2</v>
      </c>
      <c r="H228" s="128">
        <f t="shared" si="22"/>
        <v>6023.5290000000005</v>
      </c>
      <c r="I228" s="122">
        <f t="shared" si="23"/>
        <v>-0.37410988238589515</v>
      </c>
      <c r="J228" s="128">
        <f t="shared" si="24"/>
        <v>86.874379184176149</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0.16872881355932204</v>
      </c>
      <c r="F229" s="128">
        <f t="shared" si="20"/>
        <v>29.864999999999998</v>
      </c>
      <c r="G229" s="122">
        <f t="shared" si="21"/>
        <v>0.19068982551612093</v>
      </c>
      <c r="H229" s="128">
        <f t="shared" si="22"/>
        <v>28873.871999999999</v>
      </c>
      <c r="I229" s="122">
        <f t="shared" si="23"/>
        <v>-0.29595477274758181</v>
      </c>
      <c r="J229" s="128">
        <f t="shared" si="24"/>
        <v>88.48338557269156</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0.41159322033898299</v>
      </c>
      <c r="F230" s="128">
        <f t="shared" si="20"/>
        <v>72.85199999999999</v>
      </c>
      <c r="G230" s="122">
        <f t="shared" si="21"/>
        <v>0.38833122878389625</v>
      </c>
      <c r="H230" s="128">
        <f t="shared" si="22"/>
        <v>58800.338000000003</v>
      </c>
      <c r="I230" s="122">
        <f t="shared" si="23"/>
        <v>0.61027790081005295</v>
      </c>
      <c r="J230" s="128">
        <f t="shared" si="24"/>
        <v>105.99024488139528</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0.34335593220338978</v>
      </c>
      <c r="F231" s="128">
        <f t="shared" si="20"/>
        <v>60.773999999999994</v>
      </c>
      <c r="G231" s="122">
        <f t="shared" si="21"/>
        <v>0.34146339272741671</v>
      </c>
      <c r="H231" s="128">
        <f t="shared" si="22"/>
        <v>51703.703999999983</v>
      </c>
      <c r="I231" s="122">
        <f t="shared" si="23"/>
        <v>5.523739555408691E-3</v>
      </c>
      <c r="J231" s="128">
        <f t="shared" si="24"/>
        <v>100.55424373923556</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7.6491525423728807E-2</v>
      </c>
      <c r="F232" s="128">
        <f t="shared" si="20"/>
        <v>13.539</v>
      </c>
      <c r="G232" s="122">
        <f t="shared" si="21"/>
        <v>7.9690340646422483E-2</v>
      </c>
      <c r="H232" s="128">
        <f t="shared" si="22"/>
        <v>12066.552</v>
      </c>
      <c r="I232" s="122">
        <f t="shared" si="23"/>
        <v>-0.25212532580031588</v>
      </c>
      <c r="J232" s="128">
        <f t="shared" si="24"/>
        <v>95.985943595238879</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0.15241807909604518</v>
      </c>
      <c r="F233" s="128">
        <f t="shared" si="20"/>
        <v>26.977999999999998</v>
      </c>
      <c r="G233" s="122">
        <f t="shared" si="21"/>
        <v>0.13070603230791583</v>
      </c>
      <c r="H233" s="128">
        <f t="shared" si="22"/>
        <v>19791.245999999999</v>
      </c>
      <c r="I233" s="122">
        <f t="shared" si="23"/>
        <v>0.37515198618408263</v>
      </c>
      <c r="J233" s="128">
        <f t="shared" si="24"/>
        <v>116.61135787289476</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0.31474011299435029</v>
      </c>
      <c r="F234" s="128">
        <f t="shared" si="20"/>
        <v>55.708999999999996</v>
      </c>
      <c r="G234" s="122">
        <f t="shared" si="21"/>
        <v>0.2888651415287482</v>
      </c>
      <c r="H234" s="128">
        <f t="shared" si="22"/>
        <v>43739.381999999998</v>
      </c>
      <c r="I234" s="122">
        <f t="shared" si="23"/>
        <v>0.46873607396670575</v>
      </c>
      <c r="J234" s="128">
        <f t="shared" si="24"/>
        <v>108.95745721642463</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0.13080225988700567</v>
      </c>
      <c r="F235" s="128">
        <f t="shared" si="20"/>
        <v>23.152000000000001</v>
      </c>
      <c r="G235" s="122">
        <f t="shared" si="21"/>
        <v>0.13273674199896976</v>
      </c>
      <c r="H235" s="128">
        <f t="shared" si="22"/>
        <v>20098.732000000004</v>
      </c>
      <c r="I235" s="122">
        <f t="shared" si="23"/>
        <v>-0.40559964468742354</v>
      </c>
      <c r="J235" s="128">
        <f t="shared" si="24"/>
        <v>98.542617452536902</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0.11158757062146893</v>
      </c>
      <c r="F236" s="128">
        <f t="shared" si="20"/>
        <v>19.751000000000001</v>
      </c>
      <c r="G236" s="122">
        <f t="shared" si="21"/>
        <v>0.10259603217583116</v>
      </c>
      <c r="H236" s="128">
        <f t="shared" si="22"/>
        <v>15534.886000000002</v>
      </c>
      <c r="I236" s="122">
        <f t="shared" si="23"/>
        <v>0.61600892337350399</v>
      </c>
      <c r="J236" s="128">
        <f t="shared" si="24"/>
        <v>108.76402162437226</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6.1841807909604529E-2</v>
      </c>
      <c r="F237" s="128">
        <f t="shared" si="20"/>
        <v>10.946000000000002</v>
      </c>
      <c r="G237" s="122">
        <f t="shared" si="21"/>
        <v>6.7008083583193559E-2</v>
      </c>
      <c r="H237" s="128">
        <f t="shared" si="22"/>
        <v>10146.230000000001</v>
      </c>
      <c r="I237" s="122">
        <f t="shared" si="23"/>
        <v>-0.31402725394380637</v>
      </c>
      <c r="J237" s="128">
        <f t="shared" si="24"/>
        <v>92.29007099244248</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0.1464632768361582</v>
      </c>
      <c r="F238" s="128">
        <f t="shared" si="20"/>
        <v>25.923999999999999</v>
      </c>
      <c r="G238" s="122">
        <f t="shared" si="21"/>
        <v>0.17782838235876844</v>
      </c>
      <c r="H238" s="128">
        <f t="shared" si="22"/>
        <v>26926.418000000001</v>
      </c>
      <c r="I238" s="122">
        <f t="shared" si="23"/>
        <v>-0.51407648890606861</v>
      </c>
      <c r="J238" s="128">
        <f t="shared" si="24"/>
        <v>82.362148771431094</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8.2406779661016963E-2</v>
      </c>
      <c r="F239" s="128">
        <f t="shared" si="20"/>
        <v>14.586000000000002</v>
      </c>
      <c r="G239" s="122">
        <f t="shared" si="21"/>
        <v>0.10042827140762658</v>
      </c>
      <c r="H239" s="128">
        <f t="shared" si="22"/>
        <v>15206.648000000003</v>
      </c>
      <c r="I239" s="122">
        <f t="shared" si="23"/>
        <v>-0.40304277504511726</v>
      </c>
      <c r="J239" s="128">
        <f t="shared" si="24"/>
        <v>82.055360015644894</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7.0474576271186445E-2</v>
      </c>
      <c r="F240" s="128">
        <f t="shared" si="20"/>
        <v>12.474</v>
      </c>
      <c r="G240" s="122">
        <f t="shared" si="21"/>
        <v>5.6017732369995646E-2</v>
      </c>
      <c r="H240" s="128">
        <f t="shared" si="22"/>
        <v>8482.0930000000008</v>
      </c>
      <c r="I240" s="122">
        <f t="shared" si="23"/>
        <v>0.48214041506737804</v>
      </c>
      <c r="J240" s="128">
        <f t="shared" si="24"/>
        <v>125.80762071142711</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0.28989830508474573</v>
      </c>
      <c r="F241" s="128">
        <f t="shared" si="20"/>
        <v>51.311999999999998</v>
      </c>
      <c r="G241" s="122">
        <f t="shared" si="21"/>
        <v>0.24757276545721116</v>
      </c>
      <c r="H241" s="128">
        <f t="shared" si="22"/>
        <v>37486.972999999998</v>
      </c>
      <c r="I241" s="122">
        <f t="shared" si="23"/>
        <v>0.46910757606202269</v>
      </c>
      <c r="J241" s="128">
        <f t="shared" si="24"/>
        <v>117.09620181742075</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0.2803954802259887</v>
      </c>
      <c r="F242" s="128">
        <f t="shared" si="20"/>
        <v>49.63</v>
      </c>
      <c r="G242" s="122">
        <f t="shared" si="21"/>
        <v>0.27278869090861058</v>
      </c>
      <c r="H242" s="128">
        <f t="shared" si="22"/>
        <v>41305.117999999995</v>
      </c>
      <c r="I242" s="122">
        <f t="shared" si="23"/>
        <v>0.25341826833827652</v>
      </c>
      <c r="J242" s="128">
        <f t="shared" si="24"/>
        <v>102.78852810651398</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0.19298305084745757</v>
      </c>
      <c r="F243" s="128">
        <f t="shared" si="20"/>
        <v>34.157999999999987</v>
      </c>
      <c r="G243" s="122">
        <f t="shared" si="21"/>
        <v>0.20663275832463782</v>
      </c>
      <c r="H243" s="128">
        <f t="shared" si="22"/>
        <v>31287.919000000009</v>
      </c>
      <c r="I243" s="122">
        <f t="shared" si="23"/>
        <v>-0.23643865412686485</v>
      </c>
      <c r="J243" s="128">
        <f t="shared" si="24"/>
        <v>93.394219005809632</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9.6768361581920911E-2</v>
      </c>
      <c r="F244" s="128">
        <f t="shared" si="20"/>
        <v>17.128</v>
      </c>
      <c r="G244" s="122">
        <f t="shared" si="21"/>
        <v>0.12525027407573736</v>
      </c>
      <c r="H244" s="128">
        <f t="shared" si="22"/>
        <v>18965.145999999997</v>
      </c>
      <c r="I244" s="122">
        <f t="shared" si="23"/>
        <v>-0.56453929929297064</v>
      </c>
      <c r="J244" s="128">
        <f t="shared" si="24"/>
        <v>77.25999986507513</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6.9237288135593211E-2</v>
      </c>
      <c r="F245" s="128">
        <f t="shared" si="20"/>
        <v>12.254999999999999</v>
      </c>
      <c r="G245" s="122">
        <f t="shared" si="21"/>
        <v>9.1525162133960322E-2</v>
      </c>
      <c r="H245" s="128">
        <f t="shared" si="22"/>
        <v>13858.557000000004</v>
      </c>
      <c r="I245" s="122">
        <f t="shared" si="23"/>
        <v>-0.39801971784127038</v>
      </c>
      <c r="J245" s="128">
        <f t="shared" si="24"/>
        <v>75.648364363730295</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7.1920903954802273E-2</v>
      </c>
      <c r="F246" s="128">
        <f t="shared" si="20"/>
        <v>12.730000000000002</v>
      </c>
      <c r="G246" s="122">
        <f t="shared" si="21"/>
        <v>6.4017950309738614E-2</v>
      </c>
      <c r="H246" s="128">
        <f t="shared" si="22"/>
        <v>9693.4700000000012</v>
      </c>
      <c r="I246" s="122">
        <f t="shared" si="23"/>
        <v>0.31929636059086447</v>
      </c>
      <c r="J246" s="128">
        <f t="shared" si="24"/>
        <v>112.3449026512513</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0.22275706214689264</v>
      </c>
      <c r="F247" s="128">
        <f t="shared" si="20"/>
        <v>39.427999999999997</v>
      </c>
      <c r="G247" s="122">
        <f t="shared" si="21"/>
        <v>0.21297238109075536</v>
      </c>
      <c r="H247" s="128">
        <f t="shared" si="22"/>
        <v>32247.851999999995</v>
      </c>
      <c r="I247" s="122">
        <f t="shared" si="23"/>
        <v>0.20583117334482959</v>
      </c>
      <c r="J247" s="128">
        <f t="shared" si="24"/>
        <v>104.59434270585896</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0.14700564971751412</v>
      </c>
      <c r="F248" s="128">
        <f t="shared" si="20"/>
        <v>26.02</v>
      </c>
      <c r="G248" s="122">
        <f t="shared" si="21"/>
        <v>0.14996102180718276</v>
      </c>
      <c r="H248" s="128">
        <f t="shared" si="22"/>
        <v>22706.797999999999</v>
      </c>
      <c r="I248" s="122">
        <f t="shared" si="23"/>
        <v>-0.10197156405465596</v>
      </c>
      <c r="J248" s="128">
        <f t="shared" si="24"/>
        <v>98.02923982908797</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5.5079096045197735E-2</v>
      </c>
      <c r="F249" s="128">
        <f t="shared" si="20"/>
        <v>9.7489999999999988</v>
      </c>
      <c r="G249" s="122">
        <f t="shared" si="21"/>
        <v>5.4834946967995873E-2</v>
      </c>
      <c r="H249" s="128">
        <f t="shared" si="22"/>
        <v>8302.9979999999996</v>
      </c>
      <c r="I249" s="122">
        <f t="shared" si="23"/>
        <v>-5.6228034451552902E-2</v>
      </c>
      <c r="J249" s="128">
        <f t="shared" si="24"/>
        <v>100.44524357312565</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0.16218079096045199</v>
      </c>
      <c r="F250" s="128">
        <f t="shared" si="20"/>
        <v>28.706000000000003</v>
      </c>
      <c r="G250" s="122">
        <f t="shared" si="21"/>
        <v>0.15174656249587234</v>
      </c>
      <c r="H250" s="128">
        <f t="shared" si="22"/>
        <v>22977.161</v>
      </c>
      <c r="I250" s="122">
        <f t="shared" si="23"/>
        <v>0.26381693884268365</v>
      </c>
      <c r="J250" s="128">
        <f t="shared" si="24"/>
        <v>106.87608885035762</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8.1158192090395487E-2</v>
      </c>
      <c r="F251" s="128">
        <f t="shared" si="20"/>
        <v>14.365</v>
      </c>
      <c r="G251" s="122">
        <f t="shared" si="21"/>
        <v>7.4581251898717463E-2</v>
      </c>
      <c r="H251" s="128">
        <f t="shared" si="22"/>
        <v>11292.944000000001</v>
      </c>
      <c r="I251" s="122">
        <f t="shared" si="23"/>
        <v>0.31184816382181141</v>
      </c>
      <c r="J251" s="128">
        <f t="shared" si="24"/>
        <v>108.81848993445378</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7.3774011299435033E-2</v>
      </c>
      <c r="F252" s="128">
        <f t="shared" si="20"/>
        <v>13.058</v>
      </c>
      <c r="G252" s="122">
        <f t="shared" si="21"/>
        <v>8.4248556974732214E-2</v>
      </c>
      <c r="H252" s="128">
        <f t="shared" si="22"/>
        <v>12756.748000000001</v>
      </c>
      <c r="I252" s="122">
        <f t="shared" si="23"/>
        <v>-0.47587138314948285</v>
      </c>
      <c r="J252" s="128">
        <f t="shared" si="24"/>
        <v>87.567091886880974</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0.11720338983050849</v>
      </c>
      <c r="F253" s="128">
        <f t="shared" si="20"/>
        <v>20.745000000000001</v>
      </c>
      <c r="G253" s="122">
        <f t="shared" si="21"/>
        <v>0.13227896947522752</v>
      </c>
      <c r="H253" s="128">
        <f t="shared" si="22"/>
        <v>20029.417000000001</v>
      </c>
      <c r="I253" s="122">
        <f t="shared" si="23"/>
        <v>-0.38728698364722425</v>
      </c>
      <c r="J253" s="128">
        <f t="shared" si="24"/>
        <v>88.603192401236313</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4.741242937853108E-2</v>
      </c>
      <c r="F254" s="128">
        <f t="shared" si="20"/>
        <v>8.3920000000000012</v>
      </c>
      <c r="G254" s="122">
        <f t="shared" si="21"/>
        <v>4.8391565071523861E-2</v>
      </c>
      <c r="H254" s="128">
        <f t="shared" si="22"/>
        <v>7327.3540000000003</v>
      </c>
      <c r="I254" s="122">
        <f t="shared" si="23"/>
        <v>-0.1937256863831002</v>
      </c>
      <c r="J254" s="128">
        <f t="shared" si="24"/>
        <v>97.976639747969301</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2.1107344632768359E-2</v>
      </c>
      <c r="F255" s="128">
        <f t="shared" si="20"/>
        <v>3.7359999999999998</v>
      </c>
      <c r="G255" s="122">
        <f t="shared" si="21"/>
        <v>2.65688557503071E-2</v>
      </c>
      <c r="H255" s="128">
        <f t="shared" si="22"/>
        <v>4023.0030000000006</v>
      </c>
      <c r="I255" s="122">
        <f t="shared" si="23"/>
        <v>-0.57143712238638589</v>
      </c>
      <c r="J255" s="128">
        <f t="shared" si="24"/>
        <v>79.443935527876036</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0.26360451977401128</v>
      </c>
      <c r="F256" s="128">
        <f t="shared" si="20"/>
        <v>46.658000000000001</v>
      </c>
      <c r="G256" s="122">
        <f t="shared" si="21"/>
        <v>0.22709924183386387</v>
      </c>
      <c r="H256" s="128">
        <f t="shared" si="22"/>
        <v>34386.913</v>
      </c>
      <c r="I256" s="122">
        <f t="shared" si="23"/>
        <v>0.27045652461922093</v>
      </c>
      <c r="J256" s="128">
        <f t="shared" si="24"/>
        <v>116.07459260777856</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0.10532203389830508</v>
      </c>
      <c r="F257" s="128">
        <f t="shared" si="20"/>
        <v>18.641999999999999</v>
      </c>
      <c r="G257" s="122">
        <f t="shared" si="21"/>
        <v>9.9086489056783175E-2</v>
      </c>
      <c r="H257" s="128">
        <f t="shared" si="22"/>
        <v>15003.477999999996</v>
      </c>
      <c r="I257" s="122">
        <f t="shared" si="23"/>
        <v>0.52183462203581332</v>
      </c>
      <c r="J257" s="128">
        <f t="shared" si="24"/>
        <v>106.29303238098235</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8.950282485875706E-2</v>
      </c>
      <c r="F258" s="128">
        <f t="shared" si="20"/>
        <v>15.841999999999999</v>
      </c>
      <c r="G258" s="122">
        <f t="shared" si="21"/>
        <v>8.7828587090042126E-2</v>
      </c>
      <c r="H258" s="128">
        <f t="shared" si="22"/>
        <v>13298.828999999998</v>
      </c>
      <c r="I258" s="122">
        <f t="shared" si="23"/>
        <v>0.18450111180132459</v>
      </c>
      <c r="J258" s="128">
        <f t="shared" si="24"/>
        <v>101.90625606557748</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0.35527683615819211</v>
      </c>
      <c r="F259" s="128">
        <f t="shared" si="20"/>
        <v>62.884</v>
      </c>
      <c r="G259" s="122">
        <f t="shared" si="21"/>
        <v>0.36968509688412204</v>
      </c>
      <c r="H259" s="128">
        <f t="shared" si="22"/>
        <v>55976.977999999996</v>
      </c>
      <c r="I259" s="122">
        <f t="shared" si="23"/>
        <v>-0.22392663811035976</v>
      </c>
      <c r="J259" s="128">
        <f t="shared" si="24"/>
        <v>96.102558407853209</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0.18645762711864411</v>
      </c>
      <c r="F260" s="128">
        <f t="shared" si="20"/>
        <v>33.003000000000007</v>
      </c>
      <c r="G260" s="122">
        <f t="shared" si="21"/>
        <v>0.21633355347448791</v>
      </c>
      <c r="H260" s="128">
        <f t="shared" si="22"/>
        <v>32756.794000000009</v>
      </c>
      <c r="I260" s="122">
        <f t="shared" si="23"/>
        <v>-0.31486080720980397</v>
      </c>
      <c r="J260" s="128">
        <f t="shared" si="24"/>
        <v>86.189878603659594</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0.92620338983050843</v>
      </c>
      <c r="F261" s="128">
        <f t="shared" si="20"/>
        <v>163.93799999999999</v>
      </c>
      <c r="G261" s="122">
        <f t="shared" si="21"/>
        <v>0.9117802903221548</v>
      </c>
      <c r="H261" s="128">
        <f t="shared" si="22"/>
        <v>138059.94800000003</v>
      </c>
      <c r="I261" s="122">
        <f t="shared" si="23"/>
        <v>0.57093333933903623</v>
      </c>
      <c r="J261" s="128">
        <f t="shared" si="24"/>
        <v>101.58186129503389</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0.89201129943502822</v>
      </c>
      <c r="F262" s="128">
        <f t="shared" si="20"/>
        <v>157.886</v>
      </c>
      <c r="G262" s="122">
        <f t="shared" si="21"/>
        <v>0.87416902217701997</v>
      </c>
      <c r="H262" s="128">
        <f t="shared" si="22"/>
        <v>132364.92500000002</v>
      </c>
      <c r="I262" s="122">
        <f t="shared" si="23"/>
        <v>0.55572079737956603</v>
      </c>
      <c r="J262" s="128">
        <f t="shared" si="24"/>
        <v>102.04105576900611</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0.94819209039548025</v>
      </c>
      <c r="F263" s="128">
        <f t="shared" si="20"/>
        <v>167.83</v>
      </c>
      <c r="G263" s="122">
        <f t="shared" si="21"/>
        <v>0.93684555336882025</v>
      </c>
      <c r="H263" s="128">
        <f t="shared" si="22"/>
        <v>141855.28000000003</v>
      </c>
      <c r="I263" s="122">
        <f t="shared" si="23"/>
        <v>0.57573620839359552</v>
      </c>
      <c r="J263" s="128">
        <f t="shared" si="24"/>
        <v>101.21114275302463</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0.93936723163841795</v>
      </c>
      <c r="F264" s="128">
        <f t="shared" si="20"/>
        <v>166.26799999999997</v>
      </c>
      <c r="G264" s="122">
        <f t="shared" si="21"/>
        <v>0.92392277668441003</v>
      </c>
      <c r="H264" s="128">
        <f t="shared" si="22"/>
        <v>139898.53899999999</v>
      </c>
      <c r="I264" s="122">
        <f t="shared" si="23"/>
        <v>0.61266780948413246</v>
      </c>
      <c r="J264" s="128">
        <f t="shared" si="24"/>
        <v>101.67161751433729</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0.9171016949152544</v>
      </c>
      <c r="F265" s="128">
        <f t="shared" ref="F265:F328" si="26">SUMPRODUCT($K$2:$AI$2,$K265:$AI265)</f>
        <v>162.32700000000003</v>
      </c>
      <c r="G265" s="122">
        <f t="shared" ref="G265:G328" si="27">SUMPRODUCT($K$3:$AI$3,$K265:$AI265)/$J$3</f>
        <v>0.90253477789958925</v>
      </c>
      <c r="H265" s="128">
        <f t="shared" ref="H265:H328" si="28">SUMPRODUCT($K$3:$AI$3,$K265:$AI265)</f>
        <v>136660.011</v>
      </c>
      <c r="I265" s="122">
        <f t="shared" ref="I265:I328" si="29">CORREL($K$4:$AI$4,$K265:$AI265)</f>
        <v>0.52402888943537163</v>
      </c>
      <c r="J265" s="128">
        <f t="shared" si="24"/>
        <v>101.61400063159513</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0.87833898305084745</v>
      </c>
      <c r="F266" s="128">
        <f t="shared" si="26"/>
        <v>155.46600000000001</v>
      </c>
      <c r="G266" s="122">
        <f t="shared" si="27"/>
        <v>0.86194383098442717</v>
      </c>
      <c r="H266" s="128">
        <f t="shared" si="28"/>
        <v>130513.81099999999</v>
      </c>
      <c r="I266" s="122">
        <f t="shared" si="29"/>
        <v>0.48036792408096551</v>
      </c>
      <c r="J266" s="128">
        <f t="shared" ref="J266:J329" si="30">$E266/$G266*100</f>
        <v>101.90211374303769</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0.88268926553672322</v>
      </c>
      <c r="F267" s="128">
        <f t="shared" si="26"/>
        <v>156.23600000000002</v>
      </c>
      <c r="G267" s="122">
        <f t="shared" si="27"/>
        <v>0.86912814196462784</v>
      </c>
      <c r="H267" s="128">
        <f t="shared" si="28"/>
        <v>131601.64500000002</v>
      </c>
      <c r="I267" s="122">
        <f t="shared" si="29"/>
        <v>0.44819511641970494</v>
      </c>
      <c r="J267" s="128">
        <f t="shared" si="30"/>
        <v>101.56031348167383</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0.80905649717514128</v>
      </c>
      <c r="F268" s="128">
        <f t="shared" si="26"/>
        <v>143.203</v>
      </c>
      <c r="G268" s="122">
        <f t="shared" si="27"/>
        <v>0.78982208852316105</v>
      </c>
      <c r="H268" s="128">
        <f t="shared" si="28"/>
        <v>119593.281</v>
      </c>
      <c r="I268" s="122">
        <f t="shared" si="29"/>
        <v>0.44547879789759892</v>
      </c>
      <c r="J268" s="128">
        <f t="shared" si="30"/>
        <v>102.43528370901167</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0.70271186440677957</v>
      </c>
      <c r="F269" s="128">
        <f t="shared" si="26"/>
        <v>124.37999999999998</v>
      </c>
      <c r="G269" s="122">
        <f t="shared" si="27"/>
        <v>0.66284301734272011</v>
      </c>
      <c r="H269" s="128">
        <f t="shared" si="28"/>
        <v>100366.364</v>
      </c>
      <c r="I269" s="122">
        <f t="shared" si="29"/>
        <v>0.52188572186888105</v>
      </c>
      <c r="J269" s="128">
        <f t="shared" si="30"/>
        <v>106.0148249315336</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0.61657627118644065</v>
      </c>
      <c r="F270" s="128">
        <f t="shared" si="26"/>
        <v>109.13399999999999</v>
      </c>
      <c r="G270" s="122">
        <f t="shared" si="27"/>
        <v>0.5773599902257327</v>
      </c>
      <c r="H270" s="128">
        <f t="shared" si="28"/>
        <v>87422.694999999992</v>
      </c>
      <c r="I270" s="122">
        <f t="shared" si="29"/>
        <v>0.51890588660660331</v>
      </c>
      <c r="J270" s="128">
        <f t="shared" si="30"/>
        <v>106.79234474584487</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0.49277966101694914</v>
      </c>
      <c r="F271" s="128">
        <f t="shared" si="26"/>
        <v>87.221999999999994</v>
      </c>
      <c r="G271" s="122">
        <f t="shared" si="27"/>
        <v>0.43638062845896786</v>
      </c>
      <c r="H271" s="128">
        <f t="shared" si="28"/>
        <v>66075.881999999998</v>
      </c>
      <c r="I271" s="122">
        <f t="shared" si="29"/>
        <v>0.49518607574647927</v>
      </c>
      <c r="J271" s="128">
        <f t="shared" si="30"/>
        <v>112.92427502044453</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0.41761581920903956</v>
      </c>
      <c r="F272" s="128">
        <f t="shared" si="26"/>
        <v>73.918000000000006</v>
      </c>
      <c r="G272" s="122">
        <f t="shared" si="27"/>
        <v>0.36624524825318</v>
      </c>
      <c r="H272" s="128">
        <f t="shared" si="28"/>
        <v>55456.123000000007</v>
      </c>
      <c r="I272" s="122">
        <f t="shared" si="29"/>
        <v>0.39355879600942684</v>
      </c>
      <c r="J272" s="128">
        <f t="shared" si="30"/>
        <v>114.02627643658816</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0.21209039548022598</v>
      </c>
      <c r="F273" s="128">
        <f t="shared" si="26"/>
        <v>37.54</v>
      </c>
      <c r="G273" s="122">
        <f t="shared" si="27"/>
        <v>0.17860721974930327</v>
      </c>
      <c r="H273" s="128">
        <f t="shared" si="28"/>
        <v>27044.348000000002</v>
      </c>
      <c r="I273" s="122">
        <f t="shared" si="29"/>
        <v>0.33953147850168691</v>
      </c>
      <c r="J273" s="128">
        <f t="shared" si="30"/>
        <v>118.74682097281419</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6.919209039548023E-2</v>
      </c>
      <c r="F274" s="128">
        <f t="shared" si="26"/>
        <v>12.247</v>
      </c>
      <c r="G274" s="122">
        <f t="shared" si="27"/>
        <v>6.5682481607206536E-2</v>
      </c>
      <c r="H274" s="128">
        <f t="shared" si="28"/>
        <v>9945.5099999999984</v>
      </c>
      <c r="I274" s="122">
        <f t="shared" si="29"/>
        <v>-0.18899542693247851</v>
      </c>
      <c r="J274" s="128">
        <f t="shared" si="30"/>
        <v>105.34329504975437</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0.68914689265536722</v>
      </c>
      <c r="F275" s="128">
        <f t="shared" si="26"/>
        <v>121.979</v>
      </c>
      <c r="G275" s="122">
        <f t="shared" si="27"/>
        <v>0.66553061723176909</v>
      </c>
      <c r="H275" s="128">
        <f t="shared" si="28"/>
        <v>100773.31500000002</v>
      </c>
      <c r="I275" s="122">
        <f t="shared" si="29"/>
        <v>0.44616792338925632</v>
      </c>
      <c r="J275" s="128">
        <f t="shared" si="30"/>
        <v>103.54848820056219</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4.4542372881355936E-2</v>
      </c>
      <c r="F276" s="128">
        <f t="shared" si="26"/>
        <v>7.8840000000000003</v>
      </c>
      <c r="G276" s="122">
        <f t="shared" si="27"/>
        <v>6.0048488290692009E-2</v>
      </c>
      <c r="H276" s="128">
        <f t="shared" si="28"/>
        <v>9092.4220000000023</v>
      </c>
      <c r="I276" s="122">
        <f t="shared" si="29"/>
        <v>-0.58939284062423392</v>
      </c>
      <c r="J276" s="128">
        <f t="shared" si="30"/>
        <v>74.177342593086323</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3.3293785310734465E-2</v>
      </c>
      <c r="F277" s="128">
        <f t="shared" si="26"/>
        <v>5.8929999999999998</v>
      </c>
      <c r="G277" s="122">
        <f t="shared" si="27"/>
        <v>3.3939029705847383E-2</v>
      </c>
      <c r="H277" s="128">
        <f t="shared" si="28"/>
        <v>5138.9799999999996</v>
      </c>
      <c r="I277" s="122">
        <f t="shared" si="29"/>
        <v>-0.27745106041905765</v>
      </c>
      <c r="J277" s="128">
        <f t="shared" si="30"/>
        <v>98.098813075372789</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0.10081355932203391</v>
      </c>
      <c r="F278" s="128">
        <f t="shared" si="26"/>
        <v>17.844000000000001</v>
      </c>
      <c r="G278" s="122">
        <f t="shared" si="27"/>
        <v>0.12217639910710747</v>
      </c>
      <c r="H278" s="128">
        <f t="shared" si="28"/>
        <v>18499.705999999998</v>
      </c>
      <c r="I278" s="122">
        <f t="shared" si="29"/>
        <v>-0.66042146458336926</v>
      </c>
      <c r="J278" s="128">
        <f t="shared" si="30"/>
        <v>82.51475739897559</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9.5649717514124308E-3</v>
      </c>
      <c r="F279" s="128">
        <f t="shared" si="26"/>
        <v>1.6930000000000003</v>
      </c>
      <c r="G279" s="122">
        <f t="shared" si="27"/>
        <v>9.893434069925636E-3</v>
      </c>
      <c r="H279" s="128">
        <f t="shared" si="28"/>
        <v>1498.0439999999999</v>
      </c>
      <c r="I279" s="122">
        <f t="shared" si="29"/>
        <v>-0.25910380072943323</v>
      </c>
      <c r="J279" s="128">
        <f t="shared" si="30"/>
        <v>96.679996892972923</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5.3355932203389835E-2</v>
      </c>
      <c r="F280" s="128">
        <f t="shared" si="26"/>
        <v>9.4440000000000008</v>
      </c>
      <c r="G280" s="122">
        <f t="shared" si="27"/>
        <v>4.2596553910367332E-2</v>
      </c>
      <c r="H280" s="128">
        <f t="shared" si="28"/>
        <v>6449.8850000000002</v>
      </c>
      <c r="I280" s="122">
        <f t="shared" si="29"/>
        <v>0.6330773891173106</v>
      </c>
      <c r="J280" s="128">
        <f t="shared" si="30"/>
        <v>125.25879984484811</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0.12509604519774012</v>
      </c>
      <c r="F281" s="128">
        <f t="shared" si="26"/>
        <v>22.142000000000003</v>
      </c>
      <c r="G281" s="122">
        <f t="shared" si="27"/>
        <v>0.1862280442219551</v>
      </c>
      <c r="H281" s="128">
        <f t="shared" si="28"/>
        <v>28198.277999999998</v>
      </c>
      <c r="I281" s="122">
        <f t="shared" si="29"/>
        <v>-0.60953438590579279</v>
      </c>
      <c r="J281" s="128">
        <f t="shared" si="30"/>
        <v>67.173580499317779</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0.38279096045197741</v>
      </c>
      <c r="F282" s="128">
        <f t="shared" si="26"/>
        <v>67.754000000000005</v>
      </c>
      <c r="G282" s="122">
        <f t="shared" si="27"/>
        <v>0.39956829439036307</v>
      </c>
      <c r="H282" s="128">
        <f t="shared" si="28"/>
        <v>60501.831999999995</v>
      </c>
      <c r="I282" s="122">
        <f t="shared" si="29"/>
        <v>-0.27232266410109901</v>
      </c>
      <c r="J282" s="128">
        <f t="shared" si="30"/>
        <v>95.801134831284969</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0.37481920903954802</v>
      </c>
      <c r="F283" s="128">
        <f t="shared" si="26"/>
        <v>66.343000000000004</v>
      </c>
      <c r="G283" s="122">
        <f t="shared" si="27"/>
        <v>0.32095333447806729</v>
      </c>
      <c r="H283" s="128">
        <f t="shared" si="28"/>
        <v>48598.111999999994</v>
      </c>
      <c r="I283" s="122">
        <f t="shared" si="29"/>
        <v>0.68426121738840173</v>
      </c>
      <c r="J283" s="128">
        <f t="shared" si="30"/>
        <v>116.78308612966342</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0.11726553672316382</v>
      </c>
      <c r="F284" s="128">
        <f t="shared" si="26"/>
        <v>20.755999999999997</v>
      </c>
      <c r="G284" s="122">
        <f t="shared" si="27"/>
        <v>9.3191073716466996E-2</v>
      </c>
      <c r="H284" s="128">
        <f t="shared" si="28"/>
        <v>14110.805999999999</v>
      </c>
      <c r="I284" s="122">
        <f t="shared" si="29"/>
        <v>0.67505782306563011</v>
      </c>
      <c r="J284" s="128">
        <f t="shared" si="30"/>
        <v>125.83344310415734</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0.15105084745762709</v>
      </c>
      <c r="F285" s="128">
        <f t="shared" si="26"/>
        <v>26.735999999999997</v>
      </c>
      <c r="G285" s="122">
        <f t="shared" si="27"/>
        <v>0.13409386598687076</v>
      </c>
      <c r="H285" s="128">
        <f t="shared" si="28"/>
        <v>20304.224999999999</v>
      </c>
      <c r="I285" s="122">
        <f t="shared" si="29"/>
        <v>0.65463235456614233</v>
      </c>
      <c r="J285" s="128">
        <f t="shared" si="30"/>
        <v>112.64560563300981</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1.651412429378531E-2</v>
      </c>
      <c r="F286" s="128">
        <f t="shared" si="26"/>
        <v>2.923</v>
      </c>
      <c r="G286" s="122">
        <f t="shared" si="27"/>
        <v>1.5797249996697883E-2</v>
      </c>
      <c r="H286" s="128">
        <f t="shared" si="28"/>
        <v>2391.9879999999998</v>
      </c>
      <c r="I286" s="122">
        <f t="shared" si="29"/>
        <v>0.33001334750038619</v>
      </c>
      <c r="J286" s="128">
        <f t="shared" si="30"/>
        <v>104.53796893280334</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0.98348587570621471</v>
      </c>
      <c r="F287" s="128">
        <f t="shared" si="26"/>
        <v>174.077</v>
      </c>
      <c r="G287" s="122">
        <f t="shared" si="27"/>
        <v>0.98420275000330204</v>
      </c>
      <c r="H287" s="128">
        <f t="shared" si="28"/>
        <v>149026.01199999999</v>
      </c>
      <c r="I287" s="122">
        <f t="shared" si="29"/>
        <v>-0.33001334750038464</v>
      </c>
      <c r="J287" s="128">
        <f t="shared" si="30"/>
        <v>99.927161929075595</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0.17576271186440678</v>
      </c>
      <c r="F288" s="128">
        <f t="shared" si="26"/>
        <v>31.110000000000003</v>
      </c>
      <c r="G288" s="122">
        <f t="shared" si="27"/>
        <v>0.17997316039044234</v>
      </c>
      <c r="H288" s="128">
        <f t="shared" si="28"/>
        <v>27251.175999999999</v>
      </c>
      <c r="I288" s="122">
        <f t="shared" si="29"/>
        <v>-0.41308875470967538</v>
      </c>
      <c r="J288" s="128">
        <f t="shared" si="30"/>
        <v>97.660513091562535</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0.49249152542372876</v>
      </c>
      <c r="F289" s="128">
        <f t="shared" si="26"/>
        <v>87.170999999999992</v>
      </c>
      <c r="G289" s="122">
        <f t="shared" si="27"/>
        <v>0.50230542603917616</v>
      </c>
      <c r="H289" s="128">
        <f t="shared" si="28"/>
        <v>76058.082999999984</v>
      </c>
      <c r="I289" s="122">
        <f t="shared" si="29"/>
        <v>-9.5979404584886657E-2</v>
      </c>
      <c r="J289" s="128">
        <f t="shared" si="30"/>
        <v>98.046228428621035</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7.4310734463276851E-2</v>
      </c>
      <c r="F290" s="128">
        <f t="shared" si="26"/>
        <v>13.153000000000002</v>
      </c>
      <c r="G290" s="122">
        <f t="shared" si="27"/>
        <v>7.03623083120897E-2</v>
      </c>
      <c r="H290" s="128">
        <f t="shared" si="28"/>
        <v>10654.119999999999</v>
      </c>
      <c r="I290" s="122">
        <f t="shared" si="29"/>
        <v>0.56105235812621335</v>
      </c>
      <c r="J290" s="128">
        <f t="shared" si="30"/>
        <v>105.61156426772418</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7.7790960451977378E-2</v>
      </c>
      <c r="F291" s="128">
        <f t="shared" si="26"/>
        <v>13.768999999999997</v>
      </c>
      <c r="G291" s="122">
        <f t="shared" si="27"/>
        <v>7.804568809520665E-2</v>
      </c>
      <c r="H291" s="128">
        <f t="shared" si="28"/>
        <v>11817.522000000001</v>
      </c>
      <c r="I291" s="122">
        <f t="shared" si="29"/>
        <v>-0.21624473808943498</v>
      </c>
      <c r="J291" s="128">
        <f t="shared" si="30"/>
        <v>99.673617275411118</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0.17957062146892658</v>
      </c>
      <c r="F292" s="128">
        <f t="shared" si="26"/>
        <v>31.784000000000002</v>
      </c>
      <c r="G292" s="122">
        <f t="shared" si="27"/>
        <v>0.16926907633174393</v>
      </c>
      <c r="H292" s="128">
        <f t="shared" si="28"/>
        <v>25630.385000000002</v>
      </c>
      <c r="I292" s="122">
        <f t="shared" si="29"/>
        <v>0.64119944890453695</v>
      </c>
      <c r="J292" s="128">
        <f t="shared" si="30"/>
        <v>106.08589906699382</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0.39567231638418077</v>
      </c>
      <c r="F293" s="128">
        <f t="shared" si="26"/>
        <v>70.033999999999992</v>
      </c>
      <c r="G293" s="122">
        <f t="shared" si="27"/>
        <v>0.37348543766262932</v>
      </c>
      <c r="H293" s="128">
        <f t="shared" si="28"/>
        <v>56552.418000000005</v>
      </c>
      <c r="I293" s="122">
        <f t="shared" si="29"/>
        <v>0.36488257947712754</v>
      </c>
      <c r="J293" s="128">
        <f t="shared" si="30"/>
        <v>105.94049365362217</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0.60432768361581912</v>
      </c>
      <c r="F294" s="128">
        <f t="shared" si="26"/>
        <v>106.96599999999999</v>
      </c>
      <c r="G294" s="122">
        <f t="shared" si="27"/>
        <v>0.62651456233737068</v>
      </c>
      <c r="H294" s="128">
        <f t="shared" si="28"/>
        <v>94865.581999999995</v>
      </c>
      <c r="I294" s="122">
        <f t="shared" si="29"/>
        <v>-0.36488257947712771</v>
      </c>
      <c r="J294" s="128">
        <f t="shared" si="30"/>
        <v>96.458681081764837</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0.13744632768361581</v>
      </c>
      <c r="F295" s="128">
        <f t="shared" si="26"/>
        <v>24.327999999999999</v>
      </c>
      <c r="G295" s="122">
        <f t="shared" si="27"/>
        <v>0.16826898387245903</v>
      </c>
      <c r="H295" s="128">
        <f t="shared" si="28"/>
        <v>25478.953000000001</v>
      </c>
      <c r="I295" s="122">
        <f t="shared" si="29"/>
        <v>-0.38723777153140221</v>
      </c>
      <c r="J295" s="128">
        <f t="shared" si="30"/>
        <v>81.682508873884018</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0.29744632768361584</v>
      </c>
      <c r="F296" s="128">
        <f t="shared" si="26"/>
        <v>52.648000000000003</v>
      </c>
      <c r="G296" s="122">
        <f t="shared" si="27"/>
        <v>0.31505410189013194</v>
      </c>
      <c r="H296" s="128">
        <f t="shared" si="28"/>
        <v>47704.862000000001</v>
      </c>
      <c r="I296" s="122">
        <f t="shared" si="29"/>
        <v>-0.35980810349229092</v>
      </c>
      <c r="J296" s="128">
        <f t="shared" si="30"/>
        <v>94.411190300053164</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0.21620338983050849</v>
      </c>
      <c r="F297" s="128">
        <f t="shared" si="26"/>
        <v>38.268000000000001</v>
      </c>
      <c r="G297" s="122">
        <f t="shared" si="27"/>
        <v>0.2116378633980108</v>
      </c>
      <c r="H297" s="128">
        <f t="shared" si="28"/>
        <v>32045.781999999999</v>
      </c>
      <c r="I297" s="122">
        <f t="shared" si="29"/>
        <v>0.15224681412282748</v>
      </c>
      <c r="J297" s="128">
        <f t="shared" si="30"/>
        <v>102.15723517483811</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0.14981920903954804</v>
      </c>
      <c r="F298" s="128">
        <f t="shared" si="26"/>
        <v>26.518000000000001</v>
      </c>
      <c r="G298" s="122">
        <f t="shared" si="27"/>
        <v>0.13969867519053217</v>
      </c>
      <c r="H298" s="128">
        <f t="shared" si="28"/>
        <v>21152.894</v>
      </c>
      <c r="I298" s="122">
        <f t="shared" si="29"/>
        <v>0.40280198973779019</v>
      </c>
      <c r="J298" s="128">
        <f t="shared" si="30"/>
        <v>107.24454532959075</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8.6005649717514121E-2</v>
      </c>
      <c r="F299" s="128">
        <f t="shared" si="26"/>
        <v>15.222999999999999</v>
      </c>
      <c r="G299" s="122">
        <f t="shared" si="27"/>
        <v>7.3082163283097121E-2</v>
      </c>
      <c r="H299" s="128">
        <f t="shared" si="28"/>
        <v>11065.955</v>
      </c>
      <c r="I299" s="122">
        <f t="shared" si="29"/>
        <v>0.50006780334964884</v>
      </c>
      <c r="J299" s="128">
        <f t="shared" si="30"/>
        <v>117.68350286013774</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0.11280790960451977</v>
      </c>
      <c r="F300" s="128">
        <f t="shared" si="26"/>
        <v>19.966999999999999</v>
      </c>
      <c r="G300" s="122">
        <f t="shared" si="27"/>
        <v>9.2183650556736968E-2</v>
      </c>
      <c r="H300" s="128">
        <f t="shared" si="28"/>
        <v>13958.263999999999</v>
      </c>
      <c r="I300" s="122">
        <f t="shared" si="29"/>
        <v>0.31769486239288913</v>
      </c>
      <c r="J300" s="128">
        <f t="shared" si="30"/>
        <v>122.37301183368632</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472.66631167909605</v>
      </c>
      <c r="F301" s="128">
        <f t="shared" si="26"/>
        <v>83661.937167199998</v>
      </c>
      <c r="G301" s="122">
        <f t="shared" si="27"/>
        <v>423.01439850581374</v>
      </c>
      <c r="H301" s="128">
        <f t="shared" si="28"/>
        <v>64051994.192953303</v>
      </c>
      <c r="I301" s="122">
        <f t="shared" si="29"/>
        <v>0.45578831620895727</v>
      </c>
      <c r="J301" s="128">
        <f t="shared" si="30"/>
        <v>111.73764140149001</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1.2723163841807911E-2</v>
      </c>
      <c r="F302" s="128">
        <f t="shared" si="26"/>
        <v>2.2520000000000002</v>
      </c>
      <c r="G302" s="122">
        <f t="shared" si="27"/>
        <v>1.9827068116076027E-2</v>
      </c>
      <c r="H302" s="128">
        <f t="shared" si="28"/>
        <v>3002.1749999999997</v>
      </c>
      <c r="I302" s="122">
        <f t="shared" si="29"/>
        <v>-0.48426676218420089</v>
      </c>
      <c r="J302" s="128">
        <f t="shared" si="30"/>
        <v>64.170677012461638</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4.7344632768361594E-3</v>
      </c>
      <c r="F303" s="128">
        <f t="shared" si="26"/>
        <v>0.83800000000000019</v>
      </c>
      <c r="G303" s="122">
        <f t="shared" si="27"/>
        <v>7.286537928119511E-3</v>
      </c>
      <c r="H303" s="128">
        <f t="shared" si="28"/>
        <v>1103.3130000000001</v>
      </c>
      <c r="I303" s="122">
        <f t="shared" si="29"/>
        <v>-0.48067975303673538</v>
      </c>
      <c r="J303" s="128">
        <f t="shared" si="30"/>
        <v>64.97548387918728</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0.12943502824858755</v>
      </c>
      <c r="F304" s="128">
        <f t="shared" si="26"/>
        <v>22.909999999999997</v>
      </c>
      <c r="G304" s="122">
        <f t="shared" si="27"/>
        <v>0.14124916456431863</v>
      </c>
      <c r="H304" s="128">
        <f t="shared" si="28"/>
        <v>21387.665999999997</v>
      </c>
      <c r="I304" s="122">
        <f t="shared" si="29"/>
        <v>-0.26531030293777064</v>
      </c>
      <c r="J304" s="128">
        <f t="shared" si="30"/>
        <v>91.635960218121184</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1.4655367231638418E-2</v>
      </c>
      <c r="F305" s="128">
        <f t="shared" si="26"/>
        <v>2.5939999999999999</v>
      </c>
      <c r="G305" s="122">
        <f t="shared" si="27"/>
        <v>2.2734701290467445E-2</v>
      </c>
      <c r="H305" s="128">
        <f t="shared" si="28"/>
        <v>3442.4429999999998</v>
      </c>
      <c r="I305" s="122">
        <f t="shared" si="29"/>
        <v>-0.5386373898670106</v>
      </c>
      <c r="J305" s="128">
        <f t="shared" si="30"/>
        <v>64.462545799021981</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0.1266045197740113</v>
      </c>
      <c r="F306" s="128">
        <f t="shared" si="26"/>
        <v>22.408999999999999</v>
      </c>
      <c r="G306" s="122">
        <f t="shared" si="27"/>
        <v>0.11282889088483533</v>
      </c>
      <c r="H306" s="128">
        <f t="shared" si="28"/>
        <v>17084.324999999997</v>
      </c>
      <c r="I306" s="122">
        <f t="shared" si="29"/>
        <v>0.42155403335503561</v>
      </c>
      <c r="J306" s="128">
        <f t="shared" si="30"/>
        <v>112.20930985064524</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0.54604519774011295</v>
      </c>
      <c r="F307" s="128">
        <f t="shared" si="26"/>
        <v>96.649999999999991</v>
      </c>
      <c r="G307" s="122">
        <f t="shared" si="27"/>
        <v>0.5323408181325866</v>
      </c>
      <c r="H307" s="128">
        <f t="shared" si="28"/>
        <v>80605.982000000004</v>
      </c>
      <c r="I307" s="122">
        <f t="shared" si="29"/>
        <v>0.50335746569469564</v>
      </c>
      <c r="J307" s="128">
        <f t="shared" si="30"/>
        <v>102.57436197652481</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0.26085875706214695</v>
      </c>
      <c r="F308" s="128">
        <f t="shared" si="26"/>
        <v>46.172000000000011</v>
      </c>
      <c r="G308" s="122">
        <f t="shared" si="27"/>
        <v>0.29055058843730608</v>
      </c>
      <c r="H308" s="128">
        <f t="shared" si="28"/>
        <v>43994.589000000014</v>
      </c>
      <c r="I308" s="122">
        <f t="shared" si="29"/>
        <v>-0.51931586824890541</v>
      </c>
      <c r="J308" s="128">
        <f t="shared" si="30"/>
        <v>89.780839359213374</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6.6853107344632776E-2</v>
      </c>
      <c r="F309" s="128">
        <f t="shared" si="26"/>
        <v>11.833</v>
      </c>
      <c r="G309" s="122">
        <f t="shared" si="27"/>
        <v>6.4571002126563568E-2</v>
      </c>
      <c r="H309" s="128">
        <f t="shared" si="28"/>
        <v>9777.2120000000032</v>
      </c>
      <c r="I309" s="122">
        <f t="shared" si="29"/>
        <v>0.35756022021864192</v>
      </c>
      <c r="J309" s="128">
        <f t="shared" si="30"/>
        <v>103.5342570858605</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0.13959322033898305</v>
      </c>
      <c r="F310" s="128">
        <f t="shared" si="26"/>
        <v>24.708000000000002</v>
      </c>
      <c r="G310" s="122">
        <f t="shared" si="27"/>
        <v>0.13023285870900422</v>
      </c>
      <c r="H310" s="128">
        <f t="shared" si="28"/>
        <v>19719.599000000002</v>
      </c>
      <c r="I310" s="122">
        <f t="shared" si="29"/>
        <v>0.41787410991638624</v>
      </c>
      <c r="J310" s="128">
        <f t="shared" si="30"/>
        <v>107.18740394917833</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0.61850847457627123</v>
      </c>
      <c r="F311" s="128">
        <f t="shared" si="26"/>
        <v>109.476</v>
      </c>
      <c r="G311" s="122">
        <f t="shared" si="27"/>
        <v>0.60259301404060273</v>
      </c>
      <c r="H311" s="128">
        <f t="shared" si="28"/>
        <v>91243.428999999989</v>
      </c>
      <c r="I311" s="122">
        <f t="shared" si="29"/>
        <v>0.17569789849942441</v>
      </c>
      <c r="J311" s="128">
        <f t="shared" si="30"/>
        <v>102.64116247032962</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0.58902824858757064</v>
      </c>
      <c r="F312" s="128">
        <f t="shared" si="26"/>
        <v>104.258</v>
      </c>
      <c r="G312" s="122">
        <f t="shared" si="27"/>
        <v>0.53481678532274901</v>
      </c>
      <c r="H312" s="128">
        <f t="shared" si="28"/>
        <v>80980.888000000006</v>
      </c>
      <c r="I312" s="122">
        <f t="shared" si="29"/>
        <v>0.57596453792163771</v>
      </c>
      <c r="J312" s="128">
        <f t="shared" si="30"/>
        <v>110.13645509127137</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0.25548022598870057</v>
      </c>
      <c r="F313" s="128">
        <f t="shared" si="26"/>
        <v>45.22</v>
      </c>
      <c r="G313" s="122">
        <f t="shared" si="27"/>
        <v>0.21990808886658123</v>
      </c>
      <c r="H313" s="128">
        <f t="shared" si="28"/>
        <v>33298.042999999998</v>
      </c>
      <c r="I313" s="122">
        <f t="shared" si="29"/>
        <v>0.53005293727930147</v>
      </c>
      <c r="J313" s="128">
        <f t="shared" si="30"/>
        <v>116.17591117519149</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0.16940112994350282</v>
      </c>
      <c r="F314" s="128">
        <f t="shared" si="26"/>
        <v>29.983999999999998</v>
      </c>
      <c r="G314" s="122">
        <f t="shared" si="27"/>
        <v>0.13974903247962595</v>
      </c>
      <c r="H314" s="128">
        <f t="shared" si="28"/>
        <v>21160.519</v>
      </c>
      <c r="I314" s="122">
        <f t="shared" si="29"/>
        <v>0.51048059428609571</v>
      </c>
      <c r="J314" s="128">
        <f t="shared" si="30"/>
        <v>121.21810572692149</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0.24832203389830515</v>
      </c>
      <c r="F315" s="128">
        <f t="shared" si="26"/>
        <v>43.95300000000001</v>
      </c>
      <c r="G315" s="122">
        <f t="shared" si="27"/>
        <v>0.20961002654902325</v>
      </c>
      <c r="H315" s="128">
        <f t="shared" si="28"/>
        <v>31738.731000000003</v>
      </c>
      <c r="I315" s="122">
        <f t="shared" si="29"/>
        <v>0.50862236083639045</v>
      </c>
      <c r="J315" s="128">
        <f t="shared" si="30"/>
        <v>118.46858568105185</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8.1858757062146903E-2</v>
      </c>
      <c r="F316" s="128">
        <f t="shared" si="26"/>
        <v>14.489000000000001</v>
      </c>
      <c r="G316" s="122">
        <f t="shared" si="27"/>
        <v>8.1599605066768804E-2</v>
      </c>
      <c r="H316" s="128">
        <f t="shared" si="28"/>
        <v>12355.648999999999</v>
      </c>
      <c r="I316" s="122">
        <f t="shared" si="29"/>
        <v>-6.8492361832667978E-2</v>
      </c>
      <c r="J316" s="128">
        <f t="shared" si="30"/>
        <v>100.31758976672258</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0.44494915254237288</v>
      </c>
      <c r="F317" s="128">
        <f t="shared" si="26"/>
        <v>78.756</v>
      </c>
      <c r="G317" s="122">
        <f t="shared" si="27"/>
        <v>0.38650303794793217</v>
      </c>
      <c r="H317" s="128">
        <f t="shared" si="28"/>
        <v>58523.516999999993</v>
      </c>
      <c r="I317" s="122">
        <f t="shared" si="29"/>
        <v>0.63088903731683088</v>
      </c>
      <c r="J317" s="128">
        <f t="shared" si="30"/>
        <v>115.12177366179313</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0.90036723163841825</v>
      </c>
      <c r="F318" s="128">
        <f t="shared" si="26"/>
        <v>159.36500000000004</v>
      </c>
      <c r="G318" s="122">
        <f t="shared" si="27"/>
        <v>0.90224438970267729</v>
      </c>
      <c r="H318" s="128">
        <f t="shared" si="28"/>
        <v>136616.041</v>
      </c>
      <c r="I318" s="122">
        <f t="shared" si="29"/>
        <v>-0.1059482096381059</v>
      </c>
      <c r="J318" s="128">
        <f t="shared" si="30"/>
        <v>99.791945720507329</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0.62132768361581914</v>
      </c>
      <c r="F319" s="128">
        <f t="shared" si="26"/>
        <v>109.97499999999999</v>
      </c>
      <c r="G319" s="122">
        <f t="shared" si="27"/>
        <v>0.58034568545351284</v>
      </c>
      <c r="H319" s="128">
        <f t="shared" si="28"/>
        <v>87874.78300000001</v>
      </c>
      <c r="I319" s="122">
        <f t="shared" si="29"/>
        <v>0.59027116511345767</v>
      </c>
      <c r="J319" s="128">
        <f t="shared" si="30"/>
        <v>107.06165294057124</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0.87619209039548018</v>
      </c>
      <c r="F320" s="128">
        <f t="shared" si="26"/>
        <v>155.08599999999998</v>
      </c>
      <c r="G320" s="122">
        <f t="shared" si="27"/>
        <v>0.85516336234793755</v>
      </c>
      <c r="H320" s="128">
        <f t="shared" si="28"/>
        <v>129487.126</v>
      </c>
      <c r="I320" s="122">
        <f t="shared" si="29"/>
        <v>0.53023851192375226</v>
      </c>
      <c r="J320" s="128">
        <f t="shared" si="30"/>
        <v>102.459030516673</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0.63440677966101688</v>
      </c>
      <c r="F321" s="128">
        <f t="shared" si="26"/>
        <v>112.28999999999999</v>
      </c>
      <c r="G321" s="122">
        <f t="shared" si="27"/>
        <v>0.61991716308497002</v>
      </c>
      <c r="H321" s="128">
        <f t="shared" si="28"/>
        <v>93866.616999999998</v>
      </c>
      <c r="I321" s="122">
        <f t="shared" si="29"/>
        <v>0.42139018849013693</v>
      </c>
      <c r="J321" s="128">
        <f t="shared" si="30"/>
        <v>102.33734721973826</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0.45799435028248586</v>
      </c>
      <c r="F322" s="128">
        <f t="shared" si="26"/>
        <v>81.064999999999998</v>
      </c>
      <c r="G322" s="122">
        <f t="shared" si="27"/>
        <v>0.43310079382900313</v>
      </c>
      <c r="H322" s="128">
        <f t="shared" si="28"/>
        <v>65579.255999999994</v>
      </c>
      <c r="I322" s="122">
        <f t="shared" si="29"/>
        <v>0.49791204023896457</v>
      </c>
      <c r="J322" s="128">
        <f t="shared" si="30"/>
        <v>105.7477512875008</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0.29531638418079093</v>
      </c>
      <c r="F323" s="128">
        <f t="shared" si="26"/>
        <v>52.270999999999994</v>
      </c>
      <c r="G323" s="122">
        <f t="shared" si="27"/>
        <v>0.27632477644665759</v>
      </c>
      <c r="H323" s="128">
        <f t="shared" si="28"/>
        <v>41840.544999999998</v>
      </c>
      <c r="I323" s="122">
        <f t="shared" si="29"/>
        <v>0.55265167876307264</v>
      </c>
      <c r="J323" s="128">
        <f t="shared" si="30"/>
        <v>106.87292973809734</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0.12781920903954802</v>
      </c>
      <c r="F324" s="128">
        <f t="shared" si="26"/>
        <v>22.623999999999999</v>
      </c>
      <c r="G324" s="122">
        <f t="shared" si="27"/>
        <v>0.10629117410083344</v>
      </c>
      <c r="H324" s="128">
        <f t="shared" si="28"/>
        <v>16094.396999999997</v>
      </c>
      <c r="I324" s="122">
        <f t="shared" si="29"/>
        <v>0.52167227239840219</v>
      </c>
      <c r="J324" s="128">
        <f t="shared" si="30"/>
        <v>120.25383115844778</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1.7310734463276835E-2</v>
      </c>
      <c r="F325" s="128">
        <f t="shared" si="26"/>
        <v>3.0640000000000001</v>
      </c>
      <c r="G325" s="122">
        <f t="shared" si="27"/>
        <v>1.4119972526383917E-2</v>
      </c>
      <c r="H325" s="128">
        <f t="shared" si="28"/>
        <v>2138.018</v>
      </c>
      <c r="I325" s="122">
        <f t="shared" si="29"/>
        <v>0.39823228377580394</v>
      </c>
      <c r="J325" s="128">
        <f t="shared" si="30"/>
        <v>122.59750811080411</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0.12181355932203392</v>
      </c>
      <c r="F326" s="128">
        <f t="shared" si="26"/>
        <v>21.561000000000003</v>
      </c>
      <c r="G326" s="122">
        <f t="shared" si="27"/>
        <v>9.8409356879631218E-2</v>
      </c>
      <c r="H326" s="128">
        <f t="shared" si="28"/>
        <v>14900.948</v>
      </c>
      <c r="I326" s="122">
        <f t="shared" si="29"/>
        <v>0.60311247496363518</v>
      </c>
      <c r="J326" s="128">
        <f t="shared" si="30"/>
        <v>123.78249709631717</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3.1237288135593219E-2</v>
      </c>
      <c r="F327" s="128">
        <f t="shared" si="26"/>
        <v>5.5289999999999999</v>
      </c>
      <c r="G327" s="122">
        <f t="shared" si="27"/>
        <v>2.6878422644599716E-2</v>
      </c>
      <c r="H327" s="128">
        <f t="shared" si="28"/>
        <v>4069.877</v>
      </c>
      <c r="I327" s="122">
        <f t="shared" si="29"/>
        <v>0.47489162941916563</v>
      </c>
      <c r="J327" s="128">
        <f t="shared" si="30"/>
        <v>116.21696908568131</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0.23388135593220341</v>
      </c>
      <c r="F328" s="128">
        <f t="shared" si="26"/>
        <v>41.397000000000006</v>
      </c>
      <c r="G328" s="122">
        <f t="shared" si="27"/>
        <v>0.19371003447410481</v>
      </c>
      <c r="H328" s="128">
        <f t="shared" si="28"/>
        <v>29331.186000000002</v>
      </c>
      <c r="I328" s="122">
        <f t="shared" si="29"/>
        <v>0.70810445842065961</v>
      </c>
      <c r="J328" s="128">
        <f t="shared" si="30"/>
        <v>120.73786294404316</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0.25192655367231637</v>
      </c>
      <c r="F329" s="128">
        <f t="shared" ref="F329:F392" si="32">SUMPRODUCT($K$2:$AI$2,$K329:$AI329)</f>
        <v>44.591000000000001</v>
      </c>
      <c r="G329" s="122">
        <f t="shared" ref="G329:G392" si="33">SUMPRODUCT($K$3:$AI$3,$K329:$AI329)/$J$3</f>
        <v>0.21265735249441944</v>
      </c>
      <c r="H329" s="128">
        <f t="shared" ref="H329:H392" si="34">SUMPRODUCT($K$3:$AI$3,$K329:$AI329)</f>
        <v>32200.151000000005</v>
      </c>
      <c r="I329" s="122">
        <f t="shared" ref="I329:I392" si="35">CORREL($K$4:$AI$4,$K329:$AI329)</f>
        <v>0.5166312505459999</v>
      </c>
      <c r="J329" s="128">
        <f t="shared" si="30"/>
        <v>118.46595037381904</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8.2406779661016935E-2</v>
      </c>
      <c r="F330" s="128">
        <f t="shared" si="32"/>
        <v>14.585999999999999</v>
      </c>
      <c r="G330" s="122">
        <f t="shared" si="33"/>
        <v>6.5865795347977124E-2</v>
      </c>
      <c r="H330" s="128">
        <f t="shared" si="34"/>
        <v>9973.2669999999998</v>
      </c>
      <c r="I330" s="122">
        <f t="shared" si="35"/>
        <v>0.49163080252604036</v>
      </c>
      <c r="J330" s="128">
        <f t="shared" ref="J330:J393" si="36">$E330/$G330*100</f>
        <v>125.113162644817</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0.12661016949152545</v>
      </c>
      <c r="F331" s="128">
        <f t="shared" si="32"/>
        <v>22.410000000000004</v>
      </c>
      <c r="G331" s="122">
        <f t="shared" si="33"/>
        <v>0.1316044393665218</v>
      </c>
      <c r="H331" s="128">
        <f t="shared" si="34"/>
        <v>19927.280999999999</v>
      </c>
      <c r="I331" s="122">
        <f t="shared" si="35"/>
        <v>-0.25660862538803297</v>
      </c>
      <c r="J331" s="128">
        <f t="shared" si="36"/>
        <v>96.205090117752661</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0.10538418079096046</v>
      </c>
      <c r="F332" s="128">
        <f t="shared" si="32"/>
        <v>18.653000000000002</v>
      </c>
      <c r="G332" s="122">
        <f t="shared" si="33"/>
        <v>0.10570558321996062</v>
      </c>
      <c r="H332" s="128">
        <f t="shared" si="34"/>
        <v>16005.727999999997</v>
      </c>
      <c r="I332" s="122">
        <f t="shared" si="35"/>
        <v>8.5373821659472354E-2</v>
      </c>
      <c r="J332" s="128">
        <f t="shared" si="36"/>
        <v>99.695945645244336</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0.13451977401129944</v>
      </c>
      <c r="F333" s="128">
        <f t="shared" si="32"/>
        <v>23.810000000000002</v>
      </c>
      <c r="G333" s="122">
        <f t="shared" si="33"/>
        <v>0.12775848974362358</v>
      </c>
      <c r="H333" s="128">
        <f t="shared" si="34"/>
        <v>19344.934999999998</v>
      </c>
      <c r="I333" s="122">
        <f t="shared" si="35"/>
        <v>0.47153439964960325</v>
      </c>
      <c r="J333" s="128">
        <f t="shared" si="36"/>
        <v>105.29223872420839</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0.25483050847457628</v>
      </c>
      <c r="F334" s="128">
        <f t="shared" si="32"/>
        <v>45.104999999999997</v>
      </c>
      <c r="G334" s="122">
        <f t="shared" si="33"/>
        <v>0.21515459192434191</v>
      </c>
      <c r="H334" s="128">
        <f t="shared" si="34"/>
        <v>32578.278000000006</v>
      </c>
      <c r="I334" s="122">
        <f t="shared" si="35"/>
        <v>0.59655692090205248</v>
      </c>
      <c r="J334" s="128">
        <f t="shared" si="36"/>
        <v>118.44065524949903</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0.12835593220338987</v>
      </c>
      <c r="F335" s="128">
        <f t="shared" si="32"/>
        <v>22.719000000000005</v>
      </c>
      <c r="G335" s="122">
        <f t="shared" si="33"/>
        <v>0.1233877081984969</v>
      </c>
      <c r="H335" s="128">
        <f t="shared" si="34"/>
        <v>18683.120000000003</v>
      </c>
      <c r="I335" s="122">
        <f t="shared" si="35"/>
        <v>0.42569983177988463</v>
      </c>
      <c r="J335" s="128">
        <f t="shared" si="36"/>
        <v>104.0265145349004</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6.7468926553672301E-2</v>
      </c>
      <c r="F336" s="128">
        <f t="shared" si="32"/>
        <v>11.941999999999998</v>
      </c>
      <c r="G336" s="122">
        <f t="shared" si="33"/>
        <v>6.6695108903829112E-2</v>
      </c>
      <c r="H336" s="128">
        <f t="shared" si="34"/>
        <v>10098.839999999997</v>
      </c>
      <c r="I336" s="122">
        <f t="shared" si="35"/>
        <v>0.25106952724209736</v>
      </c>
      <c r="J336" s="128">
        <f t="shared" si="36"/>
        <v>101.16023148108056</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2.574576271186441E-2</v>
      </c>
      <c r="F337" s="128">
        <f t="shared" si="32"/>
        <v>4.5570000000000004</v>
      </c>
      <c r="G337" s="122">
        <f t="shared" si="33"/>
        <v>2.5043396425788213E-2</v>
      </c>
      <c r="H337" s="128">
        <f t="shared" si="34"/>
        <v>3792.0209999999997</v>
      </c>
      <c r="I337" s="122">
        <f t="shared" si="35"/>
        <v>0.14641503942913139</v>
      </c>
      <c r="J337" s="128">
        <f t="shared" si="36"/>
        <v>102.80459676528918</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1.3350282485875706E-2</v>
      </c>
      <c r="F338" s="128">
        <f t="shared" si="32"/>
        <v>2.363</v>
      </c>
      <c r="G338" s="122">
        <f t="shared" si="33"/>
        <v>1.1837965103224185E-2</v>
      </c>
      <c r="H338" s="128">
        <f t="shared" si="34"/>
        <v>1792.4809999999998</v>
      </c>
      <c r="I338" s="122">
        <f t="shared" si="35"/>
        <v>0.59392050395189611</v>
      </c>
      <c r="J338" s="128">
        <f t="shared" si="36"/>
        <v>112.77514648391409</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4.855932203389831E-2</v>
      </c>
      <c r="F339" s="128">
        <f t="shared" si="32"/>
        <v>8.5950000000000006</v>
      </c>
      <c r="G339" s="122">
        <f t="shared" si="33"/>
        <v>4.2896524851734938E-2</v>
      </c>
      <c r="H339" s="128">
        <f t="shared" si="34"/>
        <v>6495.3060000000005</v>
      </c>
      <c r="I339" s="122">
        <f t="shared" si="35"/>
        <v>0.19933340177551276</v>
      </c>
      <c r="J339" s="128">
        <f t="shared" si="36"/>
        <v>113.20106279409798</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4.7723163841807907E-2</v>
      </c>
      <c r="F340" s="128">
        <f t="shared" si="32"/>
        <v>8.4469999999999992</v>
      </c>
      <c r="G340" s="122">
        <f t="shared" si="33"/>
        <v>4.2690142519383426E-2</v>
      </c>
      <c r="H340" s="128">
        <f t="shared" si="34"/>
        <v>6464.0559999999996</v>
      </c>
      <c r="I340" s="122">
        <f t="shared" si="35"/>
        <v>0.24885049710712301</v>
      </c>
      <c r="J340" s="128">
        <f t="shared" si="36"/>
        <v>111.78965687486109</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0.3458305084745763</v>
      </c>
      <c r="F341" s="128">
        <f t="shared" si="32"/>
        <v>61.21200000000001</v>
      </c>
      <c r="G341" s="122">
        <f t="shared" si="33"/>
        <v>0.34063172806403469</v>
      </c>
      <c r="H341" s="128">
        <f t="shared" si="34"/>
        <v>51577.775000000001</v>
      </c>
      <c r="I341" s="122">
        <f t="shared" si="35"/>
        <v>0.39143289068723919</v>
      </c>
      <c r="J341" s="128">
        <f t="shared" si="36"/>
        <v>101.52621731395624</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0.23854237288135594</v>
      </c>
      <c r="F342" s="128">
        <f t="shared" si="32"/>
        <v>42.222000000000001</v>
      </c>
      <c r="G342" s="122">
        <f t="shared" si="33"/>
        <v>0.23923552681979693</v>
      </c>
      <c r="H342" s="128">
        <f t="shared" si="34"/>
        <v>36224.56500000001</v>
      </c>
      <c r="I342" s="122">
        <f t="shared" si="35"/>
        <v>0.20037669855178081</v>
      </c>
      <c r="J342" s="128">
        <f t="shared" si="36"/>
        <v>99.710262958158751</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0.33315254237288133</v>
      </c>
      <c r="F343" s="128">
        <f t="shared" si="32"/>
        <v>58.967999999999996</v>
      </c>
      <c r="G343" s="122">
        <f t="shared" si="33"/>
        <v>0.33859306687447993</v>
      </c>
      <c r="H343" s="128">
        <f t="shared" si="34"/>
        <v>51269.084999999999</v>
      </c>
      <c r="I343" s="122">
        <f t="shared" si="35"/>
        <v>-0.10538489955601645</v>
      </c>
      <c r="J343" s="128">
        <f t="shared" si="36"/>
        <v>98.393196720824932</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6.6372881355932209E-2</v>
      </c>
      <c r="F344" s="128">
        <f t="shared" si="32"/>
        <v>11.748000000000001</v>
      </c>
      <c r="G344" s="122">
        <f t="shared" si="33"/>
        <v>6.1435833256283927E-2</v>
      </c>
      <c r="H344" s="128">
        <f t="shared" si="34"/>
        <v>9302.491</v>
      </c>
      <c r="I344" s="122">
        <f t="shared" si="35"/>
        <v>0.32315248619769216</v>
      </c>
      <c r="J344" s="128">
        <f t="shared" si="36"/>
        <v>108.03610505135177</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0.19920903954802263</v>
      </c>
      <c r="F345" s="128">
        <f t="shared" si="32"/>
        <v>35.260000000000005</v>
      </c>
      <c r="G345" s="122">
        <f t="shared" si="33"/>
        <v>0.1851485820708238</v>
      </c>
      <c r="H345" s="128">
        <f t="shared" si="34"/>
        <v>28034.827999999998</v>
      </c>
      <c r="I345" s="122">
        <f t="shared" si="35"/>
        <v>0.30309856125056456</v>
      </c>
      <c r="J345" s="128">
        <f t="shared" si="36"/>
        <v>107.59414807282745</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5.6875706214689264E-2</v>
      </c>
      <c r="F346" s="128">
        <f t="shared" si="32"/>
        <v>10.067</v>
      </c>
      <c r="G346" s="122">
        <f t="shared" si="33"/>
        <v>5.4750861852619896E-2</v>
      </c>
      <c r="H346" s="128">
        <f t="shared" si="34"/>
        <v>8290.2659999999996</v>
      </c>
      <c r="I346" s="122">
        <f t="shared" si="35"/>
        <v>-0.11597809833450613</v>
      </c>
      <c r="J346" s="128">
        <f t="shared" si="36"/>
        <v>103.88093317652074</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4.6519774011299433E-2</v>
      </c>
      <c r="F347" s="128">
        <f t="shared" si="32"/>
        <v>8.234</v>
      </c>
      <c r="G347" s="122">
        <f t="shared" si="33"/>
        <v>4.6355578596996391E-2</v>
      </c>
      <c r="H347" s="128">
        <f t="shared" si="34"/>
        <v>7019.0689999999995</v>
      </c>
      <c r="I347" s="122">
        <f t="shared" si="35"/>
        <v>-0.1931481220911985</v>
      </c>
      <c r="J347" s="128">
        <f t="shared" si="36"/>
        <v>100.35420853168615</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0.37750282485875702</v>
      </c>
      <c r="F348" s="128">
        <f t="shared" si="32"/>
        <v>66.817999999999998</v>
      </c>
      <c r="G348" s="122">
        <f t="shared" si="33"/>
        <v>0.38727181048488285</v>
      </c>
      <c r="H348" s="128">
        <f t="shared" si="34"/>
        <v>58639.922999999995</v>
      </c>
      <c r="I348" s="122">
        <f t="shared" si="35"/>
        <v>-0.61907106025896275</v>
      </c>
      <c r="J348" s="128">
        <f t="shared" si="36"/>
        <v>97.477486002945952</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0.40124293785310722</v>
      </c>
      <c r="F349" s="128">
        <f t="shared" si="32"/>
        <v>71.019999999999982</v>
      </c>
      <c r="G349" s="122">
        <f t="shared" si="33"/>
        <v>0.38745178908716271</v>
      </c>
      <c r="H349" s="128">
        <f t="shared" si="34"/>
        <v>58667.175000000003</v>
      </c>
      <c r="I349" s="122">
        <f t="shared" si="35"/>
        <v>0.70565063686567353</v>
      </c>
      <c r="J349" s="128">
        <f t="shared" si="36"/>
        <v>103.55944898291385</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0.11525988700564969</v>
      </c>
      <c r="F350" s="128">
        <f t="shared" si="32"/>
        <v>20.400999999999996</v>
      </c>
      <c r="G350" s="122">
        <f t="shared" si="33"/>
        <v>0.11810364685836557</v>
      </c>
      <c r="H350" s="128">
        <f t="shared" si="34"/>
        <v>17883.017999999996</v>
      </c>
      <c r="I350" s="122">
        <f t="shared" si="35"/>
        <v>-0.41104862779853313</v>
      </c>
      <c r="J350" s="128">
        <f t="shared" si="36"/>
        <v>97.592148990855279</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4.9288135593220338E-2</v>
      </c>
      <c r="F351" s="128">
        <f t="shared" si="32"/>
        <v>8.7240000000000002</v>
      </c>
      <c r="G351" s="122">
        <f t="shared" si="33"/>
        <v>5.0733730467976065E-2</v>
      </c>
      <c r="H351" s="128">
        <f t="shared" si="34"/>
        <v>7682</v>
      </c>
      <c r="I351" s="122">
        <f t="shared" si="35"/>
        <v>-0.54591768707102473</v>
      </c>
      <c r="J351" s="128">
        <f t="shared" si="36"/>
        <v>97.150623734108791</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5.6954802259887E-2</v>
      </c>
      <c r="F352" s="128">
        <f t="shared" si="32"/>
        <v>10.081</v>
      </c>
      <c r="G352" s="122">
        <f t="shared" si="33"/>
        <v>5.6445891505633408E-2</v>
      </c>
      <c r="H352" s="128">
        <f t="shared" si="34"/>
        <v>8546.9239999999991</v>
      </c>
      <c r="I352" s="122">
        <f t="shared" si="35"/>
        <v>0.19052219632926565</v>
      </c>
      <c r="J352" s="128">
        <f t="shared" si="36"/>
        <v>100.90159042700708</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0.13544632768361584</v>
      </c>
      <c r="F353" s="128">
        <f t="shared" si="32"/>
        <v>23.974000000000004</v>
      </c>
      <c r="G353" s="122">
        <f t="shared" si="33"/>
        <v>0.14323974692572877</v>
      </c>
      <c r="H353" s="128">
        <f t="shared" si="34"/>
        <v>21689.075999999997</v>
      </c>
      <c r="I353" s="122">
        <f t="shared" si="35"/>
        <v>-0.5924476072782966</v>
      </c>
      <c r="J353" s="128">
        <f t="shared" si="36"/>
        <v>94.55917829416866</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0.39226553672316383</v>
      </c>
      <c r="F354" s="128">
        <f t="shared" si="32"/>
        <v>69.430999999999997</v>
      </c>
      <c r="G354" s="122">
        <f t="shared" si="33"/>
        <v>0.38495620071589909</v>
      </c>
      <c r="H354" s="128">
        <f t="shared" si="34"/>
        <v>58289.29800000001</v>
      </c>
      <c r="I354" s="122">
        <f t="shared" si="35"/>
        <v>0.31034487700245467</v>
      </c>
      <c r="J354" s="128">
        <f t="shared" si="36"/>
        <v>101.89874484257473</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0.21924858757062149</v>
      </c>
      <c r="F355" s="128">
        <f t="shared" si="32"/>
        <v>38.807000000000002</v>
      </c>
      <c r="G355" s="122">
        <f t="shared" si="33"/>
        <v>0.21040800961576558</v>
      </c>
      <c r="H355" s="128">
        <f t="shared" si="34"/>
        <v>31859.559999999994</v>
      </c>
      <c r="I355" s="122">
        <f t="shared" si="35"/>
        <v>0.58446136086621536</v>
      </c>
      <c r="J355" s="128">
        <f t="shared" si="36"/>
        <v>104.20163565588594</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7.5610169491525422E-2</v>
      </c>
      <c r="F356" s="128">
        <f t="shared" si="32"/>
        <v>13.382999999999999</v>
      </c>
      <c r="G356" s="122">
        <f t="shared" si="33"/>
        <v>8.4025571596507684E-2</v>
      </c>
      <c r="H356" s="128">
        <f t="shared" si="34"/>
        <v>12722.984</v>
      </c>
      <c r="I356" s="122">
        <f t="shared" si="35"/>
        <v>-0.46673494792605474</v>
      </c>
      <c r="J356" s="128">
        <f t="shared" si="36"/>
        <v>89.984713052125159</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0.17714124293785313</v>
      </c>
      <c r="F357" s="128">
        <f t="shared" si="32"/>
        <v>31.354000000000006</v>
      </c>
      <c r="G357" s="122">
        <f t="shared" si="33"/>
        <v>0.17714439498606505</v>
      </c>
      <c r="H357" s="128">
        <f t="shared" si="34"/>
        <v>26822.85</v>
      </c>
      <c r="I357" s="122">
        <f t="shared" si="35"/>
        <v>0.15388466185815919</v>
      </c>
      <c r="J357" s="128">
        <f t="shared" si="36"/>
        <v>99.998220633392236</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0.59110169491525422</v>
      </c>
      <c r="F358" s="128">
        <f t="shared" si="32"/>
        <v>104.625</v>
      </c>
      <c r="G358" s="122">
        <f t="shared" si="33"/>
        <v>0.61109903049835557</v>
      </c>
      <c r="H358" s="128">
        <f t="shared" si="34"/>
        <v>92531.393000000011</v>
      </c>
      <c r="I358" s="122">
        <f t="shared" si="35"/>
        <v>-0.21367015714322232</v>
      </c>
      <c r="J358" s="128">
        <f t="shared" si="36"/>
        <v>96.727644033931227</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0.11037853107344632</v>
      </c>
      <c r="F359" s="128">
        <f t="shared" si="32"/>
        <v>19.536999999999999</v>
      </c>
      <c r="G359" s="122">
        <f t="shared" si="33"/>
        <v>0.10246448903036626</v>
      </c>
      <c r="H359" s="128">
        <f t="shared" si="34"/>
        <v>15514.967999999999</v>
      </c>
      <c r="I359" s="122">
        <f t="shared" si="35"/>
        <v>0.40646508756150002</v>
      </c>
      <c r="J359" s="128">
        <f t="shared" si="36"/>
        <v>107.72369248895066</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0.19907344632768359</v>
      </c>
      <c r="F360" s="128">
        <f t="shared" si="32"/>
        <v>35.235999999999997</v>
      </c>
      <c r="G360" s="122">
        <f t="shared" si="33"/>
        <v>0.18741485820708237</v>
      </c>
      <c r="H360" s="128">
        <f t="shared" si="34"/>
        <v>28377.982999999997</v>
      </c>
      <c r="I360" s="122">
        <f t="shared" si="35"/>
        <v>0.27767907144681536</v>
      </c>
      <c r="J360" s="128">
        <f t="shared" si="36"/>
        <v>106.22073843671411</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5.8384180790960458E-2</v>
      </c>
      <c r="F361" s="128">
        <f t="shared" si="32"/>
        <v>10.334000000000001</v>
      </c>
      <c r="G361" s="122">
        <f t="shared" si="33"/>
        <v>5.9695201363114028E-2</v>
      </c>
      <c r="H361" s="128">
        <f t="shared" si="34"/>
        <v>9038.9279999999999</v>
      </c>
      <c r="I361" s="122">
        <f t="shared" si="35"/>
        <v>-0.23619760126564698</v>
      </c>
      <c r="J361" s="128">
        <f t="shared" si="36"/>
        <v>97.803809113267093</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9.1638418079096062E-3</v>
      </c>
      <c r="F362" s="128">
        <f t="shared" si="32"/>
        <v>1.6220000000000003</v>
      </c>
      <c r="G362" s="122">
        <f t="shared" si="33"/>
        <v>9.5477155952396649E-3</v>
      </c>
      <c r="H362" s="128">
        <f t="shared" si="34"/>
        <v>1445.6959999999997</v>
      </c>
      <c r="I362" s="122">
        <f t="shared" si="35"/>
        <v>-0.19647649923579227</v>
      </c>
      <c r="J362" s="128">
        <f t="shared" si="36"/>
        <v>95.979417448070492</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3.2158192090395485E-2</v>
      </c>
      <c r="F363" s="128">
        <f t="shared" si="32"/>
        <v>5.6920000000000011</v>
      </c>
      <c r="G363" s="122">
        <f t="shared" si="33"/>
        <v>2.9892271724629833E-2</v>
      </c>
      <c r="H363" s="128">
        <f t="shared" si="34"/>
        <v>4526.2280000000001</v>
      </c>
      <c r="I363" s="122">
        <f t="shared" si="35"/>
        <v>0.23623231428766645</v>
      </c>
      <c r="J363" s="128">
        <f t="shared" si="36"/>
        <v>107.58028826527305</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0.56422033898305091</v>
      </c>
      <c r="F364" s="128">
        <f t="shared" si="32"/>
        <v>99.867000000000019</v>
      </c>
      <c r="G364" s="122">
        <f t="shared" si="33"/>
        <v>0.57424652947469912</v>
      </c>
      <c r="H364" s="128">
        <f t="shared" si="34"/>
        <v>86951.260999999984</v>
      </c>
      <c r="I364" s="122">
        <f t="shared" si="35"/>
        <v>-0.35627825904603955</v>
      </c>
      <c r="J364" s="128">
        <f t="shared" si="36"/>
        <v>98.254026802596471</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0.61410169491525424</v>
      </c>
      <c r="F365" s="128">
        <f t="shared" si="32"/>
        <v>108.696</v>
      </c>
      <c r="G365" s="122">
        <f t="shared" si="33"/>
        <v>0.58811882999379184</v>
      </c>
      <c r="H365" s="128">
        <f t="shared" si="34"/>
        <v>89051.776999999973</v>
      </c>
      <c r="I365" s="122">
        <f t="shared" si="35"/>
        <v>0.34423209780321395</v>
      </c>
      <c r="J365" s="128">
        <f t="shared" si="36"/>
        <v>104.41796174452307</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0.37827683615819208</v>
      </c>
      <c r="F366" s="128">
        <f t="shared" si="32"/>
        <v>66.954999999999998</v>
      </c>
      <c r="G366" s="122">
        <f t="shared" si="33"/>
        <v>0.37499342878653796</v>
      </c>
      <c r="H366" s="128">
        <f t="shared" si="34"/>
        <v>56780.755000000005</v>
      </c>
      <c r="I366" s="122">
        <f t="shared" si="35"/>
        <v>2.4062458777481893E-2</v>
      </c>
      <c r="J366" s="128">
        <f t="shared" si="36"/>
        <v>100.87559064228915</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0.43962146892655368</v>
      </c>
      <c r="F367" s="128">
        <f t="shared" si="32"/>
        <v>77.813000000000002</v>
      </c>
      <c r="G367" s="122">
        <f t="shared" si="33"/>
        <v>0.40283647254619659</v>
      </c>
      <c r="H367" s="128">
        <f t="shared" si="34"/>
        <v>60996.692999999992</v>
      </c>
      <c r="I367" s="122">
        <f t="shared" si="35"/>
        <v>0.47219071429012366</v>
      </c>
      <c r="J367" s="128">
        <f t="shared" si="36"/>
        <v>109.13149600080926</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7.2502824858757059E-2</v>
      </c>
      <c r="F368" s="128">
        <f t="shared" si="32"/>
        <v>12.833</v>
      </c>
      <c r="G368" s="122">
        <f t="shared" si="33"/>
        <v>6.9362480022190226E-2</v>
      </c>
      <c r="H368" s="128">
        <f t="shared" si="34"/>
        <v>10502.727999999999</v>
      </c>
      <c r="I368" s="122">
        <f t="shared" si="35"/>
        <v>7.6021118732552864E-2</v>
      </c>
      <c r="J368" s="128">
        <f t="shared" si="36"/>
        <v>104.52744024660332</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0.24776836158192092</v>
      </c>
      <c r="F369" s="128">
        <f t="shared" si="32"/>
        <v>43.855000000000004</v>
      </c>
      <c r="G369" s="122">
        <f t="shared" si="33"/>
        <v>0.2545115045767346</v>
      </c>
      <c r="H369" s="128">
        <f t="shared" si="34"/>
        <v>38537.623</v>
      </c>
      <c r="I369" s="122">
        <f t="shared" si="35"/>
        <v>-2.7610153493340381E-2</v>
      </c>
      <c r="J369" s="128">
        <f t="shared" si="36"/>
        <v>97.350554739744339</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0.18145197740112992</v>
      </c>
      <c r="F370" s="128">
        <f t="shared" si="32"/>
        <v>32.116999999999997</v>
      </c>
      <c r="G370" s="122">
        <f t="shared" si="33"/>
        <v>0.18030343156031645</v>
      </c>
      <c r="H370" s="128">
        <f t="shared" si="34"/>
        <v>27301.184999999998</v>
      </c>
      <c r="I370" s="122">
        <f t="shared" si="35"/>
        <v>0.20965012710056716</v>
      </c>
      <c r="J370" s="128">
        <f t="shared" si="36"/>
        <v>100.63700719995963</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0.37831073446327684</v>
      </c>
      <c r="F371" s="128">
        <f t="shared" si="32"/>
        <v>66.960999999999999</v>
      </c>
      <c r="G371" s="122">
        <f t="shared" si="33"/>
        <v>0.34789057443632848</v>
      </c>
      <c r="H371" s="128">
        <f t="shared" si="34"/>
        <v>52676.89499999999</v>
      </c>
      <c r="I371" s="122">
        <f t="shared" si="35"/>
        <v>0.45573635477361946</v>
      </c>
      <c r="J371" s="128">
        <f t="shared" si="36"/>
        <v>108.74417482458006</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0.2002033898305085</v>
      </c>
      <c r="F372" s="128">
        <f t="shared" si="32"/>
        <v>35.436000000000007</v>
      </c>
      <c r="G372" s="122">
        <f t="shared" si="33"/>
        <v>0.19199862631919587</v>
      </c>
      <c r="H372" s="128">
        <f t="shared" si="34"/>
        <v>29072.047999999999</v>
      </c>
      <c r="I372" s="122">
        <f t="shared" si="35"/>
        <v>0.20577554599472395</v>
      </c>
      <c r="J372" s="128">
        <f t="shared" si="36"/>
        <v>104.27334490282878</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0.24054237288135594</v>
      </c>
      <c r="F373" s="128">
        <f t="shared" si="32"/>
        <v>42.576000000000001</v>
      </c>
      <c r="G373" s="122">
        <f t="shared" si="33"/>
        <v>0.21305822953677897</v>
      </c>
      <c r="H373" s="128">
        <f t="shared" si="34"/>
        <v>32260.850999999999</v>
      </c>
      <c r="I373" s="122">
        <f t="shared" si="35"/>
        <v>0.54934418575808974</v>
      </c>
      <c r="J373" s="128">
        <f t="shared" si="36"/>
        <v>112.89982715257312</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8.2237288135593209E-2</v>
      </c>
      <c r="F374" s="128">
        <f t="shared" si="32"/>
        <v>14.555999999999999</v>
      </c>
      <c r="G374" s="122">
        <f t="shared" si="33"/>
        <v>8.0801212537479017E-2</v>
      </c>
      <c r="H374" s="128">
        <f t="shared" si="34"/>
        <v>12234.757999999998</v>
      </c>
      <c r="I374" s="122">
        <f t="shared" si="35"/>
        <v>4.5653921065516335E-3</v>
      </c>
      <c r="J374" s="128">
        <f t="shared" si="36"/>
        <v>101.77729461355307</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0.113909604519774</v>
      </c>
      <c r="F375" s="128">
        <f t="shared" si="32"/>
        <v>20.161999999999999</v>
      </c>
      <c r="G375" s="122">
        <f t="shared" si="33"/>
        <v>0.10754310583946426</v>
      </c>
      <c r="H375" s="128">
        <f t="shared" si="34"/>
        <v>16283.962</v>
      </c>
      <c r="I375" s="122">
        <f t="shared" si="35"/>
        <v>0.57511415670511568</v>
      </c>
      <c r="J375" s="128">
        <f t="shared" si="36"/>
        <v>105.91995054505247</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3.1406779661016952E-2</v>
      </c>
      <c r="F376" s="128">
        <f t="shared" si="32"/>
        <v>5.5590000000000011</v>
      </c>
      <c r="G376" s="122">
        <f t="shared" si="33"/>
        <v>3.3295143245849243E-2</v>
      </c>
      <c r="H376" s="128">
        <f t="shared" si="34"/>
        <v>5041.4840000000004</v>
      </c>
      <c r="I376" s="122">
        <f t="shared" si="35"/>
        <v>-0.58132940483108897</v>
      </c>
      <c r="J376" s="128">
        <f t="shared" si="36"/>
        <v>94.328411291434506</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0.38661581920903954</v>
      </c>
      <c r="F377" s="128">
        <f t="shared" si="32"/>
        <v>68.430999999999997</v>
      </c>
      <c r="G377" s="122">
        <f t="shared" si="33"/>
        <v>0.3723251925134396</v>
      </c>
      <c r="H377" s="128">
        <f t="shared" si="34"/>
        <v>56376.735999999997</v>
      </c>
      <c r="I377" s="122">
        <f t="shared" si="35"/>
        <v>0.29799537846413865</v>
      </c>
      <c r="J377" s="128">
        <f t="shared" si="36"/>
        <v>103.83821105392541</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0.24603954802259886</v>
      </c>
      <c r="F378" s="128">
        <f t="shared" si="32"/>
        <v>43.548999999999999</v>
      </c>
      <c r="G378" s="122">
        <f t="shared" si="33"/>
        <v>0.24506102312802966</v>
      </c>
      <c r="H378" s="128">
        <f t="shared" si="34"/>
        <v>37106.649999999994</v>
      </c>
      <c r="I378" s="122">
        <f t="shared" si="35"/>
        <v>5.3499491766060898E-2</v>
      </c>
      <c r="J378" s="128">
        <f t="shared" si="36"/>
        <v>100.39929846128896</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0.17528248587570622</v>
      </c>
      <c r="F379" s="128">
        <f t="shared" si="32"/>
        <v>31.024999999999999</v>
      </c>
      <c r="G379" s="122">
        <f t="shared" si="33"/>
        <v>0.16056623386915692</v>
      </c>
      <c r="H379" s="128">
        <f t="shared" si="34"/>
        <v>24312.618000000002</v>
      </c>
      <c r="I379" s="122">
        <f t="shared" si="35"/>
        <v>0.49900743565573558</v>
      </c>
      <c r="J379" s="128">
        <f t="shared" si="36"/>
        <v>109.16522213415143</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1.2022598870056498E-2</v>
      </c>
      <c r="F380" s="128">
        <f t="shared" si="32"/>
        <v>2.1280000000000001</v>
      </c>
      <c r="G380" s="122">
        <f t="shared" si="33"/>
        <v>1.200507205219987E-2</v>
      </c>
      <c r="H380" s="128">
        <f t="shared" si="34"/>
        <v>1817.7839999999999</v>
      </c>
      <c r="I380" s="122">
        <f t="shared" si="35"/>
        <v>-0.18474819661937203</v>
      </c>
      <c r="J380" s="128">
        <f t="shared" si="36"/>
        <v>100.14599510757137</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5.3892146892655362</v>
      </c>
      <c r="F381" s="128">
        <f t="shared" si="32"/>
        <v>953.89099999999996</v>
      </c>
      <c r="G381" s="122">
        <f t="shared" si="33"/>
        <v>4.8935454371342901</v>
      </c>
      <c r="H381" s="128">
        <f t="shared" si="34"/>
        <v>740970.8629999999</v>
      </c>
      <c r="I381" s="122">
        <f t="shared" si="35"/>
        <v>0.39926659489366068</v>
      </c>
      <c r="J381" s="128">
        <f t="shared" si="36"/>
        <v>110.12904158138387</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0.64672316384180795</v>
      </c>
      <c r="F382" s="128">
        <f t="shared" si="32"/>
        <v>114.47</v>
      </c>
      <c r="G382" s="122">
        <f t="shared" si="33"/>
        <v>0.60593096593535778</v>
      </c>
      <c r="H382" s="128">
        <f t="shared" si="34"/>
        <v>91748.85500000001</v>
      </c>
      <c r="I382" s="122">
        <f t="shared" si="35"/>
        <v>0.50683385186277774</v>
      </c>
      <c r="J382" s="128">
        <f t="shared" si="36"/>
        <v>106.73215270381181</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9.9903954802259887E-2</v>
      </c>
      <c r="F383" s="128">
        <f t="shared" si="32"/>
        <v>17.683</v>
      </c>
      <c r="G383" s="122">
        <f t="shared" si="33"/>
        <v>8.8273501168949539E-2</v>
      </c>
      <c r="H383" s="128">
        <f t="shared" si="34"/>
        <v>13366.197000000002</v>
      </c>
      <c r="I383" s="122">
        <f t="shared" si="35"/>
        <v>0.59953510189447323</v>
      </c>
      <c r="J383" s="128">
        <f t="shared" si="36"/>
        <v>113.17547562892112</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2.9288135593220334E-2</v>
      </c>
      <c r="F384" s="128">
        <f t="shared" si="32"/>
        <v>5.1839999999999993</v>
      </c>
      <c r="G384" s="122">
        <f t="shared" si="33"/>
        <v>3.698947284999142E-2</v>
      </c>
      <c r="H384" s="128">
        <f t="shared" si="34"/>
        <v>5600.8720000000003</v>
      </c>
      <c r="I384" s="122">
        <f t="shared" si="35"/>
        <v>-0.47139388062518311</v>
      </c>
      <c r="J384" s="128">
        <f t="shared" si="36"/>
        <v>79.179651226706056</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0.26407344632768359</v>
      </c>
      <c r="F385" s="128">
        <f t="shared" si="32"/>
        <v>46.741</v>
      </c>
      <c r="G385" s="122">
        <f t="shared" si="33"/>
        <v>0.24254991480537322</v>
      </c>
      <c r="H385" s="128">
        <f t="shared" si="34"/>
        <v>36726.423000000003</v>
      </c>
      <c r="I385" s="122">
        <f t="shared" si="35"/>
        <v>0.309566937259106</v>
      </c>
      <c r="J385" s="128">
        <f t="shared" si="36"/>
        <v>108.87385655838358</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0.69344067796610165</v>
      </c>
      <c r="F386" s="128">
        <f t="shared" si="32"/>
        <v>122.73899999999999</v>
      </c>
      <c r="G386" s="122">
        <f t="shared" si="33"/>
        <v>0.70191489783249028</v>
      </c>
      <c r="H386" s="128">
        <f t="shared" si="34"/>
        <v>106282.55000000002</v>
      </c>
      <c r="I386" s="122">
        <f t="shared" si="35"/>
        <v>-0.24541189722423176</v>
      </c>
      <c r="J386" s="128">
        <f t="shared" si="36"/>
        <v>98.792699814100402</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0.4564011299435029</v>
      </c>
      <c r="F387" s="128">
        <f t="shared" si="32"/>
        <v>80.783000000000015</v>
      </c>
      <c r="G387" s="122">
        <f t="shared" si="33"/>
        <v>0.40008750610891702</v>
      </c>
      <c r="H387" s="128">
        <f t="shared" si="34"/>
        <v>60580.45</v>
      </c>
      <c r="I387" s="122">
        <f t="shared" si="35"/>
        <v>0.53538110817459394</v>
      </c>
      <c r="J387" s="128">
        <f t="shared" si="36"/>
        <v>114.07532676595392</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2.5536723163841809E-3</v>
      </c>
      <c r="F388" s="128">
        <f t="shared" si="32"/>
        <v>0.45200000000000001</v>
      </c>
      <c r="G388" s="122">
        <f t="shared" si="33"/>
        <v>2.420518036164789E-3</v>
      </c>
      <c r="H388" s="128">
        <f t="shared" si="34"/>
        <v>366.51000000000005</v>
      </c>
      <c r="I388" s="122">
        <f t="shared" si="35"/>
        <v>0.2330751379096529</v>
      </c>
      <c r="J388" s="128">
        <f t="shared" si="36"/>
        <v>105.50106540128779</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1.7672316384180792E-2</v>
      </c>
      <c r="F389" s="128">
        <f t="shared" si="32"/>
        <v>3.1280000000000001</v>
      </c>
      <c r="G389" s="122">
        <f t="shared" si="33"/>
        <v>1.5683531680513545E-2</v>
      </c>
      <c r="H389" s="128">
        <f t="shared" si="34"/>
        <v>2374.7690000000002</v>
      </c>
      <c r="I389" s="122">
        <f t="shared" si="35"/>
        <v>0.58674967032704461</v>
      </c>
      <c r="J389" s="128">
        <f t="shared" si="36"/>
        <v>112.68071977779258</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2.062146892655368E-3</v>
      </c>
      <c r="F390" s="128">
        <f t="shared" si="32"/>
        <v>0.3650000000000001</v>
      </c>
      <c r="G390" s="122">
        <f t="shared" si="33"/>
        <v>1.8699560157973295E-3</v>
      </c>
      <c r="H390" s="128">
        <f t="shared" si="34"/>
        <v>283.14500000000004</v>
      </c>
      <c r="I390" s="122">
        <f t="shared" si="35"/>
        <v>-5.3938951670987854E-2</v>
      </c>
      <c r="J390" s="128">
        <f t="shared" si="36"/>
        <v>110.27782874219587</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2.1333333333333336E-2</v>
      </c>
      <c r="F391" s="128">
        <f t="shared" si="32"/>
        <v>3.7760000000000002</v>
      </c>
      <c r="G391" s="122">
        <f t="shared" si="33"/>
        <v>1.7614471198932755E-2</v>
      </c>
      <c r="H391" s="128">
        <f t="shared" si="34"/>
        <v>2667.1480000000001</v>
      </c>
      <c r="I391" s="122">
        <f t="shared" si="35"/>
        <v>0.66466559100351175</v>
      </c>
      <c r="J391" s="128">
        <f t="shared" si="36"/>
        <v>121.11253918667681</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1.92090395480226E-4</v>
      </c>
      <c r="F392" s="128">
        <f t="shared" si="32"/>
        <v>3.4000000000000002E-2</v>
      </c>
      <c r="G392" s="122">
        <f t="shared" si="33"/>
        <v>2.2511854601170274E-4</v>
      </c>
      <c r="H392" s="128">
        <f t="shared" si="34"/>
        <v>34.087000000000003</v>
      </c>
      <c r="I392" s="122">
        <f t="shared" si="35"/>
        <v>-1.3324658511053813E-2</v>
      </c>
      <c r="J392" s="128">
        <f t="shared" si="36"/>
        <v>85.32855194890972</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4.8135593220338998E-3</v>
      </c>
      <c r="F393" s="128">
        <f t="shared" ref="F393:F456" si="38">SUMPRODUCT($K$2:$AI$2,$K393:$AI393)</f>
        <v>0.8520000000000002</v>
      </c>
      <c r="G393" s="122">
        <f t="shared" ref="G393:G456" si="39">SUMPRODUCT($K$3:$AI$3,$K393:$AI393)/$J$3</f>
        <v>4.3611261540900028E-3</v>
      </c>
      <c r="H393" s="128">
        <f t="shared" ref="H393:H456" si="40">SUMPRODUCT($K$3:$AI$3,$K393:$AI393)</f>
        <v>660.35300000000007</v>
      </c>
      <c r="I393" s="122">
        <f t="shared" ref="I393:I456" si="41">CORREL($K$4:$AI$4,$K393:$AI393)</f>
        <v>0.33976849488163524</v>
      </c>
      <c r="J393" s="128">
        <f t="shared" si="36"/>
        <v>110.37422793925809</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2.7344632768361585E-3</v>
      </c>
      <c r="F394" s="128">
        <f t="shared" si="38"/>
        <v>0.48400000000000004</v>
      </c>
      <c r="G394" s="122">
        <f t="shared" si="39"/>
        <v>2.3452627824961368E-3</v>
      </c>
      <c r="H394" s="128">
        <f t="shared" si="40"/>
        <v>355.11500000000001</v>
      </c>
      <c r="I394" s="122">
        <f t="shared" si="41"/>
        <v>0.42381602902673438</v>
      </c>
      <c r="J394" s="128">
        <f t="shared" ref="J394:J457" si="42">$E394/$G394*100</f>
        <v>116.5951763377997</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1.864406779661017E-4</v>
      </c>
      <c r="F395" s="128">
        <f t="shared" si="38"/>
        <v>3.3000000000000002E-2</v>
      </c>
      <c r="G395" s="122">
        <f t="shared" si="39"/>
        <v>1.679456867743597E-4</v>
      </c>
      <c r="H395" s="128">
        <f t="shared" si="40"/>
        <v>25.43</v>
      </c>
      <c r="I395" s="122">
        <f t="shared" si="41"/>
        <v>0.13777277496495002</v>
      </c>
      <c r="J395" s="128">
        <f t="shared" si="42"/>
        <v>111.01248358738178</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1.7344632768361583E-3</v>
      </c>
      <c r="F396" s="128">
        <f t="shared" si="38"/>
        <v>0.307</v>
      </c>
      <c r="G396" s="122">
        <f t="shared" si="39"/>
        <v>1.3564569602028821E-3</v>
      </c>
      <c r="H396" s="128">
        <f t="shared" si="40"/>
        <v>205.392</v>
      </c>
      <c r="I396" s="122">
        <f t="shared" si="41"/>
        <v>0.47172364322236277</v>
      </c>
      <c r="J396" s="128">
        <f t="shared" si="42"/>
        <v>127.86718102554016</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1.2022598870056495E-2</v>
      </c>
      <c r="F397" s="128">
        <f t="shared" si="38"/>
        <v>2.1279999999999997</v>
      </c>
      <c r="G397" s="122">
        <f t="shared" si="39"/>
        <v>1.0444900870438128E-2</v>
      </c>
      <c r="H397" s="128">
        <f t="shared" si="40"/>
        <v>1581.5460000000005</v>
      </c>
      <c r="I397" s="122">
        <f t="shared" si="41"/>
        <v>0.5447347487992017</v>
      </c>
      <c r="J397" s="128">
        <f t="shared" si="42"/>
        <v>115.10495905311726</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1.7135593220338984E-2</v>
      </c>
      <c r="F398" s="128">
        <f t="shared" si="38"/>
        <v>3.0330000000000004</v>
      </c>
      <c r="G398" s="122">
        <f t="shared" si="39"/>
        <v>1.3988185024237541E-2</v>
      </c>
      <c r="H398" s="128">
        <f t="shared" si="40"/>
        <v>2118.0630000000001</v>
      </c>
      <c r="I398" s="122">
        <f t="shared" si="41"/>
        <v>0.44347238669652439</v>
      </c>
      <c r="J398" s="128">
        <f t="shared" si="42"/>
        <v>122.50047587051415</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8.9774011299435033E-3</v>
      </c>
      <c r="F400" s="128">
        <f t="shared" si="38"/>
        <v>1.5890000000000002</v>
      </c>
      <c r="G400" s="122">
        <f t="shared" si="39"/>
        <v>7.3761970175276383E-3</v>
      </c>
      <c r="H400" s="128">
        <f t="shared" si="40"/>
        <v>1116.8889999999999</v>
      </c>
      <c r="I400" s="122">
        <f t="shared" si="41"/>
        <v>0.35750483536947453</v>
      </c>
      <c r="J400" s="128">
        <f t="shared" si="42"/>
        <v>121.70771887750578</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8.361581920903956E-4</v>
      </c>
      <c r="F401" s="128">
        <f t="shared" si="38"/>
        <v>0.14800000000000002</v>
      </c>
      <c r="G401" s="122">
        <f t="shared" si="39"/>
        <v>7.5742646184733648E-4</v>
      </c>
      <c r="H401" s="128">
        <f t="shared" si="40"/>
        <v>114.688</v>
      </c>
      <c r="I401" s="122">
        <f t="shared" si="41"/>
        <v>0.15604420874508951</v>
      </c>
      <c r="J401" s="128">
        <f t="shared" si="42"/>
        <v>110.39463686692899</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0.94382485875706223</v>
      </c>
      <c r="F402" s="128">
        <f t="shared" si="38"/>
        <v>167.05700000000002</v>
      </c>
      <c r="G402" s="122">
        <f t="shared" si="39"/>
        <v>0.81798162701924471</v>
      </c>
      <c r="H402" s="128">
        <f t="shared" si="40"/>
        <v>123857.14199999999</v>
      </c>
      <c r="I402" s="122">
        <f t="shared" si="41"/>
        <v>0.5987614410808787</v>
      </c>
      <c r="J402" s="128">
        <f t="shared" si="42"/>
        <v>115.38460371003625</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0.17258192090395477</v>
      </c>
      <c r="F403" s="128">
        <f t="shared" si="38"/>
        <v>30.546999999999997</v>
      </c>
      <c r="G403" s="122">
        <f t="shared" si="39"/>
        <v>0.16627541639699375</v>
      </c>
      <c r="H403" s="128">
        <f t="shared" si="40"/>
        <v>25177.091</v>
      </c>
      <c r="I403" s="122">
        <f t="shared" si="41"/>
        <v>0.29461342367708476</v>
      </c>
      <c r="J403" s="128">
        <f t="shared" si="42"/>
        <v>103.79280632315712</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0.88061581920903953</v>
      </c>
      <c r="F404" s="128">
        <f t="shared" si="38"/>
        <v>155.869</v>
      </c>
      <c r="G404" s="122">
        <f t="shared" si="39"/>
        <v>0.76848142228797112</v>
      </c>
      <c r="H404" s="128">
        <f t="shared" si="40"/>
        <v>116361.92000000001</v>
      </c>
      <c r="I404" s="122">
        <f t="shared" si="41"/>
        <v>0.57289159361865227</v>
      </c>
      <c r="J404" s="128">
        <f t="shared" si="42"/>
        <v>114.59168610572456</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8.7474576271186447E-2</v>
      </c>
      <c r="F405" s="128">
        <f t="shared" si="38"/>
        <v>15.483000000000001</v>
      </c>
      <c r="G405" s="122">
        <f t="shared" si="39"/>
        <v>7.6332576047761821E-2</v>
      </c>
      <c r="H405" s="128">
        <f t="shared" si="40"/>
        <v>11558.126</v>
      </c>
      <c r="I405" s="122">
        <f t="shared" si="41"/>
        <v>2.6221746613259113E-3</v>
      </c>
      <c r="J405" s="128">
        <f t="shared" si="42"/>
        <v>114.59665165296269</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0.52781355932203378</v>
      </c>
      <c r="F406" s="128">
        <f t="shared" si="38"/>
        <v>93.422999999999988</v>
      </c>
      <c r="G406" s="122">
        <f t="shared" si="39"/>
        <v>0.47234429196000477</v>
      </c>
      <c r="H406" s="128">
        <f t="shared" si="40"/>
        <v>71521.428</v>
      </c>
      <c r="I406" s="122">
        <f t="shared" si="41"/>
        <v>0.32611366396576458</v>
      </c>
      <c r="J406" s="128">
        <f t="shared" si="42"/>
        <v>111.7433974129036</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0.49414124293785322</v>
      </c>
      <c r="F407" s="128">
        <f t="shared" si="38"/>
        <v>87.463000000000022</v>
      </c>
      <c r="G407" s="122">
        <f t="shared" si="39"/>
        <v>0.43772399582612365</v>
      </c>
      <c r="H407" s="128">
        <f t="shared" si="40"/>
        <v>66279.291999999987</v>
      </c>
      <c r="I407" s="122">
        <f t="shared" si="41"/>
        <v>0.46095381787964151</v>
      </c>
      <c r="J407" s="128">
        <f t="shared" si="42"/>
        <v>112.88877184017576</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0.21653107344632769</v>
      </c>
      <c r="F408" s="128">
        <f t="shared" si="38"/>
        <v>38.326000000000001</v>
      </c>
      <c r="G408" s="122">
        <f t="shared" si="39"/>
        <v>0.1873534454292092</v>
      </c>
      <c r="H408" s="128">
        <f t="shared" si="40"/>
        <v>28368.684000000001</v>
      </c>
      <c r="I408" s="122">
        <f t="shared" si="41"/>
        <v>0.34127583060939631</v>
      </c>
      <c r="J408" s="128">
        <f t="shared" si="42"/>
        <v>115.57357429444399</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0.91697740112994341</v>
      </c>
      <c r="F409" s="128">
        <f t="shared" si="38"/>
        <v>162.30499999999998</v>
      </c>
      <c r="G409" s="122">
        <f t="shared" si="39"/>
        <v>0.89804866660502725</v>
      </c>
      <c r="H409" s="128">
        <f t="shared" si="40"/>
        <v>135980.73300000001</v>
      </c>
      <c r="I409" s="122">
        <f t="shared" si="41"/>
        <v>0.29235369806576422</v>
      </c>
      <c r="J409" s="128">
        <f t="shared" si="42"/>
        <v>102.10776266685792</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7.1028248587570619E-2</v>
      </c>
      <c r="F410" s="128">
        <f t="shared" si="38"/>
        <v>12.571999999999999</v>
      </c>
      <c r="G410" s="122">
        <f t="shared" si="39"/>
        <v>8.767013168843861E-2</v>
      </c>
      <c r="H410" s="128">
        <f t="shared" si="40"/>
        <v>13274.835999999998</v>
      </c>
      <c r="I410" s="122">
        <f t="shared" si="41"/>
        <v>-0.29239773858521056</v>
      </c>
      <c r="J410" s="128">
        <f t="shared" si="42"/>
        <v>81.017613661161391</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2.3468926553672317E-2</v>
      </c>
      <c r="F411" s="128">
        <f t="shared" si="38"/>
        <v>4.1539999999999999</v>
      </c>
      <c r="G411" s="122">
        <f t="shared" si="39"/>
        <v>2.3910644705385099E-2</v>
      </c>
      <c r="H411" s="128">
        <f t="shared" si="40"/>
        <v>3620.5020000000009</v>
      </c>
      <c r="I411" s="122">
        <f t="shared" si="41"/>
        <v>5.4512549861680498E-2</v>
      </c>
      <c r="J411" s="128">
        <f t="shared" si="42"/>
        <v>98.15262968792598</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0.41777401129943492</v>
      </c>
      <c r="F412" s="128">
        <f t="shared" si="38"/>
        <v>73.945999999999984</v>
      </c>
      <c r="G412" s="122">
        <f t="shared" si="39"/>
        <v>0.4198674133854628</v>
      </c>
      <c r="H412" s="128">
        <f t="shared" si="40"/>
        <v>63575.484000000004</v>
      </c>
      <c r="I412" s="122">
        <f t="shared" si="41"/>
        <v>-1.9175683904417831E-2</v>
      </c>
      <c r="J412" s="128">
        <f t="shared" si="42"/>
        <v>99.501413536919088</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0.47562146892655366</v>
      </c>
      <c r="F413" s="128">
        <f t="shared" si="38"/>
        <v>84.185000000000002</v>
      </c>
      <c r="G413" s="122">
        <f t="shared" si="39"/>
        <v>0.45413358385396713</v>
      </c>
      <c r="H413" s="128">
        <f t="shared" si="40"/>
        <v>68763.998999999996</v>
      </c>
      <c r="I413" s="122">
        <f t="shared" si="41"/>
        <v>0.20617339496145942</v>
      </c>
      <c r="J413" s="128">
        <f t="shared" si="42"/>
        <v>104.7316221122057</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9.2361581920903948E-2</v>
      </c>
      <c r="F414" s="128">
        <f t="shared" si="38"/>
        <v>16.347999999999999</v>
      </c>
      <c r="G414" s="122">
        <f t="shared" si="39"/>
        <v>0.11263865590616703</v>
      </c>
      <c r="H414" s="128">
        <f t="shared" si="40"/>
        <v>17055.52</v>
      </c>
      <c r="I414" s="122">
        <f t="shared" si="41"/>
        <v>-0.29339462013700418</v>
      </c>
      <c r="J414" s="128">
        <f t="shared" si="42"/>
        <v>81.998121495559403</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9.3440677966101685E-2</v>
      </c>
      <c r="F415" s="128">
        <f t="shared" si="38"/>
        <v>16.538999999999998</v>
      </c>
      <c r="G415" s="122">
        <f t="shared" si="39"/>
        <v>9.1546454186424334E-2</v>
      </c>
      <c r="H415" s="128">
        <f t="shared" si="40"/>
        <v>13861.780999999999</v>
      </c>
      <c r="I415" s="122">
        <f t="shared" si="41"/>
        <v>0.22646052329162958</v>
      </c>
      <c r="J415" s="128">
        <f t="shared" si="42"/>
        <v>102.06913942927814</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0.24170056497175141</v>
      </c>
      <c r="F416" s="128">
        <f t="shared" si="38"/>
        <v>42.780999999999999</v>
      </c>
      <c r="G416" s="122">
        <f t="shared" si="39"/>
        <v>0.24631241992365505</v>
      </c>
      <c r="H416" s="128">
        <f t="shared" si="40"/>
        <v>37296.133999999998</v>
      </c>
      <c r="I416" s="122">
        <f t="shared" si="41"/>
        <v>-0.15018948093954246</v>
      </c>
      <c r="J416" s="128">
        <f t="shared" si="42"/>
        <v>98.127640111151081</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0.2698531073446328</v>
      </c>
      <c r="F417" s="128">
        <f t="shared" si="38"/>
        <v>47.764000000000003</v>
      </c>
      <c r="G417" s="122">
        <f t="shared" si="39"/>
        <v>0.2605573181523993</v>
      </c>
      <c r="H417" s="128">
        <f t="shared" si="40"/>
        <v>39453.067999999999</v>
      </c>
      <c r="I417" s="122">
        <f t="shared" si="41"/>
        <v>0.26574930156559695</v>
      </c>
      <c r="J417" s="128">
        <f t="shared" si="42"/>
        <v>103.56765615264601</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0.30205084745762717</v>
      </c>
      <c r="F418" s="128">
        <f t="shared" si="38"/>
        <v>53.463000000000008</v>
      </c>
      <c r="G418" s="122">
        <f t="shared" si="39"/>
        <v>0.28854043772867161</v>
      </c>
      <c r="H418" s="128">
        <f t="shared" si="40"/>
        <v>43690.216</v>
      </c>
      <c r="I418" s="122">
        <f t="shared" si="41"/>
        <v>0.15960587255361811</v>
      </c>
      <c r="J418" s="128">
        <f t="shared" si="42"/>
        <v>104.68232800757724</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8.3355932203389826E-2</v>
      </c>
      <c r="F419" s="128">
        <f t="shared" si="38"/>
        <v>14.754</v>
      </c>
      <c r="G419" s="122">
        <f t="shared" si="39"/>
        <v>7.7982994095814231E-2</v>
      </c>
      <c r="H419" s="128">
        <f t="shared" si="40"/>
        <v>11808.028999999999</v>
      </c>
      <c r="I419" s="122">
        <f t="shared" si="41"/>
        <v>0.45280819853929088</v>
      </c>
      <c r="J419" s="128">
        <f t="shared" si="42"/>
        <v>106.88988435218852</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0.22399999999999998</v>
      </c>
      <c r="F420" s="128">
        <f t="shared" si="38"/>
        <v>39.647999999999996</v>
      </c>
      <c r="G420" s="122">
        <f t="shared" si="39"/>
        <v>0.22638863939558046</v>
      </c>
      <c r="H420" s="128">
        <f t="shared" si="40"/>
        <v>34279.315000000002</v>
      </c>
      <c r="I420" s="122">
        <f t="shared" si="41"/>
        <v>-1.831198277808049E-2</v>
      </c>
      <c r="J420" s="128">
        <f t="shared" si="42"/>
        <v>98.944894318920888</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0.89638983050847454</v>
      </c>
      <c r="F421" s="128">
        <f t="shared" si="38"/>
        <v>158.661</v>
      </c>
      <c r="G421" s="122">
        <f t="shared" si="39"/>
        <v>0.88916369255966932</v>
      </c>
      <c r="H421" s="128">
        <f t="shared" si="40"/>
        <v>134635.38800000001</v>
      </c>
      <c r="I421" s="122">
        <f t="shared" si="41"/>
        <v>0.34231779626880127</v>
      </c>
      <c r="J421" s="128">
        <f t="shared" si="42"/>
        <v>100.81268927299574</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0.75236723163841801</v>
      </c>
      <c r="F422" s="128">
        <f t="shared" si="38"/>
        <v>133.16899999999998</v>
      </c>
      <c r="G422" s="122">
        <f t="shared" si="39"/>
        <v>0.74022456379030233</v>
      </c>
      <c r="H422" s="128">
        <f t="shared" si="40"/>
        <v>112083.323</v>
      </c>
      <c r="I422" s="122">
        <f t="shared" si="41"/>
        <v>0.12882375152355391</v>
      </c>
      <c r="J422" s="128">
        <f t="shared" si="42"/>
        <v>101.64040325626853</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0.33389830508474572</v>
      </c>
      <c r="F423" s="128">
        <f t="shared" si="38"/>
        <v>59.099999999999987</v>
      </c>
      <c r="G423" s="122">
        <f t="shared" si="39"/>
        <v>0.31491588846768542</v>
      </c>
      <c r="H423" s="128">
        <f t="shared" si="40"/>
        <v>47683.933999999994</v>
      </c>
      <c r="I423" s="122">
        <f t="shared" si="41"/>
        <v>0.20996422196532605</v>
      </c>
      <c r="J423" s="128">
        <f t="shared" si="42"/>
        <v>106.02777354595372</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0.49939548022598873</v>
      </c>
      <c r="F424" s="128">
        <f t="shared" si="38"/>
        <v>88.393000000000001</v>
      </c>
      <c r="G424" s="122">
        <f t="shared" si="39"/>
        <v>0.47334081813258666</v>
      </c>
      <c r="H424" s="128">
        <f t="shared" si="40"/>
        <v>71672.320000000007</v>
      </c>
      <c r="I424" s="122">
        <f t="shared" si="41"/>
        <v>0.54508184995186848</v>
      </c>
      <c r="J424" s="128">
        <f t="shared" si="42"/>
        <v>105.50441903493393</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3.7355932203389834E-2</v>
      </c>
      <c r="F425" s="128">
        <f t="shared" si="38"/>
        <v>6.6120000000000001</v>
      </c>
      <c r="G425" s="122">
        <f t="shared" si="39"/>
        <v>3.6301608791557145E-2</v>
      </c>
      <c r="H425" s="128">
        <f t="shared" si="40"/>
        <v>5496.7169999999996</v>
      </c>
      <c r="I425" s="122">
        <f t="shared" si="41"/>
        <v>0.34243996299385387</v>
      </c>
      <c r="J425" s="128">
        <f t="shared" si="42"/>
        <v>102.90434349035765</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5.3305084745762704E-2</v>
      </c>
      <c r="F426" s="128">
        <f t="shared" si="38"/>
        <v>9.4349999999999987</v>
      </c>
      <c r="G426" s="122">
        <f t="shared" si="39"/>
        <v>5.0970241318733567E-2</v>
      </c>
      <c r="H426" s="128">
        <f t="shared" si="40"/>
        <v>7717.811999999999</v>
      </c>
      <c r="I426" s="122">
        <f t="shared" si="41"/>
        <v>0.21377718991278594</v>
      </c>
      <c r="J426" s="128">
        <f t="shared" si="42"/>
        <v>104.58079727821692</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0.16335028248587571</v>
      </c>
      <c r="F427" s="128">
        <f t="shared" si="38"/>
        <v>28.913</v>
      </c>
      <c r="G427" s="122">
        <f t="shared" si="39"/>
        <v>0.15540460843492845</v>
      </c>
      <c r="H427" s="128">
        <f t="shared" si="40"/>
        <v>23531.054999999997</v>
      </c>
      <c r="I427" s="122">
        <f t="shared" si="41"/>
        <v>0.17966103328627189</v>
      </c>
      <c r="J427" s="128">
        <f t="shared" si="42"/>
        <v>105.11289474036047</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0.50205649717514134</v>
      </c>
      <c r="F428" s="128">
        <f t="shared" si="38"/>
        <v>88.864000000000019</v>
      </c>
      <c r="G428" s="122">
        <f t="shared" si="39"/>
        <v>0.50198383943784752</v>
      </c>
      <c r="H428" s="128">
        <f t="shared" si="40"/>
        <v>76009.388999999996</v>
      </c>
      <c r="I428" s="122">
        <f t="shared" si="41"/>
        <v>5.7097923344822171E-3</v>
      </c>
      <c r="J428" s="128">
        <f t="shared" si="42"/>
        <v>100.01447411880334</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0.23453672316384183</v>
      </c>
      <c r="F429" s="128">
        <f t="shared" si="38"/>
        <v>41.513000000000005</v>
      </c>
      <c r="G429" s="122">
        <f t="shared" si="39"/>
        <v>0.23724907210503368</v>
      </c>
      <c r="H429" s="128">
        <f t="shared" si="40"/>
        <v>35923.779999999992</v>
      </c>
      <c r="I429" s="122">
        <f t="shared" si="41"/>
        <v>-0.27342512476832814</v>
      </c>
      <c r="J429" s="128">
        <f t="shared" si="42"/>
        <v>98.856750453383839</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0.11722598870056497</v>
      </c>
      <c r="F430" s="128">
        <f t="shared" si="38"/>
        <v>20.748999999999999</v>
      </c>
      <c r="G430" s="122">
        <f t="shared" si="39"/>
        <v>0.12308522104373323</v>
      </c>
      <c r="H430" s="128">
        <f t="shared" si="40"/>
        <v>18637.317999999999</v>
      </c>
      <c r="I430" s="122">
        <f t="shared" si="41"/>
        <v>-0.34676787430242478</v>
      </c>
      <c r="J430" s="128">
        <f t="shared" si="42"/>
        <v>95.239694665628122</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0.27344632768361582</v>
      </c>
      <c r="F431" s="128">
        <f t="shared" si="38"/>
        <v>48.4</v>
      </c>
      <c r="G431" s="122">
        <f t="shared" si="39"/>
        <v>0.26889186226208239</v>
      </c>
      <c r="H431" s="128">
        <f t="shared" si="40"/>
        <v>40715.067999999992</v>
      </c>
      <c r="I431" s="122">
        <f t="shared" si="41"/>
        <v>-0.1208024375782865</v>
      </c>
      <c r="J431" s="128">
        <f t="shared" si="42"/>
        <v>101.69379072435234</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0.12970621468926555</v>
      </c>
      <c r="F432" s="128">
        <f t="shared" si="38"/>
        <v>22.958000000000002</v>
      </c>
      <c r="G432" s="122">
        <f t="shared" si="39"/>
        <v>0.13212858444834824</v>
      </c>
      <c r="H432" s="128">
        <f t="shared" si="40"/>
        <v>20006.645999999993</v>
      </c>
      <c r="I432" s="122">
        <f t="shared" si="41"/>
        <v>-0.27119946343489548</v>
      </c>
      <c r="J432" s="128">
        <f t="shared" si="42"/>
        <v>98.166657298875677</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0.17345197740112991</v>
      </c>
      <c r="F433" s="128">
        <f t="shared" si="38"/>
        <v>30.700999999999997</v>
      </c>
      <c r="G433" s="122">
        <f t="shared" si="39"/>
        <v>0.17133054854772881</v>
      </c>
      <c r="H433" s="128">
        <f t="shared" si="40"/>
        <v>25942.528999999999</v>
      </c>
      <c r="I433" s="122">
        <f t="shared" si="41"/>
        <v>-0.17776758320909081</v>
      </c>
      <c r="J433" s="128">
        <f t="shared" si="42"/>
        <v>101.23820817208795</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0.19170056497175136</v>
      </c>
      <c r="F434" s="128">
        <f t="shared" si="38"/>
        <v>33.93099999999999</v>
      </c>
      <c r="G434" s="122">
        <f t="shared" si="39"/>
        <v>0.19234205312446342</v>
      </c>
      <c r="H434" s="128">
        <f t="shared" si="40"/>
        <v>29124.049000000003</v>
      </c>
      <c r="I434" s="122">
        <f t="shared" si="41"/>
        <v>-0.23163072755775388</v>
      </c>
      <c r="J434" s="128">
        <f t="shared" si="42"/>
        <v>99.666485751664013</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0.46557627118644068</v>
      </c>
      <c r="F435" s="128">
        <f t="shared" si="38"/>
        <v>82.406999999999996</v>
      </c>
      <c r="G435" s="122">
        <f t="shared" si="39"/>
        <v>0.46277986765113793</v>
      </c>
      <c r="H435" s="128">
        <f t="shared" si="40"/>
        <v>70073.202000000005</v>
      </c>
      <c r="I435" s="122">
        <f t="shared" si="41"/>
        <v>-0.17047379573136839</v>
      </c>
      <c r="J435" s="128">
        <f t="shared" si="42"/>
        <v>100.60426214076598</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0.23419209039548022</v>
      </c>
      <c r="F436" s="128">
        <f t="shared" si="38"/>
        <v>41.451999999999998</v>
      </c>
      <c r="G436" s="122">
        <f t="shared" si="39"/>
        <v>0.23078772008611922</v>
      </c>
      <c r="H436" s="128">
        <f t="shared" si="40"/>
        <v>34945.415000000001</v>
      </c>
      <c r="I436" s="122">
        <f t="shared" si="41"/>
        <v>-0.1832594259479163</v>
      </c>
      <c r="J436" s="128">
        <f t="shared" si="42"/>
        <v>101.47510894777704</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0.22342372881355932</v>
      </c>
      <c r="F437" s="128">
        <f t="shared" si="38"/>
        <v>39.545999999999999</v>
      </c>
      <c r="G437" s="122">
        <f t="shared" si="39"/>
        <v>0.21824923721089962</v>
      </c>
      <c r="H437" s="128">
        <f t="shared" si="40"/>
        <v>33046.862999999998</v>
      </c>
      <c r="I437" s="122">
        <f t="shared" si="41"/>
        <v>-0.15804442920677048</v>
      </c>
      <c r="J437" s="128">
        <f t="shared" si="42"/>
        <v>102.37090936435185</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0.70236723163841797</v>
      </c>
      <c r="F438" s="128">
        <f t="shared" si="38"/>
        <v>124.31899999999999</v>
      </c>
      <c r="G438" s="122">
        <f t="shared" si="39"/>
        <v>0.68837276281551729</v>
      </c>
      <c r="H438" s="128">
        <f t="shared" si="40"/>
        <v>104232.027</v>
      </c>
      <c r="I438" s="122">
        <f t="shared" si="41"/>
        <v>9.0958122648701775E-2</v>
      </c>
      <c r="J438" s="128">
        <f t="shared" si="42"/>
        <v>102.03297829008542</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0.32189265536723166</v>
      </c>
      <c r="F439" s="128">
        <f t="shared" si="38"/>
        <v>56.975000000000001</v>
      </c>
      <c r="G439" s="122">
        <f t="shared" si="39"/>
        <v>0.31949282119695144</v>
      </c>
      <c r="H439" s="128">
        <f t="shared" si="40"/>
        <v>48376.963999999993</v>
      </c>
      <c r="I439" s="122">
        <f t="shared" si="41"/>
        <v>-0.15293527242844135</v>
      </c>
      <c r="J439" s="128">
        <f t="shared" si="42"/>
        <v>100.75113868326977</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0.22628248587570621</v>
      </c>
      <c r="F440" s="128">
        <f t="shared" si="38"/>
        <v>40.052</v>
      </c>
      <c r="G440" s="122">
        <f t="shared" si="39"/>
        <v>0.22098192420980334</v>
      </c>
      <c r="H440" s="128">
        <f t="shared" si="40"/>
        <v>33460.641000000003</v>
      </c>
      <c r="I440" s="122">
        <f t="shared" si="41"/>
        <v>-0.15234432221883926</v>
      </c>
      <c r="J440" s="128">
        <f t="shared" si="42"/>
        <v>102.39864037968573</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5.5141242937853108E-2</v>
      </c>
      <c r="F441" s="128">
        <f t="shared" si="38"/>
        <v>9.76</v>
      </c>
      <c r="G441" s="122">
        <f t="shared" si="39"/>
        <v>5.7510428086489054E-2</v>
      </c>
      <c r="H441" s="128">
        <f t="shared" si="40"/>
        <v>8708.1139999999996</v>
      </c>
      <c r="I441" s="122">
        <f t="shared" si="41"/>
        <v>-0.23589571789358374</v>
      </c>
      <c r="J441" s="128">
        <f t="shared" si="42"/>
        <v>95.880425120339979</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5.4350282485875701E-2</v>
      </c>
      <c r="F442" s="128">
        <f t="shared" si="38"/>
        <v>9.6199999999999992</v>
      </c>
      <c r="G442" s="122">
        <f t="shared" si="39"/>
        <v>5.5055601051394149E-2</v>
      </c>
      <c r="H442" s="128">
        <f t="shared" si="40"/>
        <v>8336.4089999999997</v>
      </c>
      <c r="I442" s="122">
        <f t="shared" si="41"/>
        <v>-0.21991870455845644</v>
      </c>
      <c r="J442" s="128">
        <f t="shared" si="42"/>
        <v>98.718897710588905</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0.82136723163841796</v>
      </c>
      <c r="F443" s="128">
        <f t="shared" si="38"/>
        <v>145.38199999999998</v>
      </c>
      <c r="G443" s="122">
        <f t="shared" si="39"/>
        <v>0.79565486930219664</v>
      </c>
      <c r="H443" s="128">
        <f t="shared" si="40"/>
        <v>120476.46900000001</v>
      </c>
      <c r="I443" s="122">
        <f t="shared" si="41"/>
        <v>0.34713524443663601</v>
      </c>
      <c r="J443" s="128">
        <f t="shared" si="42"/>
        <v>103.23159743354195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0.6244406779661017</v>
      </c>
      <c r="F444" s="128">
        <f t="shared" si="38"/>
        <v>110.526</v>
      </c>
      <c r="G444" s="122">
        <f t="shared" si="39"/>
        <v>0.6209622898202326</v>
      </c>
      <c r="H444" s="128">
        <f t="shared" si="40"/>
        <v>94024.867999999988</v>
      </c>
      <c r="I444" s="122">
        <f t="shared" si="41"/>
        <v>7.9009235385348028E-2</v>
      </c>
      <c r="J444" s="128">
        <f t="shared" si="42"/>
        <v>100.56016093133064</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0.44639548022598879</v>
      </c>
      <c r="F445" s="128">
        <f t="shared" si="38"/>
        <v>79.012000000000015</v>
      </c>
      <c r="G445" s="122">
        <f t="shared" si="39"/>
        <v>0.45306335442285595</v>
      </c>
      <c r="H445" s="128">
        <f t="shared" si="40"/>
        <v>68601.947</v>
      </c>
      <c r="I445" s="122">
        <f t="shared" si="41"/>
        <v>-0.26431939674536026</v>
      </c>
      <c r="J445" s="128">
        <f t="shared" si="42"/>
        <v>98.528268920499841</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5.3971751412429374E-2</v>
      </c>
      <c r="F446" s="128">
        <f t="shared" si="38"/>
        <v>9.552999999999999</v>
      </c>
      <c r="G446" s="122">
        <f t="shared" si="39"/>
        <v>5.3236590101573132E-2</v>
      </c>
      <c r="H446" s="128">
        <f t="shared" si="40"/>
        <v>8060.978000000001</v>
      </c>
      <c r="I446" s="122">
        <f t="shared" si="41"/>
        <v>-0.20247654414507163</v>
      </c>
      <c r="J446" s="128">
        <f t="shared" si="42"/>
        <v>101.38093238025499</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0.37335028248587571</v>
      </c>
      <c r="F447" s="128">
        <f t="shared" si="38"/>
        <v>66.082999999999998</v>
      </c>
      <c r="G447" s="122">
        <f t="shared" si="39"/>
        <v>0.36580804131609185</v>
      </c>
      <c r="H447" s="128">
        <f t="shared" si="40"/>
        <v>55389.921999999999</v>
      </c>
      <c r="I447" s="122">
        <f t="shared" si="41"/>
        <v>-0.11564816879210373</v>
      </c>
      <c r="J447" s="128">
        <f t="shared" si="42"/>
        <v>102.06180299991456</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0.15509039548022596</v>
      </c>
      <c r="F448" s="128">
        <f t="shared" si="38"/>
        <v>27.450999999999997</v>
      </c>
      <c r="G448" s="122">
        <f t="shared" si="39"/>
        <v>0.14928911357962726</v>
      </c>
      <c r="H448" s="128">
        <f t="shared" si="40"/>
        <v>22605.059000000001</v>
      </c>
      <c r="I448" s="122">
        <f t="shared" si="41"/>
        <v>-0.11441693536135907</v>
      </c>
      <c r="J448" s="128">
        <f t="shared" si="42"/>
        <v>103.88593766919543</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0.15779661016949151</v>
      </c>
      <c r="F449" s="128">
        <f t="shared" si="38"/>
        <v>27.929999999999996</v>
      </c>
      <c r="G449" s="122">
        <f t="shared" si="39"/>
        <v>0.15460086647558413</v>
      </c>
      <c r="H449" s="128">
        <f t="shared" si="40"/>
        <v>23409.353999999999</v>
      </c>
      <c r="I449" s="122">
        <f t="shared" si="41"/>
        <v>-0.15849870782552827</v>
      </c>
      <c r="J449" s="128">
        <f t="shared" si="42"/>
        <v>102.06709300326726</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0.10696045197740114</v>
      </c>
      <c r="F450" s="128">
        <f t="shared" si="38"/>
        <v>18.932000000000002</v>
      </c>
      <c r="G450" s="122">
        <f t="shared" si="39"/>
        <v>0.10807553263152332</v>
      </c>
      <c r="H450" s="128">
        <f t="shared" si="40"/>
        <v>16364.580999999998</v>
      </c>
      <c r="I450" s="122">
        <f t="shared" si="41"/>
        <v>-0.23959385750530776</v>
      </c>
      <c r="J450" s="128">
        <f t="shared" si="42"/>
        <v>98.968239501604884</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0.10759887005649718</v>
      </c>
      <c r="F451" s="128">
        <f t="shared" si="38"/>
        <v>19.045000000000002</v>
      </c>
      <c r="G451" s="122">
        <f t="shared" si="39"/>
        <v>0.1058775046559854</v>
      </c>
      <c r="H451" s="128">
        <f t="shared" si="40"/>
        <v>16031.759999999998</v>
      </c>
      <c r="I451" s="122">
        <f t="shared" si="41"/>
        <v>-0.18403853271766463</v>
      </c>
      <c r="J451" s="128">
        <f t="shared" si="42"/>
        <v>101.62580843410014</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0.19655932203389828</v>
      </c>
      <c r="F452" s="128">
        <f t="shared" si="38"/>
        <v>34.790999999999997</v>
      </c>
      <c r="G452" s="122">
        <f t="shared" si="39"/>
        <v>0.19583193543700222</v>
      </c>
      <c r="H452" s="128">
        <f t="shared" si="40"/>
        <v>29652.480000000003</v>
      </c>
      <c r="I452" s="122">
        <f t="shared" si="41"/>
        <v>-0.17943255580380155</v>
      </c>
      <c r="J452" s="128">
        <f t="shared" si="42"/>
        <v>100.37143410510288</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0.14679661016949155</v>
      </c>
      <c r="F453" s="128">
        <f t="shared" si="38"/>
        <v>25.983000000000004</v>
      </c>
      <c r="G453" s="122">
        <f t="shared" si="39"/>
        <v>0.14374555204797315</v>
      </c>
      <c r="H453" s="128">
        <f t="shared" si="40"/>
        <v>21765.663999999997</v>
      </c>
      <c r="I453" s="122">
        <f t="shared" si="41"/>
        <v>-0.17129126072215611</v>
      </c>
      <c r="J453" s="128">
        <f t="shared" si="42"/>
        <v>102.12254089121322</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6.755932203389832E-2</v>
      </c>
      <c r="F454" s="128">
        <f t="shared" si="38"/>
        <v>11.958000000000002</v>
      </c>
      <c r="G454" s="122">
        <f t="shared" si="39"/>
        <v>6.7877029151091686E-2</v>
      </c>
      <c r="H454" s="128">
        <f t="shared" si="40"/>
        <v>10277.804</v>
      </c>
      <c r="I454" s="122">
        <f t="shared" si="41"/>
        <v>-0.19887441046322188</v>
      </c>
      <c r="J454" s="128">
        <f t="shared" si="42"/>
        <v>99.531937208851375</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6.2248587570621461E-2</v>
      </c>
      <c r="F455" s="128">
        <f t="shared" si="38"/>
        <v>11.017999999999999</v>
      </c>
      <c r="G455" s="122">
        <f t="shared" si="39"/>
        <v>6.2694613586231476E-2</v>
      </c>
      <c r="H455" s="128">
        <f t="shared" si="40"/>
        <v>9493.0929999999971</v>
      </c>
      <c r="I455" s="122">
        <f t="shared" si="41"/>
        <v>-0.1930531135933348</v>
      </c>
      <c r="J455" s="128">
        <f t="shared" si="42"/>
        <v>99.288573626829134</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0.30418644067796607</v>
      </c>
      <c r="F456" s="128">
        <f t="shared" si="38"/>
        <v>53.840999999999994</v>
      </c>
      <c r="G456" s="122">
        <f t="shared" si="39"/>
        <v>0.29794161196158975</v>
      </c>
      <c r="H456" s="128">
        <f t="shared" si="40"/>
        <v>45113.722999999998</v>
      </c>
      <c r="I456" s="122">
        <f t="shared" si="41"/>
        <v>-5.2308079049959981E-2</v>
      </c>
      <c r="J456" s="128">
        <f t="shared" si="42"/>
        <v>102.09599077995905</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5.3327683615819223E-2</v>
      </c>
      <c r="F457" s="128">
        <f t="shared" ref="F457:F520" si="44">SUMPRODUCT($K$2:$AI$2,$K457:$AI457)</f>
        <v>9.4390000000000018</v>
      </c>
      <c r="G457" s="122">
        <f t="shared" ref="G457:G520" si="45">SUMPRODUCT($K$3:$AI$3,$K457:$AI457)/$J$3</f>
        <v>5.3643833626121067E-2</v>
      </c>
      <c r="H457" s="128">
        <f t="shared" ref="H457:H520" si="46">SUMPRODUCT($K$3:$AI$3,$K457:$AI457)</f>
        <v>8122.6419999999998</v>
      </c>
      <c r="I457" s="122">
        <f t="shared" ref="I457:I520" si="47">CORREL($K$4:$AI$4,$K457:$AI457)</f>
        <v>-0.21055415903419894</v>
      </c>
      <c r="J457" s="128">
        <f t="shared" si="42"/>
        <v>99.410649856784474</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0.56571751412429383</v>
      </c>
      <c r="F458" s="128">
        <f t="shared" si="44"/>
        <v>100.13200000000001</v>
      </c>
      <c r="G458" s="122">
        <f t="shared" si="45"/>
        <v>0.54536452733492713</v>
      </c>
      <c r="H458" s="128">
        <f t="shared" si="46"/>
        <v>82578.005999999994</v>
      </c>
      <c r="I458" s="122">
        <f t="shared" si="47"/>
        <v>9.2504149777244846E-2</v>
      </c>
      <c r="J458" s="128">
        <f t="shared" ref="J458:J521" si="48">$E458/$G458*100</f>
        <v>103.73199681483267</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0.58045197740112986</v>
      </c>
      <c r="F459" s="128">
        <f t="shared" si="44"/>
        <v>102.73999999999998</v>
      </c>
      <c r="G459" s="122">
        <f t="shared" si="45"/>
        <v>0.56692323898083452</v>
      </c>
      <c r="H459" s="128">
        <f t="shared" si="46"/>
        <v>85842.383000000002</v>
      </c>
      <c r="I459" s="122">
        <f t="shared" si="47"/>
        <v>0.11442057543121122</v>
      </c>
      <c r="J459" s="128">
        <f t="shared" si="48"/>
        <v>102.3863439510111</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0.42657627118644065</v>
      </c>
      <c r="F460" s="128">
        <f t="shared" si="44"/>
        <v>75.503999999999991</v>
      </c>
      <c r="G460" s="122">
        <f t="shared" si="45"/>
        <v>0.41919693827682314</v>
      </c>
      <c r="H460" s="128">
        <f t="shared" si="46"/>
        <v>63473.962000000007</v>
      </c>
      <c r="I460" s="122">
        <f t="shared" si="47"/>
        <v>-5.8318743599369437E-4</v>
      </c>
      <c r="J460" s="128">
        <f t="shared" si="48"/>
        <v>101.76034990616856</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0.25698305084745759</v>
      </c>
      <c r="F461" s="128">
        <f t="shared" si="44"/>
        <v>45.485999999999997</v>
      </c>
      <c r="G461" s="122">
        <f t="shared" si="45"/>
        <v>0.24957568452891996</v>
      </c>
      <c r="H461" s="128">
        <f t="shared" si="46"/>
        <v>37790.251000000004</v>
      </c>
      <c r="I461" s="122">
        <f t="shared" si="47"/>
        <v>-1.2473620219859887E-2</v>
      </c>
      <c r="J461" s="128">
        <f t="shared" si="48"/>
        <v>102.96798397348653</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0.11774011299435026</v>
      </c>
      <c r="F462" s="128">
        <f t="shared" si="44"/>
        <v>20.839999999999996</v>
      </c>
      <c r="G462" s="122">
        <f t="shared" si="45"/>
        <v>0.11503987636872763</v>
      </c>
      <c r="H462" s="128">
        <f t="shared" si="46"/>
        <v>17419.108</v>
      </c>
      <c r="I462" s="122">
        <f t="shared" si="47"/>
        <v>-9.8587562568192497E-2</v>
      </c>
      <c r="J462" s="128">
        <f t="shared" si="48"/>
        <v>102.3472179481207</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0.10024858757062149</v>
      </c>
      <c r="F463" s="128">
        <f t="shared" si="44"/>
        <v>17.744000000000003</v>
      </c>
      <c r="G463" s="122">
        <f t="shared" si="45"/>
        <v>9.909798042504854E-2</v>
      </c>
      <c r="H463" s="128">
        <f t="shared" si="46"/>
        <v>15005.218000000001</v>
      </c>
      <c r="I463" s="122">
        <f t="shared" si="47"/>
        <v>-0.18061778594758335</v>
      </c>
      <c r="J463" s="128">
        <f t="shared" si="48"/>
        <v>101.16108031731605</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0.11406779661016948</v>
      </c>
      <c r="F464" s="128">
        <f t="shared" si="44"/>
        <v>20.189999999999998</v>
      </c>
      <c r="G464" s="122">
        <f t="shared" si="45"/>
        <v>0.11071544994650569</v>
      </c>
      <c r="H464" s="128">
        <f t="shared" si="46"/>
        <v>16764.311999999998</v>
      </c>
      <c r="I464" s="122">
        <f t="shared" si="47"/>
        <v>-0.13101486024617448</v>
      </c>
      <c r="J464" s="128">
        <f t="shared" si="48"/>
        <v>103.02789417853022</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4.7966101694915254E-2</v>
      </c>
      <c r="F465" s="128">
        <f t="shared" si="44"/>
        <v>8.49</v>
      </c>
      <c r="G465" s="122">
        <f t="shared" si="45"/>
        <v>4.8667721142796765E-2</v>
      </c>
      <c r="H465" s="128">
        <f t="shared" si="46"/>
        <v>7369.1690000000008</v>
      </c>
      <c r="I465" s="122">
        <f t="shared" si="47"/>
        <v>-0.23760108651169481</v>
      </c>
      <c r="J465" s="128">
        <f t="shared" si="48"/>
        <v>98.558347439727285</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5.9638418079096041E-2</v>
      </c>
      <c r="F466" s="128">
        <f t="shared" si="44"/>
        <v>10.555999999999999</v>
      </c>
      <c r="G466" s="122">
        <f t="shared" si="45"/>
        <v>5.9353115217477444E-2</v>
      </c>
      <c r="H466" s="128">
        <f t="shared" si="46"/>
        <v>8987.1299999999992</v>
      </c>
      <c r="I466" s="122">
        <f t="shared" si="47"/>
        <v>-0.21160494084962794</v>
      </c>
      <c r="J466" s="128">
        <f t="shared" si="48"/>
        <v>100.48068725722857</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0.10373446327683616</v>
      </c>
      <c r="F467" s="128">
        <f t="shared" si="44"/>
        <v>18.361000000000001</v>
      </c>
      <c r="G467" s="122">
        <f t="shared" si="45"/>
        <v>0.10194887661968854</v>
      </c>
      <c r="H467" s="128">
        <f t="shared" si="46"/>
        <v>15436.895</v>
      </c>
      <c r="I467" s="122">
        <f t="shared" si="47"/>
        <v>-0.16807409406007315</v>
      </c>
      <c r="J467" s="128">
        <f t="shared" si="48"/>
        <v>101.7514529991425</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0.19837288135593226</v>
      </c>
      <c r="F468" s="128">
        <f t="shared" si="44"/>
        <v>35.112000000000009</v>
      </c>
      <c r="G468" s="122">
        <f t="shared" si="45"/>
        <v>0.19422194851338678</v>
      </c>
      <c r="H468" s="128">
        <f t="shared" si="46"/>
        <v>29408.699000000001</v>
      </c>
      <c r="I468" s="122">
        <f t="shared" si="47"/>
        <v>-9.8800331879011667E-3</v>
      </c>
      <c r="J468" s="128">
        <f t="shared" si="48"/>
        <v>102.13721099716975</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0.47390395480225989</v>
      </c>
      <c r="F469" s="128">
        <f t="shared" si="44"/>
        <v>83.881</v>
      </c>
      <c r="G469" s="122">
        <f t="shared" si="45"/>
        <v>0.4666252096844497</v>
      </c>
      <c r="H469" s="128">
        <f t="shared" si="46"/>
        <v>70655.456000000006</v>
      </c>
      <c r="I469" s="122">
        <f t="shared" si="47"/>
        <v>-8.6856183923261707E-3</v>
      </c>
      <c r="J469" s="128">
        <f t="shared" si="48"/>
        <v>101.55986966986468</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0.22948587570621468</v>
      </c>
      <c r="F470" s="128">
        <f t="shared" si="44"/>
        <v>40.619</v>
      </c>
      <c r="G470" s="122">
        <f t="shared" si="45"/>
        <v>0.23485590880872814</v>
      </c>
      <c r="H470" s="128">
        <f t="shared" si="46"/>
        <v>35561.411999999997</v>
      </c>
      <c r="I470" s="122">
        <f t="shared" si="47"/>
        <v>-0.32274979662781839</v>
      </c>
      <c r="J470" s="128">
        <f t="shared" si="48"/>
        <v>97.713477540440792</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0.29444067796610163</v>
      </c>
      <c r="F471" s="128">
        <f t="shared" si="44"/>
        <v>52.115999999999993</v>
      </c>
      <c r="G471" s="122">
        <f t="shared" si="45"/>
        <v>0.28292761758839768</v>
      </c>
      <c r="H471" s="128">
        <f t="shared" si="46"/>
        <v>42840.334000000003</v>
      </c>
      <c r="I471" s="122">
        <f t="shared" si="47"/>
        <v>0.12040711661693655</v>
      </c>
      <c r="J471" s="128">
        <f t="shared" si="48"/>
        <v>104.06926000220066</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0.18158757062146896</v>
      </c>
      <c r="F472" s="128">
        <f t="shared" si="44"/>
        <v>32.141000000000005</v>
      </c>
      <c r="G472" s="122">
        <f t="shared" si="45"/>
        <v>0.1817973886856252</v>
      </c>
      <c r="H472" s="128">
        <f t="shared" si="46"/>
        <v>27527.396999999997</v>
      </c>
      <c r="I472" s="122">
        <f t="shared" si="47"/>
        <v>-0.11973402582762099</v>
      </c>
      <c r="J472" s="128">
        <f t="shared" si="48"/>
        <v>99.884586865810775</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0.15831073446327681</v>
      </c>
      <c r="F473" s="128">
        <f t="shared" si="44"/>
        <v>28.020999999999997</v>
      </c>
      <c r="G473" s="122">
        <f t="shared" si="45"/>
        <v>0.15782650675613205</v>
      </c>
      <c r="H473" s="128">
        <f t="shared" si="46"/>
        <v>23897.774000000005</v>
      </c>
      <c r="I473" s="122">
        <f t="shared" si="47"/>
        <v>-0.16861199178453129</v>
      </c>
      <c r="J473" s="128">
        <f t="shared" si="48"/>
        <v>100.30681012784055</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7.5610169491525422E-2</v>
      </c>
      <c r="F474" s="128">
        <f t="shared" si="44"/>
        <v>13.383000000000001</v>
      </c>
      <c r="G474" s="122">
        <f t="shared" si="45"/>
        <v>7.7976429486586799E-2</v>
      </c>
      <c r="H474" s="128">
        <f t="shared" si="46"/>
        <v>11807.035</v>
      </c>
      <c r="I474" s="122">
        <f t="shared" si="47"/>
        <v>-0.2731039747590332</v>
      </c>
      <c r="J474" s="128">
        <f t="shared" si="48"/>
        <v>96.965416330753627</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5.4644067796610171E-2</v>
      </c>
      <c r="F475" s="128">
        <f t="shared" si="44"/>
        <v>9.6720000000000006</v>
      </c>
      <c r="G475" s="122">
        <f t="shared" si="45"/>
        <v>5.5948236008928925E-2</v>
      </c>
      <c r="H475" s="128">
        <f t="shared" si="46"/>
        <v>8471.57</v>
      </c>
      <c r="I475" s="122">
        <f t="shared" si="47"/>
        <v>-0.24370916899055978</v>
      </c>
      <c r="J475" s="128">
        <f t="shared" si="48"/>
        <v>97.66897349165643</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5.7632768361581925E-2</v>
      </c>
      <c r="F476" s="128">
        <f t="shared" si="44"/>
        <v>10.201000000000001</v>
      </c>
      <c r="G476" s="122">
        <f t="shared" si="45"/>
        <v>6.1286471885773158E-2</v>
      </c>
      <c r="H476" s="128">
        <f t="shared" si="46"/>
        <v>9279.875</v>
      </c>
      <c r="I476" s="122">
        <f t="shared" si="47"/>
        <v>-0.37645269328640296</v>
      </c>
      <c r="J476" s="128">
        <f t="shared" si="48"/>
        <v>94.03831969475894</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0.13211864406779661</v>
      </c>
      <c r="F477" s="128">
        <f t="shared" si="44"/>
        <v>23.384999999999998</v>
      </c>
      <c r="G477" s="122">
        <f t="shared" si="45"/>
        <v>0.13668334015770914</v>
      </c>
      <c r="H477" s="128">
        <f t="shared" si="46"/>
        <v>20696.318000000003</v>
      </c>
      <c r="I477" s="122">
        <f t="shared" si="47"/>
        <v>-0.33046768906649659</v>
      </c>
      <c r="J477" s="128">
        <f t="shared" si="48"/>
        <v>96.660385907568809</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0.60284180790960451</v>
      </c>
      <c r="F478" s="128">
        <f t="shared" si="44"/>
        <v>106.70299999999999</v>
      </c>
      <c r="G478" s="122">
        <f t="shared" si="45"/>
        <v>0.59298479044763508</v>
      </c>
      <c r="H478" s="128">
        <f t="shared" si="46"/>
        <v>89788.571000000011</v>
      </c>
      <c r="I478" s="122">
        <f t="shared" si="47"/>
        <v>8.1411724516805617E-2</v>
      </c>
      <c r="J478" s="128">
        <f t="shared" si="48"/>
        <v>101.66227154907776</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0.20531073446327683</v>
      </c>
      <c r="F479" s="128">
        <f t="shared" si="44"/>
        <v>36.339999999999996</v>
      </c>
      <c r="G479" s="122">
        <f t="shared" si="45"/>
        <v>0.20394737745842631</v>
      </c>
      <c r="H479" s="128">
        <f t="shared" si="46"/>
        <v>30881.303999999996</v>
      </c>
      <c r="I479" s="122">
        <f t="shared" si="47"/>
        <v>-0.17374831611245167</v>
      </c>
      <c r="J479" s="128">
        <f t="shared" si="48"/>
        <v>100.66848469533689</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0.2856045197740113</v>
      </c>
      <c r="F480" s="128">
        <f t="shared" si="44"/>
        <v>50.552</v>
      </c>
      <c r="G480" s="122">
        <f t="shared" si="45"/>
        <v>0.27970980332589257</v>
      </c>
      <c r="H480" s="128">
        <f t="shared" si="46"/>
        <v>42353.099000000002</v>
      </c>
      <c r="I480" s="122">
        <f t="shared" si="47"/>
        <v>-1.3515873218957305E-2</v>
      </c>
      <c r="J480" s="128">
        <f t="shared" si="48"/>
        <v>102.10744006038669</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0.55025988700564976</v>
      </c>
      <c r="F481" s="128">
        <f t="shared" si="44"/>
        <v>97.396000000000001</v>
      </c>
      <c r="G481" s="122">
        <f t="shared" si="45"/>
        <v>0.53143749091917736</v>
      </c>
      <c r="H481" s="128">
        <f t="shared" si="46"/>
        <v>80469.202000000005</v>
      </c>
      <c r="I481" s="122">
        <f t="shared" si="47"/>
        <v>0.12430670110591362</v>
      </c>
      <c r="J481" s="128">
        <f t="shared" si="48"/>
        <v>103.54178928060138</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0.84642937853107336</v>
      </c>
      <c r="F482" s="128">
        <f t="shared" si="44"/>
        <v>149.81799999999998</v>
      </c>
      <c r="G482" s="122">
        <f t="shared" si="45"/>
        <v>0.82217704632210165</v>
      </c>
      <c r="H482" s="128">
        <f t="shared" si="46"/>
        <v>124492.40399999999</v>
      </c>
      <c r="I482" s="122">
        <f t="shared" si="47"/>
        <v>0.31117252117445754</v>
      </c>
      <c r="J482" s="128">
        <f t="shared" si="48"/>
        <v>102.94977004253052</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0.51823163841807907</v>
      </c>
      <c r="F483" s="128">
        <f t="shared" si="44"/>
        <v>91.727000000000004</v>
      </c>
      <c r="G483" s="122">
        <f t="shared" si="45"/>
        <v>0.50310474316131493</v>
      </c>
      <c r="H483" s="128">
        <f t="shared" si="46"/>
        <v>76179.113999999987</v>
      </c>
      <c r="I483" s="122">
        <f t="shared" si="47"/>
        <v>0.29861369611893468</v>
      </c>
      <c r="J483" s="128">
        <f t="shared" si="48"/>
        <v>103.00670893335504</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0.74904519774011291</v>
      </c>
      <c r="F484" s="128">
        <f t="shared" si="44"/>
        <v>132.58099999999999</v>
      </c>
      <c r="G484" s="122">
        <f t="shared" si="45"/>
        <v>0.72984647135743441</v>
      </c>
      <c r="H484" s="128">
        <f t="shared" si="46"/>
        <v>110511.893</v>
      </c>
      <c r="I484" s="122">
        <f t="shared" si="47"/>
        <v>0.37529524323282648</v>
      </c>
      <c r="J484" s="128">
        <f t="shared" si="48"/>
        <v>102.63051575038391</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0.75403954802259887</v>
      </c>
      <c r="F485" s="128">
        <f t="shared" si="44"/>
        <v>133.465</v>
      </c>
      <c r="G485" s="122">
        <f t="shared" si="45"/>
        <v>0.73583387708198489</v>
      </c>
      <c r="H485" s="128">
        <f t="shared" si="46"/>
        <v>111418.49399999999</v>
      </c>
      <c r="I485" s="122">
        <f t="shared" si="47"/>
        <v>0.35922432067942628</v>
      </c>
      <c r="J485" s="128">
        <f t="shared" si="48"/>
        <v>102.47415503792925</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0.60634463276836159</v>
      </c>
      <c r="F486" s="128">
        <f t="shared" si="44"/>
        <v>107.32300000000001</v>
      </c>
      <c r="G486" s="122">
        <f t="shared" si="45"/>
        <v>0.59415070203014164</v>
      </c>
      <c r="H486" s="128">
        <f t="shared" si="46"/>
        <v>89965.11099999999</v>
      </c>
      <c r="I486" s="122">
        <f t="shared" si="47"/>
        <v>0.33513337419397671</v>
      </c>
      <c r="J486" s="128">
        <f t="shared" si="48"/>
        <v>102.05232960199405</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0.34771751412429386</v>
      </c>
      <c r="F487" s="128">
        <f t="shared" si="44"/>
        <v>61.546000000000014</v>
      </c>
      <c r="G487" s="122">
        <f t="shared" si="45"/>
        <v>0.33761288618262031</v>
      </c>
      <c r="H487" s="128">
        <f t="shared" si="46"/>
        <v>51120.667999999998</v>
      </c>
      <c r="I487" s="122">
        <f t="shared" si="47"/>
        <v>0.3760648478044134</v>
      </c>
      <c r="J487" s="128">
        <f t="shared" si="48"/>
        <v>102.99296275563599</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0.821090395480226</v>
      </c>
      <c r="F488" s="128">
        <f t="shared" si="44"/>
        <v>145.333</v>
      </c>
      <c r="G488" s="122">
        <f t="shared" si="45"/>
        <v>0.79604523900725144</v>
      </c>
      <c r="H488" s="128">
        <f t="shared" si="46"/>
        <v>120535.57799999999</v>
      </c>
      <c r="I488" s="122">
        <f t="shared" si="47"/>
        <v>0.41945865875490668</v>
      </c>
      <c r="J488" s="128">
        <f t="shared" si="48"/>
        <v>103.14619763371846</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0.6953276836158192</v>
      </c>
      <c r="F489" s="128">
        <f t="shared" si="44"/>
        <v>123.07300000000001</v>
      </c>
      <c r="G489" s="122">
        <f t="shared" si="45"/>
        <v>0.67757534110871886</v>
      </c>
      <c r="H489" s="128">
        <f t="shared" si="46"/>
        <v>102597.10299999999</v>
      </c>
      <c r="I489" s="122">
        <f t="shared" si="47"/>
        <v>0.43480339487634789</v>
      </c>
      <c r="J489" s="128">
        <f t="shared" si="48"/>
        <v>102.61998060290271</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0.67268926553672315</v>
      </c>
      <c r="F490" s="128">
        <f t="shared" si="44"/>
        <v>119.066</v>
      </c>
      <c r="G490" s="122">
        <f t="shared" si="45"/>
        <v>0.65962422565348899</v>
      </c>
      <c r="H490" s="128">
        <f t="shared" si="46"/>
        <v>99878.981</v>
      </c>
      <c r="I490" s="122">
        <f t="shared" si="47"/>
        <v>0.38832300059071218</v>
      </c>
      <c r="J490" s="128">
        <f t="shared" si="48"/>
        <v>101.98067920720932</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0.81595480225988704</v>
      </c>
      <c r="F491" s="128">
        <f t="shared" si="44"/>
        <v>144.42400000000001</v>
      </c>
      <c r="G491" s="122">
        <f t="shared" si="45"/>
        <v>0.79480078326222792</v>
      </c>
      <c r="H491" s="128">
        <f t="shared" si="46"/>
        <v>120347.14500000002</v>
      </c>
      <c r="I491" s="122">
        <f t="shared" si="47"/>
        <v>0.40720660343604254</v>
      </c>
      <c r="J491" s="128">
        <f t="shared" si="48"/>
        <v>102.66154984282142</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0.76442937853107351</v>
      </c>
      <c r="F492" s="128">
        <f t="shared" si="44"/>
        <v>135.304</v>
      </c>
      <c r="G492" s="122">
        <f t="shared" si="45"/>
        <v>0.74253269096144447</v>
      </c>
      <c r="H492" s="128">
        <f t="shared" si="46"/>
        <v>112432.815</v>
      </c>
      <c r="I492" s="122">
        <f t="shared" si="47"/>
        <v>0.37757503207089393</v>
      </c>
      <c r="J492" s="128">
        <f t="shared" si="48"/>
        <v>102.94891899524004</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0.51128248587570624</v>
      </c>
      <c r="F493" s="128">
        <f t="shared" si="44"/>
        <v>90.497</v>
      </c>
      <c r="G493" s="122">
        <f t="shared" si="45"/>
        <v>0.49409436130446843</v>
      </c>
      <c r="H493" s="128">
        <f t="shared" si="46"/>
        <v>74814.78</v>
      </c>
      <c r="I493" s="122">
        <f t="shared" si="47"/>
        <v>0.31842733775924853</v>
      </c>
      <c r="J493" s="128">
        <f t="shared" si="48"/>
        <v>103.4787129579579</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0.28828248587570621</v>
      </c>
      <c r="F494" s="128">
        <f t="shared" si="44"/>
        <v>51.025999999999996</v>
      </c>
      <c r="G494" s="122">
        <f t="shared" si="45"/>
        <v>0.27602300915346922</v>
      </c>
      <c r="H494" s="128">
        <f t="shared" si="46"/>
        <v>41794.852000000006</v>
      </c>
      <c r="I494" s="122">
        <f t="shared" si="47"/>
        <v>0.37968746326637076</v>
      </c>
      <c r="J494" s="128">
        <f t="shared" si="48"/>
        <v>104.44146912238782</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0.76914689265536718</v>
      </c>
      <c r="F495" s="128">
        <f t="shared" si="44"/>
        <v>136.13899999999998</v>
      </c>
      <c r="G495" s="122">
        <f t="shared" si="45"/>
        <v>0.74541302222985395</v>
      </c>
      <c r="H495" s="128">
        <f t="shared" si="46"/>
        <v>112868.94900000002</v>
      </c>
      <c r="I495" s="122">
        <f t="shared" si="47"/>
        <v>0.44117398020851073</v>
      </c>
      <c r="J495" s="128">
        <f t="shared" si="48"/>
        <v>103.18398924055752</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0.63183050847457622</v>
      </c>
      <c r="F496" s="128">
        <f t="shared" si="44"/>
        <v>111.83399999999999</v>
      </c>
      <c r="G496" s="122">
        <f t="shared" si="45"/>
        <v>0.60738048977004044</v>
      </c>
      <c r="H496" s="128">
        <f t="shared" si="46"/>
        <v>91968.338999999978</v>
      </c>
      <c r="I496" s="122">
        <f t="shared" si="47"/>
        <v>0.50618295031031857</v>
      </c>
      <c r="J496" s="128">
        <f t="shared" si="48"/>
        <v>104.02548634938749</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0.52110169491525415</v>
      </c>
      <c r="F497" s="128">
        <f t="shared" si="44"/>
        <v>92.234999999999985</v>
      </c>
      <c r="G497" s="122">
        <f t="shared" si="45"/>
        <v>0.51160291378832112</v>
      </c>
      <c r="H497" s="128">
        <f t="shared" si="46"/>
        <v>77465.89</v>
      </c>
      <c r="I497" s="122">
        <f t="shared" si="47"/>
        <v>8.4130628891688333E-2</v>
      </c>
      <c r="J497" s="128">
        <f t="shared" si="48"/>
        <v>101.85667064649738</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9.7096045197740136E-2</v>
      </c>
      <c r="F498" s="128">
        <f t="shared" si="44"/>
        <v>17.186000000000003</v>
      </c>
      <c r="G498" s="122">
        <f t="shared" si="45"/>
        <v>9.4819526080122576E-2</v>
      </c>
      <c r="H498" s="128">
        <f t="shared" si="46"/>
        <v>14357.383</v>
      </c>
      <c r="I498" s="122">
        <f t="shared" si="47"/>
        <v>0.1237222955854439</v>
      </c>
      <c r="J498" s="128">
        <f t="shared" si="48"/>
        <v>102.40089695839009</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0.46654237288135597</v>
      </c>
      <c r="F499" s="128">
        <f t="shared" si="44"/>
        <v>82.578000000000003</v>
      </c>
      <c r="G499" s="122">
        <f t="shared" si="45"/>
        <v>0.45247447463313478</v>
      </c>
      <c r="H499" s="128">
        <f t="shared" si="46"/>
        <v>68512.78</v>
      </c>
      <c r="I499" s="122">
        <f t="shared" si="47"/>
        <v>0.38149362363944911</v>
      </c>
      <c r="J499" s="128">
        <f t="shared" si="48"/>
        <v>103.10910317308559</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0.42032768361581918</v>
      </c>
      <c r="F500" s="128">
        <f t="shared" si="44"/>
        <v>74.397999999999996</v>
      </c>
      <c r="G500" s="122">
        <f t="shared" si="45"/>
        <v>0.40074310187692347</v>
      </c>
      <c r="H500" s="128">
        <f t="shared" si="46"/>
        <v>60679.718999999997</v>
      </c>
      <c r="I500" s="122">
        <f t="shared" si="47"/>
        <v>0.29238354019882484</v>
      </c>
      <c r="J500" s="128">
        <f t="shared" si="48"/>
        <v>104.8870664640687</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0.43892090395480232</v>
      </c>
      <c r="F501" s="128">
        <f t="shared" si="44"/>
        <v>77.689000000000007</v>
      </c>
      <c r="G501" s="122">
        <f t="shared" si="45"/>
        <v>0.42482686998903696</v>
      </c>
      <c r="H501" s="128">
        <f t="shared" si="46"/>
        <v>64326.434999999998</v>
      </c>
      <c r="I501" s="122">
        <f t="shared" si="47"/>
        <v>0.38904849036705175</v>
      </c>
      <c r="J501" s="128">
        <f t="shared" si="48"/>
        <v>103.31759475716052</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0.22787005649717518</v>
      </c>
      <c r="F502" s="128">
        <f t="shared" si="44"/>
        <v>40.333000000000006</v>
      </c>
      <c r="G502" s="122">
        <f t="shared" si="45"/>
        <v>0.21852380166162541</v>
      </c>
      <c r="H502" s="128">
        <f t="shared" si="46"/>
        <v>33088.436999999998</v>
      </c>
      <c r="I502" s="122">
        <f t="shared" si="47"/>
        <v>0.32183771609803807</v>
      </c>
      <c r="J502" s="128">
        <f t="shared" si="48"/>
        <v>104.27699626515836</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0.51109604519773999</v>
      </c>
      <c r="F503" s="128">
        <f t="shared" si="44"/>
        <v>90.463999999999984</v>
      </c>
      <c r="G503" s="122">
        <f t="shared" si="45"/>
        <v>0.47836442827140763</v>
      </c>
      <c r="H503" s="128">
        <f t="shared" si="46"/>
        <v>72432.985000000001</v>
      </c>
      <c r="I503" s="122">
        <f t="shared" si="47"/>
        <v>0.45029608677441862</v>
      </c>
      <c r="J503" s="128">
        <f t="shared" si="48"/>
        <v>106.84240194125837</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0.37915254237288143</v>
      </c>
      <c r="F504" s="128">
        <f t="shared" si="44"/>
        <v>67.110000000000014</v>
      </c>
      <c r="G504" s="122">
        <f t="shared" si="45"/>
        <v>0.37468226366746366</v>
      </c>
      <c r="H504" s="128">
        <f t="shared" si="46"/>
        <v>56733.63900000001</v>
      </c>
      <c r="I504" s="122">
        <f t="shared" si="47"/>
        <v>0.24648790970638279</v>
      </c>
      <c r="J504" s="128">
        <f t="shared" si="48"/>
        <v>101.1930852188363</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0.20372881355932201</v>
      </c>
      <c r="F505" s="128">
        <f t="shared" si="44"/>
        <v>36.059999999999995</v>
      </c>
      <c r="G505" s="122">
        <f t="shared" si="45"/>
        <v>0.20033597062436434</v>
      </c>
      <c r="H505" s="128">
        <f t="shared" si="46"/>
        <v>30334.471999999998</v>
      </c>
      <c r="I505" s="122">
        <f t="shared" si="47"/>
        <v>2.6825814120555753E-2</v>
      </c>
      <c r="J505" s="128">
        <f t="shared" si="48"/>
        <v>101.69357650769535</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0.44329943502824859</v>
      </c>
      <c r="F506" s="128">
        <f t="shared" si="44"/>
        <v>78.463999999999999</v>
      </c>
      <c r="G506" s="122">
        <f t="shared" si="45"/>
        <v>0.42543290758034047</v>
      </c>
      <c r="H506" s="128">
        <f t="shared" si="46"/>
        <v>64418.19999999999</v>
      </c>
      <c r="I506" s="122">
        <f t="shared" si="47"/>
        <v>0.31670427960236058</v>
      </c>
      <c r="J506" s="128">
        <f t="shared" si="48"/>
        <v>104.19961106194732</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0.4968079096045197</v>
      </c>
      <c r="F507" s="128">
        <f t="shared" si="44"/>
        <v>87.934999999999988</v>
      </c>
      <c r="G507" s="122">
        <f t="shared" si="45"/>
        <v>0.47354543053005582</v>
      </c>
      <c r="H507" s="128">
        <f t="shared" si="46"/>
        <v>71703.301999999996</v>
      </c>
      <c r="I507" s="122">
        <f t="shared" si="47"/>
        <v>0.51934991643400075</v>
      </c>
      <c r="J507" s="128">
        <f t="shared" si="48"/>
        <v>104.91240704158531</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0.28766101694915258</v>
      </c>
      <c r="F508" s="128">
        <f t="shared" si="44"/>
        <v>50.916000000000004</v>
      </c>
      <c r="G508" s="122">
        <f t="shared" si="45"/>
        <v>0.27718590920498232</v>
      </c>
      <c r="H508" s="128">
        <f t="shared" si="46"/>
        <v>41970.936000000009</v>
      </c>
      <c r="I508" s="122">
        <f t="shared" si="47"/>
        <v>0.31674208694229389</v>
      </c>
      <c r="J508" s="128">
        <f t="shared" si="48"/>
        <v>103.77909099860621</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0.15074011299435028</v>
      </c>
      <c r="F509" s="128">
        <f t="shared" si="44"/>
        <v>26.680999999999997</v>
      </c>
      <c r="G509" s="122">
        <f t="shared" si="45"/>
        <v>0.13921432062238304</v>
      </c>
      <c r="H509" s="128">
        <f t="shared" si="46"/>
        <v>21079.553999999993</v>
      </c>
      <c r="I509" s="122">
        <f t="shared" si="47"/>
        <v>0.46785575172848476</v>
      </c>
      <c r="J509" s="128">
        <f t="shared" si="48"/>
        <v>108.27917151083241</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0.269638418079096</v>
      </c>
      <c r="F510" s="128">
        <f t="shared" si="44"/>
        <v>47.725999999999992</v>
      </c>
      <c r="G510" s="122">
        <f t="shared" si="45"/>
        <v>0.26769425035332656</v>
      </c>
      <c r="H510" s="128">
        <f t="shared" si="46"/>
        <v>40533.728000000003</v>
      </c>
      <c r="I510" s="122">
        <f t="shared" si="47"/>
        <v>-4.0067863856978244E-3</v>
      </c>
      <c r="J510" s="128">
        <f t="shared" si="48"/>
        <v>100.72626428218139</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0.27612994350282488</v>
      </c>
      <c r="F511" s="128">
        <f t="shared" si="44"/>
        <v>48.875</v>
      </c>
      <c r="G511" s="122">
        <f t="shared" si="45"/>
        <v>0.2636266824287733</v>
      </c>
      <c r="H511" s="128">
        <f t="shared" si="46"/>
        <v>39917.824999999997</v>
      </c>
      <c r="I511" s="122">
        <f t="shared" si="47"/>
        <v>0.22320569670767021</v>
      </c>
      <c r="J511" s="128">
        <f t="shared" si="48"/>
        <v>104.74279043337343</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0.24301694915254235</v>
      </c>
      <c r="F512" s="128">
        <f t="shared" si="44"/>
        <v>43.013999999999996</v>
      </c>
      <c r="G512" s="122">
        <f t="shared" si="45"/>
        <v>0.23739754190386875</v>
      </c>
      <c r="H512" s="128">
        <f t="shared" si="46"/>
        <v>35946.260999999999</v>
      </c>
      <c r="I512" s="122">
        <f t="shared" si="47"/>
        <v>0.14442501869146926</v>
      </c>
      <c r="J512" s="128">
        <f t="shared" si="48"/>
        <v>102.36708737740389</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5.307344632768362E-2</v>
      </c>
      <c r="F513" s="128">
        <f t="shared" si="44"/>
        <v>9.3940000000000001</v>
      </c>
      <c r="G513" s="122">
        <f t="shared" si="45"/>
        <v>4.9229635842502208E-2</v>
      </c>
      <c r="H513" s="128">
        <f t="shared" si="46"/>
        <v>7454.2529999999997</v>
      </c>
      <c r="I513" s="122">
        <f t="shared" si="47"/>
        <v>0.1280186694453268</v>
      </c>
      <c r="J513" s="128">
        <f t="shared" si="48"/>
        <v>107.80791980155757</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0.51710169491525426</v>
      </c>
      <c r="F514" s="128">
        <f t="shared" si="44"/>
        <v>91.527000000000001</v>
      </c>
      <c r="G514" s="122">
        <f t="shared" si="45"/>
        <v>0.50592774306885568</v>
      </c>
      <c r="H514" s="128">
        <f t="shared" si="46"/>
        <v>76606.566999999995</v>
      </c>
      <c r="I514" s="122">
        <f t="shared" si="47"/>
        <v>0.43389144807423241</v>
      </c>
      <c r="J514" s="128">
        <f t="shared" si="48"/>
        <v>102.20860626828244</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5.7423728813559331E-2</v>
      </c>
      <c r="F515" s="128">
        <f t="shared" si="44"/>
        <v>10.164000000000001</v>
      </c>
      <c r="G515" s="122">
        <f t="shared" si="45"/>
        <v>5.6210318456194105E-2</v>
      </c>
      <c r="H515" s="128">
        <f t="shared" si="46"/>
        <v>8511.253999999999</v>
      </c>
      <c r="I515" s="122">
        <f t="shared" si="47"/>
        <v>-3.6657824434824821E-2</v>
      </c>
      <c r="J515" s="128">
        <f t="shared" si="48"/>
        <v>102.15869682060396</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0.1304858757062147</v>
      </c>
      <c r="F516" s="128">
        <f t="shared" si="44"/>
        <v>23.096</v>
      </c>
      <c r="G516" s="122">
        <f t="shared" si="45"/>
        <v>0.13904031885244819</v>
      </c>
      <c r="H516" s="128">
        <f t="shared" si="46"/>
        <v>21053.207000000002</v>
      </c>
      <c r="I516" s="122">
        <f t="shared" si="47"/>
        <v>-0.55222695510988151</v>
      </c>
      <c r="J516" s="128">
        <f t="shared" si="48"/>
        <v>93.847508969458275</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7.9186440677966097E-2</v>
      </c>
      <c r="F517" s="128">
        <f t="shared" si="44"/>
        <v>14.015999999999998</v>
      </c>
      <c r="G517" s="122">
        <f t="shared" si="45"/>
        <v>7.575946717034962E-2</v>
      </c>
      <c r="H517" s="128">
        <f t="shared" si="46"/>
        <v>11471.347</v>
      </c>
      <c r="I517" s="122">
        <f t="shared" si="47"/>
        <v>0.13523610505632444</v>
      </c>
      <c r="J517" s="128">
        <f t="shared" si="48"/>
        <v>104.52349209361613</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3.1101694915254236E-2</v>
      </c>
      <c r="F518" s="128">
        <f t="shared" si="44"/>
        <v>5.5049999999999999</v>
      </c>
      <c r="G518" s="122">
        <f t="shared" si="45"/>
        <v>3.1414455348769625E-2</v>
      </c>
      <c r="H518" s="128">
        <f t="shared" si="46"/>
        <v>4756.713999999999</v>
      </c>
      <c r="I518" s="122">
        <f t="shared" si="47"/>
        <v>-0.18457835382341509</v>
      </c>
      <c r="J518" s="128">
        <f t="shared" si="48"/>
        <v>99.004405997038432</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3.5949152542372888E-2</v>
      </c>
      <c r="F519" s="128">
        <f t="shared" si="44"/>
        <v>6.3630000000000013</v>
      </c>
      <c r="G519" s="122">
        <f t="shared" si="45"/>
        <v>3.4610000132084699E-2</v>
      </c>
      <c r="H519" s="128">
        <f t="shared" si="46"/>
        <v>5240.5770000000011</v>
      </c>
      <c r="I519" s="122">
        <f t="shared" si="47"/>
        <v>0.45468065489406828</v>
      </c>
      <c r="J519" s="128">
        <f t="shared" si="48"/>
        <v>103.86926438941775</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0.10971186440677966</v>
      </c>
      <c r="F520" s="128">
        <f t="shared" si="44"/>
        <v>19.419</v>
      </c>
      <c r="G520" s="122">
        <f t="shared" si="45"/>
        <v>0.10553181259823799</v>
      </c>
      <c r="H520" s="128">
        <f t="shared" si="46"/>
        <v>15979.415999999999</v>
      </c>
      <c r="I520" s="122">
        <f t="shared" si="47"/>
        <v>0.35967041455365611</v>
      </c>
      <c r="J520" s="128">
        <f t="shared" si="48"/>
        <v>103.96094002900833</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0.30253107344632774</v>
      </c>
      <c r="F521" s="128">
        <f t="shared" ref="F521:F584" si="50">SUMPRODUCT($K$2:$AI$2,$K521:$AI521)</f>
        <v>53.548000000000009</v>
      </c>
      <c r="G521" s="122">
        <f t="shared" ref="G521:G584" si="51">SUMPRODUCT($K$3:$AI$3,$K521:$AI521)/$J$3</f>
        <v>0.28006081839675601</v>
      </c>
      <c r="H521" s="128">
        <f t="shared" ref="H521:H584" si="52">SUMPRODUCT($K$3:$AI$3,$K521:$AI521)</f>
        <v>42406.249000000003</v>
      </c>
      <c r="I521" s="122">
        <f t="shared" ref="I521:I584" si="53">CORREL($K$4:$AI$4,$K521:$AI521)</f>
        <v>0.51574379975430595</v>
      </c>
      <c r="J521" s="128">
        <f t="shared" si="48"/>
        <v>108.02334834919272</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0.16240112994350284</v>
      </c>
      <c r="F522" s="128">
        <f t="shared" si="50"/>
        <v>28.745000000000001</v>
      </c>
      <c r="G522" s="122">
        <f t="shared" si="51"/>
        <v>0.15454622964244674</v>
      </c>
      <c r="H522" s="128">
        <f t="shared" si="52"/>
        <v>23401.081000000002</v>
      </c>
      <c r="I522" s="122">
        <f t="shared" si="53"/>
        <v>0.4785926487738198</v>
      </c>
      <c r="J522" s="128">
        <f t="shared" ref="J522:J585" si="54">$E522/$G522*100</f>
        <v>105.08255705702361</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2.5350282485875706E-2</v>
      </c>
      <c r="F523" s="128">
        <f t="shared" si="50"/>
        <v>4.4870000000000001</v>
      </c>
      <c r="G523" s="122">
        <f t="shared" si="51"/>
        <v>2.5607662233023812E-2</v>
      </c>
      <c r="H523" s="128">
        <f t="shared" si="52"/>
        <v>3877.4609999999998</v>
      </c>
      <c r="I523" s="122">
        <f t="shared" si="53"/>
        <v>-0.2105859704426104</v>
      </c>
      <c r="J523" s="128">
        <f t="shared" si="54"/>
        <v>98.994911191790919</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1.9564971751412429E-2</v>
      </c>
      <c r="F524" s="128">
        <f t="shared" si="50"/>
        <v>3.4630000000000001</v>
      </c>
      <c r="G524" s="122">
        <f t="shared" si="51"/>
        <v>2.0227945158435588E-2</v>
      </c>
      <c r="H524" s="128">
        <f t="shared" si="52"/>
        <v>3062.875</v>
      </c>
      <c r="I524" s="122">
        <f t="shared" si="53"/>
        <v>-0.33243002700986563</v>
      </c>
      <c r="J524" s="128">
        <f t="shared" si="54"/>
        <v>96.72248761883418</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0.10838418079096046</v>
      </c>
      <c r="F525" s="128">
        <f t="shared" si="50"/>
        <v>19.184000000000001</v>
      </c>
      <c r="G525" s="122">
        <f t="shared" si="51"/>
        <v>0.10780160879155716</v>
      </c>
      <c r="H525" s="128">
        <f t="shared" si="52"/>
        <v>16323.104000000001</v>
      </c>
      <c r="I525" s="122">
        <f t="shared" si="53"/>
        <v>1.6045685201851668E-2</v>
      </c>
      <c r="J525" s="128">
        <f t="shared" si="54"/>
        <v>100.54041122941844</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3.7395480225988702E-2</v>
      </c>
      <c r="F526" s="128">
        <f t="shared" si="50"/>
        <v>6.6189999999999998</v>
      </c>
      <c r="G526" s="122">
        <f t="shared" si="51"/>
        <v>3.566329630559114E-2</v>
      </c>
      <c r="H526" s="128">
        <f t="shared" si="52"/>
        <v>5400.0649999999996</v>
      </c>
      <c r="I526" s="122">
        <f t="shared" si="53"/>
        <v>5.8567697059859767E-3</v>
      </c>
      <c r="J526" s="128">
        <f t="shared" si="54"/>
        <v>104.85704940327123</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1.8118644067796612E-2</v>
      </c>
      <c r="F527" s="128">
        <f t="shared" si="50"/>
        <v>3.2070000000000003</v>
      </c>
      <c r="G527" s="122">
        <f t="shared" si="51"/>
        <v>1.7938626847534642E-2</v>
      </c>
      <c r="H527" s="128">
        <f t="shared" si="52"/>
        <v>2716.2310000000002</v>
      </c>
      <c r="I527" s="122">
        <f t="shared" si="53"/>
        <v>-6.2601929864889966E-2</v>
      </c>
      <c r="J527" s="128">
        <f t="shared" si="54"/>
        <v>101.00351728029122</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6.6474576271186456E-2</v>
      </c>
      <c r="F528" s="128">
        <f t="shared" si="50"/>
        <v>11.766000000000002</v>
      </c>
      <c r="G528" s="122">
        <f t="shared" si="51"/>
        <v>6.6145669603349666E-2</v>
      </c>
      <c r="H528" s="128">
        <f t="shared" si="52"/>
        <v>10015.645</v>
      </c>
      <c r="I528" s="122">
        <f t="shared" si="53"/>
        <v>0.10490659881735816</v>
      </c>
      <c r="J528" s="128">
        <f t="shared" si="54"/>
        <v>100.49724595700538</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2.6734463276836158E-2</v>
      </c>
      <c r="F529" s="128">
        <f t="shared" si="50"/>
        <v>4.7320000000000002</v>
      </c>
      <c r="G529" s="122">
        <f t="shared" si="51"/>
        <v>2.6941961986025439E-2</v>
      </c>
      <c r="H529" s="128">
        <f t="shared" si="52"/>
        <v>4079.498</v>
      </c>
      <c r="I529" s="122">
        <f t="shared" si="53"/>
        <v>-0.42538208267835198</v>
      </c>
      <c r="J529" s="128">
        <f t="shared" si="54"/>
        <v>99.229830740252282</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6.0316384180790973E-2</v>
      </c>
      <c r="F530" s="128">
        <f t="shared" si="50"/>
        <v>10.676000000000002</v>
      </c>
      <c r="G530" s="122">
        <f t="shared" si="51"/>
        <v>6.1307420518036157E-2</v>
      </c>
      <c r="H530" s="128">
        <f t="shared" si="52"/>
        <v>9283.0469999999987</v>
      </c>
      <c r="I530" s="122">
        <f t="shared" si="53"/>
        <v>-0.23173573589729821</v>
      </c>
      <c r="J530" s="128">
        <f t="shared" si="54"/>
        <v>98.383496926030958</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2.2011299435028248E-2</v>
      </c>
      <c r="F531" s="128">
        <f t="shared" si="50"/>
        <v>3.8959999999999999</v>
      </c>
      <c r="G531" s="122">
        <f t="shared" si="51"/>
        <v>2.1789925900487391E-2</v>
      </c>
      <c r="H531" s="128">
        <f t="shared" si="52"/>
        <v>3299.3869999999997</v>
      </c>
      <c r="I531" s="122">
        <f t="shared" si="53"/>
        <v>4.015666469175453E-2</v>
      </c>
      <c r="J531" s="128">
        <f t="shared" si="54"/>
        <v>101.01594441188946</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7.1853107344632766E-2</v>
      </c>
      <c r="F532" s="128">
        <f t="shared" si="50"/>
        <v>12.718</v>
      </c>
      <c r="G532" s="122">
        <f t="shared" si="51"/>
        <v>7.2994353379386867E-2</v>
      </c>
      <c r="H532" s="128">
        <f t="shared" si="52"/>
        <v>11052.659</v>
      </c>
      <c r="I532" s="122">
        <f t="shared" si="53"/>
        <v>-0.15225316361653288</v>
      </c>
      <c r="J532" s="128">
        <f t="shared" si="54"/>
        <v>98.436528331414223</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0.29637288135593221</v>
      </c>
      <c r="F533" s="128">
        <f t="shared" si="50"/>
        <v>52.457999999999998</v>
      </c>
      <c r="G533" s="122">
        <f t="shared" si="51"/>
        <v>0.29674936269135771</v>
      </c>
      <c r="H533" s="128">
        <f t="shared" si="52"/>
        <v>44933.195</v>
      </c>
      <c r="I533" s="122">
        <f t="shared" si="53"/>
        <v>0.10842900986514492</v>
      </c>
      <c r="J533" s="128">
        <f t="shared" si="54"/>
        <v>99.873131543734075</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6.9796610169491513E-2</v>
      </c>
      <c r="F534" s="128">
        <f t="shared" si="50"/>
        <v>12.353999999999997</v>
      </c>
      <c r="G534" s="122">
        <f t="shared" si="51"/>
        <v>6.7588892998190431E-2</v>
      </c>
      <c r="H534" s="128">
        <f t="shared" si="52"/>
        <v>10234.174999999999</v>
      </c>
      <c r="I534" s="122">
        <f t="shared" si="53"/>
        <v>0.18514461648227096</v>
      </c>
      <c r="J534" s="128">
        <f t="shared" si="54"/>
        <v>103.26639048720652</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4.0062146892655373E-2</v>
      </c>
      <c r="F535" s="128">
        <f t="shared" si="50"/>
        <v>7.0910000000000011</v>
      </c>
      <c r="G535" s="122">
        <f t="shared" si="51"/>
        <v>4.0820602570368118E-2</v>
      </c>
      <c r="H535" s="128">
        <f t="shared" si="52"/>
        <v>6180.9739999999993</v>
      </c>
      <c r="I535" s="122">
        <f t="shared" si="53"/>
        <v>-0.2577518893856644</v>
      </c>
      <c r="J535" s="128">
        <f t="shared" si="54"/>
        <v>98.141978241488985</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2.7073446327683624E-2</v>
      </c>
      <c r="F536" s="128">
        <f t="shared" si="50"/>
        <v>4.7920000000000016</v>
      </c>
      <c r="G536" s="122">
        <f t="shared" si="51"/>
        <v>2.6796682032519253E-2</v>
      </c>
      <c r="H536" s="128">
        <f t="shared" si="52"/>
        <v>4057.5000000000005</v>
      </c>
      <c r="I536" s="122">
        <f t="shared" si="53"/>
        <v>0.14730612261399142</v>
      </c>
      <c r="J536" s="128">
        <f t="shared" si="54"/>
        <v>101.03283046322116</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2.8209039548022601E-2</v>
      </c>
      <c r="F537" s="128">
        <f t="shared" si="50"/>
        <v>4.9930000000000003</v>
      </c>
      <c r="G537" s="122">
        <f t="shared" si="51"/>
        <v>3.0501868998401776E-2</v>
      </c>
      <c r="H537" s="128">
        <f t="shared" si="52"/>
        <v>4618.5320000000002</v>
      </c>
      <c r="I537" s="122">
        <f t="shared" si="53"/>
        <v>-0.48360140316543615</v>
      </c>
      <c r="J537" s="128">
        <f t="shared" si="54"/>
        <v>92.482987024502293</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0.24155367231638417</v>
      </c>
      <c r="F538" s="128">
        <f t="shared" si="50"/>
        <v>42.754999999999995</v>
      </c>
      <c r="G538" s="122">
        <f t="shared" si="51"/>
        <v>0.2409676392502873</v>
      </c>
      <c r="H538" s="128">
        <f t="shared" si="52"/>
        <v>36486.838000000003</v>
      </c>
      <c r="I538" s="122">
        <f t="shared" si="53"/>
        <v>-6.5205704541215159E-2</v>
      </c>
      <c r="J538" s="128">
        <f t="shared" si="54"/>
        <v>100.24319990348917</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0.42050282485875701</v>
      </c>
      <c r="F539" s="128">
        <f t="shared" si="50"/>
        <v>74.428999999999988</v>
      </c>
      <c r="G539" s="122">
        <f t="shared" si="51"/>
        <v>0.40878987306661024</v>
      </c>
      <c r="H539" s="128">
        <f t="shared" si="52"/>
        <v>61898.14499999999</v>
      </c>
      <c r="I539" s="122">
        <f t="shared" si="53"/>
        <v>0.41938440035862534</v>
      </c>
      <c r="J539" s="128">
        <f t="shared" si="54"/>
        <v>102.86527445121865</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7.1389830508474583E-2</v>
      </c>
      <c r="F540" s="128">
        <f t="shared" si="50"/>
        <v>12.636000000000001</v>
      </c>
      <c r="G540" s="122">
        <f t="shared" si="51"/>
        <v>7.1966318403360235E-2</v>
      </c>
      <c r="H540" s="128">
        <f t="shared" si="52"/>
        <v>10896.996000000001</v>
      </c>
      <c r="I540" s="122">
        <f t="shared" si="53"/>
        <v>-6.5187494819376704E-2</v>
      </c>
      <c r="J540" s="128">
        <f t="shared" si="54"/>
        <v>99.198947635955861</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6.3107344632768361E-2</v>
      </c>
      <c r="F541" s="128">
        <f t="shared" si="50"/>
        <v>11.17</v>
      </c>
      <c r="G541" s="122">
        <f t="shared" si="51"/>
        <v>6.6905618882827686E-2</v>
      </c>
      <c r="H541" s="128">
        <f t="shared" si="52"/>
        <v>10130.715000000002</v>
      </c>
      <c r="I541" s="122">
        <f t="shared" si="53"/>
        <v>-0.72772044873332942</v>
      </c>
      <c r="J541" s="128">
        <f t="shared" si="54"/>
        <v>94.322936827307018</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1.0847457627118648E-2</v>
      </c>
      <c r="F542" s="128">
        <f t="shared" si="50"/>
        <v>1.9200000000000006</v>
      </c>
      <c r="G542" s="122">
        <f t="shared" si="51"/>
        <v>1.0986500944405552E-2</v>
      </c>
      <c r="H542" s="128">
        <f t="shared" si="52"/>
        <v>1663.5539999999999</v>
      </c>
      <c r="I542" s="122">
        <f t="shared" si="53"/>
        <v>-0.1883158451374099</v>
      </c>
      <c r="J542" s="128">
        <f t="shared" si="54"/>
        <v>98.73441673567865</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3.8564971751412429E-2</v>
      </c>
      <c r="F543" s="128">
        <f t="shared" si="50"/>
        <v>6.8259999999999996</v>
      </c>
      <c r="G543" s="122">
        <f t="shared" si="51"/>
        <v>3.7911714591396001E-2</v>
      </c>
      <c r="H543" s="128">
        <f t="shared" si="52"/>
        <v>5740.5159999999996</v>
      </c>
      <c r="I543" s="122">
        <f t="shared" si="53"/>
        <v>-7.2183899706265112E-2</v>
      </c>
      <c r="J543" s="128">
        <f t="shared" si="54"/>
        <v>101.72310107062444</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4.442372881355932E-2</v>
      </c>
      <c r="F544" s="128">
        <f t="shared" si="50"/>
        <v>7.8629999999999995</v>
      </c>
      <c r="G544" s="122">
        <f t="shared" si="51"/>
        <v>4.4521661889603617E-2</v>
      </c>
      <c r="H544" s="128">
        <f t="shared" si="52"/>
        <v>6741.3810000000003</v>
      </c>
      <c r="I544" s="122">
        <f t="shared" si="53"/>
        <v>-3.2496711002809327E-2</v>
      </c>
      <c r="J544" s="128">
        <f t="shared" si="54"/>
        <v>99.780032748357115</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2.5971751412429377E-2</v>
      </c>
      <c r="F545" s="128">
        <f t="shared" si="50"/>
        <v>4.5969999999999995</v>
      </c>
      <c r="G545" s="122">
        <f t="shared" si="51"/>
        <v>2.5374143100556079E-2</v>
      </c>
      <c r="H545" s="128">
        <f t="shared" si="52"/>
        <v>3842.1020000000003</v>
      </c>
      <c r="I545" s="122">
        <f t="shared" si="53"/>
        <v>4.1710957181021267E-2</v>
      </c>
      <c r="J545" s="128">
        <f t="shared" si="54"/>
        <v>102.35518618108605</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1.2079096045197739E-2</v>
      </c>
      <c r="F546" s="128">
        <f t="shared" si="50"/>
        <v>2.1379999999999999</v>
      </c>
      <c r="G546" s="122">
        <f t="shared" si="51"/>
        <v>1.2772094466972223E-2</v>
      </c>
      <c r="H546" s="128">
        <f t="shared" si="52"/>
        <v>1933.925</v>
      </c>
      <c r="I546" s="122">
        <f t="shared" si="53"/>
        <v>-0.45498056560517097</v>
      </c>
      <c r="J546" s="128">
        <f t="shared" si="54"/>
        <v>94.57412076330526</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7.8593220338983055E-2</v>
      </c>
      <c r="F547" s="128">
        <f t="shared" si="50"/>
        <v>13.911000000000001</v>
      </c>
      <c r="G547" s="122">
        <f t="shared" si="51"/>
        <v>7.8557588926019342E-2</v>
      </c>
      <c r="H547" s="128">
        <f t="shared" si="52"/>
        <v>11895.032999999998</v>
      </c>
      <c r="I547" s="122">
        <f t="shared" si="53"/>
        <v>-0.23031210497295168</v>
      </c>
      <c r="J547" s="128">
        <f t="shared" si="54"/>
        <v>100.04535706028004</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5.307344632768362E-2</v>
      </c>
      <c r="F548" s="128">
        <f t="shared" si="50"/>
        <v>9.3940000000000001</v>
      </c>
      <c r="G548" s="122">
        <f t="shared" si="51"/>
        <v>5.280642327860624E-2</v>
      </c>
      <c r="H548" s="128">
        <f t="shared" si="52"/>
        <v>7995.8429999999998</v>
      </c>
      <c r="I548" s="122">
        <f t="shared" si="53"/>
        <v>-0.16916522387723862</v>
      </c>
      <c r="J548" s="128">
        <f t="shared" si="54"/>
        <v>100.50566395619822</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2.0937853107344633E-2</v>
      </c>
      <c r="F549" s="128">
        <f t="shared" si="50"/>
        <v>3.706</v>
      </c>
      <c r="G549" s="122">
        <f t="shared" si="51"/>
        <v>2.061562033575929E-2</v>
      </c>
      <c r="H549" s="128">
        <f t="shared" si="52"/>
        <v>3121.576</v>
      </c>
      <c r="I549" s="122">
        <f t="shared" si="53"/>
        <v>-4.4706344329746024E-2</v>
      </c>
      <c r="J549" s="128">
        <f t="shared" si="54"/>
        <v>101.56305154216683</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9.5966101694915276E-2</v>
      </c>
      <c r="F550" s="128">
        <f t="shared" si="50"/>
        <v>16.986000000000004</v>
      </c>
      <c r="G550" s="122">
        <f t="shared" si="51"/>
        <v>8.2830310795281942E-2</v>
      </c>
      <c r="H550" s="128">
        <f t="shared" si="52"/>
        <v>12542.000000000002</v>
      </c>
      <c r="I550" s="122">
        <f t="shared" si="53"/>
        <v>0.26341159624516081</v>
      </c>
      <c r="J550" s="128">
        <f t="shared" si="54"/>
        <v>115.85867633902632</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0.10023728813559324</v>
      </c>
      <c r="F551" s="128">
        <f t="shared" si="50"/>
        <v>17.742000000000004</v>
      </c>
      <c r="G551" s="122">
        <f t="shared" si="51"/>
        <v>0.11109638220026682</v>
      </c>
      <c r="H551" s="128">
        <f t="shared" si="52"/>
        <v>16821.992000000002</v>
      </c>
      <c r="I551" s="122">
        <f t="shared" si="53"/>
        <v>-0.60270969335194646</v>
      </c>
      <c r="J551" s="128">
        <f t="shared" si="54"/>
        <v>90.225519634745126</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3.005649717514124E-2</v>
      </c>
      <c r="F552" s="128">
        <f t="shared" si="50"/>
        <v>5.3199999999999994</v>
      </c>
      <c r="G552" s="122">
        <f t="shared" si="51"/>
        <v>2.9632315840917196E-2</v>
      </c>
      <c r="H552" s="128">
        <f t="shared" si="52"/>
        <v>4486.866</v>
      </c>
      <c r="I552" s="122">
        <f t="shared" si="53"/>
        <v>-9.6201034457316908E-3</v>
      </c>
      <c r="J552" s="128">
        <f t="shared" si="54"/>
        <v>101.43148222535588</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0.12775706214689264</v>
      </c>
      <c r="F553" s="128">
        <f t="shared" si="50"/>
        <v>22.613</v>
      </c>
      <c r="G553" s="122">
        <f t="shared" si="51"/>
        <v>0.11859768323448996</v>
      </c>
      <c r="H553" s="128">
        <f t="shared" si="52"/>
        <v>17957.824000000001</v>
      </c>
      <c r="I553" s="122">
        <f t="shared" si="53"/>
        <v>0.47005822663313251</v>
      </c>
      <c r="J553" s="128">
        <f t="shared" si="54"/>
        <v>107.72306731683186</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8.3327683615819201E-2</v>
      </c>
      <c r="F554" s="128">
        <f t="shared" si="50"/>
        <v>14.748999999999999</v>
      </c>
      <c r="G554" s="122">
        <f t="shared" si="51"/>
        <v>8.3435212458228228E-2</v>
      </c>
      <c r="H554" s="128">
        <f t="shared" si="52"/>
        <v>12633.593000000001</v>
      </c>
      <c r="I554" s="122">
        <f t="shared" si="53"/>
        <v>-1.8296123638426066E-2</v>
      </c>
      <c r="J554" s="128">
        <f t="shared" si="54"/>
        <v>99.871122947684881</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0.17776836158192091</v>
      </c>
      <c r="F555" s="128">
        <f t="shared" si="50"/>
        <v>31.465000000000003</v>
      </c>
      <c r="G555" s="122">
        <f t="shared" si="51"/>
        <v>0.16737982934657705</v>
      </c>
      <c r="H555" s="128">
        <f t="shared" si="52"/>
        <v>25344.319000000003</v>
      </c>
      <c r="I555" s="122">
        <f t="shared" si="53"/>
        <v>0.54413012073877931</v>
      </c>
      <c r="J555" s="128">
        <f t="shared" si="54"/>
        <v>106.20656161253059</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7.7988700564971758E-2</v>
      </c>
      <c r="F556" s="128">
        <f t="shared" si="50"/>
        <v>13.804</v>
      </c>
      <c r="G556" s="122">
        <f t="shared" si="51"/>
        <v>7.6255986738696838E-2</v>
      </c>
      <c r="H556" s="128">
        <f t="shared" si="52"/>
        <v>11546.528999999999</v>
      </c>
      <c r="I556" s="122">
        <f t="shared" si="53"/>
        <v>0.29930742094006924</v>
      </c>
      <c r="J556" s="128">
        <f t="shared" si="54"/>
        <v>102.2722331719506</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3.2700564971751417E-2</v>
      </c>
      <c r="F557" s="128">
        <f t="shared" si="50"/>
        <v>5.7880000000000003</v>
      </c>
      <c r="G557" s="122">
        <f t="shared" si="51"/>
        <v>3.3353247302170153E-2</v>
      </c>
      <c r="H557" s="128">
        <f t="shared" si="52"/>
        <v>5050.2820000000002</v>
      </c>
      <c r="I557" s="122">
        <f t="shared" si="53"/>
        <v>-0.33039783968460201</v>
      </c>
      <c r="J557" s="128">
        <f t="shared" si="54"/>
        <v>98.043122084918338</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1.9858757062146893E-2</v>
      </c>
      <c r="F558" s="128">
        <f t="shared" si="50"/>
        <v>3.5150000000000001</v>
      </c>
      <c r="G558" s="122">
        <f t="shared" si="51"/>
        <v>1.957271922756872E-2</v>
      </c>
      <c r="H558" s="128">
        <f t="shared" si="52"/>
        <v>2963.6620000000003</v>
      </c>
      <c r="I558" s="122">
        <f t="shared" si="53"/>
        <v>8.269590595835169E-2</v>
      </c>
      <c r="J558" s="128">
        <f t="shared" si="54"/>
        <v>101.46141080987501</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0.10439548022598868</v>
      </c>
      <c r="F559" s="128">
        <f t="shared" si="50"/>
        <v>18.477999999999998</v>
      </c>
      <c r="G559" s="122">
        <f t="shared" si="51"/>
        <v>0.10698247896551268</v>
      </c>
      <c r="H559" s="128">
        <f t="shared" si="52"/>
        <v>16199.072999999999</v>
      </c>
      <c r="I559" s="122">
        <f t="shared" si="53"/>
        <v>-7.9255407677196479E-2</v>
      </c>
      <c r="J559" s="128">
        <f t="shared" si="54"/>
        <v>97.581848201182595</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5.6305084745762721E-2</v>
      </c>
      <c r="F560" s="128">
        <f t="shared" si="50"/>
        <v>9.9660000000000011</v>
      </c>
      <c r="G560" s="122">
        <f t="shared" si="51"/>
        <v>5.4529322801780508E-2</v>
      </c>
      <c r="H560" s="128">
        <f t="shared" si="52"/>
        <v>8256.7210000000014</v>
      </c>
      <c r="I560" s="122">
        <f t="shared" si="53"/>
        <v>7.3245448622729734E-2</v>
      </c>
      <c r="J560" s="128">
        <f t="shared" si="54"/>
        <v>103.25652667728387</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1.5237288135593219E-2</v>
      </c>
      <c r="F561" s="128">
        <f t="shared" si="50"/>
        <v>2.6969999999999996</v>
      </c>
      <c r="G561" s="122">
        <f t="shared" si="51"/>
        <v>1.5045813575664715E-2</v>
      </c>
      <c r="H561" s="128">
        <f t="shared" si="52"/>
        <v>2278.2069999999999</v>
      </c>
      <c r="I561" s="122">
        <f t="shared" si="53"/>
        <v>-9.9551919307812126E-2</v>
      </c>
      <c r="J561" s="128">
        <f t="shared" si="54"/>
        <v>101.27261021124305</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6.2435028248587571E-2</v>
      </c>
      <c r="F562" s="128">
        <f t="shared" si="50"/>
        <v>11.051</v>
      </c>
      <c r="G562" s="122">
        <f t="shared" si="51"/>
        <v>6.4216308497008295E-2</v>
      </c>
      <c r="H562" s="128">
        <f t="shared" si="52"/>
        <v>9723.505000000001</v>
      </c>
      <c r="I562" s="122">
        <f t="shared" si="53"/>
        <v>-0.73989181114095637</v>
      </c>
      <c r="J562" s="128">
        <f t="shared" si="54"/>
        <v>97.226124811419652</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4.7028248587570633E-2</v>
      </c>
      <c r="F563" s="128">
        <f t="shared" si="50"/>
        <v>8.3240000000000016</v>
      </c>
      <c r="G563" s="122">
        <f t="shared" si="51"/>
        <v>4.5025366865233979E-2</v>
      </c>
      <c r="H563" s="128">
        <f t="shared" si="52"/>
        <v>6817.6509999999989</v>
      </c>
      <c r="I563" s="122">
        <f t="shared" si="53"/>
        <v>0.38988744440915091</v>
      </c>
      <c r="J563" s="128">
        <f t="shared" si="54"/>
        <v>104.4483407060991</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5.6644067796610159E-2</v>
      </c>
      <c r="F564" s="128">
        <f t="shared" si="50"/>
        <v>10.025999999999998</v>
      </c>
      <c r="G564" s="122">
        <f t="shared" si="51"/>
        <v>5.7694778692097354E-2</v>
      </c>
      <c r="H564" s="128">
        <f t="shared" si="52"/>
        <v>8736.0279999999966</v>
      </c>
      <c r="I564" s="122">
        <f t="shared" si="53"/>
        <v>-0.29116811963466427</v>
      </c>
      <c r="J564" s="128">
        <f t="shared" si="54"/>
        <v>98.178845782398128</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3.7881355932203396E-2</v>
      </c>
      <c r="F565" s="128">
        <f t="shared" si="50"/>
        <v>6.705000000000001</v>
      </c>
      <c r="G565" s="122">
        <f t="shared" si="51"/>
        <v>3.5712128016484178E-2</v>
      </c>
      <c r="H565" s="128">
        <f t="shared" si="52"/>
        <v>5407.4590000000007</v>
      </c>
      <c r="I565" s="122">
        <f t="shared" si="53"/>
        <v>0.56199914189715172</v>
      </c>
      <c r="J565" s="128">
        <f t="shared" si="54"/>
        <v>106.07420514038799</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1.8079096045197744E-2</v>
      </c>
      <c r="F566" s="128">
        <f t="shared" si="50"/>
        <v>3.2000000000000006</v>
      </c>
      <c r="G566" s="122">
        <f t="shared" si="51"/>
        <v>1.8600450408802125E-2</v>
      </c>
      <c r="H566" s="128">
        <f t="shared" si="52"/>
        <v>2816.4430000000002</v>
      </c>
      <c r="I566" s="122">
        <f t="shared" si="53"/>
        <v>-0.22650341917045411</v>
      </c>
      <c r="J566" s="128">
        <f t="shared" si="54"/>
        <v>97.197087424519225</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8.7627118644067789E-2</v>
      </c>
      <c r="F567" s="128">
        <f t="shared" si="50"/>
        <v>15.509999999999998</v>
      </c>
      <c r="G567" s="122">
        <f t="shared" si="51"/>
        <v>8.1072534308998939E-2</v>
      </c>
      <c r="H567" s="128">
        <f t="shared" si="52"/>
        <v>12275.841</v>
      </c>
      <c r="I567" s="122">
        <f t="shared" si="53"/>
        <v>0.46620259671034425</v>
      </c>
      <c r="J567" s="128">
        <f t="shared" si="54"/>
        <v>108.08483957105224</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7.2463276836158191E-2</v>
      </c>
      <c r="F568" s="128">
        <f t="shared" si="50"/>
        <v>12.825999999999999</v>
      </c>
      <c r="G568" s="122">
        <f t="shared" si="51"/>
        <v>6.8841841788955083E-2</v>
      </c>
      <c r="H568" s="128">
        <f t="shared" si="52"/>
        <v>10423.894</v>
      </c>
      <c r="I568" s="122">
        <f t="shared" si="53"/>
        <v>0.41155294793628416</v>
      </c>
      <c r="J568" s="128">
        <f t="shared" si="54"/>
        <v>105.26051446779294</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2.0457627118644069E-2</v>
      </c>
      <c r="F569" s="128">
        <f t="shared" si="50"/>
        <v>3.621</v>
      </c>
      <c r="G569" s="122">
        <f t="shared" si="51"/>
        <v>1.9842218230329289E-2</v>
      </c>
      <c r="H569" s="128">
        <f t="shared" si="52"/>
        <v>3004.4690000000001</v>
      </c>
      <c r="I569" s="122">
        <f t="shared" si="53"/>
        <v>-7.7713610387524043E-2</v>
      </c>
      <c r="J569" s="128">
        <f t="shared" si="54"/>
        <v>103.10151254850184</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8.6401129943502825E-2</v>
      </c>
      <c r="F570" s="128">
        <f t="shared" si="50"/>
        <v>15.293000000000001</v>
      </c>
      <c r="G570" s="122">
        <f t="shared" si="51"/>
        <v>8.6944015902996982E-2</v>
      </c>
      <c r="H570" s="128">
        <f t="shared" si="52"/>
        <v>13164.888999999997</v>
      </c>
      <c r="I570" s="122">
        <f t="shared" si="53"/>
        <v>-6.4872117965299764E-2</v>
      </c>
      <c r="J570" s="128">
        <f t="shared" si="54"/>
        <v>99.375591345930175</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9.2248587570621488E-2</v>
      </c>
      <c r="F571" s="128">
        <f t="shared" si="50"/>
        <v>16.328000000000003</v>
      </c>
      <c r="G571" s="122">
        <f t="shared" si="51"/>
        <v>9.2791695835369628E-2</v>
      </c>
      <c r="H571" s="128">
        <f t="shared" si="52"/>
        <v>14050.332999999999</v>
      </c>
      <c r="I571" s="122">
        <f t="shared" si="53"/>
        <v>-1.2017536456591583E-2</v>
      </c>
      <c r="J571" s="128">
        <f t="shared" si="54"/>
        <v>99.414701649906561</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2.8344632768361584E-2</v>
      </c>
      <c r="F572" s="128">
        <f t="shared" si="50"/>
        <v>5.0170000000000003</v>
      </c>
      <c r="G572" s="122">
        <f t="shared" si="51"/>
        <v>2.8300406820853524E-2</v>
      </c>
      <c r="H572" s="128">
        <f t="shared" si="52"/>
        <v>4285.1909999999989</v>
      </c>
      <c r="I572" s="122">
        <f t="shared" si="53"/>
        <v>-0.19562355792052652</v>
      </c>
      <c r="J572" s="128">
        <f t="shared" si="54"/>
        <v>100.15627318641749</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0.18092655367231639</v>
      </c>
      <c r="F573" s="128">
        <f t="shared" si="50"/>
        <v>32.024000000000001</v>
      </c>
      <c r="G573" s="122">
        <f t="shared" si="51"/>
        <v>0.17416239152544613</v>
      </c>
      <c r="H573" s="128">
        <f t="shared" si="52"/>
        <v>26371.321000000004</v>
      </c>
      <c r="I573" s="122">
        <f t="shared" si="53"/>
        <v>0.10530661929540026</v>
      </c>
      <c r="J573" s="128">
        <f t="shared" si="54"/>
        <v>103.88382479571199</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0.14880790960451978</v>
      </c>
      <c r="F574" s="128">
        <f t="shared" si="50"/>
        <v>26.339000000000002</v>
      </c>
      <c r="G574" s="122">
        <f t="shared" si="51"/>
        <v>0.14784542788836202</v>
      </c>
      <c r="H574" s="128">
        <f t="shared" si="52"/>
        <v>22386.458999999999</v>
      </c>
      <c r="I574" s="122">
        <f t="shared" si="53"/>
        <v>8.4649935708349958E-2</v>
      </c>
      <c r="J574" s="128">
        <f t="shared" si="54"/>
        <v>100.65100539793799</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3.4514124293785309E-2</v>
      </c>
      <c r="F575" s="128">
        <f t="shared" si="50"/>
        <v>6.109</v>
      </c>
      <c r="G575" s="122">
        <f t="shared" si="51"/>
        <v>3.4693352177416169E-2</v>
      </c>
      <c r="H575" s="128">
        <f t="shared" si="52"/>
        <v>5253.1980000000012</v>
      </c>
      <c r="I575" s="122">
        <f t="shared" si="53"/>
        <v>-6.772030839841113E-2</v>
      </c>
      <c r="J575" s="128">
        <f t="shared" si="54"/>
        <v>99.483394159450739</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3.3406779661016954E-2</v>
      </c>
      <c r="F576" s="128">
        <f t="shared" si="50"/>
        <v>5.9130000000000003</v>
      </c>
      <c r="G576" s="122">
        <f t="shared" si="51"/>
        <v>3.3178512462190758E-2</v>
      </c>
      <c r="H576" s="128">
        <f t="shared" si="52"/>
        <v>5023.8240000000005</v>
      </c>
      <c r="I576" s="122">
        <f t="shared" si="53"/>
        <v>-0.17759747270711818</v>
      </c>
      <c r="J576" s="128">
        <f t="shared" si="54"/>
        <v>100.68799708572325</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3.1644067796610172E-2</v>
      </c>
      <c r="F577" s="128">
        <f t="shared" si="50"/>
        <v>5.6010000000000009</v>
      </c>
      <c r="G577" s="122">
        <f t="shared" si="51"/>
        <v>3.0806753490338006E-2</v>
      </c>
      <c r="H577" s="128">
        <f t="shared" si="52"/>
        <v>4664.6970000000001</v>
      </c>
      <c r="I577" s="122">
        <f t="shared" si="53"/>
        <v>9.483735859561844E-2</v>
      </c>
      <c r="J577" s="128">
        <f t="shared" si="54"/>
        <v>102.71795697828001</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0.11391525423728814</v>
      </c>
      <c r="F578" s="128">
        <f t="shared" si="50"/>
        <v>20.163</v>
      </c>
      <c r="G578" s="122">
        <f t="shared" si="51"/>
        <v>0.10763804171234596</v>
      </c>
      <c r="H578" s="128">
        <f t="shared" si="52"/>
        <v>16298.337000000001</v>
      </c>
      <c r="I578" s="122">
        <f t="shared" si="53"/>
        <v>0.52584958720272701</v>
      </c>
      <c r="J578" s="128">
        <f t="shared" si="54"/>
        <v>105.83177882566604</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3.450282485875706E-2</v>
      </c>
      <c r="F579" s="128">
        <f t="shared" si="50"/>
        <v>6.1070000000000002</v>
      </c>
      <c r="G579" s="122">
        <f t="shared" si="51"/>
        <v>3.4737600549472315E-2</v>
      </c>
      <c r="H579" s="128">
        <f t="shared" si="52"/>
        <v>5259.8979999999992</v>
      </c>
      <c r="I579" s="122">
        <f t="shared" si="53"/>
        <v>-0.18582411477814056</v>
      </c>
      <c r="J579" s="128">
        <f t="shared" si="54"/>
        <v>99.324145343945403</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2.7937853107344628E-2</v>
      </c>
      <c r="F580" s="128">
        <f t="shared" si="50"/>
        <v>4.9449999999999994</v>
      </c>
      <c r="G580" s="122">
        <f t="shared" si="51"/>
        <v>2.8116941182686327E-2</v>
      </c>
      <c r="H580" s="128">
        <f t="shared" si="52"/>
        <v>4257.4109999999982</v>
      </c>
      <c r="I580" s="122">
        <f t="shared" si="53"/>
        <v>2.3191703974983307E-2</v>
      </c>
      <c r="J580" s="128">
        <f t="shared" si="54"/>
        <v>99.363059892688554</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3.0751412429378535E-2</v>
      </c>
      <c r="F581" s="128">
        <f t="shared" si="50"/>
        <v>5.4430000000000005</v>
      </c>
      <c r="G581" s="122">
        <f t="shared" si="51"/>
        <v>2.9114801410664512E-2</v>
      </c>
      <c r="H581" s="128">
        <f t="shared" si="52"/>
        <v>4408.5049999999992</v>
      </c>
      <c r="I581" s="122">
        <f t="shared" si="53"/>
        <v>6.7796254825306684E-2</v>
      </c>
      <c r="J581" s="128">
        <f t="shared" si="54"/>
        <v>105.62123366609859</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3.2310734463276841E-2</v>
      </c>
      <c r="F582" s="128">
        <f t="shared" si="50"/>
        <v>5.7190000000000012</v>
      </c>
      <c r="G582" s="122">
        <f t="shared" si="51"/>
        <v>3.5793056307704497E-2</v>
      </c>
      <c r="H582" s="128">
        <f t="shared" si="52"/>
        <v>5419.7129999999997</v>
      </c>
      <c r="I582" s="122">
        <f t="shared" si="53"/>
        <v>-0.62853997011907836</v>
      </c>
      <c r="J582" s="128">
        <f t="shared" si="54"/>
        <v>90.270956985369025</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1.3559322033898306E-2</v>
      </c>
      <c r="F583" s="128">
        <f t="shared" si="50"/>
        <v>2.4000000000000004</v>
      </c>
      <c r="G583" s="122">
        <f t="shared" si="51"/>
        <v>1.3656791134475425E-2</v>
      </c>
      <c r="H583" s="128">
        <f t="shared" si="52"/>
        <v>2067.884</v>
      </c>
      <c r="I583" s="122">
        <f t="shared" si="53"/>
        <v>-0.2244406065398715</v>
      </c>
      <c r="J583" s="128">
        <f t="shared" si="54"/>
        <v>99.286295736550684</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1.1310734463276835E-2</v>
      </c>
      <c r="F584" s="128">
        <f t="shared" si="50"/>
        <v>2.0019999999999998</v>
      </c>
      <c r="G584" s="122">
        <f t="shared" si="51"/>
        <v>1.105894279411959E-2</v>
      </c>
      <c r="H584" s="128">
        <f t="shared" si="52"/>
        <v>1674.5230000000001</v>
      </c>
      <c r="I584" s="122">
        <f t="shared" si="53"/>
        <v>-0.12336149273765877</v>
      </c>
      <c r="J584" s="128">
        <f t="shared" si="54"/>
        <v>102.27681500704688</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2.332768361581921E-2</v>
      </c>
      <c r="F585" s="128">
        <f t="shared" ref="F585:F648" si="56">SUMPRODUCT($K$2:$AI$2,$K585:$AI585)</f>
        <v>4.1290000000000004</v>
      </c>
      <c r="G585" s="122">
        <f t="shared" ref="G585:G648" si="57">SUMPRODUCT($K$3:$AI$3,$K585:$AI585)/$J$3</f>
        <v>2.3562991189950994E-2</v>
      </c>
      <c r="H585" s="128">
        <f t="shared" ref="H585:H648" si="58">SUMPRODUCT($K$3:$AI$3,$K585:$AI585)</f>
        <v>3567.8609999999999</v>
      </c>
      <c r="I585" s="122">
        <f t="shared" ref="I585:I648" si="59">CORREL($K$4:$AI$4,$K585:$AI585)</f>
        <v>-0.279547110165065</v>
      </c>
      <c r="J585" s="128">
        <f t="shared" si="54"/>
        <v>99.001367983228988</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0.19153107344632769</v>
      </c>
      <c r="F586" s="128">
        <f t="shared" si="56"/>
        <v>33.901000000000003</v>
      </c>
      <c r="G586" s="122">
        <f t="shared" si="57"/>
        <v>0.18203613837192409</v>
      </c>
      <c r="H586" s="128">
        <f t="shared" si="58"/>
        <v>27563.548000000003</v>
      </c>
      <c r="I586" s="122">
        <f t="shared" si="59"/>
        <v>0.28416176652016634</v>
      </c>
      <c r="J586" s="128">
        <f t="shared" ref="J586:J649" si="60">$E586/$G586*100</f>
        <v>105.21596159934144</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2.5519774011299432E-2</v>
      </c>
      <c r="F587" s="128">
        <f t="shared" si="56"/>
        <v>4.5169999999999995</v>
      </c>
      <c r="G587" s="122">
        <f t="shared" si="57"/>
        <v>2.5864936797474539E-2</v>
      </c>
      <c r="H587" s="128">
        <f t="shared" si="58"/>
        <v>3916.4169999999999</v>
      </c>
      <c r="I587" s="122">
        <f t="shared" si="59"/>
        <v>-0.24858607698185331</v>
      </c>
      <c r="J587" s="128">
        <f t="shared" si="60"/>
        <v>98.665518540107897</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7.0011299435028262E-2</v>
      </c>
      <c r="F588" s="128">
        <f t="shared" si="56"/>
        <v>12.392000000000001</v>
      </c>
      <c r="G588" s="122">
        <f t="shared" si="57"/>
        <v>6.9562059992867423E-2</v>
      </c>
      <c r="H588" s="128">
        <f t="shared" si="58"/>
        <v>10532.948</v>
      </c>
      <c r="I588" s="122">
        <f t="shared" si="59"/>
        <v>-0.11444359024414497</v>
      </c>
      <c r="J588" s="128">
        <f t="shared" si="60"/>
        <v>100.64581100991963</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4.4677966101694916E-2</v>
      </c>
      <c r="F589" s="128">
        <f t="shared" si="56"/>
        <v>7.9080000000000004</v>
      </c>
      <c r="G589" s="122">
        <f t="shared" si="57"/>
        <v>4.4432623598251196E-2</v>
      </c>
      <c r="H589" s="128">
        <f t="shared" si="58"/>
        <v>6727.8989999999994</v>
      </c>
      <c r="I589" s="122">
        <f t="shared" si="59"/>
        <v>-6.9673882528404812E-2</v>
      </c>
      <c r="J589" s="128">
        <f t="shared" si="60"/>
        <v>100.55216749220584</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0.3787570621468927</v>
      </c>
      <c r="F590" s="128">
        <f t="shared" si="56"/>
        <v>67.040000000000006</v>
      </c>
      <c r="G590" s="122">
        <f t="shared" si="57"/>
        <v>0.386952363655576</v>
      </c>
      <c r="H590" s="128">
        <f t="shared" si="58"/>
        <v>58591.553000000007</v>
      </c>
      <c r="I590" s="122">
        <f t="shared" si="59"/>
        <v>0.14045916461676439</v>
      </c>
      <c r="J590" s="128">
        <f t="shared" si="60"/>
        <v>97.882090335032075</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0.37707909604519774</v>
      </c>
      <c r="F591" s="128">
        <f t="shared" si="56"/>
        <v>66.742999999999995</v>
      </c>
      <c r="G591" s="122">
        <f t="shared" si="57"/>
        <v>0.41174836545192778</v>
      </c>
      <c r="H591" s="128">
        <f t="shared" si="58"/>
        <v>62346.114000000001</v>
      </c>
      <c r="I591" s="122">
        <f t="shared" si="59"/>
        <v>-0.44895996677288924</v>
      </c>
      <c r="J591" s="128">
        <f t="shared" si="60"/>
        <v>91.579986147928565</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0.26423163841807906</v>
      </c>
      <c r="F592" s="128">
        <f t="shared" si="56"/>
        <v>46.768999999999998</v>
      </c>
      <c r="G592" s="122">
        <f t="shared" si="57"/>
        <v>0.24511364566960336</v>
      </c>
      <c r="H592" s="128">
        <f t="shared" si="58"/>
        <v>37114.618000000002</v>
      </c>
      <c r="I592" s="122">
        <f t="shared" si="59"/>
        <v>0.61133037710214422</v>
      </c>
      <c r="J592" s="128">
        <f t="shared" si="60"/>
        <v>107.79964440423096</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0.30332768361581919</v>
      </c>
      <c r="F593" s="128">
        <f t="shared" si="56"/>
        <v>53.689</v>
      </c>
      <c r="G593" s="122">
        <f t="shared" si="57"/>
        <v>0.30413697182633509</v>
      </c>
      <c r="H593" s="128">
        <f t="shared" si="58"/>
        <v>46051.812000000005</v>
      </c>
      <c r="I593" s="122">
        <f t="shared" si="59"/>
        <v>-6.4436723340123334E-2</v>
      </c>
      <c r="J593" s="128">
        <f t="shared" si="60"/>
        <v>99.733906665258047</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0.26514124293785313</v>
      </c>
      <c r="F594" s="128">
        <f t="shared" si="56"/>
        <v>46.930000000000007</v>
      </c>
      <c r="G594" s="122">
        <f t="shared" si="57"/>
        <v>0.23261600998560281</v>
      </c>
      <c r="H594" s="128">
        <f t="shared" si="58"/>
        <v>35222.251000000004</v>
      </c>
      <c r="I594" s="122">
        <f t="shared" si="59"/>
        <v>0.43090275345685503</v>
      </c>
      <c r="J594" s="128">
        <f t="shared" si="60"/>
        <v>113.98237075524742</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0.33687570621468926</v>
      </c>
      <c r="F595" s="128">
        <f t="shared" si="56"/>
        <v>59.627000000000002</v>
      </c>
      <c r="G595" s="122">
        <f t="shared" si="57"/>
        <v>0.33874606057404011</v>
      </c>
      <c r="H595" s="128">
        <f t="shared" si="58"/>
        <v>51292.251000000004</v>
      </c>
      <c r="I595" s="122">
        <f t="shared" si="59"/>
        <v>0.11709081145047223</v>
      </c>
      <c r="J595" s="128">
        <f t="shared" si="60"/>
        <v>99.4478594507693</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0.47828813559322031</v>
      </c>
      <c r="F596" s="128">
        <f t="shared" si="56"/>
        <v>84.656999999999996</v>
      </c>
      <c r="G596" s="122">
        <f t="shared" si="57"/>
        <v>0.43661803088140116</v>
      </c>
      <c r="H596" s="128">
        <f t="shared" si="58"/>
        <v>66111.828999999998</v>
      </c>
      <c r="I596" s="122">
        <f t="shared" si="59"/>
        <v>0.26344607282155996</v>
      </c>
      <c r="J596" s="128">
        <f t="shared" si="60"/>
        <v>109.54383506052181</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0.63174576271186444</v>
      </c>
      <c r="F597" s="128">
        <f t="shared" si="56"/>
        <v>111.819</v>
      </c>
      <c r="G597" s="122">
        <f t="shared" si="57"/>
        <v>0.6110679575743968</v>
      </c>
      <c r="H597" s="128">
        <f t="shared" si="58"/>
        <v>92526.688000000009</v>
      </c>
      <c r="I597" s="122">
        <f t="shared" si="59"/>
        <v>0.31650800087562819</v>
      </c>
      <c r="J597" s="128">
        <f t="shared" si="60"/>
        <v>103.38387979293616</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0.20263841807909608</v>
      </c>
      <c r="F598" s="128">
        <f t="shared" si="56"/>
        <v>35.867000000000004</v>
      </c>
      <c r="G598" s="122">
        <f t="shared" si="57"/>
        <v>0.16167178274709743</v>
      </c>
      <c r="H598" s="128">
        <f t="shared" si="58"/>
        <v>24480.017999999996</v>
      </c>
      <c r="I598" s="122">
        <f t="shared" si="59"/>
        <v>0.32982866802995431</v>
      </c>
      <c r="J598" s="128">
        <f t="shared" si="60"/>
        <v>125.33938491671277</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7.9401129943502818E-2</v>
      </c>
      <c r="F599" s="128">
        <f t="shared" si="56"/>
        <v>14.053999999999998</v>
      </c>
      <c r="G599" s="122">
        <f t="shared" si="57"/>
        <v>9.537506108917039E-2</v>
      </c>
      <c r="H599" s="128">
        <f t="shared" si="58"/>
        <v>14441.501000000002</v>
      </c>
      <c r="I599" s="122">
        <f t="shared" si="59"/>
        <v>-0.4132207463818115</v>
      </c>
      <c r="J599" s="128">
        <f t="shared" si="60"/>
        <v>83.25145906776109</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3.0305084745762711E-2</v>
      </c>
      <c r="F600" s="128">
        <f t="shared" si="56"/>
        <v>5.3639999999999999</v>
      </c>
      <c r="G600" s="122">
        <f t="shared" si="57"/>
        <v>3.7324003751205287E-2</v>
      </c>
      <c r="H600" s="128">
        <f t="shared" si="58"/>
        <v>5651.5260000000017</v>
      </c>
      <c r="I600" s="122">
        <f t="shared" si="59"/>
        <v>-0.49204652983205116</v>
      </c>
      <c r="J600" s="128">
        <f t="shared" si="60"/>
        <v>81.194624638264017</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6.2316384180790959E-3</v>
      </c>
      <c r="F601" s="128">
        <f t="shared" si="56"/>
        <v>1.103</v>
      </c>
      <c r="G601" s="122">
        <f t="shared" si="57"/>
        <v>8.6379360445917892E-3</v>
      </c>
      <c r="H601" s="128">
        <f t="shared" si="58"/>
        <v>1307.9389999999996</v>
      </c>
      <c r="I601" s="122">
        <f t="shared" si="59"/>
        <v>-0.31689359914642173</v>
      </c>
      <c r="J601" s="128">
        <f t="shared" si="60"/>
        <v>72.142678365634865</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1.3395480225988701E-2</v>
      </c>
      <c r="F602" s="128">
        <f t="shared" si="56"/>
        <v>2.371</v>
      </c>
      <c r="G602" s="122">
        <f t="shared" si="57"/>
        <v>1.8241318733571963E-2</v>
      </c>
      <c r="H602" s="128">
        <f t="shared" si="58"/>
        <v>2762.0639999999994</v>
      </c>
      <c r="I602" s="122">
        <f t="shared" si="59"/>
        <v>-0.4885150647873413</v>
      </c>
      <c r="J602" s="128">
        <f t="shared" si="60"/>
        <v>73.434823554369402</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8.7401129943502839E-2</v>
      </c>
      <c r="F603" s="128">
        <f t="shared" si="56"/>
        <v>15.470000000000002</v>
      </c>
      <c r="G603" s="122">
        <f t="shared" si="57"/>
        <v>7.8949220039889551E-2</v>
      </c>
      <c r="H603" s="128">
        <f t="shared" si="58"/>
        <v>11954.332999999997</v>
      </c>
      <c r="I603" s="122">
        <f t="shared" si="59"/>
        <v>0.66062969390857207</v>
      </c>
      <c r="J603" s="128">
        <f t="shared" si="60"/>
        <v>110.70550145947347</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1.8220338983050852E-2</v>
      </c>
      <c r="F604" s="128">
        <f t="shared" si="56"/>
        <v>3.2250000000000005</v>
      </c>
      <c r="G604" s="122">
        <f t="shared" si="57"/>
        <v>1.7771097227542301E-2</v>
      </c>
      <c r="H604" s="128">
        <f t="shared" si="58"/>
        <v>2690.864</v>
      </c>
      <c r="I604" s="122">
        <f t="shared" si="59"/>
        <v>0.30992418285742651</v>
      </c>
      <c r="J604" s="128">
        <f t="shared" si="60"/>
        <v>102.52793482448736</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3.2016949152542371E-2</v>
      </c>
      <c r="F605" s="128">
        <f t="shared" si="56"/>
        <v>5.6669999999999998</v>
      </c>
      <c r="G605" s="122">
        <f t="shared" si="57"/>
        <v>2.5675025426303347E-2</v>
      </c>
      <c r="H605" s="128">
        <f t="shared" si="58"/>
        <v>3887.6610000000001</v>
      </c>
      <c r="I605" s="122">
        <f t="shared" si="59"/>
        <v>0.46093362583134756</v>
      </c>
      <c r="J605" s="128">
        <f t="shared" si="60"/>
        <v>124.7007495452834</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2.1299435028248593E-2</v>
      </c>
      <c r="F606" s="128">
        <f t="shared" si="56"/>
        <v>3.7700000000000009</v>
      </c>
      <c r="G606" s="122">
        <f t="shared" si="57"/>
        <v>1.9230223619384753E-2</v>
      </c>
      <c r="H606" s="128">
        <f t="shared" si="58"/>
        <v>2911.8020000000006</v>
      </c>
      <c r="I606" s="122">
        <f t="shared" si="59"/>
        <v>2.9380974361920543E-2</v>
      </c>
      <c r="J606" s="128">
        <f t="shared" si="60"/>
        <v>110.76020461237903</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3.5847457627118648E-2</v>
      </c>
      <c r="F607" s="128">
        <f t="shared" si="56"/>
        <v>6.3450000000000006</v>
      </c>
      <c r="G607" s="122">
        <f t="shared" si="57"/>
        <v>2.9570242639580503E-2</v>
      </c>
      <c r="H607" s="128">
        <f t="shared" si="58"/>
        <v>4477.4670000000006</v>
      </c>
      <c r="I607" s="122">
        <f t="shared" si="59"/>
        <v>0.23481991126252488</v>
      </c>
      <c r="J607" s="128">
        <f t="shared" si="60"/>
        <v>121.2281483924516</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2.6429378531073446E-2</v>
      </c>
      <c r="F608" s="128">
        <f t="shared" si="56"/>
        <v>4.6779999999999999</v>
      </c>
      <c r="G608" s="122">
        <f t="shared" si="57"/>
        <v>2.5337218824710406E-2</v>
      </c>
      <c r="H608" s="128">
        <f t="shared" si="58"/>
        <v>3836.5110000000004</v>
      </c>
      <c r="I608" s="122">
        <f t="shared" si="59"/>
        <v>-0.13324803717787312</v>
      </c>
      <c r="J608" s="128">
        <f t="shared" si="60"/>
        <v>104.31049561484585</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2.056497175141243E-2</v>
      </c>
      <c r="F609" s="128">
        <f t="shared" si="56"/>
        <v>3.64</v>
      </c>
      <c r="G609" s="122">
        <f t="shared" si="57"/>
        <v>2.2877253695069277E-2</v>
      </c>
      <c r="H609" s="128">
        <f t="shared" si="58"/>
        <v>3464.0279999999998</v>
      </c>
      <c r="I609" s="122">
        <f t="shared" si="59"/>
        <v>-0.55572344097169002</v>
      </c>
      <c r="J609" s="128">
        <f t="shared" si="60"/>
        <v>89.892659431602965</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1.0502824858757061E-2</v>
      </c>
      <c r="F610" s="128">
        <f t="shared" si="56"/>
        <v>1.8589999999999998</v>
      </c>
      <c r="G610" s="122">
        <f t="shared" si="57"/>
        <v>1.1985186701713139E-2</v>
      </c>
      <c r="H610" s="128">
        <f t="shared" si="58"/>
        <v>1814.7730000000001</v>
      </c>
      <c r="I610" s="122">
        <f t="shared" si="59"/>
        <v>-0.36968687076444817</v>
      </c>
      <c r="J610" s="128">
        <f t="shared" si="60"/>
        <v>87.631716719571912</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8.1000000000000003E-2</v>
      </c>
      <c r="F611" s="128">
        <f t="shared" si="56"/>
        <v>14.337</v>
      </c>
      <c r="G611" s="122">
        <f t="shared" si="57"/>
        <v>7.9317630664782243E-2</v>
      </c>
      <c r="H611" s="128">
        <f t="shared" si="58"/>
        <v>12010.116999999998</v>
      </c>
      <c r="I611" s="122">
        <f t="shared" si="59"/>
        <v>-4.2563042141907488E-2</v>
      </c>
      <c r="J611" s="128">
        <f t="shared" si="60"/>
        <v>102.12105344186075</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2.2225988700564969E-2</v>
      </c>
      <c r="F612" s="128">
        <f t="shared" si="56"/>
        <v>3.9339999999999997</v>
      </c>
      <c r="G612" s="122">
        <f t="shared" si="57"/>
        <v>2.3564761124833241E-2</v>
      </c>
      <c r="H612" s="128">
        <f t="shared" si="58"/>
        <v>3568.1289999999999</v>
      </c>
      <c r="I612" s="122">
        <f t="shared" si="59"/>
        <v>-0.47431827534485843</v>
      </c>
      <c r="J612" s="128">
        <f t="shared" si="60"/>
        <v>94.318752406713628</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4.3333333333333335E-2</v>
      </c>
      <c r="F613" s="128">
        <f t="shared" si="56"/>
        <v>7.67</v>
      </c>
      <c r="G613" s="122">
        <f t="shared" si="57"/>
        <v>4.1646528153852239E-2</v>
      </c>
      <c r="H613" s="128">
        <f t="shared" si="58"/>
        <v>6306.0339999999987</v>
      </c>
      <c r="I613" s="122">
        <f t="shared" si="59"/>
        <v>-1.5377422734535785E-3</v>
      </c>
      <c r="J613" s="128">
        <f t="shared" si="60"/>
        <v>104.05029003438086</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2.7231638418079098E-2</v>
      </c>
      <c r="F614" s="128">
        <f t="shared" si="56"/>
        <v>4.82</v>
      </c>
      <c r="G614" s="122">
        <f t="shared" si="57"/>
        <v>2.7582282159320553E-2</v>
      </c>
      <c r="H614" s="128">
        <f t="shared" si="58"/>
        <v>4176.4539999999997</v>
      </c>
      <c r="I614" s="122">
        <f t="shared" si="59"/>
        <v>-0.25701541796008959</v>
      </c>
      <c r="J614" s="128">
        <f t="shared" si="60"/>
        <v>98.728735573017232</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2.7378531073446326E-2</v>
      </c>
      <c r="F615" s="128">
        <f t="shared" si="56"/>
        <v>4.8460000000000001</v>
      </c>
      <c r="G615" s="122">
        <f t="shared" si="57"/>
        <v>2.986128465572125E-2</v>
      </c>
      <c r="H615" s="128">
        <f t="shared" si="58"/>
        <v>4521.5360000000001</v>
      </c>
      <c r="I615" s="122">
        <f t="shared" si="59"/>
        <v>-0.34731510414999672</v>
      </c>
      <c r="J615" s="128">
        <f t="shared" si="60"/>
        <v>91.685710742524122</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2.609039548022599E-2</v>
      </c>
      <c r="F616" s="128">
        <f t="shared" si="56"/>
        <v>4.6180000000000003</v>
      </c>
      <c r="G616" s="122">
        <f t="shared" si="57"/>
        <v>2.6728248953228815E-2</v>
      </c>
      <c r="H616" s="128">
        <f t="shared" si="58"/>
        <v>4047.1380000000008</v>
      </c>
      <c r="I616" s="122">
        <f t="shared" si="59"/>
        <v>-0.26027407193843677</v>
      </c>
      <c r="J616" s="128">
        <f t="shared" si="60"/>
        <v>97.613560566129891</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1.9350282485875708E-2</v>
      </c>
      <c r="F617" s="128">
        <f t="shared" si="56"/>
        <v>3.4250000000000003</v>
      </c>
      <c r="G617" s="122">
        <f t="shared" si="57"/>
        <v>2.1681999498078166E-2</v>
      </c>
      <c r="H617" s="128">
        <f t="shared" si="58"/>
        <v>3283.0449999999996</v>
      </c>
      <c r="I617" s="122">
        <f t="shared" si="59"/>
        <v>-0.45177306145973672</v>
      </c>
      <c r="J617" s="128">
        <f t="shared" si="60"/>
        <v>89.245839561941068</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2.1440677966101697E-2</v>
      </c>
      <c r="F618" s="128">
        <f t="shared" si="56"/>
        <v>3.7950000000000004</v>
      </c>
      <c r="G618" s="122">
        <f t="shared" si="57"/>
        <v>2.2868595543462468E-2</v>
      </c>
      <c r="H618" s="128">
        <f t="shared" si="58"/>
        <v>3462.7170000000001</v>
      </c>
      <c r="I618" s="122">
        <f t="shared" si="59"/>
        <v>-0.37173307412157347</v>
      </c>
      <c r="J618" s="128">
        <f t="shared" si="60"/>
        <v>93.755989192047366</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6.0632768361581928E-2</v>
      </c>
      <c r="F619" s="128">
        <f t="shared" si="56"/>
        <v>10.732000000000001</v>
      </c>
      <c r="G619" s="122">
        <f t="shared" si="57"/>
        <v>5.3961536937484317E-2</v>
      </c>
      <c r="H619" s="128">
        <f t="shared" si="58"/>
        <v>8170.7480000000005</v>
      </c>
      <c r="I619" s="122">
        <f t="shared" si="59"/>
        <v>0.30344649076022356</v>
      </c>
      <c r="J619" s="128">
        <f t="shared" si="60"/>
        <v>112.36293812725606</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0.14007909604519772</v>
      </c>
      <c r="F620" s="128">
        <f t="shared" si="56"/>
        <v>24.793999999999997</v>
      </c>
      <c r="G620" s="122">
        <f t="shared" si="57"/>
        <v>0.14635709096672789</v>
      </c>
      <c r="H620" s="128">
        <f t="shared" si="58"/>
        <v>22161.098000000002</v>
      </c>
      <c r="I620" s="122">
        <f t="shared" si="59"/>
        <v>-0.43047519934402373</v>
      </c>
      <c r="J620" s="128">
        <f t="shared" si="60"/>
        <v>95.710494872464096</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8.7638418079096031E-2</v>
      </c>
      <c r="F621" s="128">
        <f t="shared" si="56"/>
        <v>15.511999999999999</v>
      </c>
      <c r="G621" s="122">
        <f t="shared" si="57"/>
        <v>9.5442629013723593E-2</v>
      </c>
      <c r="H621" s="128">
        <f t="shared" si="58"/>
        <v>14451.732</v>
      </c>
      <c r="I621" s="122">
        <f t="shared" si="59"/>
        <v>-0.66127277398253914</v>
      </c>
      <c r="J621" s="128">
        <f t="shared" si="60"/>
        <v>91.82313918290599</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3.5807909604519773E-2</v>
      </c>
      <c r="F622" s="128">
        <f t="shared" si="56"/>
        <v>6.3380000000000001</v>
      </c>
      <c r="G622" s="122">
        <f t="shared" si="57"/>
        <v>3.6622845368450258E-2</v>
      </c>
      <c r="H622" s="128">
        <f t="shared" si="58"/>
        <v>5545.3580000000011</v>
      </c>
      <c r="I622" s="122">
        <f t="shared" si="59"/>
        <v>-0.23308861881217977</v>
      </c>
      <c r="J622" s="128">
        <f t="shared" si="60"/>
        <v>97.7747885077424</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0.14225423728813558</v>
      </c>
      <c r="F623" s="128">
        <f t="shared" si="56"/>
        <v>25.178999999999995</v>
      </c>
      <c r="G623" s="122">
        <f t="shared" si="57"/>
        <v>0.13849187679139865</v>
      </c>
      <c r="H623" s="128">
        <f t="shared" si="58"/>
        <v>20970.163</v>
      </c>
      <c r="I623" s="122">
        <f t="shared" si="59"/>
        <v>0.44600108864829707</v>
      </c>
      <c r="J623" s="128">
        <f t="shared" si="60"/>
        <v>102.71666510982729</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0.12914124293785312</v>
      </c>
      <c r="F624" s="128">
        <f t="shared" si="56"/>
        <v>22.858000000000001</v>
      </c>
      <c r="G624" s="122">
        <f t="shared" si="57"/>
        <v>0.12481160099856027</v>
      </c>
      <c r="H624" s="128">
        <f t="shared" si="58"/>
        <v>18898.722999999998</v>
      </c>
      <c r="I624" s="122">
        <f t="shared" si="59"/>
        <v>0.54594286373537293</v>
      </c>
      <c r="J624" s="128">
        <f t="shared" si="60"/>
        <v>103.46894191297393</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4.2355932203389832E-2</v>
      </c>
      <c r="F625" s="128">
        <f t="shared" si="56"/>
        <v>7.4969999999999999</v>
      </c>
      <c r="G625" s="122">
        <f t="shared" si="57"/>
        <v>4.2470498883884336E-2</v>
      </c>
      <c r="H625" s="128">
        <f t="shared" si="58"/>
        <v>6430.7979999999989</v>
      </c>
      <c r="I625" s="122">
        <f t="shared" si="59"/>
        <v>-2.6747425571744428E-2</v>
      </c>
      <c r="J625" s="128">
        <f t="shared" si="60"/>
        <v>99.730244090591597</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6.6508474576271182E-2</v>
      </c>
      <c r="F626" s="128">
        <f t="shared" si="56"/>
        <v>11.772</v>
      </c>
      <c r="G626" s="122">
        <f t="shared" si="57"/>
        <v>6.4558143681728727E-2</v>
      </c>
      <c r="H626" s="128">
        <f t="shared" si="58"/>
        <v>9775.2650000000012</v>
      </c>
      <c r="I626" s="122">
        <f t="shared" si="59"/>
        <v>0.44905716871694362</v>
      </c>
      <c r="J626" s="128">
        <f t="shared" si="60"/>
        <v>103.02104549994122</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0.26367231638418076</v>
      </c>
      <c r="F627" s="128">
        <f t="shared" si="56"/>
        <v>46.669999999999995</v>
      </c>
      <c r="G627" s="122">
        <f t="shared" si="57"/>
        <v>0.24707801582374625</v>
      </c>
      <c r="H627" s="128">
        <f t="shared" si="58"/>
        <v>37412.059000000008</v>
      </c>
      <c r="I627" s="122">
        <f t="shared" si="59"/>
        <v>0.64303120082560994</v>
      </c>
      <c r="J627" s="128">
        <f t="shared" si="60"/>
        <v>106.71621896634953</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4.2903954802259892E-2</v>
      </c>
      <c r="F628" s="128">
        <f t="shared" si="56"/>
        <v>7.5940000000000003</v>
      </c>
      <c r="G628" s="122">
        <f t="shared" si="57"/>
        <v>3.81161288618262E-2</v>
      </c>
      <c r="H628" s="128">
        <f t="shared" si="58"/>
        <v>5771.4679999999998</v>
      </c>
      <c r="I628" s="122">
        <f t="shared" si="59"/>
        <v>0.22698345982050819</v>
      </c>
      <c r="J628" s="128">
        <f t="shared" si="60"/>
        <v>112.56115477463599</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0.30829943502824858</v>
      </c>
      <c r="F629" s="128">
        <f t="shared" si="56"/>
        <v>54.569000000000003</v>
      </c>
      <c r="G629" s="122">
        <f t="shared" si="57"/>
        <v>0.29515127659855506</v>
      </c>
      <c r="H629" s="128">
        <f t="shared" si="58"/>
        <v>44691.216000000008</v>
      </c>
      <c r="I629" s="122">
        <f t="shared" si="59"/>
        <v>0.5705934910179038</v>
      </c>
      <c r="J629" s="128">
        <f t="shared" si="60"/>
        <v>104.45471846885377</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3.2259887005649725E-2</v>
      </c>
      <c r="F630" s="128">
        <f t="shared" si="56"/>
        <v>5.7100000000000009</v>
      </c>
      <c r="G630" s="122">
        <f t="shared" si="57"/>
        <v>3.0674061208046596E-2</v>
      </c>
      <c r="H630" s="128">
        <f t="shared" si="58"/>
        <v>4644.6049999999996</v>
      </c>
      <c r="I630" s="122">
        <f t="shared" si="59"/>
        <v>0.42691972980237086</v>
      </c>
      <c r="J630" s="128">
        <f t="shared" si="60"/>
        <v>105.16992447412581</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9.4141242937853115E-2</v>
      </c>
      <c r="F631" s="128">
        <f t="shared" si="56"/>
        <v>16.663</v>
      </c>
      <c r="G631" s="122">
        <f t="shared" si="57"/>
        <v>9.4032030537980954E-2</v>
      </c>
      <c r="H631" s="128">
        <f t="shared" si="58"/>
        <v>14238.142</v>
      </c>
      <c r="I631" s="122">
        <f t="shared" si="59"/>
        <v>0.16852612779916648</v>
      </c>
      <c r="J631" s="128">
        <f t="shared" si="60"/>
        <v>100.11614382806297</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0.27670056497175144</v>
      </c>
      <c r="F632" s="128">
        <f t="shared" si="56"/>
        <v>48.976000000000006</v>
      </c>
      <c r="G632" s="122">
        <f t="shared" si="57"/>
        <v>0.25664931514086831</v>
      </c>
      <c r="H632" s="128">
        <f t="shared" si="58"/>
        <v>38861.326000000001</v>
      </c>
      <c r="I632" s="122">
        <f t="shared" si="59"/>
        <v>0.58251629431154073</v>
      </c>
      <c r="J632" s="128">
        <f t="shared" si="60"/>
        <v>107.81270342368828</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2.6689265536723166E-2</v>
      </c>
      <c r="F633" s="128">
        <f t="shared" si="56"/>
        <v>4.7240000000000002</v>
      </c>
      <c r="G633" s="122">
        <f t="shared" si="57"/>
        <v>2.8296741470630965E-2</v>
      </c>
      <c r="H633" s="128">
        <f t="shared" si="58"/>
        <v>4284.6359999999995</v>
      </c>
      <c r="I633" s="122">
        <f t="shared" si="59"/>
        <v>-0.30250232804771843</v>
      </c>
      <c r="J633" s="128">
        <f t="shared" si="60"/>
        <v>94.319218926404687</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0.18979096045197741</v>
      </c>
      <c r="F634" s="128">
        <f t="shared" si="56"/>
        <v>33.593000000000004</v>
      </c>
      <c r="G634" s="122">
        <f t="shared" si="57"/>
        <v>0.17668192024726254</v>
      </c>
      <c r="H634" s="128">
        <f t="shared" si="58"/>
        <v>26752.822999999997</v>
      </c>
      <c r="I634" s="122">
        <f t="shared" si="59"/>
        <v>0.43429265013554491</v>
      </c>
      <c r="J634" s="128">
        <f t="shared" si="60"/>
        <v>107.41957082330158</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0.29949717514124297</v>
      </c>
      <c r="F635" s="128">
        <f t="shared" si="56"/>
        <v>53.011000000000003</v>
      </c>
      <c r="G635" s="122">
        <f t="shared" si="57"/>
        <v>0.29485897977783349</v>
      </c>
      <c r="H635" s="128">
        <f t="shared" si="58"/>
        <v>44646.956999999995</v>
      </c>
      <c r="I635" s="122">
        <f t="shared" si="59"/>
        <v>-6.2057476333450108E-2</v>
      </c>
      <c r="J635" s="128">
        <f t="shared" si="60"/>
        <v>101.57302157353465</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0.37409604519774015</v>
      </c>
      <c r="F636" s="128">
        <f t="shared" si="56"/>
        <v>66.215000000000003</v>
      </c>
      <c r="G636" s="122">
        <f t="shared" si="57"/>
        <v>0.36258446155675017</v>
      </c>
      <c r="H636" s="128">
        <f t="shared" si="58"/>
        <v>54901.813999999998</v>
      </c>
      <c r="I636" s="122">
        <f t="shared" si="59"/>
        <v>0.39065930596945286</v>
      </c>
      <c r="J636" s="128">
        <f t="shared" si="60"/>
        <v>103.17486954393058</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0.25284180790960453</v>
      </c>
      <c r="F637" s="128">
        <f t="shared" si="56"/>
        <v>44.753</v>
      </c>
      <c r="G637" s="122">
        <f t="shared" si="57"/>
        <v>0.24201724365663257</v>
      </c>
      <c r="H637" s="128">
        <f t="shared" si="58"/>
        <v>36645.766999999993</v>
      </c>
      <c r="I637" s="122">
        <f t="shared" si="59"/>
        <v>0.58640900380102434</v>
      </c>
      <c r="J637" s="128">
        <f t="shared" si="60"/>
        <v>104.47264173801167</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0.21168361581920905</v>
      </c>
      <c r="F638" s="128">
        <f t="shared" si="56"/>
        <v>37.468000000000004</v>
      </c>
      <c r="G638" s="122">
        <f t="shared" si="57"/>
        <v>0.20314195141925004</v>
      </c>
      <c r="H638" s="128">
        <f t="shared" si="58"/>
        <v>30759.348000000002</v>
      </c>
      <c r="I638" s="122">
        <f t="shared" si="59"/>
        <v>0.41663248942619519</v>
      </c>
      <c r="J638" s="128">
        <f t="shared" si="60"/>
        <v>104.20477618743087</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0.46551977401129946</v>
      </c>
      <c r="F639" s="128">
        <f t="shared" si="56"/>
        <v>82.397000000000006</v>
      </c>
      <c r="G639" s="122">
        <f t="shared" si="57"/>
        <v>0.44381459932108469</v>
      </c>
      <c r="H639" s="128">
        <f t="shared" si="58"/>
        <v>67201.519</v>
      </c>
      <c r="I639" s="122">
        <f t="shared" si="59"/>
        <v>0.22977738266737199</v>
      </c>
      <c r="J639" s="128">
        <f t="shared" si="60"/>
        <v>104.89059501950089</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0.3583559322033899</v>
      </c>
      <c r="F640" s="128">
        <f t="shared" si="56"/>
        <v>63.429000000000009</v>
      </c>
      <c r="G640" s="122">
        <f t="shared" si="57"/>
        <v>0.33759825780290326</v>
      </c>
      <c r="H640" s="128">
        <f t="shared" si="58"/>
        <v>51118.453000000001</v>
      </c>
      <c r="I640" s="122">
        <f t="shared" si="59"/>
        <v>0.36922662533688905</v>
      </c>
      <c r="J640" s="128">
        <f t="shared" si="60"/>
        <v>106.1486319673502</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0.39122598870056496</v>
      </c>
      <c r="F641" s="128">
        <f t="shared" si="56"/>
        <v>69.247</v>
      </c>
      <c r="G641" s="122">
        <f t="shared" si="57"/>
        <v>0.37446548626979614</v>
      </c>
      <c r="H641" s="128">
        <f t="shared" si="58"/>
        <v>56700.814999999995</v>
      </c>
      <c r="I641" s="122">
        <f t="shared" si="59"/>
        <v>0.33345871213539469</v>
      </c>
      <c r="J641" s="128">
        <f t="shared" si="60"/>
        <v>104.47584705274899</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5.9073446327683604E-2</v>
      </c>
      <c r="F642" s="128">
        <f t="shared" si="56"/>
        <v>10.455999999999998</v>
      </c>
      <c r="G642" s="122">
        <f t="shared" si="57"/>
        <v>6.882714076265703E-2</v>
      </c>
      <c r="H642" s="128">
        <f t="shared" si="58"/>
        <v>10421.668000000001</v>
      </c>
      <c r="I642" s="122">
        <f t="shared" si="59"/>
        <v>-0.69647141662534884</v>
      </c>
      <c r="J642" s="128">
        <f t="shared" si="60"/>
        <v>85.828708955660403</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0.35960451977401131</v>
      </c>
      <c r="F643" s="128">
        <f t="shared" si="56"/>
        <v>63.650000000000006</v>
      </c>
      <c r="G643" s="122">
        <f t="shared" si="57"/>
        <v>0.34210084005864561</v>
      </c>
      <c r="H643" s="128">
        <f t="shared" si="58"/>
        <v>51800.224999999999</v>
      </c>
      <c r="I643" s="122">
        <f t="shared" si="59"/>
        <v>0.48992527262859076</v>
      </c>
      <c r="J643" s="128">
        <f t="shared" si="60"/>
        <v>105.11652637636466</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3.5548022598870056E-2</v>
      </c>
      <c r="F644" s="128">
        <f t="shared" si="56"/>
        <v>6.2919999999999998</v>
      </c>
      <c r="G644" s="122">
        <f t="shared" si="57"/>
        <v>3.0227819677977521E-2</v>
      </c>
      <c r="H644" s="128">
        <f t="shared" si="58"/>
        <v>4577.0360000000001</v>
      </c>
      <c r="I644" s="122">
        <f t="shared" si="59"/>
        <v>0.6475546173425929</v>
      </c>
      <c r="J644" s="128">
        <f t="shared" si="60"/>
        <v>117.60035284572167</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0.39733333333333337</v>
      </c>
      <c r="F645" s="128">
        <f t="shared" si="56"/>
        <v>70.328000000000003</v>
      </c>
      <c r="G645" s="122">
        <f t="shared" si="57"/>
        <v>0.37542121808503609</v>
      </c>
      <c r="H645" s="128">
        <f t="shared" si="58"/>
        <v>56845.53</v>
      </c>
      <c r="I645" s="122">
        <f t="shared" si="59"/>
        <v>0.33853888878281474</v>
      </c>
      <c r="J645" s="128">
        <f t="shared" si="60"/>
        <v>105.83667469837414</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0.21459887005649719</v>
      </c>
      <c r="F646" s="128">
        <f t="shared" si="56"/>
        <v>37.984000000000002</v>
      </c>
      <c r="G646" s="122">
        <f t="shared" si="57"/>
        <v>0.19559151487934062</v>
      </c>
      <c r="H646" s="128">
        <f t="shared" si="58"/>
        <v>29616.075999999997</v>
      </c>
      <c r="I646" s="122">
        <f t="shared" si="59"/>
        <v>0.68131476831348858</v>
      </c>
      <c r="J646" s="128">
        <f t="shared" si="60"/>
        <v>109.71788330842578</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5.4022598870056497E-2</v>
      </c>
      <c r="F647" s="128">
        <f t="shared" si="56"/>
        <v>9.5619999999999994</v>
      </c>
      <c r="G647" s="122">
        <f t="shared" si="57"/>
        <v>5.1355169134449007E-2</v>
      </c>
      <c r="H647" s="128">
        <f t="shared" si="58"/>
        <v>7776.0969999999998</v>
      </c>
      <c r="I647" s="122">
        <f t="shared" si="59"/>
        <v>-5.2389642988392063E-2</v>
      </c>
      <c r="J647" s="128">
        <f t="shared" si="60"/>
        <v>105.19408227168738</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0.47694915254237297</v>
      </c>
      <c r="F648" s="128">
        <f t="shared" si="56"/>
        <v>84.420000000000016</v>
      </c>
      <c r="G648" s="122">
        <f t="shared" si="57"/>
        <v>0.47484569866198206</v>
      </c>
      <c r="H648" s="128">
        <f t="shared" si="58"/>
        <v>71900.186000000002</v>
      </c>
      <c r="I648" s="122">
        <f t="shared" si="59"/>
        <v>0.19840124218456898</v>
      </c>
      <c r="J648" s="128">
        <f t="shared" si="60"/>
        <v>100.44297629447165</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0.37763276836158199</v>
      </c>
      <c r="F649" s="128">
        <f t="shared" ref="F649:F712" si="62">SUMPRODUCT($K$2:$AI$2,$K649:$AI649)</f>
        <v>66.841000000000008</v>
      </c>
      <c r="G649" s="122">
        <f t="shared" ref="G649:G712" si="63">SUMPRODUCT($K$3:$AI$3,$K649:$AI649)/$J$3</f>
        <v>0.36194666420108579</v>
      </c>
      <c r="H649" s="128">
        <f t="shared" ref="H649:H712" si="64">SUMPRODUCT($K$3:$AI$3,$K649:$AI649)</f>
        <v>54805.240000000005</v>
      </c>
      <c r="I649" s="122">
        <f t="shared" ref="I649:I712" si="65">CORREL($K$4:$AI$4,$K649:$AI649)</f>
        <v>0.30006520531434661</v>
      </c>
      <c r="J649" s="128">
        <f t="shared" si="60"/>
        <v>104.33381647407076</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0.42076271186440672</v>
      </c>
      <c r="F650" s="128">
        <f t="shared" si="62"/>
        <v>74.474999999999994</v>
      </c>
      <c r="G650" s="122">
        <f t="shared" si="63"/>
        <v>0.42105931263125912</v>
      </c>
      <c r="H650" s="128">
        <f t="shared" si="64"/>
        <v>63755.958999999995</v>
      </c>
      <c r="I650" s="122">
        <f t="shared" si="65"/>
        <v>1.0365235055199299E-2</v>
      </c>
      <c r="J650" s="128">
        <f t="shared" ref="J650:J713" si="66">$E650/$G650*100</f>
        <v>99.929558435604022</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0.50172316384180793</v>
      </c>
      <c r="F651" s="128">
        <f t="shared" si="62"/>
        <v>88.805000000000007</v>
      </c>
      <c r="G651" s="122">
        <f t="shared" si="63"/>
        <v>0.51163809454622311</v>
      </c>
      <c r="H651" s="128">
        <f t="shared" si="64"/>
        <v>77471.217000000004</v>
      </c>
      <c r="I651" s="122">
        <f t="shared" si="65"/>
        <v>-0.69669829195540744</v>
      </c>
      <c r="J651" s="128">
        <f t="shared" si="66"/>
        <v>98.062120313146579</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0.17877401129943502</v>
      </c>
      <c r="F652" s="128">
        <f t="shared" si="62"/>
        <v>31.642999999999997</v>
      </c>
      <c r="G652" s="122">
        <f t="shared" si="63"/>
        <v>0.17419915729966057</v>
      </c>
      <c r="H652" s="128">
        <f t="shared" si="64"/>
        <v>26376.888000000003</v>
      </c>
      <c r="I652" s="122">
        <f t="shared" si="65"/>
        <v>-8.0335762669750524E-2</v>
      </c>
      <c r="J652" s="128">
        <f t="shared" si="66"/>
        <v>102.62622051144869</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0.59281920903954799</v>
      </c>
      <c r="F653" s="128">
        <f t="shared" si="62"/>
        <v>104.92899999999999</v>
      </c>
      <c r="G653" s="122">
        <f t="shared" si="63"/>
        <v>0.57845310993408972</v>
      </c>
      <c r="H653" s="128">
        <f t="shared" si="64"/>
        <v>87588.213000000003</v>
      </c>
      <c r="I653" s="122">
        <f t="shared" si="65"/>
        <v>0.57880921465657265</v>
      </c>
      <c r="J653" s="128">
        <f t="shared" si="66"/>
        <v>102.48353736175697</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4.3418079096045198E-2</v>
      </c>
      <c r="F654" s="128">
        <f t="shared" si="62"/>
        <v>7.6849999999999996</v>
      </c>
      <c r="G654" s="122">
        <f t="shared" si="63"/>
        <v>4.2947687857454196E-2</v>
      </c>
      <c r="H654" s="128">
        <f t="shared" si="64"/>
        <v>6503.0529999999999</v>
      </c>
      <c r="I654" s="122">
        <f t="shared" si="65"/>
        <v>-0.22883970112020191</v>
      </c>
      <c r="J654" s="128">
        <f t="shared" si="66"/>
        <v>101.09526557087835</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0.1087457627118644</v>
      </c>
      <c r="F655" s="128">
        <f t="shared" si="62"/>
        <v>19.247999999999998</v>
      </c>
      <c r="G655" s="122">
        <f t="shared" si="63"/>
        <v>0.10208059147525396</v>
      </c>
      <c r="H655" s="128">
        <f t="shared" si="64"/>
        <v>15456.839000000004</v>
      </c>
      <c r="I655" s="122">
        <f t="shared" si="65"/>
        <v>-5.570137182912064E-2</v>
      </c>
      <c r="J655" s="128">
        <f t="shared" si="66"/>
        <v>106.529322705018</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1.248587570621469E-2</v>
      </c>
      <c r="F656" s="128">
        <f t="shared" si="62"/>
        <v>2.21</v>
      </c>
      <c r="G656" s="122">
        <f t="shared" si="63"/>
        <v>1.0946393427465693E-2</v>
      </c>
      <c r="H656" s="128">
        <f t="shared" si="64"/>
        <v>1657.4810000000004</v>
      </c>
      <c r="I656" s="122">
        <f t="shared" si="65"/>
        <v>0.22622563546299068</v>
      </c>
      <c r="J656" s="128">
        <f t="shared" si="66"/>
        <v>114.06383105951836</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2.0084745762711867E-2</v>
      </c>
      <c r="F657" s="128">
        <f t="shared" si="62"/>
        <v>3.5550000000000006</v>
      </c>
      <c r="G657" s="122">
        <f t="shared" si="63"/>
        <v>1.8418563182712757E-2</v>
      </c>
      <c r="H657" s="128">
        <f t="shared" si="64"/>
        <v>2788.9020000000005</v>
      </c>
      <c r="I657" s="122">
        <f t="shared" si="65"/>
        <v>5.9120160378438043E-2</v>
      </c>
      <c r="J657" s="128">
        <f t="shared" si="66"/>
        <v>109.04621366754033</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0.3784350282485876</v>
      </c>
      <c r="F658" s="128">
        <f t="shared" si="62"/>
        <v>66.983000000000004</v>
      </c>
      <c r="G658" s="122">
        <f t="shared" si="63"/>
        <v>0.35725224213765877</v>
      </c>
      <c r="H658" s="128">
        <f t="shared" si="64"/>
        <v>54094.420000000013</v>
      </c>
      <c r="I658" s="122">
        <f t="shared" si="65"/>
        <v>0.37373215385658731</v>
      </c>
      <c r="J658" s="128">
        <f t="shared" si="66"/>
        <v>105.92936407737548</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0.22908474576271187</v>
      </c>
      <c r="F659" s="128">
        <f t="shared" si="62"/>
        <v>40.548000000000002</v>
      </c>
      <c r="G659" s="122">
        <f t="shared" si="63"/>
        <v>0.22097349720640874</v>
      </c>
      <c r="H659" s="128">
        <f t="shared" si="64"/>
        <v>33459.364999999998</v>
      </c>
      <c r="I659" s="122">
        <f t="shared" si="65"/>
        <v>7.9598225549297658E-2</v>
      </c>
      <c r="J659" s="128">
        <f t="shared" si="66"/>
        <v>103.67068841234229</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8.215254237288136E-2</v>
      </c>
      <c r="F660" s="128">
        <f t="shared" si="62"/>
        <v>14.541</v>
      </c>
      <c r="G660" s="122">
        <f t="shared" si="63"/>
        <v>7.3390779167602269E-2</v>
      </c>
      <c r="H660" s="128">
        <f t="shared" si="64"/>
        <v>11112.685000000001</v>
      </c>
      <c r="I660" s="122">
        <f t="shared" si="65"/>
        <v>0.28700379460333564</v>
      </c>
      <c r="J660" s="128">
        <f t="shared" si="66"/>
        <v>111.93850685965587</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0.24124858757062148</v>
      </c>
      <c r="F661" s="128">
        <f t="shared" si="62"/>
        <v>42.701000000000001</v>
      </c>
      <c r="G661" s="122">
        <f t="shared" si="63"/>
        <v>0.22546761943758337</v>
      </c>
      <c r="H661" s="128">
        <f t="shared" si="64"/>
        <v>34139.856</v>
      </c>
      <c r="I661" s="122">
        <f t="shared" si="65"/>
        <v>0.56105192280078187</v>
      </c>
      <c r="J661" s="128">
        <f t="shared" si="66"/>
        <v>106.9992170815494</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3.4745762711864414E-2</v>
      </c>
      <c r="F662" s="128">
        <f t="shared" si="62"/>
        <v>6.1500000000000012</v>
      </c>
      <c r="G662" s="122">
        <f t="shared" si="63"/>
        <v>3.0263165541745365E-2</v>
      </c>
      <c r="H662" s="128">
        <f t="shared" si="64"/>
        <v>4582.3879999999999</v>
      </c>
      <c r="I662" s="122">
        <f t="shared" si="65"/>
        <v>0.64597353329276352</v>
      </c>
      <c r="J662" s="128">
        <f t="shared" si="66"/>
        <v>114.81205647154029</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0.20512994350282485</v>
      </c>
      <c r="F663" s="128">
        <f t="shared" si="62"/>
        <v>36.308</v>
      </c>
      <c r="G663" s="122">
        <f t="shared" si="63"/>
        <v>0.20044363285738817</v>
      </c>
      <c r="H663" s="128">
        <f t="shared" si="64"/>
        <v>30350.774000000001</v>
      </c>
      <c r="I663" s="122">
        <f t="shared" si="65"/>
        <v>0.43665239806144429</v>
      </c>
      <c r="J663" s="128">
        <f t="shared" si="66"/>
        <v>102.33796932266284</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0.16109039548022597</v>
      </c>
      <c r="F664" s="128">
        <f t="shared" si="62"/>
        <v>28.512999999999998</v>
      </c>
      <c r="G664" s="122">
        <f t="shared" si="63"/>
        <v>0.14467229787739899</v>
      </c>
      <c r="H664" s="128">
        <f t="shared" si="64"/>
        <v>21905.99</v>
      </c>
      <c r="I664" s="122">
        <f t="shared" si="65"/>
        <v>0.59590665962240441</v>
      </c>
      <c r="J664" s="128">
        <f t="shared" si="66"/>
        <v>111.3484736495582</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0.13183615819209041</v>
      </c>
      <c r="F665" s="128">
        <f t="shared" si="62"/>
        <v>23.335000000000001</v>
      </c>
      <c r="G665" s="122">
        <f t="shared" si="63"/>
        <v>0.14450697407177487</v>
      </c>
      <c r="H665" s="128">
        <f t="shared" si="64"/>
        <v>21880.957000000006</v>
      </c>
      <c r="I665" s="122">
        <f t="shared" si="65"/>
        <v>-0.47309584566821977</v>
      </c>
      <c r="J665" s="128">
        <f t="shared" si="66"/>
        <v>91.231692476384552</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0.47297740112994352</v>
      </c>
      <c r="F666" s="128">
        <f t="shared" si="62"/>
        <v>83.716999999999999</v>
      </c>
      <c r="G666" s="122">
        <f t="shared" si="63"/>
        <v>0.46392083503942733</v>
      </c>
      <c r="H666" s="128">
        <f t="shared" si="64"/>
        <v>70245.965000000011</v>
      </c>
      <c r="I666" s="122">
        <f t="shared" si="65"/>
        <v>0.44336025682583169</v>
      </c>
      <c r="J666" s="128">
        <f t="shared" si="66"/>
        <v>101.9521792095728</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0.32342937853107345</v>
      </c>
      <c r="F667" s="128">
        <f t="shared" si="62"/>
        <v>57.247</v>
      </c>
      <c r="G667" s="122">
        <f t="shared" si="63"/>
        <v>0.32642891201838614</v>
      </c>
      <c r="H667" s="128">
        <f t="shared" si="64"/>
        <v>49427.212999999996</v>
      </c>
      <c r="I667" s="122">
        <f t="shared" si="65"/>
        <v>-0.14146711198787226</v>
      </c>
      <c r="J667" s="128">
        <f t="shared" si="66"/>
        <v>99.081106673803532</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0.52336158192090398</v>
      </c>
      <c r="F668" s="128">
        <f t="shared" si="62"/>
        <v>92.635000000000005</v>
      </c>
      <c r="G668" s="122">
        <f t="shared" si="63"/>
        <v>0.52084329472057478</v>
      </c>
      <c r="H668" s="128">
        <f t="shared" si="64"/>
        <v>78865.049999999988</v>
      </c>
      <c r="I668" s="122">
        <f t="shared" si="65"/>
        <v>0.24854801916566072</v>
      </c>
      <c r="J668" s="128">
        <f t="shared" si="66"/>
        <v>100.48350189507195</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0.11310169491525422</v>
      </c>
      <c r="F669" s="128">
        <f t="shared" si="62"/>
        <v>20.018999999999998</v>
      </c>
      <c r="G669" s="122">
        <f t="shared" si="63"/>
        <v>0.12036440185446909</v>
      </c>
      <c r="H669" s="128">
        <f t="shared" si="64"/>
        <v>18225.337</v>
      </c>
      <c r="I669" s="122">
        <f t="shared" si="65"/>
        <v>-0.36437454891540177</v>
      </c>
      <c r="J669" s="128">
        <f t="shared" si="66"/>
        <v>93.966067352707739</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7.8576271186440672E-2</v>
      </c>
      <c r="F670" s="128">
        <f t="shared" si="62"/>
        <v>13.907999999999999</v>
      </c>
      <c r="G670" s="122">
        <f t="shared" si="63"/>
        <v>9.0592921581317931E-2</v>
      </c>
      <c r="H670" s="128">
        <f t="shared" si="64"/>
        <v>13717.398999999999</v>
      </c>
      <c r="I670" s="122">
        <f t="shared" si="65"/>
        <v>-0.35583023329796459</v>
      </c>
      <c r="J670" s="128">
        <f t="shared" si="66"/>
        <v>86.735552640179634</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0.23811864406779659</v>
      </c>
      <c r="F671" s="128">
        <f t="shared" si="62"/>
        <v>42.146999999999998</v>
      </c>
      <c r="G671" s="122">
        <f t="shared" si="63"/>
        <v>0.23775757175500931</v>
      </c>
      <c r="H671" s="128">
        <f t="shared" si="64"/>
        <v>36000.775999999998</v>
      </c>
      <c r="I671" s="122">
        <f t="shared" si="65"/>
        <v>-4.9044641036108394E-2</v>
      </c>
      <c r="J671" s="128">
        <f t="shared" si="66"/>
        <v>100.15186574716508</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0.14951977401129943</v>
      </c>
      <c r="F672" s="128">
        <f t="shared" si="62"/>
        <v>26.465</v>
      </c>
      <c r="G672" s="122">
        <f t="shared" si="63"/>
        <v>0.16665863371593864</v>
      </c>
      <c r="H672" s="128">
        <f t="shared" si="64"/>
        <v>25235.116999999998</v>
      </c>
      <c r="I672" s="122">
        <f t="shared" si="65"/>
        <v>-0.58457657917736661</v>
      </c>
      <c r="J672" s="128">
        <f t="shared" si="66"/>
        <v>89.716188521111036</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0.42475706214689268</v>
      </c>
      <c r="F673" s="128">
        <f t="shared" si="62"/>
        <v>75.182000000000002</v>
      </c>
      <c r="G673" s="122">
        <f t="shared" si="63"/>
        <v>0.42436288288050295</v>
      </c>
      <c r="H673" s="128">
        <f t="shared" si="64"/>
        <v>64256.178999999996</v>
      </c>
      <c r="I673" s="122">
        <f t="shared" si="65"/>
        <v>3.3505067707584345E-2</v>
      </c>
      <c r="J673" s="128">
        <f t="shared" si="66"/>
        <v>100.09288730996315</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0.29987570621468923</v>
      </c>
      <c r="F674" s="128">
        <f t="shared" si="62"/>
        <v>53.077999999999996</v>
      </c>
      <c r="G674" s="122">
        <f t="shared" si="63"/>
        <v>0.29921816428694076</v>
      </c>
      <c r="H674" s="128">
        <f t="shared" si="64"/>
        <v>45307.015999999996</v>
      </c>
      <c r="I674" s="122">
        <f t="shared" si="65"/>
        <v>-7.7859911684977745E-2</v>
      </c>
      <c r="J674" s="128">
        <f t="shared" si="66"/>
        <v>100.21975334596263</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0.49272881355932202</v>
      </c>
      <c r="F675" s="128">
        <f t="shared" si="62"/>
        <v>87.212999999999994</v>
      </c>
      <c r="G675" s="122">
        <f t="shared" si="63"/>
        <v>0.49680056532248484</v>
      </c>
      <c r="H675" s="128">
        <f t="shared" si="64"/>
        <v>75224.54800000001</v>
      </c>
      <c r="I675" s="122">
        <f t="shared" si="65"/>
        <v>-0.21710983321478783</v>
      </c>
      <c r="J675" s="128">
        <f t="shared" si="66"/>
        <v>99.180405167107693</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8.3112994350282493E-2</v>
      </c>
      <c r="F676" s="128">
        <f t="shared" si="62"/>
        <v>14.711</v>
      </c>
      <c r="G676" s="122">
        <f t="shared" si="63"/>
        <v>8.9014542524666812E-2</v>
      </c>
      <c r="H676" s="128">
        <f t="shared" si="64"/>
        <v>13478.403999999999</v>
      </c>
      <c r="I676" s="122">
        <f t="shared" si="65"/>
        <v>-0.28083263756780114</v>
      </c>
      <c r="J676" s="128">
        <f t="shared" si="66"/>
        <v>93.37013031016933</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9.4429378531073443E-2</v>
      </c>
      <c r="F677" s="128">
        <f t="shared" si="62"/>
        <v>16.713999999999999</v>
      </c>
      <c r="G677" s="122">
        <f t="shared" si="63"/>
        <v>0.10434935080373536</v>
      </c>
      <c r="H677" s="128">
        <f t="shared" si="64"/>
        <v>15800.37</v>
      </c>
      <c r="I677" s="122">
        <f t="shared" si="65"/>
        <v>-0.57027536995956662</v>
      </c>
      <c r="J677" s="128">
        <f t="shared" si="66"/>
        <v>90.493498813116886</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0.29812429378531063</v>
      </c>
      <c r="F678" s="128">
        <f t="shared" si="62"/>
        <v>52.767999999999986</v>
      </c>
      <c r="G678" s="122">
        <f t="shared" si="63"/>
        <v>0.30786461979421204</v>
      </c>
      <c r="H678" s="128">
        <f t="shared" si="64"/>
        <v>46616.244999999995</v>
      </c>
      <c r="I678" s="122">
        <f t="shared" si="65"/>
        <v>-9.9926042097028323E-2</v>
      </c>
      <c r="J678" s="128">
        <f t="shared" si="66"/>
        <v>96.836165839578399</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0.12603954802259887</v>
      </c>
      <c r="F679" s="128">
        <f t="shared" si="62"/>
        <v>22.309000000000001</v>
      </c>
      <c r="G679" s="122">
        <f t="shared" si="63"/>
        <v>0.13897343116406238</v>
      </c>
      <c r="H679" s="128">
        <f t="shared" si="64"/>
        <v>21043.078999999998</v>
      </c>
      <c r="I679" s="122">
        <f t="shared" si="65"/>
        <v>-0.39547005948447644</v>
      </c>
      <c r="J679" s="128">
        <f t="shared" si="66"/>
        <v>90.693269185967878</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0.22666101694915258</v>
      </c>
      <c r="F680" s="128">
        <f t="shared" si="62"/>
        <v>40.119000000000007</v>
      </c>
      <c r="G680" s="122">
        <f t="shared" si="63"/>
        <v>0.23104685704473713</v>
      </c>
      <c r="H680" s="128">
        <f t="shared" si="64"/>
        <v>34984.653000000006</v>
      </c>
      <c r="I680" s="122">
        <f t="shared" si="65"/>
        <v>-0.22464861946776388</v>
      </c>
      <c r="J680" s="128">
        <f t="shared" si="66"/>
        <v>98.101752972672855</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0.24172881355932205</v>
      </c>
      <c r="F681" s="128">
        <f t="shared" si="62"/>
        <v>42.786000000000001</v>
      </c>
      <c r="G681" s="122">
        <f t="shared" si="63"/>
        <v>0.24381070942688454</v>
      </c>
      <c r="H681" s="128">
        <f t="shared" si="64"/>
        <v>36917.33</v>
      </c>
      <c r="I681" s="122">
        <f t="shared" si="65"/>
        <v>-0.10198356469973169</v>
      </c>
      <c r="J681" s="128">
        <f t="shared" si="66"/>
        <v>99.146101550478932</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0.48253672316384177</v>
      </c>
      <c r="F682" s="128">
        <f t="shared" si="62"/>
        <v>85.408999999999992</v>
      </c>
      <c r="G682" s="122">
        <f t="shared" si="63"/>
        <v>0.49084280600721192</v>
      </c>
      <c r="H682" s="128">
        <f t="shared" si="64"/>
        <v>74322.436000000016</v>
      </c>
      <c r="I682" s="122">
        <f t="shared" si="65"/>
        <v>-0.34379315974717412</v>
      </c>
      <c r="J682" s="128">
        <f t="shared" si="66"/>
        <v>98.307791671444377</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0.15618644067796611</v>
      </c>
      <c r="F683" s="128">
        <f t="shared" si="62"/>
        <v>27.645</v>
      </c>
      <c r="G683" s="122">
        <f t="shared" si="63"/>
        <v>0.15294567356589048</v>
      </c>
      <c r="H683" s="128">
        <f t="shared" si="64"/>
        <v>23158.728000000003</v>
      </c>
      <c r="I683" s="122">
        <f t="shared" si="65"/>
        <v>0.13213346970695095</v>
      </c>
      <c r="J683" s="128">
        <f t="shared" si="66"/>
        <v>102.11890080740302</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9.7305084745762729E-2</v>
      </c>
      <c r="F684" s="128">
        <f t="shared" si="62"/>
        <v>17.223000000000003</v>
      </c>
      <c r="G684" s="122">
        <f t="shared" si="63"/>
        <v>0.10008714287601209</v>
      </c>
      <c r="H684" s="128">
        <f t="shared" si="64"/>
        <v>15154.994999999999</v>
      </c>
      <c r="I684" s="122">
        <f t="shared" si="65"/>
        <v>-0.17445287722519975</v>
      </c>
      <c r="J684" s="128">
        <f t="shared" si="66"/>
        <v>97.220364124395303</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0.30660451977401126</v>
      </c>
      <c r="F685" s="128">
        <f t="shared" si="62"/>
        <v>54.268999999999998</v>
      </c>
      <c r="G685" s="122">
        <f t="shared" si="63"/>
        <v>0.30890505752288366</v>
      </c>
      <c r="H685" s="128">
        <f t="shared" si="64"/>
        <v>46773.786</v>
      </c>
      <c r="I685" s="122">
        <f t="shared" si="65"/>
        <v>0.17854475332681202</v>
      </c>
      <c r="J685" s="128">
        <f t="shared" si="66"/>
        <v>99.255260575103406</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0.11951977401129944</v>
      </c>
      <c r="F686" s="128">
        <f t="shared" si="62"/>
        <v>21.155000000000001</v>
      </c>
      <c r="G686" s="122">
        <f t="shared" si="63"/>
        <v>0.12977416159241306</v>
      </c>
      <c r="H686" s="128">
        <f t="shared" si="64"/>
        <v>19650.144</v>
      </c>
      <c r="I686" s="122">
        <f t="shared" si="65"/>
        <v>-0.32763153062177913</v>
      </c>
      <c r="J686" s="128">
        <f t="shared" si="66"/>
        <v>92.098282543084352</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0.20876836158192094</v>
      </c>
      <c r="F687" s="128">
        <f t="shared" si="62"/>
        <v>36.952000000000005</v>
      </c>
      <c r="G687" s="122">
        <f t="shared" si="63"/>
        <v>0.21741416476244571</v>
      </c>
      <c r="H687" s="128">
        <f t="shared" si="64"/>
        <v>32920.418000000005</v>
      </c>
      <c r="I687" s="122">
        <f t="shared" si="65"/>
        <v>-0.32693208759658809</v>
      </c>
      <c r="J687" s="128">
        <f t="shared" si="66"/>
        <v>96.023348713285785</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0.17549717514124297</v>
      </c>
      <c r="F688" s="128">
        <f t="shared" si="62"/>
        <v>31.063000000000006</v>
      </c>
      <c r="G688" s="122">
        <f t="shared" si="63"/>
        <v>0.17691084943665877</v>
      </c>
      <c r="H688" s="128">
        <f t="shared" si="64"/>
        <v>26787.486999999997</v>
      </c>
      <c r="I688" s="122">
        <f t="shared" si="65"/>
        <v>-0.20761565527223516</v>
      </c>
      <c r="J688" s="128">
        <f t="shared" si="66"/>
        <v>99.200911476081089</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0.67761016949152542</v>
      </c>
      <c r="F689" s="128">
        <f t="shared" si="62"/>
        <v>119.937</v>
      </c>
      <c r="G689" s="122">
        <f t="shared" si="63"/>
        <v>0.67472067389610213</v>
      </c>
      <c r="H689" s="128">
        <f t="shared" si="64"/>
        <v>102164.855</v>
      </c>
      <c r="I689" s="122">
        <f t="shared" si="65"/>
        <v>0.22883272446292399</v>
      </c>
      <c r="J689" s="128">
        <f t="shared" si="66"/>
        <v>100.4282506387033</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7.8163841807909598E-2</v>
      </c>
      <c r="F690" s="128">
        <f t="shared" si="62"/>
        <v>13.834999999999999</v>
      </c>
      <c r="G690" s="122">
        <f t="shared" si="63"/>
        <v>8.4455011953664685E-2</v>
      </c>
      <c r="H690" s="128">
        <f t="shared" si="64"/>
        <v>12788.009</v>
      </c>
      <c r="I690" s="122">
        <f t="shared" si="65"/>
        <v>-0.33214053083195805</v>
      </c>
      <c r="J690" s="128">
        <f t="shared" si="66"/>
        <v>92.550862287241557</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5.5677966101694919E-2</v>
      </c>
      <c r="F691" s="128">
        <f t="shared" si="62"/>
        <v>9.8550000000000004</v>
      </c>
      <c r="G691" s="122">
        <f t="shared" si="63"/>
        <v>6.3944293280851675E-2</v>
      </c>
      <c r="H691" s="128">
        <f t="shared" si="64"/>
        <v>9682.3169999999991</v>
      </c>
      <c r="I691" s="122">
        <f t="shared" si="65"/>
        <v>-0.35905857401296282</v>
      </c>
      <c r="J691" s="128">
        <f t="shared" si="66"/>
        <v>87.072611557610045</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0.38612994350282487</v>
      </c>
      <c r="F692" s="128">
        <f t="shared" si="62"/>
        <v>68.344999999999999</v>
      </c>
      <c r="G692" s="122">
        <f t="shared" si="63"/>
        <v>0.38332367353947355</v>
      </c>
      <c r="H692" s="128">
        <f t="shared" si="64"/>
        <v>58042.104000000007</v>
      </c>
      <c r="I692" s="122">
        <f t="shared" si="65"/>
        <v>0.21879779601574234</v>
      </c>
      <c r="J692" s="128">
        <f t="shared" si="66"/>
        <v>100.732088873468</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0.12034463276836159</v>
      </c>
      <c r="F693" s="128">
        <f t="shared" si="62"/>
        <v>21.301000000000002</v>
      </c>
      <c r="G693" s="122">
        <f t="shared" si="63"/>
        <v>0.12258417097042625</v>
      </c>
      <c r="H693" s="128">
        <f t="shared" si="64"/>
        <v>18561.45</v>
      </c>
      <c r="I693" s="122">
        <f t="shared" si="65"/>
        <v>-0.31980048980154624</v>
      </c>
      <c r="J693" s="128">
        <f t="shared" si="66"/>
        <v>98.173060857421021</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0.40336723163841809</v>
      </c>
      <c r="F694" s="128">
        <f t="shared" si="62"/>
        <v>71.396000000000001</v>
      </c>
      <c r="G694" s="122">
        <f t="shared" si="63"/>
        <v>0.39859698318561859</v>
      </c>
      <c r="H694" s="128">
        <f t="shared" si="64"/>
        <v>60354.757999999994</v>
      </c>
      <c r="I694" s="122">
        <f t="shared" si="65"/>
        <v>0.19315902643076771</v>
      </c>
      <c r="J694" s="128">
        <f t="shared" si="66"/>
        <v>101.19675979850004</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0.31415254237288132</v>
      </c>
      <c r="F695" s="128">
        <f t="shared" si="62"/>
        <v>55.60499999999999</v>
      </c>
      <c r="G695" s="122">
        <f t="shared" si="63"/>
        <v>0.31310775469230873</v>
      </c>
      <c r="H695" s="128">
        <f t="shared" si="64"/>
        <v>47410.15</v>
      </c>
      <c r="I695" s="122">
        <f t="shared" si="65"/>
        <v>-6.8514651171509969E-2</v>
      </c>
      <c r="J695" s="128">
        <f t="shared" si="66"/>
        <v>100.33368310586856</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0.32889265536723161</v>
      </c>
      <c r="F696" s="128">
        <f t="shared" si="62"/>
        <v>58.213999999999999</v>
      </c>
      <c r="G696" s="122">
        <f t="shared" si="63"/>
        <v>0.33221966344820303</v>
      </c>
      <c r="H696" s="128">
        <f t="shared" si="64"/>
        <v>50304.037000000004</v>
      </c>
      <c r="I696" s="122">
        <f t="shared" si="65"/>
        <v>-9.1213950606005775E-2</v>
      </c>
      <c r="J696" s="128">
        <f t="shared" si="66"/>
        <v>98.998551727360308</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0.1243276836158192</v>
      </c>
      <c r="F697" s="128">
        <f t="shared" si="62"/>
        <v>22.005999999999997</v>
      </c>
      <c r="G697" s="122">
        <f t="shared" si="63"/>
        <v>0.12519890633874442</v>
      </c>
      <c r="H697" s="128">
        <f t="shared" si="64"/>
        <v>18957.368000000002</v>
      </c>
      <c r="I697" s="122">
        <f t="shared" si="65"/>
        <v>-0.19398509252651633</v>
      </c>
      <c r="J697" s="128">
        <f t="shared" si="66"/>
        <v>99.304129126681033</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8.8717514124293781E-2</v>
      </c>
      <c r="F698" s="128">
        <f t="shared" si="62"/>
        <v>15.702999999999999</v>
      </c>
      <c r="G698" s="122">
        <f t="shared" si="63"/>
        <v>8.8963102141092862E-2</v>
      </c>
      <c r="H698" s="128">
        <f t="shared" si="64"/>
        <v>13470.614999999998</v>
      </c>
      <c r="I698" s="122">
        <f t="shared" si="65"/>
        <v>-0.18703565908998401</v>
      </c>
      <c r="J698" s="128">
        <f t="shared" si="66"/>
        <v>99.723943960036848</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0.22270621468926552</v>
      </c>
      <c r="F699" s="128">
        <f t="shared" si="62"/>
        <v>39.418999999999997</v>
      </c>
      <c r="G699" s="122">
        <f t="shared" si="63"/>
        <v>0.22123551361132757</v>
      </c>
      <c r="H699" s="128">
        <f t="shared" si="64"/>
        <v>33499.038999999997</v>
      </c>
      <c r="I699" s="122">
        <f t="shared" si="65"/>
        <v>0.11804290182887513</v>
      </c>
      <c r="J699" s="128">
        <f t="shared" si="66"/>
        <v>100.66476717681128</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0.15951412429378531</v>
      </c>
      <c r="F700" s="128">
        <f t="shared" si="62"/>
        <v>28.234000000000002</v>
      </c>
      <c r="G700" s="122">
        <f t="shared" si="63"/>
        <v>0.1643159531891849</v>
      </c>
      <c r="H700" s="128">
        <f t="shared" si="64"/>
        <v>24880.393</v>
      </c>
      <c r="I700" s="122">
        <f t="shared" si="65"/>
        <v>-0.28016330293866248</v>
      </c>
      <c r="J700" s="128">
        <f t="shared" si="66"/>
        <v>97.077685518538175</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0.38244632768361581</v>
      </c>
      <c r="F701" s="128">
        <f t="shared" si="62"/>
        <v>67.692999999999998</v>
      </c>
      <c r="G701" s="122">
        <f t="shared" si="63"/>
        <v>0.38261084547411794</v>
      </c>
      <c r="H701" s="128">
        <f t="shared" si="64"/>
        <v>57934.168999999994</v>
      </c>
      <c r="I701" s="122">
        <f t="shared" si="65"/>
        <v>1.3714096379792873E-2</v>
      </c>
      <c r="J701" s="128">
        <f t="shared" si="66"/>
        <v>99.957001273631363</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0.27751412429378536</v>
      </c>
      <c r="F702" s="128">
        <f t="shared" si="62"/>
        <v>49.120000000000005</v>
      </c>
      <c r="G702" s="122">
        <f t="shared" si="63"/>
        <v>0.27616393691635083</v>
      </c>
      <c r="H702" s="128">
        <f t="shared" si="64"/>
        <v>41816.191000000006</v>
      </c>
      <c r="I702" s="122">
        <f t="shared" si="65"/>
        <v>8.6182222820826979E-2</v>
      </c>
      <c r="J702" s="128">
        <f t="shared" si="66"/>
        <v>100.48890792639718</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0.39579661016949153</v>
      </c>
      <c r="F703" s="128">
        <f t="shared" si="62"/>
        <v>70.055999999999997</v>
      </c>
      <c r="G703" s="122">
        <f t="shared" si="63"/>
        <v>0.40443441995007201</v>
      </c>
      <c r="H703" s="128">
        <f t="shared" si="64"/>
        <v>61238.651000000005</v>
      </c>
      <c r="I703" s="122">
        <f t="shared" si="65"/>
        <v>-0.33891947190059984</v>
      </c>
      <c r="J703" s="128">
        <f t="shared" si="66"/>
        <v>97.864224864528879</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0.11984745762711863</v>
      </c>
      <c r="F704" s="128">
        <f t="shared" si="62"/>
        <v>21.212999999999997</v>
      </c>
      <c r="G704" s="122">
        <f t="shared" si="63"/>
        <v>0.11963086290929742</v>
      </c>
      <c r="H704" s="128">
        <f t="shared" si="64"/>
        <v>18114.265999999996</v>
      </c>
      <c r="I704" s="122">
        <f t="shared" si="65"/>
        <v>-0.10980444254132676</v>
      </c>
      <c r="J704" s="128">
        <f t="shared" si="66"/>
        <v>100.18105254158823</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9.9288135593220347E-2</v>
      </c>
      <c r="F705" s="128">
        <f t="shared" si="62"/>
        <v>17.574000000000002</v>
      </c>
      <c r="G705" s="122">
        <f t="shared" si="63"/>
        <v>0.10519016893632196</v>
      </c>
      <c r="H705" s="128">
        <f t="shared" si="64"/>
        <v>15927.684999999999</v>
      </c>
      <c r="I705" s="122">
        <f t="shared" si="65"/>
        <v>-0.63554003050747176</v>
      </c>
      <c r="J705" s="128">
        <f t="shared" si="66"/>
        <v>94.389177807410434</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0.27355932203389838</v>
      </c>
      <c r="F706" s="128">
        <f t="shared" si="62"/>
        <v>48.420000000000009</v>
      </c>
      <c r="G706" s="122">
        <f t="shared" si="63"/>
        <v>0.2671565599862632</v>
      </c>
      <c r="H706" s="128">
        <f t="shared" si="64"/>
        <v>40452.311999999998</v>
      </c>
      <c r="I706" s="122">
        <f t="shared" si="65"/>
        <v>0.39354648983374629</v>
      </c>
      <c r="J706" s="128">
        <f t="shared" si="66"/>
        <v>102.39663291366097</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0.12642372881355932</v>
      </c>
      <c r="F707" s="128">
        <f t="shared" si="62"/>
        <v>22.376999999999999</v>
      </c>
      <c r="G707" s="122">
        <f t="shared" si="63"/>
        <v>0.13528277351437742</v>
      </c>
      <c r="H707" s="128">
        <f t="shared" si="64"/>
        <v>20484.246999999999</v>
      </c>
      <c r="I707" s="122">
        <f t="shared" si="65"/>
        <v>-0.39153746128226746</v>
      </c>
      <c r="J707" s="128">
        <f t="shared" si="66"/>
        <v>93.451461357068794</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0.25409039548022599</v>
      </c>
      <c r="F708" s="128">
        <f t="shared" si="62"/>
        <v>44.974000000000004</v>
      </c>
      <c r="G708" s="122">
        <f t="shared" si="63"/>
        <v>0.25977146706468185</v>
      </c>
      <c r="H708" s="128">
        <f t="shared" si="64"/>
        <v>39334.075999999994</v>
      </c>
      <c r="I708" s="122">
        <f t="shared" si="65"/>
        <v>-0.25424803376106986</v>
      </c>
      <c r="J708" s="128">
        <f t="shared" si="66"/>
        <v>97.813050198064559</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58.05599999999999</v>
      </c>
      <c r="G709" s="122">
        <f t="shared" si="63"/>
        <v>0.3279999999999999</v>
      </c>
      <c r="H709" s="128">
        <f t="shared" si="64"/>
        <v>49665.103999999985</v>
      </c>
      <c r="I709" s="122">
        <f t="shared" si="65"/>
        <v>0.13754844618471279</v>
      </c>
      <c r="J709" s="128">
        <f t="shared" si="66"/>
        <v>100.00000000000003</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0.25160451977401127</v>
      </c>
      <c r="F710" s="128">
        <f t="shared" si="62"/>
        <v>44.533999999999992</v>
      </c>
      <c r="G710" s="122">
        <f t="shared" si="63"/>
        <v>0.26457038132850774</v>
      </c>
      <c r="H710" s="128">
        <f t="shared" si="64"/>
        <v>40060.717999999986</v>
      </c>
      <c r="I710" s="122">
        <f t="shared" si="65"/>
        <v>-0.42449168407161308</v>
      </c>
      <c r="J710" s="128">
        <f t="shared" si="66"/>
        <v>95.099276990345643</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0.17558757062146896</v>
      </c>
      <c r="F711" s="128">
        <f t="shared" si="62"/>
        <v>31.079000000000004</v>
      </c>
      <c r="G711" s="122">
        <f t="shared" si="63"/>
        <v>0.18042624390759351</v>
      </c>
      <c r="H711" s="128">
        <f t="shared" si="64"/>
        <v>27319.780999999995</v>
      </c>
      <c r="I711" s="122">
        <f t="shared" si="65"/>
        <v>-0.26599086135238592</v>
      </c>
      <c r="J711" s="128">
        <f t="shared" si="66"/>
        <v>97.318198737982527</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0.13629943502824857</v>
      </c>
      <c r="F712" s="128">
        <f t="shared" si="62"/>
        <v>24.124999999999996</v>
      </c>
      <c r="G712" s="122">
        <f t="shared" si="63"/>
        <v>0.13837495542141623</v>
      </c>
      <c r="H712" s="128">
        <f t="shared" si="64"/>
        <v>20952.459000000003</v>
      </c>
      <c r="I712" s="122">
        <f t="shared" si="65"/>
        <v>-0.22354668416006634</v>
      </c>
      <c r="J712" s="128">
        <f t="shared" si="66"/>
        <v>98.500075113414326</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0.26801694915254232</v>
      </c>
      <c r="F713" s="128">
        <f t="shared" ref="F713:F776" si="68">SUMPRODUCT($K$2:$AI$2,$K713:$AI713)</f>
        <v>47.438999999999993</v>
      </c>
      <c r="G713" s="122">
        <f t="shared" ref="G713:G776" si="69">SUMPRODUCT($K$3:$AI$3,$K713:$AI713)/$J$3</f>
        <v>0.26054920815226729</v>
      </c>
      <c r="H713" s="128">
        <f t="shared" ref="H713:H776" si="70">SUMPRODUCT($K$3:$AI$3,$K713:$AI713)</f>
        <v>39451.840000000004</v>
      </c>
      <c r="I713" s="122">
        <f t="shared" ref="I713:I776" si="71">CORREL($K$4:$AI$4,$K713:$AI713)</f>
        <v>0.38104847139214276</v>
      </c>
      <c r="J713" s="128">
        <f t="shared" si="66"/>
        <v>102.86615378846624</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0.11193220338983054</v>
      </c>
      <c r="F714" s="128">
        <f t="shared" si="68"/>
        <v>19.812000000000005</v>
      </c>
      <c r="G714" s="122">
        <f t="shared" si="69"/>
        <v>0.13067077890343293</v>
      </c>
      <c r="H714" s="128">
        <f t="shared" si="70"/>
        <v>19785.908000000007</v>
      </c>
      <c r="I714" s="122">
        <f t="shared" si="71"/>
        <v>-0.52668751106400946</v>
      </c>
      <c r="J714" s="128">
        <f t="shared" ref="J714:J777" si="72">$E714/$G714*100</f>
        <v>85.659704739764052</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0.32191525423728812</v>
      </c>
      <c r="F715" s="128">
        <f t="shared" si="68"/>
        <v>56.978999999999999</v>
      </c>
      <c r="G715" s="122">
        <f t="shared" si="69"/>
        <v>0.32287676498170631</v>
      </c>
      <c r="H715" s="128">
        <f t="shared" si="70"/>
        <v>48889.354000000007</v>
      </c>
      <c r="I715" s="122">
        <f t="shared" si="71"/>
        <v>-9.5944728227595241E-2</v>
      </c>
      <c r="J715" s="128">
        <f t="shared" si="72"/>
        <v>99.702205036502818</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0.19694350282485876</v>
      </c>
      <c r="F716" s="128">
        <f t="shared" si="68"/>
        <v>34.859000000000002</v>
      </c>
      <c r="G716" s="122">
        <f t="shared" si="69"/>
        <v>0.2048079686695109</v>
      </c>
      <c r="H716" s="128">
        <f t="shared" si="70"/>
        <v>31011.613000000001</v>
      </c>
      <c r="I716" s="122">
        <f t="shared" si="71"/>
        <v>-0.48721773700313648</v>
      </c>
      <c r="J716" s="128">
        <f t="shared" si="72"/>
        <v>96.160078196301697</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0.28531638418079097</v>
      </c>
      <c r="F717" s="128">
        <f t="shared" si="68"/>
        <v>50.501000000000005</v>
      </c>
      <c r="G717" s="122">
        <f t="shared" si="69"/>
        <v>0.29666543607761292</v>
      </c>
      <c r="H717" s="128">
        <f t="shared" si="70"/>
        <v>44920.486999999994</v>
      </c>
      <c r="I717" s="122">
        <f t="shared" si="71"/>
        <v>-0.40373919242548223</v>
      </c>
      <c r="J717" s="128">
        <f t="shared" si="72"/>
        <v>96.174461020173297</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6.8180790960451973E-2</v>
      </c>
      <c r="F718" s="128">
        <f t="shared" si="68"/>
        <v>12.068</v>
      </c>
      <c r="G718" s="122">
        <f t="shared" si="69"/>
        <v>7.7452898598581399E-2</v>
      </c>
      <c r="H718" s="128">
        <f t="shared" si="70"/>
        <v>11727.762999999999</v>
      </c>
      <c r="I718" s="122">
        <f t="shared" si="71"/>
        <v>-0.61246827662956138</v>
      </c>
      <c r="J718" s="128">
        <f t="shared" si="72"/>
        <v>88.028714475639717</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8.0525423728813564E-2</v>
      </c>
      <c r="F719" s="128">
        <f t="shared" si="68"/>
        <v>14.253</v>
      </c>
      <c r="G719" s="122">
        <f t="shared" si="69"/>
        <v>8.593897026773567E-2</v>
      </c>
      <c r="H719" s="128">
        <f t="shared" si="70"/>
        <v>13012.707</v>
      </c>
      <c r="I719" s="122">
        <f t="shared" si="71"/>
        <v>-0.39594563162804247</v>
      </c>
      <c r="J719" s="128">
        <f t="shared" si="72"/>
        <v>93.700708162947905</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0.33609604519774011</v>
      </c>
      <c r="F720" s="128">
        <f t="shared" si="68"/>
        <v>59.488999999999997</v>
      </c>
      <c r="G720" s="122">
        <f t="shared" si="69"/>
        <v>0.33061115587314588</v>
      </c>
      <c r="H720" s="128">
        <f t="shared" si="70"/>
        <v>50060.480000000003</v>
      </c>
      <c r="I720" s="122">
        <f t="shared" si="71"/>
        <v>6.9510318632659648E-2</v>
      </c>
      <c r="J720" s="128">
        <f t="shared" si="72"/>
        <v>101.65901519871845</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0.10228248587570621</v>
      </c>
      <c r="F721" s="128">
        <f t="shared" si="68"/>
        <v>18.103999999999999</v>
      </c>
      <c r="G721" s="122">
        <f t="shared" si="69"/>
        <v>0.1085074561809032</v>
      </c>
      <c r="H721" s="128">
        <f t="shared" si="70"/>
        <v>16429.982</v>
      </c>
      <c r="I721" s="122">
        <f t="shared" si="71"/>
        <v>-0.53980174136700099</v>
      </c>
      <c r="J721" s="128">
        <f t="shared" si="72"/>
        <v>94.26309442291344</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0.3462824858757062</v>
      </c>
      <c r="F722" s="128">
        <f t="shared" si="68"/>
        <v>61.292000000000002</v>
      </c>
      <c r="G722" s="122">
        <f t="shared" si="69"/>
        <v>0.34698722741021543</v>
      </c>
      <c r="H722" s="128">
        <f t="shared" si="70"/>
        <v>52540.112000000001</v>
      </c>
      <c r="I722" s="122">
        <f t="shared" si="71"/>
        <v>-0.12297330713700978</v>
      </c>
      <c r="J722" s="128">
        <f t="shared" si="72"/>
        <v>99.796896980972718</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0.40257627118644068</v>
      </c>
      <c r="F723" s="128">
        <f t="shared" si="68"/>
        <v>71.256</v>
      </c>
      <c r="G723" s="122">
        <f t="shared" si="69"/>
        <v>0.39920260471014019</v>
      </c>
      <c r="H723" s="128">
        <f t="shared" si="70"/>
        <v>60446.460000000006</v>
      </c>
      <c r="I723" s="122">
        <f t="shared" si="71"/>
        <v>0.271856878314164</v>
      </c>
      <c r="J723" s="128">
        <f t="shared" si="72"/>
        <v>100.8451013186024</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0.18606779661016948</v>
      </c>
      <c r="F724" s="128">
        <f t="shared" si="68"/>
        <v>32.933999999999997</v>
      </c>
      <c r="G724" s="122">
        <f t="shared" si="69"/>
        <v>0.19671301958815995</v>
      </c>
      <c r="H724" s="128">
        <f t="shared" si="70"/>
        <v>29785.892000000003</v>
      </c>
      <c r="I724" s="122">
        <f t="shared" si="71"/>
        <v>-0.38982646344099686</v>
      </c>
      <c r="J724" s="128">
        <f t="shared" si="72"/>
        <v>94.588450220388353</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0.11787570621468925</v>
      </c>
      <c r="F725" s="128">
        <f t="shared" si="68"/>
        <v>20.863999999999997</v>
      </c>
      <c r="G725" s="122">
        <f t="shared" si="69"/>
        <v>0.11830275132414905</v>
      </c>
      <c r="H725" s="128">
        <f t="shared" si="70"/>
        <v>17913.166000000001</v>
      </c>
      <c r="I725" s="122">
        <f t="shared" si="71"/>
        <v>-0.1247806338705325</v>
      </c>
      <c r="J725" s="128">
        <f t="shared" si="72"/>
        <v>99.639023518320641</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5.8615819209039528E-2</v>
      </c>
      <c r="F726" s="128">
        <f t="shared" si="68"/>
        <v>10.374999999999996</v>
      </c>
      <c r="G726" s="122">
        <f t="shared" si="69"/>
        <v>6.469752605370567E-2</v>
      </c>
      <c r="H726" s="128">
        <f t="shared" si="70"/>
        <v>9796.3700000000044</v>
      </c>
      <c r="I726" s="122">
        <f t="shared" si="71"/>
        <v>-0.41082356508488843</v>
      </c>
      <c r="J726" s="128">
        <f t="shared" si="72"/>
        <v>90.599784542584061</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0.25054237288135589</v>
      </c>
      <c r="F727" s="128">
        <f t="shared" si="68"/>
        <v>44.345999999999997</v>
      </c>
      <c r="G727" s="122">
        <f t="shared" si="69"/>
        <v>0.24892236061762804</v>
      </c>
      <c r="H727" s="128">
        <f t="shared" si="70"/>
        <v>37691.326000000001</v>
      </c>
      <c r="I727" s="122">
        <f t="shared" si="71"/>
        <v>0.14524249156179586</v>
      </c>
      <c r="J727" s="128">
        <f t="shared" si="72"/>
        <v>100.65081026056006</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0.13170056497175142</v>
      </c>
      <c r="F728" s="128">
        <f t="shared" si="68"/>
        <v>23.311</v>
      </c>
      <c r="G728" s="122">
        <f t="shared" si="69"/>
        <v>0.14502487815187098</v>
      </c>
      <c r="H728" s="128">
        <f t="shared" si="70"/>
        <v>21959.377</v>
      </c>
      <c r="I728" s="122">
        <f t="shared" si="71"/>
        <v>-0.64073851819496763</v>
      </c>
      <c r="J728" s="128">
        <f t="shared" si="72"/>
        <v>90.812394845685546</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0.1777514124293785</v>
      </c>
      <c r="F729" s="128">
        <f t="shared" si="68"/>
        <v>31.461999999999996</v>
      </c>
      <c r="G729" s="122">
        <f t="shared" si="69"/>
        <v>0.18617647175368846</v>
      </c>
      <c r="H729" s="128">
        <f t="shared" si="70"/>
        <v>28190.468999999997</v>
      </c>
      <c r="I729" s="122">
        <f t="shared" si="71"/>
        <v>-0.45252727999997305</v>
      </c>
      <c r="J729" s="128">
        <f t="shared" si="72"/>
        <v>95.474691702474459</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0.33051977401129934</v>
      </c>
      <c r="F730" s="128">
        <f t="shared" si="68"/>
        <v>58.501999999999981</v>
      </c>
      <c r="G730" s="122">
        <f t="shared" si="69"/>
        <v>0.32989783249019261</v>
      </c>
      <c r="H730" s="128">
        <f t="shared" si="70"/>
        <v>49952.469999999987</v>
      </c>
      <c r="I730" s="122">
        <f t="shared" si="71"/>
        <v>0.14619232839780336</v>
      </c>
      <c r="J730" s="128">
        <f t="shared" si="72"/>
        <v>100.18852549482125</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0.15260451977401132</v>
      </c>
      <c r="F731" s="128">
        <f t="shared" si="68"/>
        <v>27.011000000000003</v>
      </c>
      <c r="G731" s="122">
        <f t="shared" si="69"/>
        <v>0.15986944748973039</v>
      </c>
      <c r="H731" s="128">
        <f t="shared" si="70"/>
        <v>24207.111999999997</v>
      </c>
      <c r="I731" s="122">
        <f t="shared" si="71"/>
        <v>-0.33545151515069427</v>
      </c>
      <c r="J731" s="128">
        <f t="shared" si="72"/>
        <v>95.45571225159469</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0.12150847457627117</v>
      </c>
      <c r="F732" s="128">
        <f t="shared" si="68"/>
        <v>21.506999999999998</v>
      </c>
      <c r="G732" s="122">
        <f t="shared" si="69"/>
        <v>0.12546818079752736</v>
      </c>
      <c r="H732" s="128">
        <f t="shared" si="70"/>
        <v>18998.141</v>
      </c>
      <c r="I732" s="122">
        <f t="shared" si="71"/>
        <v>-0.27208469401263757</v>
      </c>
      <c r="J732" s="128">
        <f t="shared" si="72"/>
        <v>96.844055444108093</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7.3598870056497165E-2</v>
      </c>
      <c r="F733" s="128">
        <f t="shared" si="68"/>
        <v>13.026999999999999</v>
      </c>
      <c r="G733" s="122">
        <f t="shared" si="69"/>
        <v>8.419647598039863E-2</v>
      </c>
      <c r="H733" s="128">
        <f t="shared" si="70"/>
        <v>12748.861999999999</v>
      </c>
      <c r="I733" s="122">
        <f t="shared" si="71"/>
        <v>-0.45278804421671609</v>
      </c>
      <c r="J733" s="128">
        <f t="shared" si="72"/>
        <v>87.413242893480898</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0.28554802259887008</v>
      </c>
      <c r="F734" s="128">
        <f t="shared" si="68"/>
        <v>50.542000000000002</v>
      </c>
      <c r="G734" s="122">
        <f t="shared" si="69"/>
        <v>0.28258459364144289</v>
      </c>
      <c r="H734" s="128">
        <f t="shared" si="70"/>
        <v>42788.394</v>
      </c>
      <c r="I734" s="122">
        <f t="shared" si="71"/>
        <v>0.25262927738638036</v>
      </c>
      <c r="J734" s="128">
        <f t="shared" si="72"/>
        <v>101.04868737507584</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0.12118644067796609</v>
      </c>
      <c r="F735" s="128">
        <f t="shared" si="68"/>
        <v>21.45</v>
      </c>
      <c r="G735" s="122">
        <f t="shared" si="69"/>
        <v>0.13194385740136577</v>
      </c>
      <c r="H735" s="128">
        <f t="shared" si="70"/>
        <v>19978.675000000003</v>
      </c>
      <c r="I735" s="122">
        <f t="shared" si="71"/>
        <v>-0.58222951261623856</v>
      </c>
      <c r="J735" s="128">
        <f t="shared" si="72"/>
        <v>91.84697420913183</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0.15794915254237288</v>
      </c>
      <c r="F736" s="128">
        <f t="shared" si="68"/>
        <v>27.956999999999997</v>
      </c>
      <c r="G736" s="122">
        <f t="shared" si="69"/>
        <v>0.15833903498923507</v>
      </c>
      <c r="H736" s="128">
        <f t="shared" si="70"/>
        <v>23975.379999999997</v>
      </c>
      <c r="I736" s="122">
        <f t="shared" si="71"/>
        <v>-0.18293127274977553</v>
      </c>
      <c r="J736" s="128">
        <f t="shared" si="72"/>
        <v>99.753767321564951</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0.3376214689265537</v>
      </c>
      <c r="F737" s="128">
        <f t="shared" si="68"/>
        <v>59.759000000000007</v>
      </c>
      <c r="G737" s="122">
        <f t="shared" si="69"/>
        <v>0.34081952608012261</v>
      </c>
      <c r="H737" s="128">
        <f t="shared" si="70"/>
        <v>51606.21100000001</v>
      </c>
      <c r="I737" s="122">
        <f t="shared" si="71"/>
        <v>-0.46495210665912701</v>
      </c>
      <c r="J737" s="128">
        <f t="shared" si="72"/>
        <v>99.061656710121397</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0.12727118644067797</v>
      </c>
      <c r="F738" s="128">
        <f t="shared" si="68"/>
        <v>22.527000000000001</v>
      </c>
      <c r="G738" s="122">
        <f t="shared" si="69"/>
        <v>0.13635696548626974</v>
      </c>
      <c r="H738" s="128">
        <f t="shared" si="70"/>
        <v>20646.898999999994</v>
      </c>
      <c r="I738" s="122">
        <f t="shared" si="71"/>
        <v>-0.41374499805899401</v>
      </c>
      <c r="J738" s="128">
        <f t="shared" si="72"/>
        <v>93.33676940287539</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0.15648587570621472</v>
      </c>
      <c r="F739" s="128">
        <f t="shared" si="68"/>
        <v>27.698000000000004</v>
      </c>
      <c r="G739" s="122">
        <f t="shared" si="69"/>
        <v>0.15690137235995719</v>
      </c>
      <c r="H739" s="128">
        <f t="shared" si="70"/>
        <v>23757.691999999999</v>
      </c>
      <c r="I739" s="122">
        <f t="shared" si="71"/>
        <v>-0.1055577655894953</v>
      </c>
      <c r="J739" s="128">
        <f t="shared" si="72"/>
        <v>99.735186093344524</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9.5282485875706202E-2</v>
      </c>
      <c r="F740" s="128">
        <f t="shared" si="68"/>
        <v>16.864999999999998</v>
      </c>
      <c r="G740" s="122">
        <f t="shared" si="69"/>
        <v>0.10558815332391129</v>
      </c>
      <c r="H740" s="128">
        <f t="shared" si="70"/>
        <v>15987.947</v>
      </c>
      <c r="I740" s="122">
        <f t="shared" si="71"/>
        <v>-0.57341118175280603</v>
      </c>
      <c r="J740" s="128">
        <f t="shared" si="72"/>
        <v>90.239750271424356</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0.24310734463276834</v>
      </c>
      <c r="F741" s="128">
        <f t="shared" si="68"/>
        <v>43.029999999999994</v>
      </c>
      <c r="G741" s="122">
        <f t="shared" si="69"/>
        <v>0.24501748801331411</v>
      </c>
      <c r="H741" s="128">
        <f t="shared" si="70"/>
        <v>37100.057999999997</v>
      </c>
      <c r="I741" s="122">
        <f t="shared" si="71"/>
        <v>-0.15734812386622868</v>
      </c>
      <c r="J741" s="128">
        <f t="shared" si="72"/>
        <v>99.220405287788282</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0.11145762711864407</v>
      </c>
      <c r="F742" s="128">
        <f t="shared" si="68"/>
        <v>19.728000000000002</v>
      </c>
      <c r="G742" s="122">
        <f t="shared" si="69"/>
        <v>0.12284762049426093</v>
      </c>
      <c r="H742" s="128">
        <f t="shared" si="70"/>
        <v>18601.341</v>
      </c>
      <c r="I742" s="122">
        <f t="shared" si="71"/>
        <v>-0.52121463461396456</v>
      </c>
      <c r="J742" s="128">
        <f t="shared" si="72"/>
        <v>90.728356536503725</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0.16150282485875708</v>
      </c>
      <c r="F743" s="128">
        <f t="shared" si="68"/>
        <v>28.586000000000002</v>
      </c>
      <c r="G743" s="122">
        <f t="shared" si="69"/>
        <v>0.16399680355043655</v>
      </c>
      <c r="H743" s="128">
        <f t="shared" si="70"/>
        <v>24832.068000000003</v>
      </c>
      <c r="I743" s="122">
        <f t="shared" si="71"/>
        <v>-0.21864193970393322</v>
      </c>
      <c r="J743" s="128">
        <f t="shared" si="72"/>
        <v>98.479251645345357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0.25527118644067792</v>
      </c>
      <c r="F744" s="128">
        <f t="shared" si="68"/>
        <v>45.182999999999993</v>
      </c>
      <c r="G744" s="122">
        <f t="shared" si="69"/>
        <v>0.25529540741523465</v>
      </c>
      <c r="H744" s="128">
        <f t="shared" si="70"/>
        <v>38656.32</v>
      </c>
      <c r="I744" s="122">
        <f t="shared" si="71"/>
        <v>-0.12431422995194182</v>
      </c>
      <c r="J744" s="128">
        <f t="shared" si="72"/>
        <v>99.990512569418328</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0.10980225988700566</v>
      </c>
      <c r="F745" s="128">
        <f t="shared" si="68"/>
        <v>19.435000000000002</v>
      </c>
      <c r="G745" s="122">
        <f t="shared" si="69"/>
        <v>0.1139719518155041</v>
      </c>
      <c r="H745" s="128">
        <f t="shared" si="70"/>
        <v>17257.404999999999</v>
      </c>
      <c r="I745" s="122">
        <f t="shared" si="71"/>
        <v>-0.42982361249242956</v>
      </c>
      <c r="J745" s="128">
        <f t="shared" si="72"/>
        <v>96.341475369967995</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6.8604519774011288E-2</v>
      </c>
      <c r="F746" s="128">
        <f t="shared" si="68"/>
        <v>12.142999999999999</v>
      </c>
      <c r="G746" s="122">
        <f t="shared" si="69"/>
        <v>7.5969785626543759E-2</v>
      </c>
      <c r="H746" s="128">
        <f t="shared" si="70"/>
        <v>11503.193000000003</v>
      </c>
      <c r="I746" s="122">
        <f t="shared" si="71"/>
        <v>-0.4711322165960487</v>
      </c>
      <c r="J746" s="128">
        <f t="shared" si="72"/>
        <v>90.305006402493973</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5.3887005649717518E-2</v>
      </c>
      <c r="F747" s="128">
        <f t="shared" si="68"/>
        <v>9.5380000000000003</v>
      </c>
      <c r="G747" s="122">
        <f t="shared" si="69"/>
        <v>6.706923219168133E-2</v>
      </c>
      <c r="H747" s="128">
        <f t="shared" si="70"/>
        <v>10155.489000000003</v>
      </c>
      <c r="I747" s="122">
        <f t="shared" si="71"/>
        <v>-0.58213547376567376</v>
      </c>
      <c r="J747" s="128">
        <f t="shared" si="72"/>
        <v>80.345344487783152</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0.31399435028248596</v>
      </c>
      <c r="F748" s="128">
        <f t="shared" si="68"/>
        <v>55.577000000000012</v>
      </c>
      <c r="G748" s="122">
        <f t="shared" si="69"/>
        <v>0.31138658547860881</v>
      </c>
      <c r="H748" s="128">
        <f t="shared" si="70"/>
        <v>47149.533999999992</v>
      </c>
      <c r="I748" s="122">
        <f t="shared" si="71"/>
        <v>0.20000030952472445</v>
      </c>
      <c r="J748" s="128">
        <f t="shared" si="72"/>
        <v>100.83746857619731</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0.13715819209039545</v>
      </c>
      <c r="F749" s="128">
        <f t="shared" si="68"/>
        <v>24.276999999999997</v>
      </c>
      <c r="G749" s="122">
        <f t="shared" si="69"/>
        <v>0.14071119681940059</v>
      </c>
      <c r="H749" s="128">
        <f t="shared" si="70"/>
        <v>21306.207999999999</v>
      </c>
      <c r="I749" s="122">
        <f t="shared" si="71"/>
        <v>-0.27696967804125733</v>
      </c>
      <c r="J749" s="128">
        <f t="shared" si="72"/>
        <v>97.474966591631414</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0.36229378531073447</v>
      </c>
      <c r="F750" s="128">
        <f t="shared" si="68"/>
        <v>64.126000000000005</v>
      </c>
      <c r="G750" s="122">
        <f t="shared" si="69"/>
        <v>0.3585599334293148</v>
      </c>
      <c r="H750" s="128">
        <f t="shared" si="70"/>
        <v>54292.427999999993</v>
      </c>
      <c r="I750" s="122">
        <f t="shared" si="71"/>
        <v>0.25678630349629566</v>
      </c>
      <c r="J750" s="128">
        <f t="shared" si="72"/>
        <v>101.04134665736592</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0.37000000000000005</v>
      </c>
      <c r="F751" s="128">
        <f t="shared" si="68"/>
        <v>65.490000000000009</v>
      </c>
      <c r="G751" s="122">
        <f t="shared" si="69"/>
        <v>0.36996916482848802</v>
      </c>
      <c r="H751" s="128">
        <f t="shared" si="70"/>
        <v>56019.990999999995</v>
      </c>
      <c r="I751" s="122">
        <f t="shared" si="71"/>
        <v>0.17194661432443531</v>
      </c>
      <c r="J751" s="128">
        <f t="shared" si="72"/>
        <v>100.00833452472352</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0.19745197740112996</v>
      </c>
      <c r="F752" s="128">
        <f t="shared" si="68"/>
        <v>34.949000000000005</v>
      </c>
      <c r="G752" s="122">
        <f t="shared" si="69"/>
        <v>0.20273890158369545</v>
      </c>
      <c r="H752" s="128">
        <f t="shared" si="70"/>
        <v>30698.319</v>
      </c>
      <c r="I752" s="122">
        <f t="shared" si="71"/>
        <v>-0.18981498736305769</v>
      </c>
      <c r="J752" s="128">
        <f t="shared" si="72"/>
        <v>97.392249764960411</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0.14360451977401129</v>
      </c>
      <c r="F753" s="128">
        <f t="shared" si="68"/>
        <v>25.417999999999999</v>
      </c>
      <c r="G753" s="122">
        <f t="shared" si="69"/>
        <v>0.13691805465664583</v>
      </c>
      <c r="H753" s="128">
        <f t="shared" si="70"/>
        <v>20731.858</v>
      </c>
      <c r="I753" s="122">
        <f t="shared" si="71"/>
        <v>0.57601265172329641</v>
      </c>
      <c r="J753" s="128">
        <f t="shared" si="72"/>
        <v>104.88355252646069</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6.756497175141242E-2</v>
      </c>
      <c r="F754" s="128">
        <f t="shared" si="68"/>
        <v>11.958999999999998</v>
      </c>
      <c r="G754" s="122">
        <f t="shared" si="69"/>
        <v>7.4997767768693296E-2</v>
      </c>
      <c r="H754" s="128">
        <f t="shared" si="70"/>
        <v>11356.012000000002</v>
      </c>
      <c r="I754" s="122">
        <f t="shared" si="71"/>
        <v>-0.54890598572415072</v>
      </c>
      <c r="J754" s="128">
        <f t="shared" si="72"/>
        <v>90.089310337602356</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0.29150847457627121</v>
      </c>
      <c r="F755" s="128">
        <f t="shared" si="68"/>
        <v>51.597000000000008</v>
      </c>
      <c r="G755" s="122">
        <f t="shared" si="69"/>
        <v>0.29206246285118015</v>
      </c>
      <c r="H755" s="128">
        <f t="shared" si="70"/>
        <v>44223.513999999996</v>
      </c>
      <c r="I755" s="122">
        <f t="shared" si="71"/>
        <v>-6.9866352919204525E-2</v>
      </c>
      <c r="J755" s="128">
        <f t="shared" si="72"/>
        <v>99.810318563535773</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0.18441807909604521</v>
      </c>
      <c r="F756" s="128">
        <f t="shared" si="68"/>
        <v>32.642000000000003</v>
      </c>
      <c r="G756" s="122">
        <f t="shared" si="69"/>
        <v>0.19363898611789879</v>
      </c>
      <c r="H756" s="128">
        <f t="shared" si="70"/>
        <v>29320.428</v>
      </c>
      <c r="I756" s="122">
        <f t="shared" si="71"/>
        <v>-0.35101229186231375</v>
      </c>
      <c r="J756" s="128">
        <f t="shared" si="72"/>
        <v>95.238093729617361</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0.25507909604519768</v>
      </c>
      <c r="F757" s="128">
        <f t="shared" si="68"/>
        <v>45.148999999999994</v>
      </c>
      <c r="G757" s="122">
        <f t="shared" si="69"/>
        <v>0.26454690987861412</v>
      </c>
      <c r="H757" s="128">
        <f t="shared" si="70"/>
        <v>40057.16399999999</v>
      </c>
      <c r="I757" s="122">
        <f t="shared" si="71"/>
        <v>-0.31330167277671012</v>
      </c>
      <c r="J757" s="128">
        <f t="shared" si="72"/>
        <v>96.421120988424818</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0.28777966101694918</v>
      </c>
      <c r="F758" s="128">
        <f t="shared" si="68"/>
        <v>50.937000000000005</v>
      </c>
      <c r="G758" s="122">
        <f t="shared" si="69"/>
        <v>0.28718946228321596</v>
      </c>
      <c r="H758" s="128">
        <f t="shared" si="70"/>
        <v>43485.653999999995</v>
      </c>
      <c r="I758" s="122">
        <f t="shared" si="71"/>
        <v>-0.13042983374167569</v>
      </c>
      <c r="J758" s="128">
        <f t="shared" si="72"/>
        <v>100.20550849221313</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0.18586440677966104</v>
      </c>
      <c r="F759" s="128">
        <f t="shared" si="68"/>
        <v>32.898000000000003</v>
      </c>
      <c r="G759" s="122">
        <f t="shared" si="69"/>
        <v>0.1913650886948712</v>
      </c>
      <c r="H759" s="128">
        <f t="shared" si="70"/>
        <v>28976.119000000006</v>
      </c>
      <c r="I759" s="122">
        <f t="shared" si="71"/>
        <v>-0.22827097172527511</v>
      </c>
      <c r="J759" s="128">
        <f t="shared" si="72"/>
        <v>97.125556206346019</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0.1237175141242938</v>
      </c>
      <c r="F760" s="128">
        <f t="shared" si="68"/>
        <v>21.898000000000003</v>
      </c>
      <c r="G760" s="122">
        <f t="shared" si="69"/>
        <v>0.1240309210265622</v>
      </c>
      <c r="H760" s="128">
        <f t="shared" si="70"/>
        <v>18780.513999999996</v>
      </c>
      <c r="I760" s="122">
        <f t="shared" si="71"/>
        <v>-0.17086223080023111</v>
      </c>
      <c r="J760" s="128">
        <f t="shared" si="72"/>
        <v>99.747315508363215</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7.8146892655367242E-2</v>
      </c>
      <c r="F761" s="128">
        <f t="shared" si="68"/>
        <v>13.832000000000001</v>
      </c>
      <c r="G761" s="122">
        <f t="shared" si="69"/>
        <v>8.364583470921555E-2</v>
      </c>
      <c r="H761" s="128">
        <f t="shared" si="70"/>
        <v>12665.485000000001</v>
      </c>
      <c r="I761" s="122">
        <f t="shared" si="71"/>
        <v>-0.58956168834229106</v>
      </c>
      <c r="J761" s="128">
        <f t="shared" si="72"/>
        <v>93.425922434793435</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0.33259322033898303</v>
      </c>
      <c r="F762" s="128">
        <f t="shared" si="68"/>
        <v>58.868999999999993</v>
      </c>
      <c r="G762" s="122">
        <f t="shared" si="69"/>
        <v>0.32993869949411558</v>
      </c>
      <c r="H762" s="128">
        <f t="shared" si="70"/>
        <v>49958.657999999996</v>
      </c>
      <c r="I762" s="122">
        <f t="shared" si="71"/>
        <v>-2.3189085031740646E-2</v>
      </c>
      <c r="J762" s="128">
        <f t="shared" si="72"/>
        <v>100.80454970845723</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0.14254237288135593</v>
      </c>
      <c r="F763" s="128">
        <f t="shared" si="68"/>
        <v>25.23</v>
      </c>
      <c r="G763" s="122">
        <f t="shared" si="69"/>
        <v>0.15282156018439022</v>
      </c>
      <c r="H763" s="128">
        <f t="shared" si="70"/>
        <v>23139.934999999998</v>
      </c>
      <c r="I763" s="122">
        <f t="shared" si="71"/>
        <v>-0.38127188628744513</v>
      </c>
      <c r="J763" s="128">
        <f t="shared" si="72"/>
        <v>93.273732259615912</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0.20864406779661013</v>
      </c>
      <c r="F764" s="128">
        <f t="shared" si="68"/>
        <v>36.929999999999993</v>
      </c>
      <c r="G764" s="122">
        <f t="shared" si="69"/>
        <v>0.21794608963267245</v>
      </c>
      <c r="H764" s="128">
        <f t="shared" si="70"/>
        <v>33000.960999999996</v>
      </c>
      <c r="I764" s="122">
        <f t="shared" si="71"/>
        <v>-0.34475946284101205</v>
      </c>
      <c r="J764" s="128">
        <f t="shared" si="72"/>
        <v>95.731962040823944</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0.32002259887005652</v>
      </c>
      <c r="F765" s="128">
        <f t="shared" si="68"/>
        <v>56.644000000000005</v>
      </c>
      <c r="G765" s="122">
        <f t="shared" si="69"/>
        <v>0.32769891294297898</v>
      </c>
      <c r="H765" s="128">
        <f t="shared" si="70"/>
        <v>49619.513999999996</v>
      </c>
      <c r="I765" s="122">
        <f t="shared" si="71"/>
        <v>-0.5303384857367609</v>
      </c>
      <c r="J765" s="128">
        <f t="shared" si="72"/>
        <v>97.65751005885754</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0.15871186440677965</v>
      </c>
      <c r="F766" s="128">
        <f t="shared" si="68"/>
        <v>28.091999999999999</v>
      </c>
      <c r="G766" s="122">
        <f t="shared" si="69"/>
        <v>0.16783313740770583</v>
      </c>
      <c r="H766" s="128">
        <f t="shared" si="70"/>
        <v>25412.958000000002</v>
      </c>
      <c r="I766" s="122">
        <f t="shared" si="71"/>
        <v>-0.28848030913392764</v>
      </c>
      <c r="J766" s="128">
        <f t="shared" si="72"/>
        <v>94.565272900328097</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0.19088700564971756</v>
      </c>
      <c r="F767" s="128">
        <f t="shared" si="68"/>
        <v>33.787000000000006</v>
      </c>
      <c r="G767" s="122">
        <f t="shared" si="69"/>
        <v>0.19303152201191406</v>
      </c>
      <c r="H767" s="128">
        <f t="shared" si="70"/>
        <v>29228.447000000004</v>
      </c>
      <c r="I767" s="122">
        <f t="shared" si="71"/>
        <v>-6.6391820825202716E-2</v>
      </c>
      <c r="J767" s="128">
        <f t="shared" si="72"/>
        <v>98.889033076129323</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8.3576271186440662E-2</v>
      </c>
      <c r="F768" s="128">
        <f t="shared" si="68"/>
        <v>14.792999999999997</v>
      </c>
      <c r="G768" s="122">
        <f t="shared" si="69"/>
        <v>8.9247599360710111E-2</v>
      </c>
      <c r="H768" s="128">
        <f t="shared" si="70"/>
        <v>13513.693000000003</v>
      </c>
      <c r="I768" s="122">
        <f t="shared" si="71"/>
        <v>-0.26012665463992685</v>
      </c>
      <c r="J768" s="128">
        <f t="shared" si="72"/>
        <v>93.645399747563218</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0.30925423728813561</v>
      </c>
      <c r="F769" s="128">
        <f t="shared" si="68"/>
        <v>54.738000000000007</v>
      </c>
      <c r="G769" s="122">
        <f t="shared" si="69"/>
        <v>0.31031343037155418</v>
      </c>
      <c r="H769" s="128">
        <f t="shared" si="70"/>
        <v>46987.03899999999</v>
      </c>
      <c r="I769" s="122">
        <f t="shared" si="71"/>
        <v>-0.13481967288692956</v>
      </c>
      <c r="J769" s="128">
        <f t="shared" si="72"/>
        <v>99.658669918942806</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0.12939548022598868</v>
      </c>
      <c r="F770" s="128">
        <f t="shared" si="68"/>
        <v>22.902999999999999</v>
      </c>
      <c r="G770" s="122">
        <f t="shared" si="69"/>
        <v>0.14279175527348137</v>
      </c>
      <c r="H770" s="128">
        <f t="shared" si="70"/>
        <v>21621.242000000002</v>
      </c>
      <c r="I770" s="122">
        <f t="shared" si="71"/>
        <v>-0.70415860955877563</v>
      </c>
      <c r="J770" s="128">
        <f t="shared" si="72"/>
        <v>90.618313346008307</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0.211954802259887</v>
      </c>
      <c r="F771" s="128">
        <f t="shared" si="68"/>
        <v>37.515999999999998</v>
      </c>
      <c r="G771" s="122">
        <f t="shared" si="69"/>
        <v>0.22564708290956159</v>
      </c>
      <c r="H771" s="128">
        <f t="shared" si="70"/>
        <v>34167.03</v>
      </c>
      <c r="I771" s="122">
        <f t="shared" si="71"/>
        <v>-0.41374396942783309</v>
      </c>
      <c r="J771" s="128">
        <f t="shared" si="72"/>
        <v>93.93199306052523</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0.22944632768361584</v>
      </c>
      <c r="F772" s="128">
        <f t="shared" si="68"/>
        <v>40.612000000000002</v>
      </c>
      <c r="G772" s="122">
        <f t="shared" si="69"/>
        <v>0.23099230606664997</v>
      </c>
      <c r="H772" s="128">
        <f t="shared" si="70"/>
        <v>34976.393000000004</v>
      </c>
      <c r="I772" s="122">
        <f t="shared" si="71"/>
        <v>-0.21985600597152777</v>
      </c>
      <c r="J772" s="128">
        <f t="shared" si="72"/>
        <v>99.330722997073309</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0.1254011299435028</v>
      </c>
      <c r="F773" s="128">
        <f t="shared" si="68"/>
        <v>22.195999999999998</v>
      </c>
      <c r="G773" s="122">
        <f t="shared" si="69"/>
        <v>0.13255797857586288</v>
      </c>
      <c r="H773" s="128">
        <f t="shared" si="70"/>
        <v>20071.664000000004</v>
      </c>
      <c r="I773" s="122">
        <f t="shared" si="71"/>
        <v>-0.49139969616132723</v>
      </c>
      <c r="J773" s="128">
        <f t="shared" si="72"/>
        <v>94.600967282958209</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7.981920903954802E-2</v>
      </c>
      <c r="F774" s="128">
        <f t="shared" si="68"/>
        <v>14.127999999999998</v>
      </c>
      <c r="G774" s="122">
        <f t="shared" si="69"/>
        <v>8.2454087360815748E-2</v>
      </c>
      <c r="H774" s="128">
        <f t="shared" si="70"/>
        <v>12485.032999999999</v>
      </c>
      <c r="I774" s="122">
        <f t="shared" si="71"/>
        <v>-0.32012195889062356</v>
      </c>
      <c r="J774" s="128">
        <f t="shared" si="72"/>
        <v>96.80442970675594</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6.1610169491525431E-2</v>
      </c>
      <c r="F775" s="128">
        <f t="shared" si="68"/>
        <v>10.905000000000001</v>
      </c>
      <c r="G775" s="122">
        <f t="shared" si="69"/>
        <v>6.8561571279504394E-2</v>
      </c>
      <c r="H775" s="128">
        <f t="shared" si="70"/>
        <v>10381.455999999996</v>
      </c>
      <c r="I775" s="122">
        <f t="shared" si="71"/>
        <v>-0.43375716156221339</v>
      </c>
      <c r="J775" s="128">
        <f t="shared" si="72"/>
        <v>89.861081567631757</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0.42123163841807915</v>
      </c>
      <c r="F776" s="128">
        <f t="shared" si="68"/>
        <v>74.558000000000007</v>
      </c>
      <c r="G776" s="122">
        <f t="shared" si="69"/>
        <v>0.41867147234806956</v>
      </c>
      <c r="H776" s="128">
        <f t="shared" si="70"/>
        <v>63394.396999999997</v>
      </c>
      <c r="I776" s="122">
        <f t="shared" si="71"/>
        <v>0.33522966748375599</v>
      </c>
      <c r="J776" s="128">
        <f t="shared" si="72"/>
        <v>100.61149761545758</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0.18037288135593221</v>
      </c>
      <c r="F777" s="128">
        <f t="shared" ref="F777:F803" si="74">SUMPRODUCT($K$2:$AI$2,$K777:$AI777)</f>
        <v>31.926000000000002</v>
      </c>
      <c r="G777" s="122">
        <f t="shared" ref="G777:G803" si="75">SUMPRODUCT($K$3:$AI$3,$K777:$AI777)/$J$3</f>
        <v>0.19461741008334543</v>
      </c>
      <c r="H777" s="128">
        <f t="shared" ref="H777:H803" si="76">SUMPRODUCT($K$3:$AI$3,$K777:$AI777)</f>
        <v>29468.578999999998</v>
      </c>
      <c r="I777" s="122">
        <f t="shared" ref="I777:I803" si="77">CORREL($K$4:$AI$4,$K777:$AI777)</f>
        <v>-0.58068944703410896</v>
      </c>
      <c r="J777" s="128">
        <f t="shared" si="72"/>
        <v>92.680753113859154</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0.40122033898305098</v>
      </c>
      <c r="F778" s="128">
        <f t="shared" si="74"/>
        <v>71.01600000000002</v>
      </c>
      <c r="G778" s="122">
        <f t="shared" si="75"/>
        <v>0.39933149295328152</v>
      </c>
      <c r="H778" s="128">
        <f t="shared" si="76"/>
        <v>60465.975999999981</v>
      </c>
      <c r="I778" s="122">
        <f t="shared" si="77"/>
        <v>3.2099507794358939E-2</v>
      </c>
      <c r="J778" s="128">
        <f t="shared" ref="J778:J803" si="78">$E778/$G778*100</f>
        <v>100.47300202040175</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0.46138983050847465</v>
      </c>
      <c r="F779" s="128">
        <f t="shared" si="74"/>
        <v>81.666000000000011</v>
      </c>
      <c r="G779" s="122">
        <f t="shared" si="75"/>
        <v>0.46218900659102619</v>
      </c>
      <c r="H779" s="128">
        <f t="shared" si="76"/>
        <v>69983.735000000001</v>
      </c>
      <c r="I779" s="122">
        <f t="shared" si="77"/>
        <v>-8.8898708006060076E-2</v>
      </c>
      <c r="J779" s="128">
        <f t="shared" si="78"/>
        <v>99.827088902774648</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0.37492655367231636</v>
      </c>
      <c r="F780" s="128">
        <f t="shared" si="74"/>
        <v>66.361999999999995</v>
      </c>
      <c r="G780" s="122">
        <f t="shared" si="75"/>
        <v>0.38533332893051025</v>
      </c>
      <c r="H780" s="128">
        <f t="shared" si="76"/>
        <v>58346.402000000002</v>
      </c>
      <c r="I780" s="122">
        <f t="shared" si="77"/>
        <v>-0.28744416529712735</v>
      </c>
      <c r="J780" s="128">
        <f t="shared" si="78"/>
        <v>97.299279746426862</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0.15864971751412432</v>
      </c>
      <c r="F781" s="128">
        <f t="shared" si="74"/>
        <v>28.081000000000003</v>
      </c>
      <c r="G781" s="122">
        <f t="shared" si="75"/>
        <v>0.16454482954470404</v>
      </c>
      <c r="H781" s="128">
        <f t="shared" si="76"/>
        <v>24915.048999999995</v>
      </c>
      <c r="I781" s="122">
        <f t="shared" si="77"/>
        <v>-0.35925466416609864</v>
      </c>
      <c r="J781" s="128">
        <f t="shared" si="78"/>
        <v>96.417321621778399</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9.9531073446327667E-2</v>
      </c>
      <c r="F782" s="128">
        <f t="shared" si="74"/>
        <v>17.616999999999997</v>
      </c>
      <c r="G782" s="122">
        <f t="shared" si="75"/>
        <v>0.11346643067534903</v>
      </c>
      <c r="H782" s="128">
        <f t="shared" si="76"/>
        <v>17180.86</v>
      </c>
      <c r="I782" s="122">
        <f t="shared" si="77"/>
        <v>-0.47170498624243257</v>
      </c>
      <c r="J782" s="128">
        <f t="shared" si="78"/>
        <v>87.718519789440364</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0.38821468926553665</v>
      </c>
      <c r="F783" s="128">
        <f t="shared" si="74"/>
        <v>68.713999999999984</v>
      </c>
      <c r="G783" s="122">
        <f t="shared" si="75"/>
        <v>0.38789274722952355</v>
      </c>
      <c r="H783" s="128">
        <f t="shared" si="76"/>
        <v>58733.943999999996</v>
      </c>
      <c r="I783" s="122">
        <f t="shared" si="77"/>
        <v>0.13736991511940369</v>
      </c>
      <c r="J783" s="128">
        <f t="shared" si="78"/>
        <v>100.08299769415967</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0.25310734463276835</v>
      </c>
      <c r="F784" s="128">
        <f t="shared" si="74"/>
        <v>44.8</v>
      </c>
      <c r="G784" s="122">
        <f t="shared" si="75"/>
        <v>0.25843765602504326</v>
      </c>
      <c r="H784" s="128">
        <f t="shared" si="76"/>
        <v>39132.112999999998</v>
      </c>
      <c r="I784" s="122">
        <f t="shared" si="77"/>
        <v>-0.40254398773568922</v>
      </c>
      <c r="J784" s="128">
        <f t="shared" si="78"/>
        <v>97.937486558940776</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0.37475706214689264</v>
      </c>
      <c r="F785" s="128">
        <f t="shared" si="74"/>
        <v>66.331999999999994</v>
      </c>
      <c r="G785" s="122">
        <f t="shared" si="75"/>
        <v>0.37500073967427905</v>
      </c>
      <c r="H785" s="128">
        <f t="shared" si="76"/>
        <v>56781.861999999986</v>
      </c>
      <c r="I785" s="122">
        <f t="shared" si="77"/>
        <v>2.1979232528815621E-2</v>
      </c>
      <c r="J785" s="128">
        <f t="shared" si="78"/>
        <v>99.93501945420212</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0.36789830508474575</v>
      </c>
      <c r="F786" s="128">
        <f t="shared" si="74"/>
        <v>65.117999999999995</v>
      </c>
      <c r="G786" s="122">
        <f t="shared" si="75"/>
        <v>0.36859936731432186</v>
      </c>
      <c r="H786" s="128">
        <f t="shared" si="76"/>
        <v>55812.578999999991</v>
      </c>
      <c r="I786" s="122">
        <f t="shared" si="77"/>
        <v>-3.1935416582282779E-2</v>
      </c>
      <c r="J786" s="128">
        <f t="shared" si="78"/>
        <v>99.809803734964547</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0.38730508474576275</v>
      </c>
      <c r="F787" s="128">
        <f t="shared" si="74"/>
        <v>68.553000000000011</v>
      </c>
      <c r="G787" s="122">
        <f t="shared" si="75"/>
        <v>0.39329735566445206</v>
      </c>
      <c r="H787" s="128">
        <f t="shared" si="76"/>
        <v>59552.298999999999</v>
      </c>
      <c r="I787" s="122">
        <f t="shared" si="77"/>
        <v>-0.25185168785903161</v>
      </c>
      <c r="J787" s="128">
        <f t="shared" si="78"/>
        <v>98.476401930400542</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0.12211864406779663</v>
      </c>
      <c r="F788" s="128">
        <f t="shared" si="74"/>
        <v>21.615000000000002</v>
      </c>
      <c r="G788" s="122">
        <f t="shared" si="75"/>
        <v>0.12696061234463538</v>
      </c>
      <c r="H788" s="128">
        <f t="shared" si="76"/>
        <v>19224.121999999999</v>
      </c>
      <c r="I788" s="122">
        <f t="shared" si="77"/>
        <v>-0.34647754286067789</v>
      </c>
      <c r="J788" s="128">
        <f t="shared" si="78"/>
        <v>96.186243759052459</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0.10768926553672319</v>
      </c>
      <c r="F789" s="128">
        <f t="shared" si="74"/>
        <v>19.061000000000003</v>
      </c>
      <c r="G789" s="122">
        <f t="shared" si="75"/>
        <v>0.11689474170838342</v>
      </c>
      <c r="H789" s="128">
        <f t="shared" si="76"/>
        <v>17699.968000000001</v>
      </c>
      <c r="I789" s="122">
        <f t="shared" si="77"/>
        <v>-0.37516561750030203</v>
      </c>
      <c r="J789" s="128">
        <f t="shared" si="78"/>
        <v>92.124986943702666</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0.43947457627118647</v>
      </c>
      <c r="F790" s="128">
        <f t="shared" si="74"/>
        <v>77.787000000000006</v>
      </c>
      <c r="G790" s="122">
        <f t="shared" si="75"/>
        <v>0.43802681979685376</v>
      </c>
      <c r="H790" s="128">
        <f t="shared" si="76"/>
        <v>66325.145000000004</v>
      </c>
      <c r="I790" s="122">
        <f t="shared" si="77"/>
        <v>0.33902422824744999</v>
      </c>
      <c r="J790" s="128">
        <f t="shared" si="78"/>
        <v>100.33051776943798</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0.21508474576271186</v>
      </c>
      <c r="F791" s="128">
        <f t="shared" si="74"/>
        <v>38.07</v>
      </c>
      <c r="G791" s="122">
        <f t="shared" si="75"/>
        <v>0.21673351252823309</v>
      </c>
      <c r="H791" s="128">
        <f t="shared" si="76"/>
        <v>32817.354999999996</v>
      </c>
      <c r="I791" s="122">
        <f t="shared" si="77"/>
        <v>-0.15956697520844687</v>
      </c>
      <c r="J791" s="128">
        <f t="shared" si="78"/>
        <v>99.239265424950631</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0.2127909604519774</v>
      </c>
      <c r="F792" s="128">
        <f t="shared" si="74"/>
        <v>37.664000000000001</v>
      </c>
      <c r="G792" s="122">
        <f t="shared" si="75"/>
        <v>0.21998376018703189</v>
      </c>
      <c r="H792" s="128">
        <f t="shared" si="76"/>
        <v>33309.500999999997</v>
      </c>
      <c r="I792" s="122">
        <f t="shared" si="77"/>
        <v>-0.33367561790567735</v>
      </c>
      <c r="J792" s="128">
        <f t="shared" si="78"/>
        <v>96.730304214756984</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0.38270621468926558</v>
      </c>
      <c r="F793" s="128">
        <f t="shared" si="74"/>
        <v>67.739000000000004</v>
      </c>
      <c r="G793" s="122">
        <f t="shared" si="75"/>
        <v>0.38266847402554516</v>
      </c>
      <c r="H793" s="128">
        <f t="shared" si="76"/>
        <v>57942.894999999997</v>
      </c>
      <c r="I793" s="122">
        <f t="shared" si="77"/>
        <v>-7.1619484649798698E-2</v>
      </c>
      <c r="J793" s="128">
        <f t="shared" si="78"/>
        <v>100.0098624962029</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0.29618079096045191</v>
      </c>
      <c r="F794" s="128">
        <f t="shared" si="74"/>
        <v>52.423999999999992</v>
      </c>
      <c r="G794" s="122">
        <f t="shared" si="75"/>
        <v>0.30634093040457544</v>
      </c>
      <c r="H794" s="128">
        <f t="shared" si="76"/>
        <v>46385.531000000003</v>
      </c>
      <c r="I794" s="122">
        <f t="shared" si="77"/>
        <v>-0.34931878323510063</v>
      </c>
      <c r="J794" s="128">
        <f t="shared" si="78"/>
        <v>96.683388200621664</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0.19885875706214687</v>
      </c>
      <c r="F795" s="128">
        <f t="shared" si="74"/>
        <v>35.197999999999993</v>
      </c>
      <c r="G795" s="122">
        <f t="shared" si="75"/>
        <v>0.2030590880872816</v>
      </c>
      <c r="H795" s="128">
        <f t="shared" si="76"/>
        <v>30746.801000000003</v>
      </c>
      <c r="I795" s="122">
        <f t="shared" si="77"/>
        <v>-0.19958025040494443</v>
      </c>
      <c r="J795" s="128">
        <f t="shared" si="78"/>
        <v>97.931473511134215</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0.11499435028248589</v>
      </c>
      <c r="F796" s="128">
        <f t="shared" si="74"/>
        <v>20.354000000000003</v>
      </c>
      <c r="G796" s="122">
        <f t="shared" si="75"/>
        <v>0.12287370061683552</v>
      </c>
      <c r="H796" s="128">
        <f t="shared" si="76"/>
        <v>18605.29</v>
      </c>
      <c r="I796" s="122">
        <f t="shared" si="77"/>
        <v>-0.43721839764845083</v>
      </c>
      <c r="J796" s="128">
        <f t="shared" si="78"/>
        <v>93.587439545814377</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0.37585310734463273</v>
      </c>
      <c r="F797" s="128">
        <f t="shared" si="74"/>
        <v>66.525999999999996</v>
      </c>
      <c r="G797" s="122">
        <f t="shared" si="75"/>
        <v>0.37603564965856107</v>
      </c>
      <c r="H797" s="128">
        <f t="shared" si="76"/>
        <v>56938.565999999999</v>
      </c>
      <c r="I797" s="122">
        <f t="shared" si="77"/>
        <v>-8.6894154061113879E-2</v>
      </c>
      <c r="J797" s="128">
        <f t="shared" si="78"/>
        <v>99.951456114840681</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0.2250564971751412</v>
      </c>
      <c r="F798" s="128">
        <f t="shared" si="74"/>
        <v>39.834999999999994</v>
      </c>
      <c r="G798" s="122">
        <f t="shared" si="75"/>
        <v>0.23291065130961972</v>
      </c>
      <c r="H798" s="128">
        <f t="shared" si="76"/>
        <v>35266.864999999998</v>
      </c>
      <c r="I798" s="122">
        <f t="shared" si="77"/>
        <v>-0.44505616334655607</v>
      </c>
      <c r="J798" s="128">
        <f t="shared" si="78"/>
        <v>96.627825266763949</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0.21894350282485875</v>
      </c>
      <c r="F799" s="128">
        <f t="shared" si="74"/>
        <v>38.753</v>
      </c>
      <c r="G799" s="122">
        <f t="shared" si="75"/>
        <v>0.22642294179027592</v>
      </c>
      <c r="H799" s="128">
        <f t="shared" si="76"/>
        <v>34284.508999999998</v>
      </c>
      <c r="I799" s="122">
        <f t="shared" si="77"/>
        <v>-0.30834126093524244</v>
      </c>
      <c r="J799" s="128">
        <f t="shared" si="78"/>
        <v>96.696695614729279</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0.25406779661016948</v>
      </c>
      <c r="F800" s="128">
        <f t="shared" si="74"/>
        <v>44.97</v>
      </c>
      <c r="G800" s="122">
        <f t="shared" si="75"/>
        <v>0.25622429301668237</v>
      </c>
      <c r="H800" s="128">
        <f t="shared" si="76"/>
        <v>38796.970000000008</v>
      </c>
      <c r="I800" s="122">
        <f t="shared" si="77"/>
        <v>-0.23374770392386601</v>
      </c>
      <c r="J800" s="128">
        <f t="shared" si="78"/>
        <v>99.158355993054698</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0.37963276836158194</v>
      </c>
      <c r="F801" s="128">
        <f t="shared" si="74"/>
        <v>67.195000000000007</v>
      </c>
      <c r="G801" s="122">
        <f t="shared" si="75"/>
        <v>0.38361656474131212</v>
      </c>
      <c r="H801" s="128">
        <f t="shared" si="76"/>
        <v>58086.453000000001</v>
      </c>
      <c r="I801" s="122">
        <f t="shared" si="77"/>
        <v>-0.14544569962762127</v>
      </c>
      <c r="J801" s="128">
        <f t="shared" si="78"/>
        <v>98.961516069459449</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9.0847457627118641E-2</v>
      </c>
      <c r="F802" s="128">
        <f t="shared" si="74"/>
        <v>16.079999999999998</v>
      </c>
      <c r="G802" s="122">
        <f t="shared" si="75"/>
        <v>0.10109090068551954</v>
      </c>
      <c r="H802" s="128">
        <f t="shared" si="76"/>
        <v>15306.981999999998</v>
      </c>
      <c r="I802" s="122">
        <f t="shared" si="77"/>
        <v>-0.46016630863848823</v>
      </c>
      <c r="J802" s="128">
        <f t="shared" si="78"/>
        <v>89.867096851509018</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7.0231638418079098E-2</v>
      </c>
      <c r="F803" s="128">
        <f t="shared" si="74"/>
        <v>12.430999999999999</v>
      </c>
      <c r="G803" s="122">
        <f t="shared" si="75"/>
        <v>8.5292501551995137E-2</v>
      </c>
      <c r="H803" s="128">
        <f t="shared" si="76"/>
        <v>12914.82</v>
      </c>
      <c r="I803" s="122">
        <f t="shared" si="77"/>
        <v>-0.61504766364753627</v>
      </c>
      <c r="J803" s="128">
        <f t="shared" si="78"/>
        <v>82.342101755879696</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0.5208474576271187</v>
      </c>
      <c r="F804" s="128">
        <f>SUMPRODUCT($K$2:$AI$2,$K804:$AI804)</f>
        <v>92.190000000000012</v>
      </c>
      <c r="G804" s="122">
        <f>SUMPRODUCT($K$3:$AI$3,$K804:$AI804)/$J$3</f>
        <v>0.51147432273573823</v>
      </c>
      <c r="H804" s="128">
        <f>SUMPRODUCT($K$3:$AI$3,$K804:$AI804)</f>
        <v>77446.419000000009</v>
      </c>
      <c r="I804" s="122">
        <f>CORREL($K$4:$AI$4,$K804:$AI804)</f>
        <v>0.49860106874921262</v>
      </c>
      <c r="J804" s="128">
        <f>$E804/$G804*100</f>
        <v>101.83257193464689</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5D20A-6266-433F-80C0-67F1D12B2C5B}">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18803-16EB-4159-BD45-A1CC6F2C24DE}">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30.715386825164977</v>
      </c>
    </row>
    <row r="17" spans="13:16" ht="21" customHeight="1">
      <c r="M17" s="139" t="s">
        <v>1706</v>
      </c>
      <c r="N17" s="3"/>
      <c r="O17" s="3"/>
      <c r="P17" s="140">
        <f t="shared" si="0"/>
        <v>59.878293586158762</v>
      </c>
    </row>
    <row r="18" spans="13:16" ht="21" customHeight="1">
      <c r="M18" s="139" t="s">
        <v>1707</v>
      </c>
      <c r="N18" s="3"/>
      <c r="O18" s="3"/>
      <c r="P18" s="140">
        <f t="shared" si="0"/>
        <v>0</v>
      </c>
    </row>
    <row r="19" spans="13:16" ht="21" customHeight="1">
      <c r="M19" s="139" t="s">
        <v>1708</v>
      </c>
      <c r="N19" s="3"/>
      <c r="O19" s="3"/>
      <c r="P19" s="140">
        <f t="shared" si="0"/>
        <v>0</v>
      </c>
    </row>
    <row r="20" spans="13:16" ht="21" customHeight="1" thickBot="1">
      <c r="M20" s="141" t="s">
        <v>1709</v>
      </c>
      <c r="N20" s="142"/>
      <c r="O20" s="142"/>
      <c r="P20" s="143">
        <f t="shared" si="0"/>
        <v>164.53825079761407</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22.562261397562001</v>
      </c>
    </row>
    <row r="25" spans="13:16" ht="21" customHeight="1">
      <c r="M25" s="144" t="s">
        <v>1714</v>
      </c>
      <c r="N25" s="13"/>
      <c r="O25" s="13"/>
      <c r="P25" s="145">
        <f t="shared" si="0"/>
        <v>32.568396034166909</v>
      </c>
    </row>
    <row r="26" spans="13:16" ht="21" customHeight="1">
      <c r="M26" s="144" t="s">
        <v>1715</v>
      </c>
      <c r="N26" s="13"/>
      <c r="O26" s="13"/>
      <c r="P26" s="145">
        <f t="shared" si="0"/>
        <v>0</v>
      </c>
    </row>
    <row r="27" spans="13:16" ht="21" customHeight="1">
      <c r="M27" s="144" t="s">
        <v>1716</v>
      </c>
      <c r="N27" s="13"/>
      <c r="O27" s="13"/>
      <c r="P27" s="145">
        <f t="shared" si="0"/>
        <v>31.48638952140389</v>
      </c>
    </row>
    <row r="28" spans="13:16" ht="21" customHeight="1" thickBot="1">
      <c r="M28" s="146" t="s">
        <v>1717</v>
      </c>
      <c r="N28" s="147"/>
      <c r="O28" s="147"/>
      <c r="P28" s="148">
        <f t="shared" si="0"/>
        <v>0</v>
      </c>
    </row>
    <row r="29" spans="13:16" ht="21" customHeight="1" thickTop="1">
      <c r="M29" s="149" t="s">
        <v>1718</v>
      </c>
      <c r="N29" s="22"/>
      <c r="O29" s="22"/>
      <c r="P29" s="150">
        <f t="shared" si="0"/>
        <v>13.973890762366178</v>
      </c>
    </row>
    <row r="30" spans="13:16" ht="21" customHeight="1">
      <c r="M30" s="149" t="s">
        <v>1719</v>
      </c>
      <c r="N30" s="22"/>
      <c r="O30" s="22"/>
      <c r="P30" s="150">
        <f t="shared" si="0"/>
        <v>139.70561663911772</v>
      </c>
    </row>
    <row r="31" spans="13:16" ht="21" customHeight="1">
      <c r="M31" s="149" t="s">
        <v>1720</v>
      </c>
      <c r="N31" s="22"/>
      <c r="O31" s="22"/>
      <c r="P31" s="150">
        <f t="shared" si="0"/>
        <v>91.167837979353521</v>
      </c>
    </row>
    <row r="32" spans="13:16" ht="21" customHeight="1">
      <c r="M32" s="149" t="s">
        <v>1721</v>
      </c>
      <c r="N32" s="22"/>
      <c r="O32" s="22"/>
      <c r="P32" s="150">
        <f t="shared" si="0"/>
        <v>154.85953016246032</v>
      </c>
    </row>
    <row r="33" spans="1:16" ht="21" customHeight="1" thickBot="1">
      <c r="M33" s="151" t="s">
        <v>1722</v>
      </c>
      <c r="N33" s="152"/>
      <c r="O33" s="152"/>
      <c r="P33" s="153">
        <f t="shared" si="0"/>
        <v>0</v>
      </c>
    </row>
    <row r="34" spans="1:16" ht="21" customHeight="1" thickTop="1">
      <c r="M34" s="154" t="s">
        <v>1723</v>
      </c>
      <c r="N34" s="29"/>
      <c r="O34" s="29"/>
      <c r="P34" s="155">
        <f t="shared" si="0"/>
        <v>188.48754398578717</v>
      </c>
    </row>
    <row r="35" spans="1:16" ht="21" customHeight="1">
      <c r="M35" s="154" t="s">
        <v>1724</v>
      </c>
      <c r="N35" s="29"/>
      <c r="O35" s="29"/>
      <c r="P35" s="155">
        <f t="shared" si="0"/>
        <v>159.30533737843703</v>
      </c>
    </row>
    <row r="36" spans="1:16" ht="21" customHeight="1">
      <c r="M36" s="154" t="s">
        <v>1725</v>
      </c>
      <c r="N36" s="29"/>
      <c r="O36" s="29"/>
      <c r="P36" s="155">
        <f t="shared" si="0"/>
        <v>408.26810742830668</v>
      </c>
    </row>
    <row r="37" spans="1:16" ht="21" customHeight="1">
      <c r="M37" s="154" t="s">
        <v>1726</v>
      </c>
      <c r="N37" s="29"/>
      <c r="O37" s="29"/>
      <c r="P37" s="155">
        <f t="shared" si="0"/>
        <v>0</v>
      </c>
    </row>
    <row r="38" spans="1:16" ht="21" customHeight="1">
      <c r="M38" s="154" t="s">
        <v>1727</v>
      </c>
      <c r="N38" s="29"/>
      <c r="O38" s="29"/>
      <c r="P38" s="155">
        <f t="shared" si="0"/>
        <v>147.57202286069747</v>
      </c>
    </row>
    <row r="39" spans="1:16" ht="21" customHeight="1">
      <c r="M39" s="154" t="s">
        <v>1728</v>
      </c>
      <c r="N39" s="29"/>
      <c r="O39" s="29"/>
      <c r="P39" s="155">
        <f t="shared" si="0"/>
        <v>123.31343623005473</v>
      </c>
    </row>
    <row r="40" spans="1:16" ht="21" customHeight="1">
      <c r="M40" s="154" t="s">
        <v>1729</v>
      </c>
      <c r="N40" s="29"/>
      <c r="O40" s="29"/>
      <c r="P40" s="155">
        <f t="shared" si="0"/>
        <v>60.301611320949554</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1</v>
      </c>
      <c r="C49" s="158">
        <f>'Wellbeing Acorn Type'!F14</f>
        <v>5.6179775280898875E-3</v>
      </c>
      <c r="D49" s="159">
        <f>'Wellbeing Acorn Type'!K14</f>
        <v>30.715386825164977</v>
      </c>
      <c r="E49" s="158">
        <f>IF(C49&gt;0.1,0.1,C49)</f>
        <v>5.6179775280898875E-3</v>
      </c>
      <c r="F49" s="159">
        <f>IF(D49&gt;200,200,D49)</f>
        <v>30.715386825164977</v>
      </c>
      <c r="G49" s="156">
        <v>1.1000000000000001</v>
      </c>
    </row>
    <row r="50" spans="1:9" ht="14.5">
      <c r="A50" s="156">
        <v>1.2</v>
      </c>
      <c r="B50" s="157">
        <f>'Wellbeing Acorn Type'!E15</f>
        <v>4</v>
      </c>
      <c r="C50" s="158">
        <f>'Wellbeing Acorn Type'!F15</f>
        <v>2.247191011235955E-2</v>
      </c>
      <c r="D50" s="159">
        <f>'Wellbeing Acorn Type'!K15</f>
        <v>59.878293586158762</v>
      </c>
      <c r="E50" s="158">
        <f t="shared" ref="E50:E73" si="1">IF(C50&gt;0.1,0.1,C50)</f>
        <v>2.247191011235955E-2</v>
      </c>
      <c r="F50" s="159">
        <f t="shared" ref="F50:F73" si="2">IF(D50&gt;200,200,D50)</f>
        <v>59.878293586158762</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0</v>
      </c>
      <c r="C52" s="158">
        <f>'Wellbeing Acorn Type'!F17</f>
        <v>0</v>
      </c>
      <c r="D52" s="159">
        <f>'Wellbeing Acorn Type'!K17</f>
        <v>0</v>
      </c>
      <c r="E52" s="158">
        <f t="shared" si="1"/>
        <v>0</v>
      </c>
      <c r="F52" s="159">
        <f t="shared" si="2"/>
        <v>0</v>
      </c>
      <c r="G52" s="156">
        <v>1.4</v>
      </c>
      <c r="H52" s="38"/>
    </row>
    <row r="53" spans="1:9" ht="14.5">
      <c r="A53" s="156">
        <v>1.5</v>
      </c>
      <c r="B53" s="157">
        <f>'Wellbeing Acorn Type'!E18</f>
        <v>10</v>
      </c>
      <c r="C53" s="158">
        <f>'Wellbeing Acorn Type'!F18</f>
        <v>5.6179775280898875E-2</v>
      </c>
      <c r="D53" s="159">
        <f>'Wellbeing Acorn Type'!K18</f>
        <v>164.53825079761407</v>
      </c>
      <c r="E53" s="158">
        <f t="shared" si="1"/>
        <v>5.6179775280898875E-2</v>
      </c>
      <c r="F53" s="159">
        <f t="shared" si="2"/>
        <v>164.53825079761407</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2</v>
      </c>
      <c r="C57" s="158">
        <f>'Wellbeing Acorn Type'!F24</f>
        <v>1.1235955056179775E-2</v>
      </c>
      <c r="D57" s="159">
        <f>'Wellbeing Acorn Type'!K24</f>
        <v>22.562261397562001</v>
      </c>
      <c r="E57" s="158">
        <f t="shared" si="1"/>
        <v>1.1235955056179775E-2</v>
      </c>
      <c r="F57" s="159">
        <f t="shared" si="2"/>
        <v>22.562261397562001</v>
      </c>
      <c r="G57" s="156">
        <v>2.9</v>
      </c>
      <c r="H57" s="38"/>
      <c r="I57" s="48"/>
    </row>
    <row r="58" spans="1:9" ht="14.5">
      <c r="A58" s="160">
        <v>2.1</v>
      </c>
      <c r="B58" s="157">
        <f>'Wellbeing Acorn Type'!E25</f>
        <v>2</v>
      </c>
      <c r="C58" s="158">
        <f>'Wellbeing Acorn Type'!F25</f>
        <v>1.1235955056179775E-2</v>
      </c>
      <c r="D58" s="159">
        <f>'Wellbeing Acorn Type'!K25</f>
        <v>32.568396034166909</v>
      </c>
      <c r="E58" s="158">
        <f t="shared" si="1"/>
        <v>1.1235955056179775E-2</v>
      </c>
      <c r="F58" s="159">
        <f t="shared" si="2"/>
        <v>32.568396034166909</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1</v>
      </c>
      <c r="C60" s="158">
        <f>'Wellbeing Acorn Type'!F27</f>
        <v>5.6179775280898875E-3</v>
      </c>
      <c r="D60" s="159">
        <f>'Wellbeing Acorn Type'!K27</f>
        <v>31.48638952140389</v>
      </c>
      <c r="E60" s="158">
        <f t="shared" si="1"/>
        <v>5.6179775280898875E-3</v>
      </c>
      <c r="F60" s="159">
        <f t="shared" si="2"/>
        <v>31.48638952140389</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1</v>
      </c>
      <c r="C62" s="158">
        <f>'Wellbeing Acorn Type'!F31</f>
        <v>5.6179775280898875E-3</v>
      </c>
      <c r="D62" s="159">
        <f>'Wellbeing Acorn Type'!K31</f>
        <v>13.973890762366178</v>
      </c>
      <c r="E62" s="158">
        <f t="shared" si="1"/>
        <v>5.6179775280898875E-3</v>
      </c>
      <c r="F62" s="159">
        <f t="shared" si="2"/>
        <v>13.973890762366178</v>
      </c>
      <c r="G62" s="156">
        <v>3.14</v>
      </c>
      <c r="H62" s="38"/>
      <c r="I62" s="48"/>
    </row>
    <row r="63" spans="1:9" ht="14.5">
      <c r="A63" s="156">
        <v>3.15</v>
      </c>
      <c r="B63" s="157">
        <f>'Wellbeing Acorn Type'!E32</f>
        <v>11</v>
      </c>
      <c r="C63" s="158">
        <f>'Wellbeing Acorn Type'!F32</f>
        <v>6.1797752808988762E-2</v>
      </c>
      <c r="D63" s="159">
        <f>'Wellbeing Acorn Type'!K32</f>
        <v>139.70561663911772</v>
      </c>
      <c r="E63" s="158">
        <f t="shared" si="1"/>
        <v>6.1797752808988762E-2</v>
      </c>
      <c r="F63" s="159">
        <f t="shared" si="2"/>
        <v>139.70561663911772</v>
      </c>
      <c r="G63" s="156">
        <v>3.15</v>
      </c>
      <c r="H63" s="38"/>
      <c r="I63" s="48"/>
    </row>
    <row r="64" spans="1:9" ht="14.5">
      <c r="A64" s="156">
        <v>3.16</v>
      </c>
      <c r="B64" s="157">
        <f>'Wellbeing Acorn Type'!E33</f>
        <v>10</v>
      </c>
      <c r="C64" s="158">
        <f>'Wellbeing Acorn Type'!F33</f>
        <v>5.6179775280898875E-2</v>
      </c>
      <c r="D64" s="159">
        <f>'Wellbeing Acorn Type'!K33</f>
        <v>91.167837979353521</v>
      </c>
      <c r="E64" s="158">
        <f t="shared" si="1"/>
        <v>5.6179775280898875E-2</v>
      </c>
      <c r="F64" s="159">
        <f t="shared" si="2"/>
        <v>91.167837979353521</v>
      </c>
      <c r="G64" s="156">
        <v>3.16</v>
      </c>
      <c r="H64" s="38"/>
      <c r="I64" s="48"/>
    </row>
    <row r="65" spans="1:9" ht="15" customHeight="1">
      <c r="A65" s="156">
        <v>3.17</v>
      </c>
      <c r="B65" s="157">
        <f>'Wellbeing Acorn Type'!E34</f>
        <v>20</v>
      </c>
      <c r="C65" s="158">
        <f>'Wellbeing Acorn Type'!F34</f>
        <v>0.11235955056179775</v>
      </c>
      <c r="D65" s="159">
        <f>'Wellbeing Acorn Type'!K34</f>
        <v>154.85953016246032</v>
      </c>
      <c r="E65" s="158">
        <f t="shared" si="1"/>
        <v>0.1</v>
      </c>
      <c r="F65" s="159">
        <f t="shared" si="2"/>
        <v>154.85953016246032</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47</v>
      </c>
      <c r="C67" s="158">
        <f>'Wellbeing Acorn Type'!F38</f>
        <v>0.2640449438202247</v>
      </c>
      <c r="D67" s="159">
        <f>'Wellbeing Acorn Type'!K38</f>
        <v>188.48754398578717</v>
      </c>
      <c r="E67" s="158">
        <f t="shared" si="1"/>
        <v>0.1</v>
      </c>
      <c r="F67" s="159">
        <f t="shared" si="2"/>
        <v>188.48754398578717</v>
      </c>
      <c r="G67" s="156">
        <v>4.1900000000000004</v>
      </c>
      <c r="H67" s="38"/>
      <c r="I67" s="48"/>
    </row>
    <row r="68" spans="1:9" ht="15" customHeight="1">
      <c r="A68" s="160">
        <v>4.2</v>
      </c>
      <c r="B68" s="157">
        <f>'Wellbeing Acorn Type'!E39</f>
        <v>21</v>
      </c>
      <c r="C68" s="158">
        <f>'Wellbeing Acorn Type'!F39</f>
        <v>0.11797752808988764</v>
      </c>
      <c r="D68" s="159">
        <f>'Wellbeing Acorn Type'!K39</f>
        <v>159.30533737843703</v>
      </c>
      <c r="E68" s="158">
        <f t="shared" si="1"/>
        <v>0.1</v>
      </c>
      <c r="F68" s="159">
        <f t="shared" si="2"/>
        <v>159.30533737843703</v>
      </c>
      <c r="G68" s="160">
        <v>4.2</v>
      </c>
      <c r="H68" s="38"/>
      <c r="I68" s="48"/>
    </row>
    <row r="69" spans="1:9" ht="15" customHeight="1">
      <c r="A69" s="156">
        <v>4.21</v>
      </c>
      <c r="B69" s="157">
        <f>'Wellbeing Acorn Type'!E40</f>
        <v>13</v>
      </c>
      <c r="C69" s="158">
        <f>'Wellbeing Acorn Type'!F40</f>
        <v>7.3033707865168537E-2</v>
      </c>
      <c r="D69" s="159">
        <f>'Wellbeing Acorn Type'!K40</f>
        <v>408.26810742830668</v>
      </c>
      <c r="E69" s="158">
        <f t="shared" si="1"/>
        <v>7.3033707865168537E-2</v>
      </c>
      <c r="F69" s="159">
        <f t="shared" si="2"/>
        <v>200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11</v>
      </c>
      <c r="C71" s="158">
        <f>'Wellbeing Acorn Type'!F42</f>
        <v>6.1797752808988762E-2</v>
      </c>
      <c r="D71" s="159">
        <f>'Wellbeing Acorn Type'!K42</f>
        <v>147.57202286069747</v>
      </c>
      <c r="E71" s="158">
        <f t="shared" si="1"/>
        <v>6.1797752808988762E-2</v>
      </c>
      <c r="F71" s="159">
        <f t="shared" si="2"/>
        <v>147.57202286069747</v>
      </c>
      <c r="G71" s="156">
        <v>4.2300000000000004</v>
      </c>
      <c r="H71" s="38"/>
      <c r="I71" s="48"/>
    </row>
    <row r="72" spans="1:9" ht="15" customHeight="1">
      <c r="A72" s="156">
        <v>4.24</v>
      </c>
      <c r="B72" s="157">
        <f>'Wellbeing Acorn Type'!E43</f>
        <v>17</v>
      </c>
      <c r="C72" s="158">
        <f>'Wellbeing Acorn Type'!F43</f>
        <v>9.5505617977528087E-2</v>
      </c>
      <c r="D72" s="159">
        <f>'Wellbeing Acorn Type'!K43</f>
        <v>123.31343623005473</v>
      </c>
      <c r="E72" s="158">
        <f t="shared" si="1"/>
        <v>9.5505617977528087E-2</v>
      </c>
      <c r="F72" s="159">
        <f t="shared" si="2"/>
        <v>123.31343623005473</v>
      </c>
      <c r="G72" s="156">
        <v>4.24</v>
      </c>
      <c r="H72" s="38"/>
      <c r="I72" s="48"/>
    </row>
    <row r="73" spans="1:9" ht="15" customHeight="1">
      <c r="A73" s="156">
        <v>4.25</v>
      </c>
      <c r="B73" s="157">
        <f>'Wellbeing Acorn Type'!E44</f>
        <v>6</v>
      </c>
      <c r="C73" s="158">
        <f>'Wellbeing Acorn Type'!F44</f>
        <v>3.3707865168539325E-2</v>
      </c>
      <c r="D73" s="159">
        <f>'Wellbeing Acorn Type'!K44</f>
        <v>60.301611320949554</v>
      </c>
      <c r="E73" s="158">
        <f t="shared" si="1"/>
        <v>3.3707865168539325E-2</v>
      </c>
      <c r="F73" s="159">
        <f t="shared" si="2"/>
        <v>60.301611320949554</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35190-3DA0-439A-9B39-532ED73AF0A0}">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93.911013929108961</v>
      </c>
      <c r="B19" s="40" t="str">
        <f>'Features Data'!AD18</f>
        <v>Asthma</v>
      </c>
      <c r="C19" s="173"/>
      <c r="D19" s="173"/>
      <c r="E19" s="173"/>
      <c r="F19" s="173"/>
      <c r="G19" s="173"/>
      <c r="H19" s="173"/>
      <c r="K19" s="174">
        <f>'Features Data'!AE18</f>
        <v>93.911013929108961</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91.939850117367882</v>
      </c>
      <c r="B20" s="40" t="str">
        <f>'Features Data'!AD19</f>
        <v>Congestive heart failure</v>
      </c>
      <c r="C20" s="173"/>
      <c r="D20" s="173"/>
      <c r="E20" s="173"/>
      <c r="F20" s="173"/>
      <c r="G20" s="173"/>
      <c r="H20" s="173"/>
      <c r="K20" s="174">
        <f>'Features Data'!AE19</f>
        <v>91.939850117367882</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98.068716094147064</v>
      </c>
      <c r="B21" s="40" t="str">
        <f>'Features Data'!AD20</f>
        <v>Coronary heart disease</v>
      </c>
      <c r="C21" s="173"/>
      <c r="D21" s="173"/>
      <c r="E21" s="173"/>
      <c r="F21" s="173"/>
      <c r="G21" s="173"/>
      <c r="H21" s="173"/>
      <c r="K21" s="174">
        <f>'Features Data'!AE20</f>
        <v>98.068716094147064</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89.089165457787416</v>
      </c>
      <c r="B22" s="40" t="str">
        <f>'Features Data'!AD21</f>
        <v>Angina</v>
      </c>
      <c r="C22" s="173"/>
      <c r="D22" s="173"/>
      <c r="E22" s="173"/>
      <c r="F22" s="173"/>
      <c r="G22" s="173"/>
      <c r="H22" s="173"/>
      <c r="K22" s="174">
        <f>'Features Data'!AE21</f>
        <v>89.089165457787416</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92.172032874956727</v>
      </c>
      <c r="B23" s="40" t="str">
        <f>'Features Data'!AD22</f>
        <v>Heart attack or myocardial infarction</v>
      </c>
      <c r="C23" s="173"/>
      <c r="D23" s="173"/>
      <c r="E23" s="173"/>
      <c r="F23" s="173"/>
      <c r="G23" s="173"/>
      <c r="H23" s="173"/>
      <c r="K23" s="174">
        <f>'Features Data'!AE22</f>
        <v>92.172032874956727</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89.245289978566618</v>
      </c>
      <c r="B24" s="40" t="str">
        <f>'Features Data'!AD23</f>
        <v>Stroke</v>
      </c>
      <c r="C24" s="173"/>
      <c r="D24" s="173"/>
      <c r="E24" s="173"/>
      <c r="F24" s="173"/>
      <c r="G24" s="173"/>
      <c r="H24" s="173"/>
      <c r="K24" s="174">
        <f>'Features Data'!AE23</f>
        <v>89.245289978566618</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86.839310964776246</v>
      </c>
      <c r="B25" s="40" t="str">
        <f>'Features Data'!AD24</f>
        <v>Emphysema</v>
      </c>
      <c r="C25" s="173"/>
      <c r="D25" s="173"/>
      <c r="E25" s="173"/>
      <c r="F25" s="173"/>
      <c r="G25" s="173"/>
      <c r="H25" s="173"/>
      <c r="K25" s="174">
        <f>'Features Data'!AE24</f>
        <v>86.839310964776246</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101.45515305734625</v>
      </c>
      <c r="B26" s="40" t="str">
        <f>'Features Data'!AD25</f>
        <v>Hypothyroidism or an under-active thyroid</v>
      </c>
      <c r="C26" s="173"/>
      <c r="D26" s="173"/>
      <c r="E26" s="173"/>
      <c r="F26" s="173"/>
      <c r="G26" s="173"/>
      <c r="H26" s="173"/>
      <c r="K26" s="174">
        <f>'Features Data'!AE25</f>
        <v>101.45515305734625</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84.118671587044318</v>
      </c>
      <c r="B27" s="40" t="str">
        <f>'Features Data'!AD26</f>
        <v>Chronic bronchitis</v>
      </c>
      <c r="C27" s="173"/>
      <c r="D27" s="173"/>
      <c r="E27" s="173"/>
      <c r="F27" s="173"/>
      <c r="G27" s="173"/>
      <c r="H27" s="173"/>
      <c r="K27" s="174">
        <f>'Features Data'!AE26</f>
        <v>84.118671587044318</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93.901291756193004</v>
      </c>
      <c r="B28" s="40" t="str">
        <f>'Features Data'!AD27</f>
        <v>Any kind of liver condition</v>
      </c>
      <c r="C28" s="173"/>
      <c r="D28" s="173"/>
      <c r="E28" s="173"/>
      <c r="F28" s="173"/>
      <c r="G28" s="173"/>
      <c r="H28" s="173"/>
      <c r="K28" s="174">
        <f>'Features Data'!AE27</f>
        <v>93.901291756193004</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92.070905252869224</v>
      </c>
      <c r="B29" s="40" t="str">
        <f>'Features Data'!AD28</f>
        <v>Epilepsy</v>
      </c>
      <c r="C29" s="173"/>
      <c r="D29" s="173"/>
      <c r="E29" s="173"/>
      <c r="F29" s="173"/>
      <c r="G29" s="173"/>
      <c r="H29" s="173"/>
      <c r="K29" s="174">
        <f>'Features Data'!AE28</f>
        <v>92.070905252869224</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99.777025683242783</v>
      </c>
      <c r="B30" s="40" t="str">
        <f>'Features Data'!AD29</f>
        <v>High blood pressure/hypertension</v>
      </c>
      <c r="C30" s="173"/>
      <c r="D30" s="173"/>
      <c r="E30" s="173"/>
      <c r="F30" s="173"/>
      <c r="G30" s="173"/>
      <c r="H30" s="173"/>
      <c r="K30" s="174">
        <f>'Features Data'!AE29</f>
        <v>99.777025683242783</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100.31352469999683</v>
      </c>
      <c r="B31" s="40" t="str">
        <f>'Features Data'!AD30</f>
        <v>Multiple Sclerosis</v>
      </c>
      <c r="C31" s="173"/>
      <c r="D31" s="173"/>
      <c r="E31" s="173"/>
      <c r="F31" s="173"/>
      <c r="G31" s="173"/>
      <c r="H31" s="173"/>
      <c r="K31" s="174">
        <f>'Features Data'!AE30</f>
        <v>100.31352469999683</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78.559329588872743</v>
      </c>
      <c r="B32" s="40" t="str">
        <f>'Features Data'!AD31</f>
        <v>COPD (Chronic Obstructive Pulmonary Disease)</v>
      </c>
      <c r="C32" s="173"/>
      <c r="D32" s="173"/>
      <c r="E32" s="173"/>
      <c r="F32" s="173"/>
      <c r="G32" s="173"/>
      <c r="H32" s="173"/>
      <c r="K32" s="174">
        <f>'Features Data'!AE31</f>
        <v>78.559329588872743</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98.398507402795047</v>
      </c>
      <c r="B33" s="40" t="str">
        <f>'Features Data'!AD32</f>
        <v>Osteoarthritis</v>
      </c>
      <c r="C33" s="173"/>
      <c r="D33" s="173"/>
      <c r="E33" s="173"/>
      <c r="F33" s="173"/>
      <c r="G33" s="173"/>
      <c r="H33" s="173"/>
      <c r="K33" s="174">
        <f>'Features Data'!AE32</f>
        <v>98.398507402795047</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92.965387857217124</v>
      </c>
      <c r="B34" s="40" t="str">
        <f>'Features Data'!AD33</f>
        <v>Rheumatoid arthritis</v>
      </c>
      <c r="C34" s="173"/>
      <c r="D34" s="173"/>
      <c r="E34" s="173"/>
      <c r="F34" s="173"/>
      <c r="G34" s="173"/>
      <c r="H34" s="173"/>
      <c r="K34" s="174">
        <f>'Features Data'!AE33</f>
        <v>92.965387857217124</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101.60773310325659</v>
      </c>
      <c r="B35" s="40" t="str">
        <f>'Features Data'!AD34</f>
        <v>Other arthritis</v>
      </c>
      <c r="C35" s="173"/>
      <c r="D35" s="173"/>
      <c r="E35" s="173"/>
      <c r="F35" s="173"/>
      <c r="G35" s="173"/>
      <c r="H35" s="173"/>
      <c r="K35" s="174">
        <f>'Features Data'!AE34</f>
        <v>101.60773310325659</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106.25876672622847</v>
      </c>
      <c r="B36" s="40" t="str">
        <f>'Features Data'!AD35</f>
        <v>Bowel/colorectal cancer</v>
      </c>
      <c r="C36" s="173"/>
      <c r="D36" s="173"/>
      <c r="E36" s="173"/>
      <c r="F36" s="173"/>
      <c r="G36" s="173"/>
      <c r="H36" s="173"/>
      <c r="K36" s="174">
        <f>'Features Data'!AE35</f>
        <v>106.25876672622847</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97.55175308533201</v>
      </c>
      <c r="B37" s="40" t="str">
        <f>'Features Data'!AD36</f>
        <v>Lung cancer</v>
      </c>
      <c r="C37" s="173"/>
      <c r="D37" s="173"/>
      <c r="E37" s="173"/>
      <c r="F37" s="173"/>
      <c r="G37" s="173"/>
      <c r="H37" s="173"/>
      <c r="K37" s="174">
        <f>'Features Data'!AE36</f>
        <v>97.55175308533201</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107.60838033753157</v>
      </c>
      <c r="B38" s="40" t="str">
        <f>'Features Data'!AD37</f>
        <v>Breast cancer</v>
      </c>
      <c r="C38" s="173"/>
      <c r="D38" s="173"/>
      <c r="E38" s="173"/>
      <c r="F38" s="173"/>
      <c r="G38" s="173"/>
      <c r="H38" s="173"/>
      <c r="K38" s="174">
        <f>'Features Data'!AE37</f>
        <v>107.60838033753157</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108.81010025240539</v>
      </c>
      <c r="B39" s="40" t="str">
        <f>'Features Data'!AD38</f>
        <v>Prostate cancer</v>
      </c>
      <c r="C39" s="173"/>
      <c r="D39" s="173"/>
      <c r="E39" s="173"/>
      <c r="F39" s="173"/>
      <c r="G39" s="173"/>
      <c r="H39" s="173"/>
      <c r="K39" s="174">
        <f>'Features Data'!AE38</f>
        <v>108.81010025240539</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30.805506897863598</v>
      </c>
      <c r="B40" s="40" t="str">
        <f>'Features Data'!AD39</f>
        <v>Liver cancer</v>
      </c>
      <c r="C40" s="173"/>
      <c r="D40" s="173"/>
      <c r="E40" s="173"/>
      <c r="F40" s="173"/>
      <c r="G40" s="173"/>
      <c r="H40" s="173"/>
      <c r="K40" s="174">
        <f>'Features Data'!AE39</f>
        <v>30.805506897863598</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103.04668201187437</v>
      </c>
      <c r="B41" s="40" t="str">
        <f>'Features Data'!AD40</f>
        <v>Skin cancer or melanoma</v>
      </c>
      <c r="C41" s="173"/>
      <c r="D41" s="173"/>
      <c r="E41" s="173"/>
      <c r="F41" s="173"/>
      <c r="G41" s="173"/>
      <c r="H41" s="173"/>
      <c r="K41" s="174">
        <f>'Features Data'!AE40</f>
        <v>103.04668201187437</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103.62524045506764</v>
      </c>
      <c r="B42" s="40" t="str">
        <f>'Features Data'!AD41</f>
        <v>Other cancer</v>
      </c>
      <c r="C42" s="173"/>
      <c r="D42" s="173"/>
      <c r="E42" s="173"/>
      <c r="F42" s="173"/>
      <c r="G42" s="173"/>
      <c r="H42" s="173"/>
      <c r="K42" s="174">
        <f>'Features Data'!AE41</f>
        <v>103.62524045506764</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99.959123090262153</v>
      </c>
      <c r="B43" s="40" t="str">
        <f>'Features Data'!AD42</f>
        <v>Type 1 diabetes</v>
      </c>
      <c r="C43" s="173"/>
      <c r="D43" s="173"/>
      <c r="E43" s="173"/>
      <c r="F43" s="173"/>
      <c r="G43" s="173"/>
      <c r="H43" s="173"/>
      <c r="K43" s="174">
        <f>'Features Data'!AE42</f>
        <v>99.959123090262153</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89.25979789794593</v>
      </c>
      <c r="B44" s="40" t="str">
        <f>'Features Data'!AD43</f>
        <v>Type 2 diabetes</v>
      </c>
      <c r="C44" s="173"/>
      <c r="D44" s="173"/>
      <c r="E44" s="173"/>
      <c r="F44" s="173"/>
      <c r="G44" s="173"/>
      <c r="H44" s="173"/>
      <c r="K44" s="174">
        <f>'Features Data'!AE43</f>
        <v>89.25979789794593</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101.70371848691009</v>
      </c>
      <c r="B45" s="40" t="str">
        <f>'Features Data'!AD44</f>
        <v>Gestational diabetes/during pregnancy</v>
      </c>
      <c r="C45" s="173"/>
      <c r="D45" s="173"/>
      <c r="E45" s="173"/>
      <c r="F45" s="173"/>
      <c r="G45" s="173"/>
      <c r="H45" s="173"/>
      <c r="K45" s="174">
        <f>'Features Data'!AE44</f>
        <v>101.70371848691009</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100.00000000000004</v>
      </c>
      <c r="B46" s="40" t="str">
        <f>'Features Data'!AD45</f>
        <v>Other diabetes</v>
      </c>
      <c r="C46" s="173"/>
      <c r="D46" s="173"/>
      <c r="E46" s="173"/>
      <c r="F46" s="173"/>
      <c r="G46" s="173"/>
      <c r="H46" s="173"/>
      <c r="K46" s="174">
        <f>'Features Data'!AE45</f>
        <v>100.00000000000004</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92.904560349367401</v>
      </c>
      <c r="B47" s="40" t="str">
        <f>'Features Data'!AD46</f>
        <v>Anxiety</v>
      </c>
      <c r="C47" s="173"/>
      <c r="D47" s="173"/>
      <c r="E47" s="173"/>
      <c r="F47" s="173"/>
      <c r="G47" s="173"/>
      <c r="H47" s="173"/>
      <c r="K47" s="174">
        <f>'Features Data'!AE46</f>
        <v>92.904560349367401</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93.095214932411537</v>
      </c>
      <c r="B48" s="40" t="str">
        <f>'Features Data'!AD47</f>
        <v>Depression</v>
      </c>
      <c r="C48" s="173"/>
      <c r="D48" s="173"/>
      <c r="E48" s="173"/>
      <c r="F48" s="173"/>
      <c r="G48" s="173"/>
      <c r="H48" s="173"/>
      <c r="K48" s="174">
        <f>'Features Data'!AE47</f>
        <v>93.095214932411537</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76.118240858895035</v>
      </c>
      <c r="B49" s="40" t="str">
        <f>'Features Data'!AD48</f>
        <v>Psychosis or schizophrenia</v>
      </c>
      <c r="C49" s="173"/>
      <c r="D49" s="173"/>
      <c r="E49" s="173"/>
      <c r="F49" s="173"/>
      <c r="G49" s="173"/>
      <c r="H49" s="173"/>
      <c r="K49" s="174">
        <f>'Features Data'!AE48</f>
        <v>76.118240858895035</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85.981058269421368</v>
      </c>
      <c r="B50" s="40" t="str">
        <f>'Features Data'!AD49</f>
        <v>Bipolar disorder or manic depression</v>
      </c>
      <c r="C50" s="173"/>
      <c r="D50" s="173"/>
      <c r="E50" s="173"/>
      <c r="F50" s="173"/>
      <c r="G50" s="173"/>
      <c r="H50" s="173"/>
      <c r="K50" s="174">
        <f>'Features Data'!AE49</f>
        <v>85.981058269421368</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99.484633864709537</v>
      </c>
      <c r="B51" s="40" t="str">
        <f>'Features Data'!AD50</f>
        <v>An eating disorder</v>
      </c>
      <c r="C51" s="173"/>
      <c r="D51" s="173"/>
      <c r="E51" s="173"/>
      <c r="F51" s="173"/>
      <c r="G51" s="173"/>
      <c r="H51" s="173"/>
      <c r="K51" s="174">
        <f>'Features Data'!AE50</f>
        <v>99.484633864709537</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89.326178163858728</v>
      </c>
      <c r="B52" s="40" t="str">
        <f>'Features Data'!AD51</f>
        <v>Post-traumatic stress disorder</v>
      </c>
      <c r="C52" s="173"/>
      <c r="D52" s="173"/>
      <c r="E52" s="173"/>
      <c r="F52" s="173"/>
      <c r="G52" s="173"/>
      <c r="H52" s="173"/>
      <c r="K52" s="174">
        <f>'Features Data'!AE51</f>
        <v>89.326178163858728</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95.571255449144104</v>
      </c>
      <c r="B53" s="40" t="str">
        <f>'Features Data'!AD52</f>
        <v>Other emotional, nervous or psychiatric problem</v>
      </c>
      <c r="C53" s="173"/>
      <c r="D53" s="173"/>
      <c r="E53" s="173"/>
      <c r="F53" s="173"/>
      <c r="G53" s="173"/>
      <c r="H53" s="173"/>
      <c r="K53" s="174">
        <f>'Features Data'!AE52</f>
        <v>95.571255449144104</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440350A5-A0AD-4843-98E4-AF0A965A97BE}">
          <x14:formula1>
            <xm:f>'Features Data'!$R$2:$R$17</xm:f>
          </x14:formula1>
          <xm:sqref>B14:O14</xm:sqref>
        </x14:dataValidation>
        <x14:dataValidation type="list" allowBlank="1" showInputMessage="1" showErrorMessage="1" xr:uid="{2306BE6F-25DA-4668-A657-553B6A247473}">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35F59-36D7-4042-8B62-502C81FAABDF}">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15</v>
      </c>
      <c r="F13" s="189">
        <f>IF($E$19&lt;&gt;0,E13/$E$19,0)</f>
        <v>8.4269662921348312E-2</v>
      </c>
      <c r="G13" s="188">
        <f>SUM('Wellbeing Acorn Type'!$G$14:$G$18)</f>
        <v>29475</v>
      </c>
      <c r="H13" s="189">
        <f>IF($G$19=0,0,G13/$G$19)</f>
        <v>0.19413415180335644</v>
      </c>
      <c r="I13" s="189">
        <f>IF(G13&gt;0,E13/G13,0)</f>
        <v>5.0890585241730279E-4</v>
      </c>
      <c r="J13" s="190">
        <f>IF(AND((SQRT((H13*(1-H13))/$E$19))&gt;0, $E$19&gt;0),(F13-H13)/(SQRT((H13*(1-H13))/$E$19)),0)</f>
        <v>-3.7058257430353163</v>
      </c>
      <c r="K13" s="191">
        <f>IF(AND(I13&gt;0,$I$19&gt;0),F13/H13*100,0)</f>
        <v>43.407953798210244</v>
      </c>
      <c r="L13" s="161"/>
      <c r="M13" s="161"/>
      <c r="N13" s="161"/>
    </row>
    <row r="14" spans="1:17" ht="18.75" customHeight="1">
      <c r="B14" s="186" t="s">
        <v>1746</v>
      </c>
      <c r="C14" s="192"/>
      <c r="D14" s="176"/>
      <c r="E14" s="188">
        <f>SUM('Wellbeing Acorn Type'!$E$21:$E$28)</f>
        <v>5</v>
      </c>
      <c r="F14" s="189">
        <f>IF($E$19&lt;&gt;0,E14/$E$19,0)</f>
        <v>2.8089887640449437E-2</v>
      </c>
      <c r="G14" s="188">
        <f>SUM('Wellbeing Acorn Type'!$G$21:$G$28)</f>
        <v>26194</v>
      </c>
      <c r="H14" s="189">
        <f>IF($G$19=0,0,G14/$G$19)</f>
        <v>0.17252417208946966</v>
      </c>
      <c r="I14" s="189">
        <f t="shared" ref="I14:I19" si="0">IF(G14&gt;0,E14/G14,0)</f>
        <v>1.9088340841414065E-4</v>
      </c>
      <c r="J14" s="190">
        <f>IF(AND((SQRT((H14*(1-H14))/$E$19))&gt;0, $E$19&gt;0),(F14-H14)/(SQRT((H14*(1-H14))/$E$19)),0)</f>
        <v>-5.1000879010457849</v>
      </c>
      <c r="K14" s="191">
        <f>IF(AND(I14&gt;0,$I$19&gt;0),F14/H14*100,0)</f>
        <v>16.281711310506825</v>
      </c>
      <c r="L14" s="161"/>
      <c r="M14" s="161"/>
      <c r="N14" s="161"/>
      <c r="Q14" s="176"/>
    </row>
    <row r="15" spans="1:17" ht="18.75" customHeight="1">
      <c r="B15" s="186" t="s">
        <v>1747</v>
      </c>
      <c r="C15" s="192"/>
      <c r="D15" s="176"/>
      <c r="E15" s="188">
        <f>SUM('Wellbeing Acorn Type'!$E$31:$E$35)</f>
        <v>42</v>
      </c>
      <c r="F15" s="189">
        <f>IF($E$19&lt;&gt;0,E15/$E$19,0)</f>
        <v>0.23595505617977527</v>
      </c>
      <c r="G15" s="188">
        <f>SUM('Wellbeing Acorn Type'!$G$31:$G$35)</f>
        <v>33249</v>
      </c>
      <c r="H15" s="189">
        <f>IF($G$19=0,0,G15/$G$19)</f>
        <v>0.2189912269146666</v>
      </c>
      <c r="I15" s="189">
        <f t="shared" si="0"/>
        <v>1.263195885590544E-3</v>
      </c>
      <c r="J15" s="190">
        <f>IF(AND((SQRT((H15*(1-H15))/$E$19))&gt;0, $E$19&gt;0),(F15-H15)/(SQRT((H15*(1-H15))/$E$19)),0)</f>
        <v>0.54725858021000062</v>
      </c>
      <c r="K15" s="191">
        <f>IF(AND(I15&gt;0,$I$19&gt;0),F15/H15*100,0)</f>
        <v>107.74635107721411</v>
      </c>
      <c r="L15" s="161"/>
      <c r="M15" s="161"/>
      <c r="N15" s="161"/>
      <c r="Q15" s="176"/>
    </row>
    <row r="16" spans="1:17" ht="18.75" customHeight="1">
      <c r="B16" s="186" t="s">
        <v>1748</v>
      </c>
      <c r="C16" s="192"/>
      <c r="D16" s="176"/>
      <c r="E16" s="188">
        <f>SUM('Wellbeing Acorn Type'!$E$38:$E$44)</f>
        <v>115</v>
      </c>
      <c r="F16" s="189">
        <f>IF($E$19&lt;&gt;0,E16/$E$19,0)</f>
        <v>0.6460674157303371</v>
      </c>
      <c r="G16" s="188">
        <f>SUM('Wellbeing Acorn Type'!$G$38:$G$44)</f>
        <v>62500</v>
      </c>
      <c r="H16" s="189">
        <f>IF($G$19=0,0,G16/$G$19)</f>
        <v>0.41165002502832154</v>
      </c>
      <c r="I16" s="189">
        <f t="shared" si="0"/>
        <v>1.8400000000000001E-3</v>
      </c>
      <c r="J16" s="190">
        <f>IF(AND((SQRT((H16*(1-H16))/$E$19))&gt;0, $E$19&gt;0),(F16-H16)/(SQRT((H16*(1-H16))/$E$19)),0)</f>
        <v>6.3550341100001555</v>
      </c>
      <c r="K16" s="191">
        <f>IF(AND(I16&gt;0,$I$19&gt;0),F16/H16*100,0)</f>
        <v>156.945797752809</v>
      </c>
      <c r="L16" s="161"/>
      <c r="M16" s="161"/>
      <c r="N16" s="161"/>
      <c r="Q16" s="176"/>
    </row>
    <row r="17" spans="1:17" ht="18.75" customHeight="1">
      <c r="B17" s="193" t="s">
        <v>1749</v>
      </c>
      <c r="C17" s="192"/>
      <c r="D17" s="176"/>
      <c r="E17" s="188">
        <f>SUM('Wellbeing Acorn Type'!$E$47:$E$48)</f>
        <v>1</v>
      </c>
      <c r="F17" s="189">
        <f>IF($E$19&lt;&gt;0,E17/$E$19,0)</f>
        <v>5.6179775280898875E-3</v>
      </c>
      <c r="G17" s="188">
        <f>SUM('Wellbeing Acorn Type'!$G$47:$G$48)</f>
        <v>410</v>
      </c>
      <c r="H17" s="189">
        <f>IF($G$19=0,0,G17/$G$19)</f>
        <v>2.700424164185789E-3</v>
      </c>
      <c r="I17" s="189">
        <f t="shared" si="0"/>
        <v>2.4390243902439024E-3</v>
      </c>
      <c r="J17" s="190">
        <f>IF(AND((SQRT((H17*(1-H17))/$E$19))&gt;0, $E$19&gt;0),(F17-H17)/(SQRT((H17*(1-H17))/$E$19)),0)</f>
        <v>0.75006689793743075</v>
      </c>
      <c r="K17" s="191">
        <f>IF(AND(I17&gt;0,$I$19&gt;0),F17/H17*100,0)</f>
        <v>208.040559057276</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178</v>
      </c>
      <c r="F19" s="198"/>
      <c r="G19" s="197">
        <f>SUM(G13:G18)</f>
        <v>151828</v>
      </c>
      <c r="H19" s="199"/>
      <c r="I19" s="200">
        <f t="shared" si="0"/>
        <v>1.1723792712806597E-3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8.4269662921348312E-2</v>
      </c>
      <c r="C24" s="38">
        <f>IF($A$23,D24,"")</f>
        <v>0.19413415180335644</v>
      </c>
      <c r="D24" s="39">
        <f>H13</f>
        <v>0.19413415180335644</v>
      </c>
    </row>
    <row r="25" spans="1:17" ht="15" customHeight="1">
      <c r="A25" s="38" t="s">
        <v>1752</v>
      </c>
      <c r="B25" s="39">
        <f>F14</f>
        <v>2.8089887640449437E-2</v>
      </c>
      <c r="C25" s="38">
        <f>IF($A$23,D25,"")</f>
        <v>0.17252417208946966</v>
      </c>
      <c r="D25" s="39">
        <f>H14</f>
        <v>0.17252417208946966</v>
      </c>
    </row>
    <row r="26" spans="1:17" ht="15" customHeight="1">
      <c r="A26" s="38" t="s">
        <v>1753</v>
      </c>
      <c r="B26" s="39">
        <f>F15</f>
        <v>0.23595505617977527</v>
      </c>
      <c r="C26" s="38">
        <f>IF($A$23,D26,"")</f>
        <v>0.2189912269146666</v>
      </c>
      <c r="D26" s="39">
        <f>H15</f>
        <v>0.2189912269146666</v>
      </c>
    </row>
    <row r="27" spans="1:17" ht="15" customHeight="1">
      <c r="A27" s="38" t="s">
        <v>1754</v>
      </c>
      <c r="B27" s="39">
        <f>F16</f>
        <v>0.6460674157303371</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11BFD-211E-4ABF-BB89-09122FE118DC}">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1</v>
      </c>
      <c r="F14" s="207">
        <f>IF($E$51=0,0,E14/$E$51)</f>
        <v>5.6179775280898875E-3</v>
      </c>
      <c r="G14" s="206">
        <f>'Input Sheet'!C8</f>
        <v>2777</v>
      </c>
      <c r="H14" s="207">
        <f>IF($G$51=0,0,G14/$G$51)</f>
        <v>1.8290433912058382E-2</v>
      </c>
      <c r="I14" s="207">
        <f>IF(G14&gt;0,E14/G14,0)</f>
        <v>3.6010082823190496E-4</v>
      </c>
      <c r="J14" s="190">
        <f>IF(AND((SQRT((H14*(1-H14))/$E$51))&gt;0, $E$51&gt;0),(F14-H14)/(SQRT((H14*(1-H14))/$E$51)),0)</f>
        <v>-1.2617325020287165</v>
      </c>
      <c r="K14" s="208">
        <f>IF(AND(I14&gt;0,$I$51&gt;0),F14/H14*100,0)</f>
        <v>30.715386825164977</v>
      </c>
      <c r="P14" s="1">
        <f ca="1">IF(K14="",0,IF($P$11=2,K14+RAND()/1000,F14+RAND()/1000))</f>
        <v>30.715656751454901</v>
      </c>
      <c r="Q14" s="176">
        <f ca="1">RANK(P14,$P$14:$P$48)+COUNTIF($P14:P$14,P14)-1</f>
        <v>15</v>
      </c>
      <c r="R14" s="40">
        <v>1</v>
      </c>
    </row>
    <row r="15" spans="1:18" ht="14.5">
      <c r="C15" s="205" t="s">
        <v>1757</v>
      </c>
      <c r="D15" s="40" t="s">
        <v>2</v>
      </c>
      <c r="E15" s="206">
        <f>'Input Sheet'!B9</f>
        <v>4</v>
      </c>
      <c r="F15" s="207">
        <f>IF($E$51=0,0,E15/$E$51)</f>
        <v>2.247191011235955E-2</v>
      </c>
      <c r="G15" s="206">
        <f>'Input Sheet'!C9</f>
        <v>5698</v>
      </c>
      <c r="H15" s="207">
        <f>IF($G$51=0,0,G15/$G$51)</f>
        <v>3.7529309481782014E-2</v>
      </c>
      <c r="I15" s="207">
        <f>IF(G15&gt;0,E15/G15,0)</f>
        <v>7.0200070200070197E-4</v>
      </c>
      <c r="J15" s="190">
        <f>IF(AND((SQRT((H15*(1-H15))/$E$51))&gt;0, $E$51&gt;0),(F15-H15)/(SQRT((H15*(1-H15))/$E$51)),0)</f>
        <v>-1.0570144566894042</v>
      </c>
      <c r="K15" s="208">
        <f>IF(AND(I15&gt;0,$I$51&gt;0),F15/H15*100,0)</f>
        <v>59.878293586158762</v>
      </c>
      <c r="P15" s="1">
        <f t="shared" ref="P15:P48" ca="1" si="0">IF(K15="",0,IF($P$11=2,K15+RAND()/1000,F15+RAND()/1000))</f>
        <v>59.878935175169879</v>
      </c>
      <c r="Q15" s="176">
        <f ca="1">RANK(P15,$P$14:$P$48)+COUNTIF($P$14:P15,P15)-1</f>
        <v>12</v>
      </c>
      <c r="R15" s="40">
        <v>2</v>
      </c>
    </row>
    <row r="16" spans="1:18" ht="14.5">
      <c r="C16" s="205" t="s">
        <v>1758</v>
      </c>
      <c r="D16" s="40" t="s">
        <v>3</v>
      </c>
      <c r="E16" s="206">
        <f>'Input Sheet'!B10</f>
        <v>0</v>
      </c>
      <c r="F16" s="207">
        <f>IF($E$51=0,0,E16/$E$51)</f>
        <v>0</v>
      </c>
      <c r="G16" s="206">
        <f>'Input Sheet'!C10</f>
        <v>8390</v>
      </c>
      <c r="H16" s="207">
        <f>IF($G$51=0,0,G16/$G$51)</f>
        <v>5.5259899359801884E-2</v>
      </c>
      <c r="I16" s="207">
        <f>IF(G16&gt;0,E16/G16,0)</f>
        <v>0</v>
      </c>
      <c r="J16" s="190">
        <f>IF(AND((SQRT((H16*(1-H16))/$E$51))&gt;0, $E$51&gt;0),(F16-H16)/(SQRT((H16*(1-H16))/$E$51)),0)</f>
        <v>-3.2267020947623402</v>
      </c>
      <c r="K16" s="208">
        <f>IF(AND(I16&gt;0,$I$51&gt;0),F16/H16*100,0)</f>
        <v>0</v>
      </c>
      <c r="P16" s="1">
        <f t="shared" ca="1" si="0"/>
        <v>6.1183434533682642E-4</v>
      </c>
      <c r="Q16" s="176">
        <f ca="1">RANK(P16,$P$14:$P$48)+COUNTIF($P$14:P16,P16)-1</f>
        <v>21</v>
      </c>
      <c r="R16" s="40">
        <v>3</v>
      </c>
    </row>
    <row r="17" spans="1:18" ht="14.5">
      <c r="C17" s="205" t="s">
        <v>1759</v>
      </c>
      <c r="D17" s="40" t="s">
        <v>4</v>
      </c>
      <c r="E17" s="206">
        <f>'Input Sheet'!B11</f>
        <v>0</v>
      </c>
      <c r="F17" s="207">
        <f>IF($E$51=0,0,E17/$E$51)</f>
        <v>0</v>
      </c>
      <c r="G17" s="206">
        <f>'Input Sheet'!C11</f>
        <v>7426</v>
      </c>
      <c r="H17" s="207">
        <f>IF($G$51=0,0,G17/$G$51)</f>
        <v>4.8910609373765047E-2</v>
      </c>
      <c r="I17" s="207">
        <f>IF(G17&gt;0,E17/G17,0)</f>
        <v>0</v>
      </c>
      <c r="J17" s="190">
        <f>IF(AND((SQRT((H17*(1-H17))/$E$51))&gt;0, $E$51&gt;0),(F17-H17)/(SQRT((H17*(1-H17))/$E$51)),0)</f>
        <v>-3.0255258607354119</v>
      </c>
      <c r="K17" s="208">
        <f>IF(AND(I17&gt;0,$I$51&gt;0),F17/H17*100,0)</f>
        <v>0</v>
      </c>
      <c r="P17" s="1">
        <f t="shared" ca="1" si="0"/>
        <v>4.786225024709102E-4</v>
      </c>
      <c r="Q17" s="176">
        <f ca="1">RANK(P17,$P$14:$P$48)+COUNTIF($P$14:P17,P17)-1</f>
        <v>23</v>
      </c>
      <c r="R17" s="40">
        <v>4</v>
      </c>
    </row>
    <row r="18" spans="1:18" ht="14.5">
      <c r="C18" s="205" t="s">
        <v>1760</v>
      </c>
      <c r="D18" s="40" t="s">
        <v>5</v>
      </c>
      <c r="E18" s="206">
        <f>'Input Sheet'!B12</f>
        <v>10</v>
      </c>
      <c r="F18" s="207">
        <f>IF($E$51=0,0,E18/$E$51)</f>
        <v>5.6179775280898875E-2</v>
      </c>
      <c r="G18" s="206">
        <f>'Input Sheet'!C12</f>
        <v>5184</v>
      </c>
      <c r="H18" s="207">
        <f>IF($G$51=0,0,G18/$G$51)</f>
        <v>3.4143899675949101E-2</v>
      </c>
      <c r="I18" s="207">
        <f>IF(G18&gt;0,E18/G18,0)</f>
        <v>1.9290123456790122E-3</v>
      </c>
      <c r="J18" s="190">
        <f>IF(AND((SQRT((H18*(1-H18))/$E$51))&gt;0, $E$51&gt;0),(F18-H18)/(SQRT((H18*(1-H18))/$E$51)),0)</f>
        <v>1.6189280163462469</v>
      </c>
      <c r="K18" s="208">
        <f>IF(AND(I18&gt;0,$I$51&gt;0),F18/H18*100,0)</f>
        <v>164.53825079761407</v>
      </c>
      <c r="P18" s="1">
        <f t="shared" ca="1" si="0"/>
        <v>164.53924298108936</v>
      </c>
      <c r="Q18" s="176">
        <f ca="1">RANK(P18,$P$14:$P$48)+COUNTIF($P$14:P18,P18)-1</f>
        <v>4</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-1.3907238256849603</v>
      </c>
      <c r="K21" s="208">
        <f t="shared" ref="K21:K28" si="5">IF(AND(I21&gt;0,$I$51&gt;0),F21/H21*100,0)</f>
        <v>0</v>
      </c>
      <c r="P21" s="1">
        <f t="shared" ca="1" si="0"/>
        <v>7.7147847573681987E-5</v>
      </c>
      <c r="Q21" s="176">
        <f ca="1">RANK(P21,$P$14:$P$48)+COUNTIF($P$14:P21,P21)-1</f>
        <v>26</v>
      </c>
      <c r="R21" s="40">
        <v>6</v>
      </c>
    </row>
    <row r="22" spans="1:18" ht="14.5">
      <c r="C22" s="205" t="s">
        <v>1762</v>
      </c>
      <c r="D22" s="40" t="s">
        <v>8</v>
      </c>
      <c r="E22" s="206">
        <f>'Input Sheet'!B14</f>
        <v>0</v>
      </c>
      <c r="F22" s="207">
        <f t="shared" si="1"/>
        <v>0</v>
      </c>
      <c r="G22" s="206">
        <f>'Input Sheet'!C14</f>
        <v>2461</v>
      </c>
      <c r="H22" s="207">
        <f t="shared" si="2"/>
        <v>1.6209131385515187E-2</v>
      </c>
      <c r="I22" s="207">
        <f t="shared" si="3"/>
        <v>0</v>
      </c>
      <c r="J22" s="190">
        <f t="shared" si="4"/>
        <v>-1.7125311460569983</v>
      </c>
      <c r="K22" s="208">
        <f t="shared" si="5"/>
        <v>0</v>
      </c>
      <c r="P22" s="1">
        <f t="shared" ca="1" si="0"/>
        <v>2.7232136715063749E-5</v>
      </c>
      <c r="Q22" s="176">
        <f ca="1">RANK(P22,$P$14:$P$48)+COUNTIF($P$14:P22,P22)-1</f>
        <v>27</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7.2463574781141083E-4</v>
      </c>
      <c r="Q23" s="176">
        <f ca="1">RANK(P23,$P$14:$P$48)+COUNTIF($P$14:P23,P23)-1</f>
        <v>20</v>
      </c>
      <c r="R23" s="40">
        <v>8</v>
      </c>
    </row>
    <row r="24" spans="1:18" ht="14.5">
      <c r="C24" s="205" t="s">
        <v>1764</v>
      </c>
      <c r="D24" s="40" t="s">
        <v>10</v>
      </c>
      <c r="E24" s="206">
        <f>'Input Sheet'!B16</f>
        <v>2</v>
      </c>
      <c r="F24" s="207">
        <f t="shared" si="1"/>
        <v>1.1235955056179775E-2</v>
      </c>
      <c r="G24" s="206">
        <f>'Input Sheet'!C16</f>
        <v>7561</v>
      </c>
      <c r="H24" s="207">
        <f t="shared" si="2"/>
        <v>4.9799773427826224E-2</v>
      </c>
      <c r="I24" s="207">
        <f t="shared" si="3"/>
        <v>2.6451527575717496E-4</v>
      </c>
      <c r="J24" s="190">
        <f t="shared" si="4"/>
        <v>-2.3652049631250893</v>
      </c>
      <c r="K24" s="208">
        <f t="shared" si="5"/>
        <v>22.562261397562001</v>
      </c>
      <c r="P24" s="1">
        <f t="shared" ca="1" si="0"/>
        <v>22.56320443832448</v>
      </c>
      <c r="Q24" s="176">
        <f ca="1">RANK(P24,$P$14:$P$48)+COUNTIF($P$14:P24,P24)-1</f>
        <v>16</v>
      </c>
      <c r="R24" s="40">
        <v>9</v>
      </c>
    </row>
    <row r="25" spans="1:18" ht="14.5">
      <c r="C25" s="213" t="s">
        <v>1765</v>
      </c>
      <c r="D25" s="40" t="s">
        <v>11</v>
      </c>
      <c r="E25" s="206">
        <f>'Input Sheet'!B17</f>
        <v>2</v>
      </c>
      <c r="F25" s="207">
        <f t="shared" si="1"/>
        <v>1.1235955056179775E-2</v>
      </c>
      <c r="G25" s="206">
        <f>'Input Sheet'!C17</f>
        <v>5238</v>
      </c>
      <c r="H25" s="207">
        <f t="shared" si="2"/>
        <v>3.4499565297573573E-2</v>
      </c>
      <c r="I25" s="207">
        <f t="shared" si="3"/>
        <v>3.8182512409316535E-4</v>
      </c>
      <c r="J25" s="190">
        <f t="shared" si="4"/>
        <v>-1.7006074055656881</v>
      </c>
      <c r="K25" s="208">
        <f t="shared" si="5"/>
        <v>32.568396034166909</v>
      </c>
      <c r="P25" s="1">
        <f t="shared" ca="1" si="0"/>
        <v>32.569183617104109</v>
      </c>
      <c r="Q25" s="176">
        <f ca="1">RANK(P25,$P$14:$P$48)+COUNTIF($P$14:P25,P25)-1</f>
        <v>13</v>
      </c>
      <c r="R25" s="40">
        <v>10</v>
      </c>
    </row>
    <row r="26" spans="1:18" ht="14.5">
      <c r="C26" s="213" t="s">
        <v>1766</v>
      </c>
      <c r="D26" s="40" t="s">
        <v>12</v>
      </c>
      <c r="E26" s="206">
        <f>'Input Sheet'!B18</f>
        <v>0</v>
      </c>
      <c r="F26" s="207">
        <f t="shared" si="1"/>
        <v>0</v>
      </c>
      <c r="G26" s="206">
        <f>'Input Sheet'!C18</f>
        <v>2655</v>
      </c>
      <c r="H26" s="207">
        <f t="shared" si="2"/>
        <v>1.7486893063203099E-2</v>
      </c>
      <c r="I26" s="207">
        <f t="shared" si="3"/>
        <v>0</v>
      </c>
      <c r="J26" s="190">
        <f t="shared" si="4"/>
        <v>-1.7799063478812163</v>
      </c>
      <c r="K26" s="208">
        <f t="shared" si="5"/>
        <v>0</v>
      </c>
      <c r="P26" s="1">
        <f t="shared" ca="1" si="0"/>
        <v>5.3208439387946523E-4</v>
      </c>
      <c r="Q26" s="176">
        <f ca="1">RANK(P26,$P$14:$P$48)+COUNTIF($P$14:P26,P26)-1</f>
        <v>22</v>
      </c>
      <c r="R26" s="40">
        <v>11</v>
      </c>
    </row>
    <row r="27" spans="1:18" ht="14.5">
      <c r="C27" s="213" t="s">
        <v>1767</v>
      </c>
      <c r="D27" s="40" t="s">
        <v>13</v>
      </c>
      <c r="E27" s="206">
        <f>'Input Sheet'!B19</f>
        <v>1</v>
      </c>
      <c r="F27" s="207">
        <f t="shared" si="1"/>
        <v>5.6179775280898875E-3</v>
      </c>
      <c r="G27" s="206">
        <f>'Input Sheet'!C19</f>
        <v>2709</v>
      </c>
      <c r="H27" s="207">
        <f t="shared" si="2"/>
        <v>1.7842558684827568E-2</v>
      </c>
      <c r="I27" s="207">
        <f t="shared" si="3"/>
        <v>3.6913990402362494E-4</v>
      </c>
      <c r="J27" s="190">
        <f t="shared" si="4"/>
        <v>-1.232040166065568</v>
      </c>
      <c r="K27" s="208">
        <f t="shared" si="5"/>
        <v>31.48638952140389</v>
      </c>
      <c r="P27" s="1">
        <f t="shared" ca="1" si="0"/>
        <v>31.486458523669238</v>
      </c>
      <c r="Q27" s="176">
        <f ca="1">RANK(P27,$P$14:$P$48)+COUNTIF($P$14:P27,P27)-1</f>
        <v>14</v>
      </c>
      <c r="R27" s="40">
        <v>12</v>
      </c>
    </row>
    <row r="28" spans="1:18" ht="14.5">
      <c r="C28" s="213" t="s">
        <v>1768</v>
      </c>
      <c r="D28" s="40" t="s">
        <v>14</v>
      </c>
      <c r="E28" s="206">
        <f>'Input Sheet'!B20</f>
        <v>0</v>
      </c>
      <c r="F28" s="207">
        <f t="shared" si="1"/>
        <v>0</v>
      </c>
      <c r="G28" s="206">
        <f>'Input Sheet'!C20</f>
        <v>3938</v>
      </c>
      <c r="H28" s="207">
        <f t="shared" si="2"/>
        <v>2.5937244776984482E-2</v>
      </c>
      <c r="I28" s="207">
        <f t="shared" si="3"/>
        <v>0</v>
      </c>
      <c r="J28" s="190">
        <f t="shared" si="4"/>
        <v>-2.1771003748859994</v>
      </c>
      <c r="K28" s="208">
        <f t="shared" si="5"/>
        <v>0</v>
      </c>
      <c r="P28" s="1">
        <f t="shared" ca="1" si="0"/>
        <v>1.6778266487213822E-4</v>
      </c>
      <c r="Q28" s="176">
        <f ca="1">RANK(P28,$P$14:$P$48)+COUNTIF($P$14:P28,P28)-1</f>
        <v>25</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v>
      </c>
      <c r="F31" s="207">
        <f>IF($E$51=0,0,E31/$E$51)</f>
        <v>5.6179775280898875E-3</v>
      </c>
      <c r="G31" s="206">
        <f>'Input Sheet'!C21</f>
        <v>6104</v>
      </c>
      <c r="H31" s="207">
        <f>IF($G$51=0,0,G31/$G$51)</f>
        <v>4.020338804436599E-2</v>
      </c>
      <c r="I31" s="207">
        <f>IF(G31&gt;0,E31/G31,0)</f>
        <v>1.6382699868938401E-4</v>
      </c>
      <c r="J31" s="190">
        <f>IF(AND((SQRT((H31*(1-H31))/$E$51))&gt;0, $E$51&gt;0),(F31-H31)/(SQRT((H31*(1-H31))/$E$51)),0)</f>
        <v>-2.3489945165067954</v>
      </c>
      <c r="K31" s="208">
        <f>IF(AND(I31&gt;0,$I$51&gt;0),F31/H31*100,0)</f>
        <v>13.973890762366178</v>
      </c>
      <c r="P31" s="1">
        <f t="shared" ca="1" si="0"/>
        <v>13.974065830520201</v>
      </c>
      <c r="Q31" s="176">
        <f ca="1">RANK(P31,$P$14:$P$48)+COUNTIF($P$14:P31,P31)-1</f>
        <v>17</v>
      </c>
      <c r="R31" s="40">
        <v>14</v>
      </c>
    </row>
    <row r="32" spans="1:18" ht="14.5">
      <c r="C32" s="213" t="s">
        <v>1771</v>
      </c>
      <c r="D32" s="40" t="s">
        <v>17</v>
      </c>
      <c r="E32" s="206">
        <f>'Input Sheet'!B22</f>
        <v>11</v>
      </c>
      <c r="F32" s="207">
        <f>IF($E$51=0,0,E32/$E$51)</f>
        <v>6.1797752808988762E-2</v>
      </c>
      <c r="G32" s="206">
        <f>'Input Sheet'!C22</f>
        <v>6716</v>
      </c>
      <c r="H32" s="207">
        <f>IF($G$51=0,0,G32/$G$51)</f>
        <v>4.4234265089443316E-2</v>
      </c>
      <c r="I32" s="207">
        <f>IF(G32&gt;0,E32/G32,0)</f>
        <v>1.6378796902918405E-3</v>
      </c>
      <c r="J32" s="190">
        <f>IF(AND((SQRT((H32*(1-H32))/$E$51))&gt;0, $E$51&gt;0),(F32-H32)/(SQRT((H32*(1-H32))/$E$51)),0)</f>
        <v>1.1396345997364712</v>
      </c>
      <c r="K32" s="208">
        <f>IF(AND(I32&gt;0,$I$51&gt;0),F32/H32*100,0)</f>
        <v>139.70561663911772</v>
      </c>
      <c r="P32" s="1">
        <f t="shared" ca="1" si="0"/>
        <v>139.70631472823592</v>
      </c>
      <c r="Q32" s="176">
        <f ca="1">RANK(P32,$P$14:$P$48)+COUNTIF($P$14:P32,P32)-1</f>
        <v>8</v>
      </c>
      <c r="R32" s="40">
        <v>15</v>
      </c>
    </row>
    <row r="33" spans="1:18" ht="14.5">
      <c r="C33" s="213" t="s">
        <v>1772</v>
      </c>
      <c r="D33" s="40" t="s">
        <v>18</v>
      </c>
      <c r="E33" s="206">
        <f>'Input Sheet'!B23</f>
        <v>10</v>
      </c>
      <c r="F33" s="207">
        <f>IF($E$51=0,0,E33/$E$51)</f>
        <v>5.6179775280898875E-2</v>
      </c>
      <c r="G33" s="206">
        <f>'Input Sheet'!C23</f>
        <v>9356</v>
      </c>
      <c r="H33" s="207">
        <f>IF($G$51=0,0,G33/$G$51)</f>
        <v>6.1622362146639617E-2</v>
      </c>
      <c r="I33" s="207">
        <f>IF(G33&gt;0,E33/G33,0)</f>
        <v>1.0688328345446773E-3</v>
      </c>
      <c r="J33" s="190">
        <f>IF(AND((SQRT((H33*(1-H33))/$E$51))&gt;0, $E$51&gt;0),(F33-H33)/(SQRT((H33*(1-H33))/$E$51)),0)</f>
        <v>-0.30196553308669544</v>
      </c>
      <c r="K33" s="208">
        <f>IF(AND(I33&gt;0,$I$51&gt;0),F33/H33*100,0)</f>
        <v>91.167837979353521</v>
      </c>
      <c r="P33" s="1">
        <f t="shared" ca="1" si="0"/>
        <v>91.168717489394183</v>
      </c>
      <c r="Q33" s="176">
        <f ca="1">RANK(P33,$P$14:$P$48)+COUNTIF($P$14:P33,P33)-1</f>
        <v>10</v>
      </c>
      <c r="R33" s="40">
        <v>16</v>
      </c>
    </row>
    <row r="34" spans="1:18" ht="14.5">
      <c r="C34" s="213" t="s">
        <v>1773</v>
      </c>
      <c r="D34" s="40" t="s">
        <v>19</v>
      </c>
      <c r="E34" s="206">
        <f>'Input Sheet'!B24</f>
        <v>20</v>
      </c>
      <c r="F34" s="207">
        <f>IF($E$51=0,0,E34/$E$51)</f>
        <v>0.11235955056179775</v>
      </c>
      <c r="G34" s="206">
        <f>'Input Sheet'!C24</f>
        <v>11016</v>
      </c>
      <c r="H34" s="207">
        <f>IF($G$51=0,0,G34/$G$51)</f>
        <v>7.255578681139184E-2</v>
      </c>
      <c r="I34" s="207">
        <f>IF(G34&gt;0,E34/G34,0)</f>
        <v>1.8155410312273058E-3</v>
      </c>
      <c r="J34" s="190">
        <f>IF(AND((SQRT((H34*(1-H34))/$E$51))&gt;0, $E$51&gt;0),(F34-H34)/(SQRT((H34*(1-H34))/$E$51)),0)</f>
        <v>2.0471714448242064</v>
      </c>
      <c r="K34" s="208">
        <f>IF(AND(I34&gt;0,$I$51&gt;0),F34/H34*100,0)</f>
        <v>154.85953016246032</v>
      </c>
      <c r="P34" s="1">
        <f t="shared" ca="1" si="0"/>
        <v>154.85990958769543</v>
      </c>
      <c r="Q34" s="176">
        <f ca="1">RANK(P34,$P$14:$P$48)+COUNTIF($P$14:P34,P34)-1</f>
        <v>6</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-0.25855505386892569</v>
      </c>
      <c r="K35" s="208">
        <f>IF(AND(I35&gt;0,$I$51&gt;0),F35/H35*100,0)</f>
        <v>0</v>
      </c>
      <c r="P35" s="1">
        <f t="shared" ca="1" si="0"/>
        <v>9.4015781902018647E-4</v>
      </c>
      <c r="Q35" s="176">
        <f ca="1">RANK(P35,$P$14:$P$48)+COUNTIF($P$14:P35,P35)-1</f>
        <v>18</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47</v>
      </c>
      <c r="F38" s="207">
        <f t="shared" ref="F38:F44" si="6">IF($E$51=0,0,E38/$E$51)</f>
        <v>0.2640449438202247</v>
      </c>
      <c r="G38" s="206">
        <f>'Input Sheet'!C26</f>
        <v>21269</v>
      </c>
      <c r="H38" s="207">
        <f t="shared" ref="H38:H44" si="7">IF($G$51=0,0,G38/$G$51)</f>
        <v>0.14008615011723793</v>
      </c>
      <c r="I38" s="207">
        <f t="shared" ref="I38:I44" si="8">IF(G38&gt;0,E38/G38,0)</f>
        <v>2.2097888946353847E-3</v>
      </c>
      <c r="J38" s="190">
        <f t="shared" ref="J38:J44" si="9">IF(AND((SQRT((H38*(1-H38))/$E$51))&gt;0, $E$51&gt;0),(F38-H38)/(SQRT((H38*(1-H38))/$E$51)),0)</f>
        <v>4.7649930386572361</v>
      </c>
      <c r="K38" s="208">
        <f t="shared" ref="K38:K44" si="10">IF(AND(I38&gt;0,$I$51&gt;0),F38/H38*100,0)</f>
        <v>188.48754398578717</v>
      </c>
      <c r="P38" s="1">
        <f t="shared" ca="1" si="0"/>
        <v>188.48766654951385</v>
      </c>
      <c r="Q38" s="176">
        <f ca="1">RANK(P38,$P$14:$P$48)+COUNTIF($P$14:P38,P38)-1</f>
        <v>3</v>
      </c>
      <c r="R38" s="40">
        <v>19</v>
      </c>
    </row>
    <row r="39" spans="1:18" ht="14.5">
      <c r="C39" s="213" t="s">
        <v>1777</v>
      </c>
      <c r="D39" s="40" t="s">
        <v>23</v>
      </c>
      <c r="E39" s="206">
        <f>'Input Sheet'!B27</f>
        <v>21</v>
      </c>
      <c r="F39" s="207">
        <f t="shared" si="6"/>
        <v>0.11797752808988764</v>
      </c>
      <c r="G39" s="206">
        <f>'Input Sheet'!C27</f>
        <v>11244</v>
      </c>
      <c r="H39" s="207">
        <f t="shared" si="7"/>
        <v>7.405748610269515E-2</v>
      </c>
      <c r="I39" s="207">
        <f t="shared" si="8"/>
        <v>1.8676627534685165E-3</v>
      </c>
      <c r="J39" s="190">
        <f t="shared" si="9"/>
        <v>2.2376710978785019</v>
      </c>
      <c r="K39" s="208">
        <f t="shared" si="10"/>
        <v>159.30533737843703</v>
      </c>
      <c r="P39" s="1">
        <f t="shared" ca="1" si="0"/>
        <v>159.30575345355427</v>
      </c>
      <c r="Q39" s="176">
        <f ca="1">RANK(P39,$P$14:$P$48)+COUNTIF($P$14:P39,P39)-1</f>
        <v>5</v>
      </c>
      <c r="R39" s="40">
        <v>20</v>
      </c>
    </row>
    <row r="40" spans="1:18" ht="14.5">
      <c r="C40" s="213" t="s">
        <v>1778</v>
      </c>
      <c r="D40" s="40" t="s">
        <v>24</v>
      </c>
      <c r="E40" s="206">
        <f>'Input Sheet'!B28</f>
        <v>13</v>
      </c>
      <c r="F40" s="207">
        <f t="shared" si="6"/>
        <v>7.3033707865168537E-2</v>
      </c>
      <c r="G40" s="206">
        <f>'Input Sheet'!C28</f>
        <v>2716</v>
      </c>
      <c r="H40" s="207">
        <f t="shared" si="7"/>
        <v>1.788866348763074E-2</v>
      </c>
      <c r="I40" s="207">
        <f t="shared" si="8"/>
        <v>4.7864506627393229E-3</v>
      </c>
      <c r="J40" s="190">
        <f t="shared" si="9"/>
        <v>5.5506926750250374</v>
      </c>
      <c r="K40" s="208">
        <f t="shared" si="10"/>
        <v>408.26810742830668</v>
      </c>
      <c r="P40" s="1">
        <f t="shared" ca="1" si="0"/>
        <v>408.26815160169639</v>
      </c>
      <c r="Q40" s="176">
        <f ca="1">RANK(P40,$P$14:$P$48)+COUNTIF($P$14:P40,P40)-1</f>
        <v>1</v>
      </c>
      <c r="R40" s="40">
        <v>21</v>
      </c>
    </row>
    <row r="41" spans="1:18" ht="14.5">
      <c r="C41" s="213" t="s">
        <v>1779</v>
      </c>
      <c r="D41" s="40" t="s">
        <v>25</v>
      </c>
      <c r="E41" s="206">
        <f>'Input Sheet'!B29</f>
        <v>0</v>
      </c>
      <c r="F41" s="207">
        <f t="shared" si="6"/>
        <v>0</v>
      </c>
      <c r="G41" s="206">
        <f>'Input Sheet'!C29</f>
        <v>667</v>
      </c>
      <c r="H41" s="207">
        <f t="shared" si="7"/>
        <v>4.3931290671022473E-3</v>
      </c>
      <c r="I41" s="207">
        <f t="shared" si="8"/>
        <v>0</v>
      </c>
      <c r="J41" s="190">
        <f t="shared" si="9"/>
        <v>-0.88624345308761399</v>
      </c>
      <c r="K41" s="208">
        <f t="shared" si="10"/>
        <v>0</v>
      </c>
      <c r="P41" s="1">
        <f t="shared" ca="1" si="0"/>
        <v>9.2398765102410477E-4</v>
      </c>
      <c r="Q41" s="176">
        <f ca="1">RANK(P41,$P$14:$P$48)+COUNTIF($P$14:P41,P41)-1</f>
        <v>19</v>
      </c>
      <c r="R41" s="40">
        <v>22</v>
      </c>
    </row>
    <row r="42" spans="1:18" ht="14.5">
      <c r="C42" s="213" t="s">
        <v>1780</v>
      </c>
      <c r="D42" s="40" t="s">
        <v>26</v>
      </c>
      <c r="E42" s="206">
        <f>'Input Sheet'!B30</f>
        <v>11</v>
      </c>
      <c r="F42" s="207">
        <f t="shared" si="6"/>
        <v>6.1797752808988762E-2</v>
      </c>
      <c r="G42" s="206">
        <f>'Input Sheet'!C30</f>
        <v>6358</v>
      </c>
      <c r="H42" s="207">
        <f t="shared" si="7"/>
        <v>4.1876333746081094E-2</v>
      </c>
      <c r="I42" s="207">
        <f t="shared" si="8"/>
        <v>1.7301038062283738E-3</v>
      </c>
      <c r="J42" s="190">
        <f t="shared" si="9"/>
        <v>1.3268907374259311</v>
      </c>
      <c r="K42" s="208">
        <f t="shared" si="10"/>
        <v>147.57202286069747</v>
      </c>
      <c r="P42" s="1">
        <f t="shared" ca="1" si="0"/>
        <v>147.57294406131518</v>
      </c>
      <c r="Q42" s="176">
        <f ca="1">RANK(P42,$P$14:$P$48)+COUNTIF($P$14:P42,P42)-1</f>
        <v>7</v>
      </c>
      <c r="R42" s="40">
        <v>23</v>
      </c>
    </row>
    <row r="43" spans="1:18" ht="14.5">
      <c r="C43" s="213" t="s">
        <v>1781</v>
      </c>
      <c r="D43" s="40" t="s">
        <v>27</v>
      </c>
      <c r="E43" s="206">
        <f>'Input Sheet'!B31</f>
        <v>17</v>
      </c>
      <c r="F43" s="207">
        <f t="shared" si="6"/>
        <v>9.5505617977528087E-2</v>
      </c>
      <c r="G43" s="206">
        <f>'Input Sheet'!C31</f>
        <v>11759</v>
      </c>
      <c r="H43" s="207">
        <f t="shared" si="7"/>
        <v>7.7449482308928522E-2</v>
      </c>
      <c r="I43" s="207">
        <f t="shared" si="8"/>
        <v>1.4457011650650566E-3</v>
      </c>
      <c r="J43" s="190">
        <f t="shared" si="9"/>
        <v>0.90121927636375354</v>
      </c>
      <c r="K43" s="208">
        <f t="shared" si="10"/>
        <v>123.31343623005473</v>
      </c>
      <c r="P43" s="1">
        <f t="shared" ca="1" si="0"/>
        <v>123.31368963750351</v>
      </c>
      <c r="Q43" s="176">
        <f ca="1">RANK(P43,$P$14:$P$48)+COUNTIF($P$14:P43,P43)-1</f>
        <v>9</v>
      </c>
      <c r="R43" s="40">
        <v>24</v>
      </c>
    </row>
    <row r="44" spans="1:18" ht="14.5">
      <c r="C44" s="213" t="s">
        <v>1782</v>
      </c>
      <c r="D44" s="40" t="s">
        <v>28</v>
      </c>
      <c r="E44" s="206">
        <f>'Input Sheet'!B32</f>
        <v>6</v>
      </c>
      <c r="F44" s="207">
        <f t="shared" si="6"/>
        <v>3.3707865168539325E-2</v>
      </c>
      <c r="G44" s="206">
        <f>'Input Sheet'!C32</f>
        <v>8487</v>
      </c>
      <c r="H44" s="207">
        <f t="shared" si="7"/>
        <v>5.5898780198645838E-2</v>
      </c>
      <c r="I44" s="207">
        <f t="shared" si="8"/>
        <v>7.0696359137504422E-4</v>
      </c>
      <c r="J44" s="190">
        <f t="shared" si="9"/>
        <v>-1.2887680674506923</v>
      </c>
      <c r="K44" s="208">
        <f t="shared" si="10"/>
        <v>60.301611320949554</v>
      </c>
      <c r="P44" s="1">
        <f t="shared" ca="1" si="0"/>
        <v>60.302574510708084</v>
      </c>
      <c r="Q44" s="176">
        <f ca="1">RANK(P44,$P$14:$P$48)+COUNTIF($P$14:P44,P44)-1</f>
        <v>11</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-0.28857905651820193</v>
      </c>
      <c r="K47" s="208">
        <f>IF(AND(I47&gt;0,$I$51&gt;0),F47/H47*100,0)</f>
        <v>0</v>
      </c>
      <c r="P47" s="1">
        <f t="shared" ca="1" si="0"/>
        <v>4.2223781678121298E-4</v>
      </c>
      <c r="Q47" s="176">
        <f ca="1">RANK(P47,$P$14:$P$48)+COUNTIF($P$14:P47,P47)-1</f>
        <v>24</v>
      </c>
      <c r="R47" s="40">
        <v>60</v>
      </c>
    </row>
    <row r="48" spans="1:18" ht="14.5">
      <c r="C48" s="205" t="s">
        <v>1785</v>
      </c>
      <c r="D48" s="40" t="s">
        <v>1786</v>
      </c>
      <c r="E48" s="206">
        <f>'Input Sheet'!B34</f>
        <v>1</v>
      </c>
      <c r="F48" s="207">
        <f>IF($E$51=0,0,E48/$E$51)</f>
        <v>5.6179775280898875E-3</v>
      </c>
      <c r="G48" s="206">
        <f>'Input Sheet'!C34</f>
        <v>339</v>
      </c>
      <c r="H48" s="207">
        <f>IF($G$51=0,0,G48/$G$51)</f>
        <v>2.2327897357536158E-3</v>
      </c>
      <c r="I48" s="207">
        <f>IF(G48&gt;0,E48/G48,0)</f>
        <v>2.9498525073746312E-3</v>
      </c>
      <c r="J48" s="190">
        <f>IF(AND((SQRT((H48*(1-H48))/$E$51))&gt;0, $E$51&gt;0),(F48-H48)/(SQRT((H48*(1-H48))/$E$51)),0)</f>
        <v>0.95687286694535678</v>
      </c>
      <c r="K48" s="208">
        <f>IF(AND(I48&gt;0,$I$51&gt;0),F48/H48*100,0)</f>
        <v>251.61247555599749</v>
      </c>
      <c r="P48" s="1">
        <f t="shared" ca="1" si="0"/>
        <v>251.61279376907876</v>
      </c>
      <c r="Q48" s="176">
        <f ca="1">RANK(P48,$P$14:$P$48)+COUNTIF($P$14:P48,P48)-1</f>
        <v>2</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178</v>
      </c>
      <c r="F51" s="42"/>
      <c r="G51" s="220">
        <f>SUM(G14:G48)</f>
        <v>151828</v>
      </c>
      <c r="H51" s="17"/>
      <c r="I51" s="221">
        <f>IF(G51&gt;0,E51/G51,0)</f>
        <v>1.1723792712806597E-3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FB635-F091-4BD5-937D-56A114447555}">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27</v>
      </c>
      <c r="C13" s="226" t="str">
        <f ca="1">INDEX('Wellbeing Acorn Type'!$C$14:$C$48,'Type Sorted'!B13)</f>
        <v>4.21</v>
      </c>
      <c r="D13" s="40" t="str">
        <f ca="1">INDEX('Wellbeing Acorn Type'!D$14:D$48,'Type Sorted'!$B13)</f>
        <v>Sensible Seniors</v>
      </c>
      <c r="E13" s="40"/>
      <c r="F13" s="40"/>
      <c r="G13" s="40"/>
      <c r="H13" s="40"/>
      <c r="I13" s="40"/>
      <c r="J13" s="40"/>
      <c r="K13" s="40"/>
      <c r="L13" s="40"/>
      <c r="M13" s="40"/>
      <c r="N13" s="40"/>
      <c r="O13" s="40"/>
      <c r="P13" s="206">
        <f ca="1">INDEX('Wellbeing Acorn Type'!E$14:E$48,'Type Sorted'!$B13)</f>
        <v>13</v>
      </c>
      <c r="Q13" s="207">
        <f ca="1">INDEX('Wellbeing Acorn Type'!F$14:F$48,'Type Sorted'!$B13)</f>
        <v>7.3033707865168537E-2</v>
      </c>
      <c r="R13" s="206">
        <f ca="1">INDEX('Wellbeing Acorn Type'!G$14:G$48,'Type Sorted'!$B13)</f>
        <v>2716</v>
      </c>
      <c r="S13" s="207">
        <f ca="1">INDEX('Wellbeing Acorn Type'!H$14:H$48,'Type Sorted'!$B13)</f>
        <v>1.788866348763074E-2</v>
      </c>
      <c r="T13" s="207">
        <f ca="1">INDEX('Wellbeing Acorn Type'!I$14:I$48,'Type Sorted'!$B13)</f>
        <v>4.7864506627393229E-3</v>
      </c>
      <c r="U13" s="227">
        <f ca="1">INDEX('Wellbeing Acorn Type'!J$14:J$48,'Type Sorted'!$B13)</f>
        <v>5.5506926750250374</v>
      </c>
      <c r="V13" s="208">
        <f ca="1">INDEX('Wellbeing Acorn Type'!K$14:K$48,'Type Sorted'!$B13)</f>
        <v>408.26810742830668</v>
      </c>
      <c r="W13" s="208"/>
    </row>
    <row r="14" spans="1:28" ht="20.149999999999999" customHeight="1">
      <c r="A14" s="225">
        <v>2</v>
      </c>
      <c r="B14" s="225">
        <f ca="1">MATCH(A14,'Wellbeing Acorn Type'!$Q$14:$Q$48,0)</f>
        <v>35</v>
      </c>
      <c r="C14" s="226" t="str">
        <f ca="1">INDEX('Wellbeing Acorn Type'!$C$14:$C$48,'Type Sorted'!B14)</f>
        <v>61</v>
      </c>
      <c r="D14" s="40" t="str">
        <f ca="1">INDEX('Wellbeing Acorn Type'!D$14:D$48,'Type Sorted'!$B14)</f>
        <v>Inactive Communal Population</v>
      </c>
      <c r="E14" s="40"/>
      <c r="F14" s="40"/>
      <c r="G14" s="40"/>
      <c r="H14" s="40"/>
      <c r="I14" s="40"/>
      <c r="J14" s="40"/>
      <c r="K14" s="40"/>
      <c r="L14" s="40"/>
      <c r="M14" s="40"/>
      <c r="N14" s="40"/>
      <c r="O14" s="40"/>
      <c r="P14" s="206">
        <f ca="1">INDEX('Wellbeing Acorn Type'!E$14:E$48,'Type Sorted'!$B14)</f>
        <v>1</v>
      </c>
      <c r="Q14" s="207">
        <f ca="1">INDEX('Wellbeing Acorn Type'!F$14:F$48,'Type Sorted'!$B14)</f>
        <v>5.6179775280898875E-3</v>
      </c>
      <c r="R14" s="206">
        <f ca="1">INDEX('Wellbeing Acorn Type'!G$14:G$48,'Type Sorted'!$B14)</f>
        <v>339</v>
      </c>
      <c r="S14" s="207">
        <f ca="1">INDEX('Wellbeing Acorn Type'!H$14:H$48,'Type Sorted'!$B14)</f>
        <v>2.2327897357536158E-3</v>
      </c>
      <c r="T14" s="207">
        <f ca="1">INDEX('Wellbeing Acorn Type'!I$14:I$48,'Type Sorted'!$B14)</f>
        <v>2.9498525073746312E-3</v>
      </c>
      <c r="U14" s="227">
        <f ca="1">INDEX('Wellbeing Acorn Type'!J$14:J$48,'Type Sorted'!$B14)</f>
        <v>0.95687286694535678</v>
      </c>
      <c r="V14" s="208">
        <f ca="1">INDEX('Wellbeing Acorn Type'!K$14:K$48,'Type Sorted'!$B14)</f>
        <v>251.61247555599749</v>
      </c>
      <c r="W14" s="208"/>
    </row>
    <row r="15" spans="1:28" ht="20.149999999999999" customHeight="1">
      <c r="A15" s="225">
        <v>3</v>
      </c>
      <c r="B15" s="225">
        <f ca="1">MATCH(A15,'Wellbeing Acorn Type'!$Q$14:$Q$48,0)</f>
        <v>25</v>
      </c>
      <c r="C15" s="226" t="str">
        <f ca="1">INDEX('Wellbeing Acorn Type'!$C$14:$C$48,'Type Sorted'!B15)</f>
        <v>4.19</v>
      </c>
      <c r="D15" s="40" t="str">
        <f ca="1">INDEX('Wellbeing Acorn Type'!D$14:D$48,'Type Sorted'!$B15)</f>
        <v>Relishing Retirement</v>
      </c>
      <c r="E15" s="40"/>
      <c r="F15" s="40"/>
      <c r="G15" s="40"/>
      <c r="H15" s="40"/>
      <c r="I15" s="40"/>
      <c r="J15" s="40"/>
      <c r="K15" s="40"/>
      <c r="L15" s="40"/>
      <c r="M15" s="40"/>
      <c r="N15" s="40"/>
      <c r="O15" s="40"/>
      <c r="P15" s="206">
        <f ca="1">INDEX('Wellbeing Acorn Type'!E$14:E$48,'Type Sorted'!$B15)</f>
        <v>47</v>
      </c>
      <c r="Q15" s="207">
        <f ca="1">INDEX('Wellbeing Acorn Type'!F$14:F$48,'Type Sorted'!$B15)</f>
        <v>0.2640449438202247</v>
      </c>
      <c r="R15" s="206">
        <f ca="1">INDEX('Wellbeing Acorn Type'!G$14:G$48,'Type Sorted'!$B15)</f>
        <v>21269</v>
      </c>
      <c r="S15" s="207">
        <f ca="1">INDEX('Wellbeing Acorn Type'!H$14:H$48,'Type Sorted'!$B15)</f>
        <v>0.14008615011723793</v>
      </c>
      <c r="T15" s="207">
        <f ca="1">INDEX('Wellbeing Acorn Type'!I$14:I$48,'Type Sorted'!$B15)</f>
        <v>2.2097888946353847E-3</v>
      </c>
      <c r="U15" s="227">
        <f ca="1">INDEX('Wellbeing Acorn Type'!J$14:J$48,'Type Sorted'!$B15)</f>
        <v>4.7649930386572361</v>
      </c>
      <c r="V15" s="208">
        <f ca="1">INDEX('Wellbeing Acorn Type'!K$14:K$48,'Type Sorted'!$B15)</f>
        <v>188.48754398578717</v>
      </c>
      <c r="W15" s="208"/>
    </row>
    <row r="16" spans="1:28" ht="20.149999999999999" customHeight="1">
      <c r="A16" s="225">
        <v>4</v>
      </c>
      <c r="B16" s="225">
        <f ca="1">MATCH(A16,'Wellbeing Acorn Type'!$Q$14:$Q$48,0)</f>
        <v>5</v>
      </c>
      <c r="C16" s="226" t="str">
        <f ca="1">INDEX('Wellbeing Acorn Type'!$C$14:$C$48,'Type Sorted'!B16)</f>
        <v>1.5</v>
      </c>
      <c r="D16" s="40" t="str">
        <f ca="1">INDEX('Wellbeing Acorn Type'!D$14:D$48,'Type Sorted'!$B16)</f>
        <v>Countryside Complacency</v>
      </c>
      <c r="E16" s="40"/>
      <c r="F16" s="40"/>
      <c r="G16" s="40"/>
      <c r="H16" s="40"/>
      <c r="I16" s="40"/>
      <c r="J16" s="40"/>
      <c r="K16" s="40"/>
      <c r="L16" s="40"/>
      <c r="M16" s="40"/>
      <c r="N16" s="40"/>
      <c r="O16" s="40"/>
      <c r="P16" s="206">
        <f ca="1">INDEX('Wellbeing Acorn Type'!E$14:E$48,'Type Sorted'!$B16)</f>
        <v>10</v>
      </c>
      <c r="Q16" s="207">
        <f ca="1">INDEX('Wellbeing Acorn Type'!F$14:F$48,'Type Sorted'!$B16)</f>
        <v>5.6179775280898875E-2</v>
      </c>
      <c r="R16" s="206">
        <f ca="1">INDEX('Wellbeing Acorn Type'!G$14:G$48,'Type Sorted'!$B16)</f>
        <v>5184</v>
      </c>
      <c r="S16" s="207">
        <f ca="1">INDEX('Wellbeing Acorn Type'!H$14:H$48,'Type Sorted'!$B16)</f>
        <v>3.4143899675949101E-2</v>
      </c>
      <c r="T16" s="207">
        <f ca="1">INDEX('Wellbeing Acorn Type'!I$14:I$48,'Type Sorted'!$B16)</f>
        <v>1.9290123456790122E-3</v>
      </c>
      <c r="U16" s="227">
        <f ca="1">INDEX('Wellbeing Acorn Type'!J$14:J$48,'Type Sorted'!$B16)</f>
        <v>1.6189280163462469</v>
      </c>
      <c r="V16" s="208">
        <f ca="1">INDEX('Wellbeing Acorn Type'!K$14:K$48,'Type Sorted'!$B16)</f>
        <v>164.53825079761407</v>
      </c>
      <c r="W16" s="208"/>
    </row>
    <row r="17" spans="1:23" ht="20.149999999999999" customHeight="1">
      <c r="A17" s="225">
        <v>5</v>
      </c>
      <c r="B17" s="225">
        <f ca="1">MATCH(A17,'Wellbeing Acorn Type'!$Q$14:$Q$48,0)</f>
        <v>26</v>
      </c>
      <c r="C17" s="226" t="str">
        <f ca="1">INDEX('Wellbeing Acorn Type'!$C$14:$C$48,'Type Sorted'!B17)</f>
        <v>4.20</v>
      </c>
      <c r="D17" s="40" t="str">
        <f ca="1">INDEX('Wellbeing Acorn Type'!D$14:D$48,'Type Sorted'!$B17)</f>
        <v>Perky Pensioners</v>
      </c>
      <c r="E17" s="40"/>
      <c r="F17" s="40"/>
      <c r="G17" s="40"/>
      <c r="H17" s="40"/>
      <c r="I17" s="40"/>
      <c r="J17" s="40"/>
      <c r="K17" s="40"/>
      <c r="L17" s="40"/>
      <c r="M17" s="40"/>
      <c r="N17" s="40"/>
      <c r="O17" s="40"/>
      <c r="P17" s="206">
        <f ca="1">INDEX('Wellbeing Acorn Type'!E$14:E$48,'Type Sorted'!$B17)</f>
        <v>21</v>
      </c>
      <c r="Q17" s="207">
        <f ca="1">INDEX('Wellbeing Acorn Type'!F$14:F$48,'Type Sorted'!$B17)</f>
        <v>0.11797752808988764</v>
      </c>
      <c r="R17" s="206">
        <f ca="1">INDEX('Wellbeing Acorn Type'!G$14:G$48,'Type Sorted'!$B17)</f>
        <v>11244</v>
      </c>
      <c r="S17" s="207">
        <f ca="1">INDEX('Wellbeing Acorn Type'!H$14:H$48,'Type Sorted'!$B17)</f>
        <v>7.405748610269515E-2</v>
      </c>
      <c r="T17" s="207">
        <f ca="1">INDEX('Wellbeing Acorn Type'!I$14:I$48,'Type Sorted'!$B17)</f>
        <v>1.8676627534685165E-3</v>
      </c>
      <c r="U17" s="227">
        <f ca="1">INDEX('Wellbeing Acorn Type'!J$14:J$48,'Type Sorted'!$B17)</f>
        <v>2.2376710978785019</v>
      </c>
      <c r="V17" s="208">
        <f ca="1">INDEX('Wellbeing Acorn Type'!K$14:K$48,'Type Sorted'!$B17)</f>
        <v>159.30533737843703</v>
      </c>
      <c r="W17" s="208"/>
    </row>
    <row r="18" spans="1:23" ht="20.149999999999999" customHeight="1">
      <c r="A18" s="225">
        <v>6</v>
      </c>
      <c r="B18" s="225">
        <f ca="1">MATCH(A18,'Wellbeing Acorn Type'!$Q$14:$Q$48,0)</f>
        <v>21</v>
      </c>
      <c r="C18" s="226" t="str">
        <f ca="1">INDEX('Wellbeing Acorn Type'!$C$14:$C$48,'Type Sorted'!B18)</f>
        <v>3.17</v>
      </c>
      <c r="D18" s="40" t="str">
        <f ca="1">INDEX('Wellbeing Acorn Type'!D$14:D$48,'Type Sorted'!$B18)</f>
        <v>Everthing in Moderation</v>
      </c>
      <c r="E18" s="40"/>
      <c r="F18" s="40"/>
      <c r="G18" s="40"/>
      <c r="H18" s="40"/>
      <c r="I18" s="40"/>
      <c r="J18" s="40"/>
      <c r="K18" s="40"/>
      <c r="L18" s="40"/>
      <c r="M18" s="40"/>
      <c r="N18" s="40"/>
      <c r="O18" s="40"/>
      <c r="P18" s="206">
        <f ca="1">INDEX('Wellbeing Acorn Type'!E$14:E$48,'Type Sorted'!$B18)</f>
        <v>20</v>
      </c>
      <c r="Q18" s="207">
        <f ca="1">INDEX('Wellbeing Acorn Type'!F$14:F$48,'Type Sorted'!$B18)</f>
        <v>0.11235955056179775</v>
      </c>
      <c r="R18" s="206">
        <f ca="1">INDEX('Wellbeing Acorn Type'!G$14:G$48,'Type Sorted'!$B18)</f>
        <v>11016</v>
      </c>
      <c r="S18" s="207">
        <f ca="1">INDEX('Wellbeing Acorn Type'!H$14:H$48,'Type Sorted'!$B18)</f>
        <v>7.255578681139184E-2</v>
      </c>
      <c r="T18" s="207">
        <f ca="1">INDEX('Wellbeing Acorn Type'!I$14:I$48,'Type Sorted'!$B18)</f>
        <v>1.8155410312273058E-3</v>
      </c>
      <c r="U18" s="227">
        <f ca="1">INDEX('Wellbeing Acorn Type'!J$14:J$48,'Type Sorted'!$B18)</f>
        <v>2.0471714448242064</v>
      </c>
      <c r="V18" s="208">
        <f ca="1">INDEX('Wellbeing Acorn Type'!K$14:K$48,'Type Sorted'!$B18)</f>
        <v>154.85953016246032</v>
      </c>
      <c r="W18" s="208"/>
    </row>
    <row r="19" spans="1:23" ht="20.149999999999999" customHeight="1">
      <c r="A19" s="225">
        <v>7</v>
      </c>
      <c r="B19" s="225">
        <f ca="1">MATCH(A19,'Wellbeing Acorn Type'!$Q$14:$Q$48,0)</f>
        <v>29</v>
      </c>
      <c r="C19" s="226" t="str">
        <f ca="1">INDEX('Wellbeing Acorn Type'!$C$14:$C$48,'Type Sorted'!B19)</f>
        <v>4.23</v>
      </c>
      <c r="D19" s="40" t="str">
        <f ca="1">INDEX('Wellbeing Acorn Type'!D$14:D$48,'Type Sorted'!$B19)</f>
        <v>Happy Families</v>
      </c>
      <c r="E19" s="40"/>
      <c r="F19" s="40"/>
      <c r="G19" s="40"/>
      <c r="H19" s="40"/>
      <c r="I19" s="40"/>
      <c r="J19" s="40"/>
      <c r="K19" s="40"/>
      <c r="L19" s="40"/>
      <c r="M19" s="40"/>
      <c r="N19" s="40"/>
      <c r="O19" s="40"/>
      <c r="P19" s="206">
        <f ca="1">INDEX('Wellbeing Acorn Type'!E$14:E$48,'Type Sorted'!$B19)</f>
        <v>11</v>
      </c>
      <c r="Q19" s="207">
        <f ca="1">INDEX('Wellbeing Acorn Type'!F$14:F$48,'Type Sorted'!$B19)</f>
        <v>6.1797752808988762E-2</v>
      </c>
      <c r="R19" s="206">
        <f ca="1">INDEX('Wellbeing Acorn Type'!G$14:G$48,'Type Sorted'!$B19)</f>
        <v>6358</v>
      </c>
      <c r="S19" s="207">
        <f ca="1">INDEX('Wellbeing Acorn Type'!H$14:H$48,'Type Sorted'!$B19)</f>
        <v>4.1876333746081094E-2</v>
      </c>
      <c r="T19" s="207">
        <f ca="1">INDEX('Wellbeing Acorn Type'!I$14:I$48,'Type Sorted'!$B19)</f>
        <v>1.7301038062283738E-3</v>
      </c>
      <c r="U19" s="227">
        <f ca="1">INDEX('Wellbeing Acorn Type'!J$14:J$48,'Type Sorted'!$B19)</f>
        <v>1.3268907374259311</v>
      </c>
      <c r="V19" s="208">
        <f ca="1">INDEX('Wellbeing Acorn Type'!K$14:K$48,'Type Sorted'!$B19)</f>
        <v>147.57202286069747</v>
      </c>
      <c r="W19" s="208"/>
    </row>
    <row r="20" spans="1:23" ht="20.149999999999999" customHeight="1">
      <c r="A20" s="225">
        <v>8</v>
      </c>
      <c r="B20" s="225">
        <f ca="1">MATCH(A20,'Wellbeing Acorn Type'!$Q$14:$Q$48,0)</f>
        <v>19</v>
      </c>
      <c r="C20" s="226" t="str">
        <f ca="1">INDEX('Wellbeing Acorn Type'!$C$14:$C$48,'Type Sorted'!B20)</f>
        <v>3.15</v>
      </c>
      <c r="D20" s="40" t="str">
        <f ca="1">INDEX('Wellbeing Acorn Type'!D$14:D$48,'Type Sorted'!$B20)</f>
        <v>Borderline Behaviours</v>
      </c>
      <c r="E20" s="40"/>
      <c r="F20" s="40"/>
      <c r="G20" s="40"/>
      <c r="H20" s="40"/>
      <c r="I20" s="40"/>
      <c r="J20" s="40"/>
      <c r="K20" s="40"/>
      <c r="L20" s="40"/>
      <c r="M20" s="40"/>
      <c r="N20" s="40"/>
      <c r="O20" s="40"/>
      <c r="P20" s="206">
        <f ca="1">INDEX('Wellbeing Acorn Type'!E$14:E$48,'Type Sorted'!$B20)</f>
        <v>11</v>
      </c>
      <c r="Q20" s="207">
        <f ca="1">INDEX('Wellbeing Acorn Type'!F$14:F$48,'Type Sorted'!$B20)</f>
        <v>6.1797752808988762E-2</v>
      </c>
      <c r="R20" s="206">
        <f ca="1">INDEX('Wellbeing Acorn Type'!G$14:G$48,'Type Sorted'!$B20)</f>
        <v>6716</v>
      </c>
      <c r="S20" s="207">
        <f ca="1">INDEX('Wellbeing Acorn Type'!H$14:H$48,'Type Sorted'!$B20)</f>
        <v>4.4234265089443316E-2</v>
      </c>
      <c r="T20" s="207">
        <f ca="1">INDEX('Wellbeing Acorn Type'!I$14:I$48,'Type Sorted'!$B20)</f>
        <v>1.6378796902918405E-3</v>
      </c>
      <c r="U20" s="227">
        <f ca="1">INDEX('Wellbeing Acorn Type'!J$14:J$48,'Type Sorted'!$B20)</f>
        <v>1.1396345997364712</v>
      </c>
      <c r="V20" s="208">
        <f ca="1">INDEX('Wellbeing Acorn Type'!K$14:K$48,'Type Sorted'!$B20)</f>
        <v>139.70561663911772</v>
      </c>
      <c r="W20" s="208"/>
    </row>
    <row r="21" spans="1:23" ht="20.149999999999999" customHeight="1">
      <c r="A21" s="225">
        <v>9</v>
      </c>
      <c r="B21" s="225">
        <f ca="1">MATCH(A21,'Wellbeing Acorn Type'!$Q$14:$Q$48,0)</f>
        <v>30</v>
      </c>
      <c r="C21" s="226" t="str">
        <f ca="1">INDEX('Wellbeing Acorn Type'!$C$14:$C$48,'Type Sorted'!B21)</f>
        <v>4.24</v>
      </c>
      <c r="D21" s="40" t="str">
        <f ca="1">INDEX('Wellbeing Acorn Type'!D$14:D$48,'Type Sorted'!$B21)</f>
        <v>Five-A-Day Greys</v>
      </c>
      <c r="E21" s="40"/>
      <c r="F21" s="40"/>
      <c r="G21" s="40"/>
      <c r="H21" s="40"/>
      <c r="I21" s="40"/>
      <c r="J21" s="40"/>
      <c r="K21" s="40"/>
      <c r="L21" s="40"/>
      <c r="M21" s="40"/>
      <c r="N21" s="40"/>
      <c r="O21" s="40"/>
      <c r="P21" s="206">
        <f ca="1">INDEX('Wellbeing Acorn Type'!E$14:E$48,'Type Sorted'!$B21)</f>
        <v>17</v>
      </c>
      <c r="Q21" s="207">
        <f ca="1">INDEX('Wellbeing Acorn Type'!F$14:F$48,'Type Sorted'!$B21)</f>
        <v>9.5505617977528087E-2</v>
      </c>
      <c r="R21" s="206">
        <f ca="1">INDEX('Wellbeing Acorn Type'!G$14:G$48,'Type Sorted'!$B21)</f>
        <v>11759</v>
      </c>
      <c r="S21" s="207">
        <f ca="1">INDEX('Wellbeing Acorn Type'!H$14:H$48,'Type Sorted'!$B21)</f>
        <v>7.7449482308928522E-2</v>
      </c>
      <c r="T21" s="207">
        <f ca="1">INDEX('Wellbeing Acorn Type'!I$14:I$48,'Type Sorted'!$B21)</f>
        <v>1.4457011650650566E-3</v>
      </c>
      <c r="U21" s="227">
        <f ca="1">INDEX('Wellbeing Acorn Type'!J$14:J$48,'Type Sorted'!$B21)</f>
        <v>0.90121927636375354</v>
      </c>
      <c r="V21" s="208">
        <f ca="1">INDEX('Wellbeing Acorn Type'!K$14:K$48,'Type Sorted'!$B21)</f>
        <v>123.31343623005473</v>
      </c>
      <c r="W21" s="208"/>
    </row>
    <row r="22" spans="1:23" ht="20.149999999999999" customHeight="1">
      <c r="A22" s="225">
        <v>10</v>
      </c>
      <c r="B22" s="225">
        <f ca="1">MATCH(A22,'Wellbeing Acorn Type'!$Q$14:$Q$48,0)</f>
        <v>20</v>
      </c>
      <c r="C22" s="226" t="str">
        <f ca="1">INDEX('Wellbeing Acorn Type'!$C$14:$C$48,'Type Sorted'!B22)</f>
        <v>3.16</v>
      </c>
      <c r="D22" s="40" t="str">
        <f ca="1">INDEX('Wellbeing Acorn Type'!D$14:D$48,'Type Sorted'!$B22)</f>
        <v>Countryside Concerns</v>
      </c>
      <c r="E22" s="40"/>
      <c r="F22" s="40"/>
      <c r="G22" s="40"/>
      <c r="H22" s="40"/>
      <c r="I22" s="40"/>
      <c r="J22" s="40"/>
      <c r="K22" s="40"/>
      <c r="L22" s="40"/>
      <c r="M22" s="40"/>
      <c r="N22" s="40"/>
      <c r="O22" s="40"/>
      <c r="P22" s="206">
        <f ca="1">INDEX('Wellbeing Acorn Type'!E$14:E$48,'Type Sorted'!$B22)</f>
        <v>10</v>
      </c>
      <c r="Q22" s="207">
        <f ca="1">INDEX('Wellbeing Acorn Type'!F$14:F$48,'Type Sorted'!$B22)</f>
        <v>5.6179775280898875E-2</v>
      </c>
      <c r="R22" s="206">
        <f ca="1">INDEX('Wellbeing Acorn Type'!G$14:G$48,'Type Sorted'!$B22)</f>
        <v>9356</v>
      </c>
      <c r="S22" s="207">
        <f ca="1">INDEX('Wellbeing Acorn Type'!H$14:H$48,'Type Sorted'!$B22)</f>
        <v>6.1622362146639617E-2</v>
      </c>
      <c r="T22" s="207">
        <f ca="1">INDEX('Wellbeing Acorn Type'!I$14:I$48,'Type Sorted'!$B22)</f>
        <v>1.0688328345446773E-3</v>
      </c>
      <c r="U22" s="227">
        <f ca="1">INDEX('Wellbeing Acorn Type'!J$14:J$48,'Type Sorted'!$B22)</f>
        <v>-0.30196553308669544</v>
      </c>
      <c r="V22" s="208">
        <f ca="1">INDEX('Wellbeing Acorn Type'!K$14:K$48,'Type Sorted'!$B22)</f>
        <v>91.167837979353521</v>
      </c>
      <c r="W22" s="208"/>
    </row>
    <row r="23" spans="1:23" ht="20.149999999999999" customHeight="1">
      <c r="A23" s="225">
        <v>11</v>
      </c>
      <c r="B23" s="225">
        <f ca="1">MATCH(A23,'Wellbeing Acorn Type'!$Q$14:$Q$48,0)</f>
        <v>31</v>
      </c>
      <c r="C23" s="226" t="str">
        <f ca="1">INDEX('Wellbeing Acorn Type'!$C$14:$C$48,'Type Sorted'!B23)</f>
        <v>4.25</v>
      </c>
      <c r="D23" s="40" t="str">
        <f ca="1">INDEX('Wellbeing Acorn Type'!D$14:D$48,'Type Sorted'!$B23)</f>
        <v>Healthy, Wealthy &amp; Wine</v>
      </c>
      <c r="E23" s="40"/>
      <c r="F23" s="40"/>
      <c r="G23" s="40"/>
      <c r="H23" s="40"/>
      <c r="I23" s="40"/>
      <c r="J23" s="40"/>
      <c r="K23" s="40"/>
      <c r="L23" s="40"/>
      <c r="M23" s="40"/>
      <c r="N23" s="40"/>
      <c r="O23" s="40"/>
      <c r="P23" s="206">
        <f ca="1">INDEX('Wellbeing Acorn Type'!E$14:E$48,'Type Sorted'!$B23)</f>
        <v>6</v>
      </c>
      <c r="Q23" s="207">
        <f ca="1">INDEX('Wellbeing Acorn Type'!F$14:F$48,'Type Sorted'!$B23)</f>
        <v>3.3707865168539325E-2</v>
      </c>
      <c r="R23" s="206">
        <f ca="1">INDEX('Wellbeing Acorn Type'!G$14:G$48,'Type Sorted'!$B23)</f>
        <v>8487</v>
      </c>
      <c r="S23" s="207">
        <f ca="1">INDEX('Wellbeing Acorn Type'!H$14:H$48,'Type Sorted'!$B23)</f>
        <v>5.5898780198645838E-2</v>
      </c>
      <c r="T23" s="207">
        <f ca="1">INDEX('Wellbeing Acorn Type'!I$14:I$48,'Type Sorted'!$B23)</f>
        <v>7.0696359137504422E-4</v>
      </c>
      <c r="U23" s="227">
        <f ca="1">INDEX('Wellbeing Acorn Type'!J$14:J$48,'Type Sorted'!$B23)</f>
        <v>-1.2887680674506923</v>
      </c>
      <c r="V23" s="208">
        <f ca="1">INDEX('Wellbeing Acorn Type'!K$14:K$48,'Type Sorted'!$B23)</f>
        <v>60.301611320949554</v>
      </c>
      <c r="W23" s="208"/>
    </row>
    <row r="24" spans="1:23" ht="20.149999999999999" customHeight="1">
      <c r="A24" s="225">
        <v>12</v>
      </c>
      <c r="B24" s="225">
        <f ca="1">MATCH(A24,'Wellbeing Acorn Type'!$Q$14:$Q$48,0)</f>
        <v>2</v>
      </c>
      <c r="C24" s="226" t="str">
        <f ca="1">INDEX('Wellbeing Acorn Type'!$C$14:$C$48,'Type Sorted'!B24)</f>
        <v>1.2</v>
      </c>
      <c r="D24" s="40" t="str">
        <f ca="1">INDEX('Wellbeing Acorn Type'!D$14:D$48,'Type Sorted'!$B24)</f>
        <v>Poorly Pensioners</v>
      </c>
      <c r="E24" s="40"/>
      <c r="F24" s="40"/>
      <c r="G24" s="40"/>
      <c r="H24" s="40"/>
      <c r="I24" s="40"/>
      <c r="J24" s="40"/>
      <c r="K24" s="40"/>
      <c r="L24" s="40"/>
      <c r="M24" s="40"/>
      <c r="N24" s="40"/>
      <c r="O24" s="40"/>
      <c r="P24" s="206">
        <f ca="1">INDEX('Wellbeing Acorn Type'!E$14:E$48,'Type Sorted'!$B24)</f>
        <v>4</v>
      </c>
      <c r="Q24" s="207">
        <f ca="1">INDEX('Wellbeing Acorn Type'!F$14:F$48,'Type Sorted'!$B24)</f>
        <v>2.247191011235955E-2</v>
      </c>
      <c r="R24" s="206">
        <f ca="1">INDEX('Wellbeing Acorn Type'!G$14:G$48,'Type Sorted'!$B24)</f>
        <v>5698</v>
      </c>
      <c r="S24" s="207">
        <f ca="1">INDEX('Wellbeing Acorn Type'!H$14:H$48,'Type Sorted'!$B24)</f>
        <v>3.7529309481782014E-2</v>
      </c>
      <c r="T24" s="207">
        <f ca="1">INDEX('Wellbeing Acorn Type'!I$14:I$48,'Type Sorted'!$B24)</f>
        <v>7.0200070200070197E-4</v>
      </c>
      <c r="U24" s="227">
        <f ca="1">INDEX('Wellbeing Acorn Type'!J$14:J$48,'Type Sorted'!$B24)</f>
        <v>-1.0570144566894042</v>
      </c>
      <c r="V24" s="208">
        <f ca="1">INDEX('Wellbeing Acorn Type'!K$14:K$48,'Type Sorted'!$B24)</f>
        <v>59.878293586158762</v>
      </c>
      <c r="W24" s="208"/>
    </row>
    <row r="25" spans="1:23" ht="20.149999999999999" customHeight="1">
      <c r="A25" s="225">
        <v>13</v>
      </c>
      <c r="B25" s="225">
        <f ca="1">MATCH(A25,'Wellbeing Acorn Type'!$Q$14:$Q$48,0)</f>
        <v>12</v>
      </c>
      <c r="C25" s="226" t="str">
        <f ca="1">INDEX('Wellbeing Acorn Type'!$C$14:$C$48,'Type Sorted'!B25)</f>
        <v>2.10</v>
      </c>
      <c r="D25" s="40" t="str">
        <f ca="1">INDEX('Wellbeing Acorn Type'!D$14:D$48,'Type Sorted'!$B25)</f>
        <v>Respiratory Risks</v>
      </c>
      <c r="E25" s="40"/>
      <c r="F25" s="40"/>
      <c r="G25" s="40"/>
      <c r="H25" s="40"/>
      <c r="I25" s="40"/>
      <c r="J25" s="40"/>
      <c r="K25" s="40"/>
      <c r="L25" s="40"/>
      <c r="M25" s="40"/>
      <c r="N25" s="40"/>
      <c r="O25" s="40"/>
      <c r="P25" s="206">
        <f ca="1">INDEX('Wellbeing Acorn Type'!E$14:E$48,'Type Sorted'!$B25)</f>
        <v>2</v>
      </c>
      <c r="Q25" s="207">
        <f ca="1">INDEX('Wellbeing Acorn Type'!F$14:F$48,'Type Sorted'!$B25)</f>
        <v>1.1235955056179775E-2</v>
      </c>
      <c r="R25" s="206">
        <f ca="1">INDEX('Wellbeing Acorn Type'!G$14:G$48,'Type Sorted'!$B25)</f>
        <v>5238</v>
      </c>
      <c r="S25" s="207">
        <f ca="1">INDEX('Wellbeing Acorn Type'!H$14:H$48,'Type Sorted'!$B25)</f>
        <v>3.4499565297573573E-2</v>
      </c>
      <c r="T25" s="207">
        <f ca="1">INDEX('Wellbeing Acorn Type'!I$14:I$48,'Type Sorted'!$B25)</f>
        <v>3.8182512409316535E-4</v>
      </c>
      <c r="U25" s="227">
        <f ca="1">INDEX('Wellbeing Acorn Type'!J$14:J$48,'Type Sorted'!$B25)</f>
        <v>-1.7006074055656881</v>
      </c>
      <c r="V25" s="208">
        <f ca="1">INDEX('Wellbeing Acorn Type'!K$14:K$48,'Type Sorted'!$B25)</f>
        <v>32.568396034166909</v>
      </c>
      <c r="W25" s="208"/>
    </row>
    <row r="26" spans="1:23" ht="20.149999999999999" customHeight="1">
      <c r="A26" s="225">
        <v>14</v>
      </c>
      <c r="B26" s="225">
        <f ca="1">MATCH(A26,'Wellbeing Acorn Type'!$Q$14:$Q$48,0)</f>
        <v>14</v>
      </c>
      <c r="C26" s="226" t="str">
        <f ca="1">INDEX('Wellbeing Acorn Type'!$C$14:$C$48,'Type Sorted'!B26)</f>
        <v>2.12</v>
      </c>
      <c r="D26" s="40" t="str">
        <f ca="1">INDEX('Wellbeing Acorn Type'!D$14:D$48,'Type Sorted'!$B26)</f>
        <v>Perilous Futures</v>
      </c>
      <c r="E26" s="40"/>
      <c r="F26" s="40"/>
      <c r="G26" s="40"/>
      <c r="H26" s="40"/>
      <c r="I26" s="40"/>
      <c r="J26" s="40"/>
      <c r="K26" s="40"/>
      <c r="L26" s="40"/>
      <c r="M26" s="40"/>
      <c r="N26" s="40"/>
      <c r="O26" s="40"/>
      <c r="P26" s="206">
        <f ca="1">INDEX('Wellbeing Acorn Type'!E$14:E$48,'Type Sorted'!$B26)</f>
        <v>1</v>
      </c>
      <c r="Q26" s="207">
        <f ca="1">INDEX('Wellbeing Acorn Type'!F$14:F$48,'Type Sorted'!$B26)</f>
        <v>5.6179775280898875E-3</v>
      </c>
      <c r="R26" s="206">
        <f ca="1">INDEX('Wellbeing Acorn Type'!G$14:G$48,'Type Sorted'!$B26)</f>
        <v>2709</v>
      </c>
      <c r="S26" s="207">
        <f ca="1">INDEX('Wellbeing Acorn Type'!H$14:H$48,'Type Sorted'!$B26)</f>
        <v>1.7842558684827568E-2</v>
      </c>
      <c r="T26" s="207">
        <f ca="1">INDEX('Wellbeing Acorn Type'!I$14:I$48,'Type Sorted'!$B26)</f>
        <v>3.6913990402362494E-4</v>
      </c>
      <c r="U26" s="227">
        <f ca="1">INDEX('Wellbeing Acorn Type'!J$14:J$48,'Type Sorted'!$B26)</f>
        <v>-1.232040166065568</v>
      </c>
      <c r="V26" s="208">
        <f ca="1">INDEX('Wellbeing Acorn Type'!K$14:K$48,'Type Sorted'!$B26)</f>
        <v>31.48638952140389</v>
      </c>
      <c r="W26" s="208"/>
    </row>
    <row r="27" spans="1:23" ht="20.149999999999999" customHeight="1">
      <c r="A27" s="225">
        <v>15</v>
      </c>
      <c r="B27" s="225">
        <f ca="1">MATCH(A27,'Wellbeing Acorn Type'!$Q$14:$Q$48,0)</f>
        <v>1</v>
      </c>
      <c r="C27" s="226" t="str">
        <f ca="1">INDEX('Wellbeing Acorn Type'!$C$14:$C$48,'Type Sorted'!B27)</f>
        <v>1.1</v>
      </c>
      <c r="D27" s="40" t="str">
        <f ca="1">INDEX('Wellbeing Acorn Type'!D$14:D$48,'Type Sorted'!$B27)</f>
        <v>Limited Living</v>
      </c>
      <c r="E27" s="40"/>
      <c r="F27" s="40"/>
      <c r="G27" s="40"/>
      <c r="H27" s="40"/>
      <c r="I27" s="40"/>
      <c r="J27" s="40"/>
      <c r="K27" s="40"/>
      <c r="L27" s="40"/>
      <c r="M27" s="40"/>
      <c r="N27" s="40"/>
      <c r="O27" s="40"/>
      <c r="P27" s="206">
        <f ca="1">INDEX('Wellbeing Acorn Type'!E$14:E$48,'Type Sorted'!$B27)</f>
        <v>1</v>
      </c>
      <c r="Q27" s="207">
        <f ca="1">INDEX('Wellbeing Acorn Type'!F$14:F$48,'Type Sorted'!$B27)</f>
        <v>5.6179775280898875E-3</v>
      </c>
      <c r="R27" s="206">
        <f ca="1">INDEX('Wellbeing Acorn Type'!G$14:G$48,'Type Sorted'!$B27)</f>
        <v>2777</v>
      </c>
      <c r="S27" s="207">
        <f ca="1">INDEX('Wellbeing Acorn Type'!H$14:H$48,'Type Sorted'!$B27)</f>
        <v>1.8290433912058382E-2</v>
      </c>
      <c r="T27" s="207">
        <f ca="1">INDEX('Wellbeing Acorn Type'!I$14:I$48,'Type Sorted'!$B27)</f>
        <v>3.6010082823190496E-4</v>
      </c>
      <c r="U27" s="227">
        <f ca="1">INDEX('Wellbeing Acorn Type'!J$14:J$48,'Type Sorted'!$B27)</f>
        <v>-1.2617325020287165</v>
      </c>
      <c r="V27" s="208">
        <f ca="1">INDEX('Wellbeing Acorn Type'!K$14:K$48,'Type Sorted'!$B27)</f>
        <v>30.715386825164977</v>
      </c>
      <c r="W27" s="208"/>
    </row>
    <row r="28" spans="1:23" ht="20.149999999999999" customHeight="1">
      <c r="A28" s="225">
        <v>16</v>
      </c>
      <c r="B28" s="225">
        <f ca="1">MATCH(A28,'Wellbeing Acorn Type'!$Q$14:$Q$48,0)</f>
        <v>11</v>
      </c>
      <c r="C28" s="226" t="str">
        <f ca="1">INDEX('Wellbeing Acorn Type'!$C$14:$C$48,'Type Sorted'!B28)</f>
        <v>2.9</v>
      </c>
      <c r="D28" s="40" t="str">
        <f ca="1">INDEX('Wellbeing Acorn Type'!D$14:D$48,'Type Sorted'!$B28)</f>
        <v>Everyday Excesses</v>
      </c>
      <c r="E28" s="40"/>
      <c r="F28" s="40"/>
      <c r="G28" s="40"/>
      <c r="H28" s="40"/>
      <c r="I28" s="40"/>
      <c r="J28" s="40"/>
      <c r="K28" s="40"/>
      <c r="L28" s="40"/>
      <c r="M28" s="40"/>
      <c r="N28" s="40"/>
      <c r="O28" s="40"/>
      <c r="P28" s="206">
        <f ca="1">INDEX('Wellbeing Acorn Type'!E$14:E$48,'Type Sorted'!$B28)</f>
        <v>2</v>
      </c>
      <c r="Q28" s="207">
        <f ca="1">INDEX('Wellbeing Acorn Type'!F$14:F$48,'Type Sorted'!$B28)</f>
        <v>1.1235955056179775E-2</v>
      </c>
      <c r="R28" s="206">
        <f ca="1">INDEX('Wellbeing Acorn Type'!G$14:G$48,'Type Sorted'!$B28)</f>
        <v>7561</v>
      </c>
      <c r="S28" s="207">
        <f ca="1">INDEX('Wellbeing Acorn Type'!H$14:H$48,'Type Sorted'!$B28)</f>
        <v>4.9799773427826224E-2</v>
      </c>
      <c r="T28" s="207">
        <f ca="1">INDEX('Wellbeing Acorn Type'!I$14:I$48,'Type Sorted'!$B28)</f>
        <v>2.6451527575717496E-4</v>
      </c>
      <c r="U28" s="227">
        <f ca="1">INDEX('Wellbeing Acorn Type'!J$14:J$48,'Type Sorted'!$B28)</f>
        <v>-2.3652049631250893</v>
      </c>
      <c r="V28" s="208">
        <f ca="1">INDEX('Wellbeing Acorn Type'!K$14:K$48,'Type Sorted'!$B28)</f>
        <v>22.562261397562001</v>
      </c>
      <c r="W28" s="208"/>
    </row>
    <row r="29" spans="1:23" ht="20.149999999999999" customHeight="1">
      <c r="A29" s="225">
        <v>17</v>
      </c>
      <c r="B29" s="225">
        <f ca="1">MATCH(A29,'Wellbeing Acorn Type'!$Q$14:$Q$48,0)</f>
        <v>18</v>
      </c>
      <c r="C29" s="226" t="str">
        <f ca="1">INDEX('Wellbeing Acorn Type'!$C$14:$C$48,'Type Sorted'!B29)</f>
        <v>3.14</v>
      </c>
      <c r="D29" s="40" t="str">
        <f ca="1">INDEX('Wellbeing Acorn Type'!D$14:D$48,'Type Sorted'!$B29)</f>
        <v>Rooted Routines</v>
      </c>
      <c r="E29" s="40"/>
      <c r="F29" s="40"/>
      <c r="G29" s="40"/>
      <c r="H29" s="40"/>
      <c r="I29" s="40"/>
      <c r="J29" s="40"/>
      <c r="K29" s="40"/>
      <c r="L29" s="40"/>
      <c r="M29" s="40"/>
      <c r="N29" s="40"/>
      <c r="O29" s="40"/>
      <c r="P29" s="206">
        <f ca="1">INDEX('Wellbeing Acorn Type'!E$14:E$48,'Type Sorted'!$B29)</f>
        <v>1</v>
      </c>
      <c r="Q29" s="207">
        <f ca="1">INDEX('Wellbeing Acorn Type'!F$14:F$48,'Type Sorted'!$B29)</f>
        <v>5.6179775280898875E-3</v>
      </c>
      <c r="R29" s="206">
        <f ca="1">INDEX('Wellbeing Acorn Type'!G$14:G$48,'Type Sorted'!$B29)</f>
        <v>6104</v>
      </c>
      <c r="S29" s="207">
        <f ca="1">INDEX('Wellbeing Acorn Type'!H$14:H$48,'Type Sorted'!$B29)</f>
        <v>4.020338804436599E-2</v>
      </c>
      <c r="T29" s="207">
        <f ca="1">INDEX('Wellbeing Acorn Type'!I$14:I$48,'Type Sorted'!$B29)</f>
        <v>1.6382699868938401E-4</v>
      </c>
      <c r="U29" s="227">
        <f ca="1">INDEX('Wellbeing Acorn Type'!J$14:J$48,'Type Sorted'!$B29)</f>
        <v>-2.3489945165067954</v>
      </c>
      <c r="V29" s="208">
        <f ca="1">INDEX('Wellbeing Acorn Type'!K$14:K$48,'Type Sorted'!$B29)</f>
        <v>13.973890762366178</v>
      </c>
      <c r="W29" s="208"/>
    </row>
    <row r="30" spans="1:23" ht="20.149999999999999" customHeight="1">
      <c r="A30" s="225">
        <v>18</v>
      </c>
      <c r="B30" s="225">
        <f ca="1">MATCH(A30,'Wellbeing Acorn Type'!$Q$14:$Q$48,0)</f>
        <v>22</v>
      </c>
      <c r="C30" s="226" t="str">
        <f ca="1">INDEX('Wellbeing Acorn Type'!$C$14:$C$48,'Type Sorted'!B30)</f>
        <v>3.18</v>
      </c>
      <c r="D30" s="40" t="str">
        <f ca="1">INDEX('Wellbeing Acorn Type'!D$14:D$48,'Type Sorted'!$B30)</f>
        <v>Cultural Concerns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57</v>
      </c>
      <c r="S30" s="207">
        <f ca="1">INDEX('Wellbeing Acorn Type'!H$14:H$48,'Type Sorted'!$B30)</f>
        <v>3.7542482282582924E-4</v>
      </c>
      <c r="T30" s="207">
        <f ca="1">INDEX('Wellbeing Acorn Type'!I$14:I$48,'Type Sorted'!$B30)</f>
        <v>0</v>
      </c>
      <c r="U30" s="227">
        <f ca="1">INDEX('Wellbeing Acorn Type'!J$14:J$48,'Type Sorted'!$B30)</f>
        <v>-0.25855505386892569</v>
      </c>
      <c r="V30" s="208">
        <f ca="1">INDEX('Wellbeing Acorn Type'!K$14:K$48,'Type Sorted'!$B30)</f>
        <v>0</v>
      </c>
      <c r="W30" s="208"/>
    </row>
    <row r="31" spans="1:23" ht="20.149999999999999" customHeight="1">
      <c r="A31" s="225">
        <v>19</v>
      </c>
      <c r="B31" s="225">
        <f ca="1">MATCH(A31,'Wellbeing Acorn Type'!$Q$14:$Q$48,0)</f>
        <v>28</v>
      </c>
      <c r="C31" s="226" t="str">
        <f ca="1">INDEX('Wellbeing Acorn Type'!$C$14:$C$48,'Type Sorted'!B31)</f>
        <v>4.22</v>
      </c>
      <c r="D31" s="40" t="str">
        <f ca="1">INDEX('Wellbeing Acorn Type'!D$14:D$48,'Type Sorted'!$B31)</f>
        <v>Gym &amp; Juices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667</v>
      </c>
      <c r="S31" s="207">
        <f ca="1">INDEX('Wellbeing Acorn Type'!H$14:H$48,'Type Sorted'!$B31)</f>
        <v>4.3931290671022473E-3</v>
      </c>
      <c r="T31" s="207">
        <f ca="1">INDEX('Wellbeing Acorn Type'!I$14:I$48,'Type Sorted'!$B31)</f>
        <v>0</v>
      </c>
      <c r="U31" s="227">
        <f ca="1">INDEX('Wellbeing Acorn Type'!J$14:J$48,'Type Sorted'!$B31)</f>
        <v>-0.88624345308761399</v>
      </c>
      <c r="V31" s="208">
        <f ca="1">INDEX('Wellbeing Acorn Type'!K$14:K$48,'Type Sorted'!$B31)</f>
        <v>0</v>
      </c>
      <c r="W31" s="208"/>
    </row>
    <row r="32" spans="1:23" ht="20.149999999999999" customHeight="1">
      <c r="A32" s="225">
        <v>20</v>
      </c>
      <c r="B32" s="225">
        <f ca="1">MATCH(A32,'Wellbeing Acorn Type'!$Q$14:$Q$48,0)</f>
        <v>10</v>
      </c>
      <c r="C32" s="226" t="str">
        <f ca="1">INDEX('Wellbeing Acorn Type'!$C$14:$C$48,'Type Sorted'!B32)</f>
        <v>2.8</v>
      </c>
      <c r="D32" s="40" t="str">
        <f ca="1">INDEX('Wellbeing Acorn Type'!D$14:D$48,'Type Sorted'!$B32)</f>
        <v>Despondent Diversity</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0</v>
      </c>
      <c r="S32" s="207">
        <f ca="1">INDEX('Wellbeing Acorn Type'!H$14:H$48,'Type Sorted'!$B32)</f>
        <v>0</v>
      </c>
      <c r="T32" s="207">
        <f ca="1">INDEX('Wellbeing Acorn Type'!I$14:I$48,'Type Sorted'!$B32)</f>
        <v>0</v>
      </c>
      <c r="U32" s="227">
        <f ca="1">INDEX('Wellbeing Acorn Type'!J$14:J$48,'Type Sorted'!$B32)</f>
        <v>0</v>
      </c>
      <c r="V32" s="208">
        <f ca="1">INDEX('Wellbeing Acorn Type'!K$14:K$48,'Type Sorted'!$B32)</f>
        <v>0</v>
      </c>
      <c r="W32" s="208"/>
    </row>
    <row r="33" spans="1:28" ht="20.149999999999999" customHeight="1">
      <c r="A33" s="225">
        <v>21</v>
      </c>
      <c r="B33" s="225">
        <f ca="1">MATCH(A33,'Wellbeing Acorn Type'!$Q$14:$Q$48,0)</f>
        <v>3</v>
      </c>
      <c r="C33" s="226" t="str">
        <f ca="1">INDEX('Wellbeing Acorn Type'!$C$14:$C$48,'Type Sorted'!B33)</f>
        <v>1.3</v>
      </c>
      <c r="D33" s="40" t="str">
        <f ca="1">INDEX('Wellbeing Acorn Type'!D$14:D$48,'Type Sorted'!$B33)</f>
        <v>Hardship Heartlands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8390</v>
      </c>
      <c r="S33" s="207">
        <f ca="1">INDEX('Wellbeing Acorn Type'!H$14:H$48,'Type Sorted'!$B33)</f>
        <v>5.5259899359801884E-2</v>
      </c>
      <c r="T33" s="207">
        <f ca="1">INDEX('Wellbeing Acorn Type'!I$14:I$48,'Type Sorted'!$B33)</f>
        <v>0</v>
      </c>
      <c r="U33" s="227">
        <f ca="1">INDEX('Wellbeing Acorn Type'!J$14:J$48,'Type Sorted'!$B33)</f>
        <v>-3.2267020947623402</v>
      </c>
      <c r="V33" s="208">
        <f ca="1">INDEX('Wellbeing Acorn Type'!K$14:K$48,'Type Sorted'!$B33)</f>
        <v>0</v>
      </c>
      <c r="W33" s="208"/>
    </row>
    <row r="34" spans="1:28" ht="20.149999999999999" customHeight="1">
      <c r="A34" s="225">
        <v>22</v>
      </c>
      <c r="B34" s="225">
        <f ca="1">MATCH(A34,'Wellbeing Acorn Type'!$Q$14:$Q$48,0)</f>
        <v>13</v>
      </c>
      <c r="C34" s="226" t="str">
        <f ca="1">INDEX('Wellbeing Acorn Type'!$C$14:$C$48,'Type Sorted'!B34)</f>
        <v>2.11</v>
      </c>
      <c r="D34" s="40" t="str">
        <f ca="1">INDEX('Wellbeing Acorn Type'!D$14:D$48,'Type Sorted'!$B34)</f>
        <v>Anxious Adversity</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2655</v>
      </c>
      <c r="S34" s="207">
        <f ca="1">INDEX('Wellbeing Acorn Type'!H$14:H$48,'Type Sorted'!$B34)</f>
        <v>1.7486893063203099E-2</v>
      </c>
      <c r="T34" s="207">
        <f ca="1">INDEX('Wellbeing Acorn Type'!I$14:I$48,'Type Sorted'!$B34)</f>
        <v>0</v>
      </c>
      <c r="U34" s="227">
        <f ca="1">INDEX('Wellbeing Acorn Type'!J$14:J$48,'Type Sorted'!$B34)</f>
        <v>-1.7799063478812163</v>
      </c>
      <c r="V34" s="208">
        <f ca="1">INDEX('Wellbeing Acorn Type'!K$14:K$48,'Type Sorted'!$B34)</f>
        <v>0</v>
      </c>
      <c r="W34" s="208"/>
    </row>
    <row r="35" spans="1:28" ht="20.149999999999999" customHeight="1">
      <c r="A35" s="225">
        <v>23</v>
      </c>
      <c r="B35" s="225">
        <f ca="1">MATCH(A35,'Wellbeing Acorn Type'!$Q$14:$Q$48,0)</f>
        <v>4</v>
      </c>
      <c r="C35" s="226" t="str">
        <f ca="1">INDEX('Wellbeing Acorn Type'!$C$14:$C$48,'Type Sorted'!B35)</f>
        <v>1.4</v>
      </c>
      <c r="D35" s="40" t="str">
        <f ca="1">INDEX('Wellbeing Acorn Type'!D$14:D$48,'Type Sorted'!$B35)</f>
        <v>Elderly Ailments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7426</v>
      </c>
      <c r="S35" s="207">
        <f ca="1">INDEX('Wellbeing Acorn Type'!H$14:H$48,'Type Sorted'!$B35)</f>
        <v>4.8910609373765047E-2</v>
      </c>
      <c r="T35" s="207">
        <f ca="1">INDEX('Wellbeing Acorn Type'!I$14:I$48,'Type Sorted'!$B35)</f>
        <v>0</v>
      </c>
      <c r="U35" s="227">
        <f ca="1">INDEX('Wellbeing Acorn Type'!J$14:J$48,'Type Sorted'!$B35)</f>
        <v>-3.0255258607354119</v>
      </c>
      <c r="V35" s="208">
        <f ca="1">INDEX('Wellbeing Acorn Type'!K$14:K$48,'Type Sorted'!$B35)</f>
        <v>0</v>
      </c>
      <c r="W35" s="208"/>
    </row>
    <row r="36" spans="1:28" ht="20.149999999999999" customHeight="1">
      <c r="A36" s="225">
        <v>24</v>
      </c>
      <c r="B36" s="225">
        <f ca="1">MATCH(A36,'Wellbeing Acorn Type'!$Q$14:$Q$48,0)</f>
        <v>34</v>
      </c>
      <c r="C36" s="226" t="str">
        <f ca="1">INDEX('Wellbeing Acorn Type'!$C$14:$C$48,'Type Sorted'!B36)</f>
        <v>60</v>
      </c>
      <c r="D36" s="40" t="str">
        <f ca="1">INDEX('Wellbeing Acorn Type'!D$14:D$48,'Type Sorted'!$B36)</f>
        <v>Active Communal Population</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71</v>
      </c>
      <c r="S36" s="207">
        <f ca="1">INDEX('Wellbeing Acorn Type'!H$14:H$48,'Type Sorted'!$B36)</f>
        <v>4.6763442843217323E-4</v>
      </c>
      <c r="T36" s="207">
        <f ca="1">INDEX('Wellbeing Acorn Type'!I$14:I$48,'Type Sorted'!$B36)</f>
        <v>0</v>
      </c>
      <c r="U36" s="227">
        <f ca="1">INDEX('Wellbeing Acorn Type'!J$14:J$48,'Type Sorted'!$B36)</f>
        <v>-0.28857905651820193</v>
      </c>
      <c r="V36" s="208">
        <f ca="1">INDEX('Wellbeing Acorn Type'!K$14:K$48,'Type Sorted'!$B36)</f>
        <v>0</v>
      </c>
      <c r="W36" s="208"/>
    </row>
    <row r="37" spans="1:28" ht="20.149999999999999" customHeight="1">
      <c r="A37" s="225">
        <v>25</v>
      </c>
      <c r="B37" s="225">
        <f ca="1">MATCH(A37,'Wellbeing Acorn Type'!$Q$14:$Q$48,0)</f>
        <v>15</v>
      </c>
      <c r="C37" s="226" t="str">
        <f ca="1">INDEX('Wellbeing Acorn Type'!$C$14:$C$48,'Type Sorted'!B37)</f>
        <v>2.13</v>
      </c>
      <c r="D37" s="40" t="str">
        <f ca="1">INDEX('Wellbeing Acorn Type'!D$14:D$48,'Type Sorted'!$B37)</f>
        <v>Regular Revellers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3938</v>
      </c>
      <c r="S37" s="207">
        <f ca="1">INDEX('Wellbeing Acorn Type'!H$14:H$48,'Type Sorted'!$B37)</f>
        <v>2.5937244776984482E-2</v>
      </c>
      <c r="T37" s="207">
        <f ca="1">INDEX('Wellbeing Acorn Type'!I$14:I$48,'Type Sorted'!$B37)</f>
        <v>0</v>
      </c>
      <c r="U37" s="227">
        <f ca="1">INDEX('Wellbeing Acorn Type'!J$14:J$48,'Type Sorted'!$B37)</f>
        <v>-2.1771003748859994</v>
      </c>
      <c r="V37" s="208">
        <f ca="1">INDEX('Wellbeing Acorn Type'!K$14:K$48,'Type Sorted'!$B37)</f>
        <v>0</v>
      </c>
      <c r="W37" s="208"/>
    </row>
    <row r="38" spans="1:28" ht="20.149999999999999" customHeight="1">
      <c r="A38" s="225">
        <v>26</v>
      </c>
      <c r="B38" s="225">
        <f ca="1">MATCH(A38,'Wellbeing Acorn Type'!$Q$14:$Q$48,0)</f>
        <v>8</v>
      </c>
      <c r="C38" s="226" t="str">
        <f ca="1">INDEX('Wellbeing Acorn Type'!$C$14:$C$48,'Type Sorted'!B38)</f>
        <v>2.6</v>
      </c>
      <c r="D38" s="40" t="str">
        <f ca="1">INDEX('Wellbeing Acorn Type'!D$14:D$48,'Type Sorted'!$B38)</f>
        <v>Dangerous Dependencies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1632</v>
      </c>
      <c r="S38" s="207">
        <f ca="1">INDEX('Wellbeing Acorn Type'!H$14:H$48,'Type Sorted'!$B38)</f>
        <v>1.0749005453539531E-2</v>
      </c>
      <c r="T38" s="207">
        <f ca="1">INDEX('Wellbeing Acorn Type'!I$14:I$48,'Type Sorted'!$B38)</f>
        <v>0</v>
      </c>
      <c r="U38" s="227">
        <f ca="1">INDEX('Wellbeing Acorn Type'!J$14:J$48,'Type Sorted'!$B38)</f>
        <v>-1.3907238256849603</v>
      </c>
      <c r="V38" s="208">
        <f ca="1">INDEX('Wellbeing Acorn Type'!K$14:K$48,'Type Sorted'!$B38)</f>
        <v>0</v>
      </c>
      <c r="W38" s="208"/>
    </row>
    <row r="39" spans="1:28" ht="20.149999999999999" customHeight="1">
      <c r="A39" s="225">
        <v>27</v>
      </c>
      <c r="B39" s="225">
        <f ca="1">MATCH(A39,'Wellbeing Acorn Type'!$Q$14:$Q$48,0)</f>
        <v>9</v>
      </c>
      <c r="C39" s="226" t="str">
        <f ca="1">INDEX('Wellbeing Acorn Type'!$C$14:$C$48,'Type Sorted'!B39)</f>
        <v>2.7</v>
      </c>
      <c r="D39" s="40" t="str">
        <f ca="1">INDEX('Wellbeing Acorn Type'!D$14:D$48,'Type Sorted'!$B39)</f>
        <v>Struggling Smokers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2461</v>
      </c>
      <c r="S39" s="207">
        <f ca="1">INDEX('Wellbeing Acorn Type'!H$14:H$48,'Type Sorted'!$B39)</f>
        <v>1.6209131385515187E-2</v>
      </c>
      <c r="T39" s="207">
        <f ca="1">INDEX('Wellbeing Acorn Type'!I$14:I$48,'Type Sorted'!$B39)</f>
        <v>0</v>
      </c>
      <c r="U39" s="227">
        <f ca="1">INDEX('Wellbeing Acorn Type'!J$14:J$48,'Type Sorted'!$B39)</f>
        <v>-1.7125311460569983</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178</v>
      </c>
      <c r="Q41" s="230"/>
      <c r="R41" s="229">
        <f ca="1">SUM(R13:R40)</f>
        <v>151828</v>
      </c>
      <c r="S41" s="17"/>
      <c r="T41" s="221">
        <f ca="1">IF(R41&gt;0,P41/R41,0)</f>
        <v>1.1723792712806597E-3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21</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408.26810742830668</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61</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251.61247555599749</v>
      </c>
    </row>
    <row r="55" spans="1:28" ht="15" hidden="1" customHeight="1">
      <c r="A55" s="231">
        <f ca="1">INDEX('Wellbeing Acorn Type'!$R$14:$R$48,'Type Sorted'!B15)</f>
        <v>19</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188.48754398578717</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5</v>
      </c>
      <c r="B56" s="231">
        <f t="shared" ca="1" si="1"/>
        <v>100</v>
      </c>
      <c r="C56" s="231">
        <f t="shared" ca="1" si="1"/>
        <v>100</v>
      </c>
      <c r="D56" s="231">
        <f t="shared" ca="1" si="1"/>
        <v>100</v>
      </c>
      <c r="E56" s="231">
        <f t="shared" ca="1" si="1"/>
        <v>100</v>
      </c>
      <c r="F56" s="231">
        <f t="shared" ca="1" si="1"/>
        <v>164.53825079761407</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20</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159.30533737843703</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17</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154.85953016246032</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23</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147.57202286069747</v>
      </c>
      <c r="Y59" s="231">
        <f t="shared" ca="1" si="1"/>
        <v>100</v>
      </c>
      <c r="Z59" s="231">
        <f t="shared" ca="1" si="1"/>
        <v>100</v>
      </c>
      <c r="AA59" s="231">
        <f t="shared" ca="1" si="1"/>
        <v>100</v>
      </c>
      <c r="AB59" s="231">
        <f t="shared" ca="1" si="1"/>
        <v>100</v>
      </c>
    </row>
    <row r="60" spans="1:28" ht="15" hidden="1" customHeight="1">
      <c r="A60" s="231">
        <f ca="1">INDEX('Wellbeing Acorn Type'!$R$14:$R$48,'Type Sorted'!B20)</f>
        <v>15</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139.70561663911772</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24</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123.31343623005473</v>
      </c>
      <c r="Z61" s="231">
        <f t="shared" ca="1" si="1"/>
        <v>100</v>
      </c>
      <c r="AA61" s="231">
        <f t="shared" ca="1" si="1"/>
        <v>100</v>
      </c>
      <c r="AB61" s="231">
        <f t="shared" ca="1" si="1"/>
        <v>100</v>
      </c>
    </row>
    <row r="62" spans="1:28" ht="15" hidden="1" customHeight="1">
      <c r="A62" s="231">
        <f ca="1">INDEX('Wellbeing Acorn Type'!$R$14:$R$48,'Type Sorted'!B22)</f>
        <v>16</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91.167837979353521</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25</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60.301611320949554</v>
      </c>
      <c r="AA63" s="231">
        <f t="shared" ca="1" si="2"/>
        <v>100</v>
      </c>
      <c r="AB63" s="231">
        <f t="shared" ca="1" si="2"/>
        <v>100</v>
      </c>
    </row>
    <row r="64" spans="1:28" ht="15" hidden="1" customHeight="1">
      <c r="A64" s="231">
        <f ca="1">INDEX('Wellbeing Acorn Type'!$R$14:$R$48,'Type Sorted'!B24)</f>
        <v>2</v>
      </c>
      <c r="B64" s="231">
        <f t="shared" ref="B64:AB73" ca="1" si="3">IF($A64=B$52,$V24,100)</f>
        <v>100</v>
      </c>
      <c r="C64" s="231">
        <f t="shared" ca="1" si="3"/>
        <v>59.878293586158762</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10</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32.568396034166909</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12</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31.48638952140389</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v>
      </c>
      <c r="B67" s="231">
        <f t="shared" ca="1" si="3"/>
        <v>30.715386825164977</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9</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22.562261397562001</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14</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13.973890762366178</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18</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22</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8</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3</v>
      </c>
      <c r="B73" s="231">
        <f t="shared" ca="1" si="3"/>
        <v>100</v>
      </c>
      <c r="C73" s="231">
        <f t="shared" ca="1" si="3"/>
        <v>100</v>
      </c>
      <c r="D73" s="231">
        <f t="shared" ca="1" si="3"/>
        <v>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11</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4</v>
      </c>
      <c r="B75" s="231">
        <f t="shared" ca="1" si="5"/>
        <v>100</v>
      </c>
      <c r="C75" s="231">
        <f t="shared" ca="1" si="5"/>
        <v>100</v>
      </c>
      <c r="D75" s="231">
        <f t="shared" ca="1" si="5"/>
        <v>100</v>
      </c>
      <c r="E75" s="231">
        <f t="shared" ca="1" si="5"/>
        <v>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60</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0</v>
      </c>
      <c r="AB76" s="231">
        <f t="shared" ca="1" si="5"/>
        <v>100</v>
      </c>
    </row>
    <row r="77" spans="1:28" ht="15" hidden="1" customHeight="1">
      <c r="A77" s="231">
        <f ca="1">INDEX('Wellbeing Acorn Type'!$R$14:$R$48,'Type Sorted'!B37)</f>
        <v>13</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6</v>
      </c>
      <c r="B78" s="231">
        <f t="shared" ca="1" si="5"/>
        <v>100</v>
      </c>
      <c r="C78" s="231">
        <f t="shared" ca="1" si="5"/>
        <v>100</v>
      </c>
      <c r="D78" s="231">
        <f t="shared" ca="1" si="5"/>
        <v>100</v>
      </c>
      <c r="E78" s="231">
        <f t="shared" ca="1" si="5"/>
        <v>100</v>
      </c>
      <c r="F78" s="231">
        <f t="shared" ca="1" si="5"/>
        <v>100</v>
      </c>
      <c r="G78" s="231">
        <f t="shared" ca="1" si="5"/>
        <v>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7</v>
      </c>
      <c r="B79" s="231">
        <f t="shared" ca="1" si="5"/>
        <v>100</v>
      </c>
      <c r="C79" s="231">
        <f t="shared" ca="1" si="5"/>
        <v>100</v>
      </c>
      <c r="D79" s="231">
        <f t="shared" ca="1" si="5"/>
        <v>100</v>
      </c>
      <c r="E79" s="231">
        <f t="shared" ca="1" si="5"/>
        <v>100</v>
      </c>
      <c r="F79" s="231">
        <f t="shared" ca="1" si="5"/>
        <v>100</v>
      </c>
      <c r="G79" s="231">
        <f t="shared" ca="1" si="5"/>
        <v>100</v>
      </c>
      <c r="H79" s="231">
        <f t="shared" ca="1" si="5"/>
        <v>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E3CC8-BA82-473F-9D30-35E1289B22BD}">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A2D48-3F70-42B6-9B0C-04F12BC9FECA}">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0.12251977401129942</v>
      </c>
      <c r="H2" s="245" cm="1">
        <f t="array" ref="H2:H797">INDEX('Data - Knowledge'!J:J,MATCH(_xlfn.ANCHORARRAY('Features Data'!A2),'Data - Knowledge'!A:A,0))</f>
        <v>93.911013929108961</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6.6214689265536716E-3</v>
      </c>
      <c r="H3" s="245">
        <v>91.939850117367882</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1.8497175141242942E-2</v>
      </c>
      <c r="H4" s="245">
        <v>98.068716094147064</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1.8389830508474574E-2</v>
      </c>
      <c r="H5" s="245">
        <v>89.089165457787416</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1.7966101694915259E-2</v>
      </c>
      <c r="H6" s="245">
        <v>92.172032874956727</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1.7802259887005654E-2</v>
      </c>
      <c r="H7" s="245">
        <v>89.245289978566618</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4.4858757062146894E-3</v>
      </c>
      <c r="H8" s="245">
        <v>86.839310964776246</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3.9700564971751423E-2</v>
      </c>
      <c r="H9" s="245">
        <v>101.45515305734625</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7.6723163841807898E-3</v>
      </c>
      <c r="H10" s="245">
        <v>84.118671587044318</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1.3564971751412427E-2</v>
      </c>
      <c r="H11" s="245">
        <v>93.901291756193004</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1.0186440677966103E-2</v>
      </c>
      <c r="H12" s="245">
        <v>92.070905252869224</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0.17614124293785313</v>
      </c>
      <c r="H13" s="245">
        <v>99.777025683242783</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3.0621468926553676E-3</v>
      </c>
      <c r="H14" s="245">
        <v>100.31352469999683</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2.1785310734463277E-2</v>
      </c>
      <c r="H15" s="245">
        <v>78.559329588872743</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8.9418079096045197E-2</v>
      </c>
      <c r="H16" s="245">
        <v>98.398507402795047</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2.3548022598870056E-2</v>
      </c>
      <c r="H17" s="245">
        <v>92.965387857217124</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1.1112994350282488E-2</v>
      </c>
      <c r="H18" s="245">
        <v>101.60773310325659</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93.911013929108961</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5.3841807909604531E-3</v>
      </c>
      <c r="H19" s="245">
        <v>106.25876672622847</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91.939850117367882</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1.0112994350282489E-3</v>
      </c>
      <c r="H20" s="245">
        <v>97.55175308533201</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98.068716094147064</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1.2367231638418076E-2</v>
      </c>
      <c r="H21" s="245">
        <v>107.60838033753157</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89.089165457787416</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8.1581920903954792E-3</v>
      </c>
      <c r="H22" s="245">
        <v>108.81010025240539</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92.172032874956727</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5.6497175141242937E-6</v>
      </c>
      <c r="H23" s="245">
        <v>30.805506897863598</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89.245289978566618</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9.8813559322033905E-3</v>
      </c>
      <c r="H24" s="245">
        <v>103.04668201187437</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86.839310964776246</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1.6779661016949155E-2</v>
      </c>
      <c r="H25" s="245">
        <v>103.62524045506764</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101.45515305734625</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8.011299435028249E-3</v>
      </c>
      <c r="H26" s="245">
        <v>99.959123090262153</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84.118671587044318</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5.3039548022598866E-2</v>
      </c>
      <c r="H27" s="245">
        <v>89.25979789794593</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93.901291756193004</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1.0621468926553675E-3</v>
      </c>
      <c r="H28" s="245">
        <v>101.70371848691009</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92.070905252869224</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100.00000000000004</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99.777025683242783</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4.1598870056497178E-2</v>
      </c>
      <c r="H30" s="245">
        <v>92.904560349367401</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100.31352469999683</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4.499435028248587E-2</v>
      </c>
      <c r="H31" s="245">
        <v>93.095214932411537</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78.559329588872743</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2.062146892655368E-3</v>
      </c>
      <c r="H32" s="245">
        <v>76.118240858895035</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98.398507402795047</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2.5084745762711867E-3</v>
      </c>
      <c r="H33" s="245">
        <v>85.981058269421368</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92.965387857217124</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3.0112994350282489E-3</v>
      </c>
      <c r="H34" s="245">
        <v>99.484633864709537</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101.60773310325659</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5.7627118644067799E-3</v>
      </c>
      <c r="H35" s="245">
        <v>89.326178163858728</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106.25876672622847</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5.491525423728813E-3</v>
      </c>
      <c r="H36" s="245">
        <v>95.571255449144104</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97.55175308533201</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0.14227683615819209</v>
      </c>
      <c r="H37" s="245">
        <v>74.673955008261686</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107.60838033753157</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0.20920903954802261</v>
      </c>
      <c r="H38" s="245">
        <v>95.949308300188349</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108.81010025240539</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0.29805084745762717</v>
      </c>
      <c r="H39" s="245">
        <v>106.85104702959727</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30.805506897863598</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0.30355932203389829</v>
      </c>
      <c r="H40" s="245">
        <v>101.3225563242153</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103.04668201187437</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0.40715819209039544</v>
      </c>
      <c r="H41" s="245">
        <v>97.001047781696457</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103.62524045506764</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3.7553672316384179E-2</v>
      </c>
      <c r="H42" s="245">
        <v>93.402450457152611</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99.959123090262153</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1.3423728813559323E-2</v>
      </c>
      <c r="H43" s="245">
        <v>90.7228285773501</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89.25979789794593</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0.20767796610169487</v>
      </c>
      <c r="H44" s="245">
        <v>101.54640617767228</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101.70371848691009</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0.14841242937853105</v>
      </c>
      <c r="H45" s="245">
        <v>90.602376987633178</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100.00000000000004</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6.5983050847457633E-2</v>
      </c>
      <c r="H46" s="245">
        <v>92.462209295271606</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92.904560349367401</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2.6231638418079101E-2</v>
      </c>
      <c r="H47" s="245">
        <v>75.934788159290662</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93.095214932411537</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0.1706949152542373</v>
      </c>
      <c r="H48" s="245">
        <v>98.152413536994032</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76.118240858895035</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0.1873107344632769</v>
      </c>
      <c r="H49" s="245">
        <v>86.10681289359205</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85.981058269421368</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0.23927683615819204</v>
      </c>
      <c r="H50" s="245">
        <v>90.75914682671727</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99.484633864709537</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0.27710734463276837</v>
      </c>
      <c r="H51" s="245">
        <v>91.113180141424806</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89.326178163858728</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0.100045197740113</v>
      </c>
      <c r="H52" s="245">
        <v>84.899674076068351</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95.571255449144104</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8.3542372881355936E-2</v>
      </c>
      <c r="H53" s="245">
        <v>81.26742908993603</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6.8694915254237293E-2</v>
      </c>
      <c r="H54" s="245">
        <v>79.234685754069503</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4.5412429378531072E-2</v>
      </c>
      <c r="H55" s="245">
        <v>75.906443775198866</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8.4604519774011303E-2</v>
      </c>
      <c r="H56" s="245">
        <v>81.886759561625894</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0.14553107344632771</v>
      </c>
      <c r="H57" s="245">
        <v>89.256326541929297</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0.21236158192090396</v>
      </c>
      <c r="H58" s="245">
        <v>89.034832453607663</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7.2033898305084762E-2</v>
      </c>
      <c r="H59" s="245">
        <v>82.861126340391863</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6.685875706214689E-2</v>
      </c>
      <c r="H60" s="245">
        <v>78.066699081318092</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0.11585875706214688</v>
      </c>
      <c r="H61" s="245">
        <v>86.776897093305621</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0.11854802259887005</v>
      </c>
      <c r="H62" s="245">
        <v>86.938779069331574</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5.1491525423728819E-2</v>
      </c>
      <c r="H63" s="245">
        <v>88.08015881622083</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4.1779661016949153E-2</v>
      </c>
      <c r="H64" s="245">
        <v>90.459019235388752</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3.0135593220338982E-2</v>
      </c>
      <c r="H65" s="245">
        <v>90.072877437802973</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2.9734463276836164E-2</v>
      </c>
      <c r="H66" s="245">
        <v>92.19374079977743</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1.2870056497175141E-2</v>
      </c>
      <c r="H67" s="245">
        <v>82.814487180828905</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4.6338983050847458E-2</v>
      </c>
      <c r="H68" s="245">
        <v>82.533814721957668</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8.0847457627118667E-3</v>
      </c>
      <c r="H69" s="245">
        <v>81.364928643003253</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4.6090395480225997E-2</v>
      </c>
      <c r="H70" s="245">
        <v>85.309077132916073</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3.0909604519774016E-2</v>
      </c>
      <c r="H71" s="245">
        <v>81.48222392484746</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7.3926553672316389E-2</v>
      </c>
      <c r="H72" s="245">
        <v>86.378542756517533</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6.0581920903954818E-2</v>
      </c>
      <c r="H73" s="245">
        <v>77.072937705365518</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0.32489265536723166</v>
      </c>
      <c r="H74" s="245">
        <v>87.773914966950969</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0.18529378531073448</v>
      </c>
      <c r="H75" s="245">
        <v>79.406128636460906</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0.10333333333333333</v>
      </c>
      <c r="H76" s="245">
        <v>75.873715717975728</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2.2141242937853106E-2</v>
      </c>
      <c r="H77" s="245">
        <v>71.421812315220564</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0.11552542372881358</v>
      </c>
      <c r="H78" s="245">
        <v>86.260209919436946</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0.263406779661017</v>
      </c>
      <c r="H79" s="245">
        <v>87.720632622502677</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0.35007344632768361</v>
      </c>
      <c r="H80" s="245">
        <v>90.1388658333682</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0.36637288135593221</v>
      </c>
      <c r="H81" s="245">
        <v>89.444646432007445</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4.2598870056497189E-3</v>
      </c>
      <c r="H82" s="245">
        <v>106.89427475655</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2.428813559322034E-2</v>
      </c>
      <c r="H83" s="245">
        <v>103.22797986712276</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2.3932203389830511E-2</v>
      </c>
      <c r="H84" s="245">
        <v>96.690391836962547</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1.2474576271186439E-2</v>
      </c>
      <c r="H85" s="245">
        <v>96.035851843385032</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0.93537853107344637</v>
      </c>
      <c r="H86" s="245">
        <v>100.02006600886691</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0.95295480225988716</v>
      </c>
      <c r="H87" s="245">
        <v>100.007597712102</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1.5282485875706218E-2</v>
      </c>
      <c r="H88" s="245">
        <v>99.261661796374298</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1.4225988700564971E-2</v>
      </c>
      <c r="H89" s="245">
        <v>99.472028546802349</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1.2028248587570621E-2</v>
      </c>
      <c r="H90" s="245">
        <v>100.32866500816482</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4.0564971751412444E-3</v>
      </c>
      <c r="H91" s="245">
        <v>102.12414465443351</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1.7231638418079098E-3</v>
      </c>
      <c r="H92" s="245">
        <v>95.22347050753271</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0.96602824858757064</v>
      </c>
      <c r="H93" s="245">
        <v>99.93074544647321</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2.4514124293785314E-2</v>
      </c>
      <c r="H94" s="245">
        <v>101.10099811372935</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6.1807909604519777E-3</v>
      </c>
      <c r="H95" s="245">
        <v>105.18021169598639</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1.9152542372881361E-3</v>
      </c>
      <c r="H96" s="245">
        <v>106.08827378510284</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99.96237002805745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0.15959887005649717</v>
      </c>
      <c r="H100" s="245">
        <v>92.434027755729005</v>
      </c>
    </row>
    <row r="101" spans="1:35">
      <c r="A101" s="86" t="str">
        <v>scghqb_sleeploss</v>
      </c>
      <c r="B101" s="239">
        <v>100</v>
      </c>
      <c r="C101" s="86" t="s">
        <v>373</v>
      </c>
      <c r="D101" s="241">
        <f>COUNTIF($C$1:$C101,C101)</f>
        <v>2</v>
      </c>
      <c r="E101" s="241" t="str">
        <f t="shared" si="13"/>
        <v>Wellbeing (GHQ)2</v>
      </c>
      <c r="F101" s="86" t="s">
        <v>376</v>
      </c>
      <c r="G101" s="242">
        <v>0.13736723163841813</v>
      </c>
      <c r="H101" s="245">
        <v>92.719489138428685</v>
      </c>
    </row>
    <row r="102" spans="1:35">
      <c r="A102" s="86" t="str">
        <v>scghqc_usefulrole</v>
      </c>
      <c r="B102" s="239">
        <v>101</v>
      </c>
      <c r="C102" s="86" t="s">
        <v>373</v>
      </c>
      <c r="D102" s="241">
        <f>COUNTIF($C$1:$C102,C102)</f>
        <v>3</v>
      </c>
      <c r="E102" s="241" t="str">
        <f t="shared" si="13"/>
        <v>Wellbeing (GHQ)3</v>
      </c>
      <c r="F102" s="86" t="s">
        <v>378</v>
      </c>
      <c r="G102" s="242">
        <v>0.13793220338983053</v>
      </c>
      <c r="H102" s="245">
        <v>91.960332990045231</v>
      </c>
    </row>
    <row r="103" spans="1:35">
      <c r="A103" s="86" t="str">
        <v>scghqd_decisions</v>
      </c>
      <c r="B103" s="239">
        <v>102</v>
      </c>
      <c r="C103" s="86" t="s">
        <v>373</v>
      </c>
      <c r="D103" s="241">
        <f>COUNTIF($C$1:$C103,C103)</f>
        <v>4</v>
      </c>
      <c r="E103" s="241" t="str">
        <f t="shared" si="13"/>
        <v>Wellbeing (GHQ)4</v>
      </c>
      <c r="F103" s="86" t="s">
        <v>380</v>
      </c>
      <c r="G103" s="242">
        <v>9.3593220338983041E-2</v>
      </c>
      <c r="H103" s="245">
        <v>92.923617725446917</v>
      </c>
    </row>
    <row r="104" spans="1:35">
      <c r="A104" s="86" t="str">
        <v>scghqe_strain</v>
      </c>
      <c r="B104" s="239">
        <v>103</v>
      </c>
      <c r="C104" s="86" t="s">
        <v>373</v>
      </c>
      <c r="D104" s="241">
        <f>COUNTIF($C$1:$C104,C104)</f>
        <v>5</v>
      </c>
      <c r="E104" s="241" t="str">
        <f t="shared" si="13"/>
        <v>Wellbeing (GHQ)5</v>
      </c>
      <c r="F104" s="86" t="s">
        <v>382</v>
      </c>
      <c r="G104" s="242">
        <v>0.20675706214689263</v>
      </c>
      <c r="H104" s="245">
        <v>96.001737950828698</v>
      </c>
    </row>
    <row r="105" spans="1:35">
      <c r="A105" s="86" t="str">
        <v>scghqf_difficulties</v>
      </c>
      <c r="B105" s="239">
        <v>104</v>
      </c>
      <c r="C105" s="86" t="s">
        <v>373</v>
      </c>
      <c r="D105" s="241">
        <f>COUNTIF($C$1:$C105,C105)</f>
        <v>6</v>
      </c>
      <c r="E105" s="241" t="str">
        <f t="shared" si="13"/>
        <v>Wellbeing (GHQ)6</v>
      </c>
      <c r="F105" s="86" t="s">
        <v>384</v>
      </c>
      <c r="G105" s="242">
        <v>0.13049152542372883</v>
      </c>
      <c r="H105" s="245">
        <v>92.137893514165114</v>
      </c>
    </row>
    <row r="106" spans="1:35">
      <c r="A106" s="86" t="str">
        <v>scghqg_enjoyactivs</v>
      </c>
      <c r="B106" s="239">
        <v>105</v>
      </c>
      <c r="C106" s="86" t="s">
        <v>373</v>
      </c>
      <c r="D106" s="241">
        <f>COUNTIF($C$1:$C106,C106)</f>
        <v>7</v>
      </c>
      <c r="E106" s="241" t="str">
        <f t="shared" si="13"/>
        <v>Wellbeing (GHQ)7</v>
      </c>
      <c r="F106" s="86" t="s">
        <v>386</v>
      </c>
      <c r="G106" s="242">
        <v>0.16211299435028251</v>
      </c>
      <c r="H106" s="245">
        <v>93.133755884665547</v>
      </c>
    </row>
    <row r="107" spans="1:35">
      <c r="A107" s="86" t="str">
        <v>scghqh_faceproblems</v>
      </c>
      <c r="B107" s="239">
        <v>106</v>
      </c>
      <c r="C107" s="86" t="s">
        <v>373</v>
      </c>
      <c r="D107" s="241">
        <f>COUNTIF($C$1:$C107,C107)</f>
        <v>8</v>
      </c>
      <c r="E107" s="241" t="str">
        <f t="shared" si="13"/>
        <v>Wellbeing (GHQ)8</v>
      </c>
      <c r="F107" s="86" t="s">
        <v>388</v>
      </c>
      <c r="G107" s="242">
        <v>9.9779661016949142E-2</v>
      </c>
      <c r="H107" s="245">
        <v>90.237419517718038</v>
      </c>
    </row>
    <row r="108" spans="1:35">
      <c r="A108" s="86" t="str">
        <v>scghqi_depressed</v>
      </c>
      <c r="B108" s="239">
        <v>107</v>
      </c>
      <c r="C108" s="86" t="s">
        <v>373</v>
      </c>
      <c r="D108" s="241">
        <f>COUNTIF($C$1:$C108,C108)</f>
        <v>9</v>
      </c>
      <c r="E108" s="241" t="str">
        <f t="shared" si="13"/>
        <v>Wellbeing (GHQ)9</v>
      </c>
      <c r="F108" s="86" t="s">
        <v>390</v>
      </c>
      <c r="G108" s="242">
        <v>0.19121468926553672</v>
      </c>
      <c r="H108" s="245">
        <v>94.951137196930276</v>
      </c>
    </row>
    <row r="109" spans="1:35">
      <c r="A109" s="86" t="str">
        <v>scghqj_confidence</v>
      </c>
      <c r="B109" s="239">
        <v>108</v>
      </c>
      <c r="C109" s="86" t="s">
        <v>373</v>
      </c>
      <c r="D109" s="241">
        <f>COUNTIF($C$1:$C109,C109)</f>
        <v>10</v>
      </c>
      <c r="E109" s="241" t="str">
        <f t="shared" si="13"/>
        <v>Wellbeing (GHQ)10</v>
      </c>
      <c r="F109" s="86" t="s">
        <v>392</v>
      </c>
      <c r="G109" s="242">
        <v>0.15873446327683619</v>
      </c>
      <c r="H109" s="245">
        <v>93.011340763708006</v>
      </c>
    </row>
    <row r="110" spans="1:35">
      <c r="A110" s="86" t="str">
        <v>scghqk_selfworth</v>
      </c>
      <c r="B110" s="239">
        <v>109</v>
      </c>
      <c r="C110" s="86" t="s">
        <v>373</v>
      </c>
      <c r="D110" s="241">
        <f>COUNTIF($C$1:$C110,C110)</f>
        <v>11</v>
      </c>
      <c r="E110" s="241" t="str">
        <f t="shared" si="13"/>
        <v>Wellbeing (GHQ)11</v>
      </c>
      <c r="F110" s="86" t="s">
        <v>111</v>
      </c>
      <c r="G110" s="242">
        <v>8.501694915254239E-2</v>
      </c>
      <c r="H110" s="245">
        <v>87.881942978403899</v>
      </c>
    </row>
    <row r="111" spans="1:35">
      <c r="A111" s="86" t="str">
        <v>scghql_happiness</v>
      </c>
      <c r="B111" s="239">
        <v>110</v>
      </c>
      <c r="C111" s="86" t="s">
        <v>373</v>
      </c>
      <c r="D111" s="241">
        <f>COUNTIF($C$1:$C111,C111)</f>
        <v>12</v>
      </c>
      <c r="E111" s="241" t="str">
        <f t="shared" si="13"/>
        <v>Wellbeing (GHQ)12</v>
      </c>
      <c r="F111" s="86" t="s">
        <v>109</v>
      </c>
      <c r="G111" s="242">
        <v>0.14184180790960452</v>
      </c>
      <c r="H111" s="245">
        <v>94.734777460843716</v>
      </c>
    </row>
    <row r="112" spans="1:35">
      <c r="A112" s="86" t="str">
        <v>SCOPNGBHA</v>
      </c>
      <c r="B112" s="239">
        <v>111</v>
      </c>
      <c r="C112" s="86" t="s">
        <v>395</v>
      </c>
      <c r="D112" s="241">
        <f>COUNTIF($C$1:$C112,C112)</f>
        <v>1</v>
      </c>
      <c r="E112" s="241" t="str">
        <f t="shared" si="13"/>
        <v>Isolation1</v>
      </c>
      <c r="F112" s="86" t="s">
        <v>396</v>
      </c>
      <c r="G112" s="242">
        <v>7.0700564971751423E-2</v>
      </c>
      <c r="H112" s="245">
        <v>87.4632635004957</v>
      </c>
    </row>
    <row r="113" spans="1:8">
      <c r="A113" s="86" t="str">
        <v>SCOPNGBHD</v>
      </c>
      <c r="B113" s="239">
        <v>112</v>
      </c>
      <c r="C113" s="86" t="s">
        <v>395</v>
      </c>
      <c r="D113" s="241">
        <f>COUNTIF($C$1:$C113,C113)</f>
        <v>2</v>
      </c>
      <c r="E113" s="241" t="str">
        <f t="shared" si="13"/>
        <v>Isolation2</v>
      </c>
      <c r="F113" s="86" t="s">
        <v>398</v>
      </c>
      <c r="G113" s="242">
        <v>0.33964971751412421</v>
      </c>
      <c r="H113" s="245">
        <v>92.414465903221114</v>
      </c>
    </row>
    <row r="114" spans="1:8">
      <c r="A114" s="86" t="str">
        <v>SCOPNGBHH</v>
      </c>
      <c r="B114" s="239">
        <v>113</v>
      </c>
      <c r="C114" s="86" t="s">
        <v>395</v>
      </c>
      <c r="D114" s="241">
        <f>COUNTIF($C$1:$C114,C114)</f>
        <v>3</v>
      </c>
      <c r="E114" s="241" t="str">
        <f t="shared" si="13"/>
        <v>Isolation3</v>
      </c>
      <c r="F114" s="86" t="s">
        <v>400</v>
      </c>
      <c r="G114" s="242">
        <v>0.13700564971751411</v>
      </c>
      <c r="H114" s="245">
        <v>92.240572270261097</v>
      </c>
    </row>
    <row r="115" spans="1:8">
      <c r="A115" s="86" t="str">
        <v>SCOPNGBHC</v>
      </c>
      <c r="B115" s="239">
        <v>114</v>
      </c>
      <c r="C115" s="86" t="s">
        <v>395</v>
      </c>
      <c r="D115" s="241">
        <f>COUNTIF($C$1:$C115,C115)</f>
        <v>4</v>
      </c>
      <c r="E115" s="241" t="str">
        <f t="shared" si="13"/>
        <v>Isolation4</v>
      </c>
      <c r="F115" s="86" t="s">
        <v>402</v>
      </c>
      <c r="G115" s="242">
        <v>0.24736723163841812</v>
      </c>
      <c r="H115" s="245">
        <v>93.356301660655063</v>
      </c>
    </row>
    <row r="116" spans="1:8">
      <c r="A116" s="86" t="str">
        <v>SCOPNGBHA_x</v>
      </c>
      <c r="B116" s="239">
        <v>115</v>
      </c>
      <c r="C116" s="86" t="s">
        <v>395</v>
      </c>
      <c r="D116" s="241">
        <f>COUNTIF($C$1:$C116,C116)</f>
        <v>5</v>
      </c>
      <c r="E116" s="241" t="str">
        <f t="shared" si="13"/>
        <v>Isolation5</v>
      </c>
      <c r="F116" s="86" t="s">
        <v>404</v>
      </c>
      <c r="G116" s="242">
        <v>0.67064971751412439</v>
      </c>
      <c r="H116" s="245">
        <v>105.12360767340394</v>
      </c>
    </row>
    <row r="117" spans="1:8">
      <c r="A117" s="86" t="str">
        <v>SCOPNGBHD_x</v>
      </c>
      <c r="B117" s="239">
        <v>116</v>
      </c>
      <c r="C117" s="86" t="s">
        <v>395</v>
      </c>
      <c r="D117" s="241">
        <f>COUNTIF($C$1:$C117,C117)</f>
        <v>6</v>
      </c>
      <c r="E117" s="241" t="str">
        <f t="shared" si="13"/>
        <v>Isolation6</v>
      </c>
      <c r="F117" s="86" t="s">
        <v>406</v>
      </c>
      <c r="G117" s="242">
        <v>0.42200000000000004</v>
      </c>
      <c r="H117" s="245">
        <v>107.08551707104137</v>
      </c>
    </row>
    <row r="118" spans="1:8">
      <c r="A118" s="86" t="str">
        <v>SCOPNGBHH_x</v>
      </c>
      <c r="B118" s="239">
        <v>117</v>
      </c>
      <c r="C118" s="86" t="s">
        <v>395</v>
      </c>
      <c r="D118" s="241">
        <f>COUNTIF($C$1:$C118,C118)</f>
        <v>7</v>
      </c>
      <c r="E118" s="241" t="str">
        <f t="shared" si="13"/>
        <v>Isolation7</v>
      </c>
      <c r="F118" s="86" t="s">
        <v>408</v>
      </c>
      <c r="G118" s="242">
        <v>0.66554802259887014</v>
      </c>
      <c r="H118" s="245">
        <v>103.15950236783576</v>
      </c>
    </row>
    <row r="119" spans="1:8">
      <c r="A119" s="86" t="str">
        <v>SCOPNGBHC_x</v>
      </c>
      <c r="B119" s="239">
        <v>118</v>
      </c>
      <c r="C119" s="86" t="s">
        <v>395</v>
      </c>
      <c r="D119" s="241">
        <f>COUNTIF($C$1:$C119,C119)</f>
        <v>8</v>
      </c>
      <c r="E119" s="241" t="str">
        <f t="shared" si="13"/>
        <v>Isolation8</v>
      </c>
      <c r="F119" s="86" t="s">
        <v>410</v>
      </c>
      <c r="G119" s="242">
        <v>0.51206779661016943</v>
      </c>
      <c r="H119" s="245">
        <v>105.46142931452653</v>
      </c>
    </row>
    <row r="120" spans="1:8">
      <c r="A120" s="86" t="str">
        <v>ORGM5</v>
      </c>
      <c r="B120" s="239">
        <v>119</v>
      </c>
      <c r="C120" s="86" t="s">
        <v>412</v>
      </c>
      <c r="D120" s="241">
        <f>COUNTIF($C$1:$C120,C120)</f>
        <v>1</v>
      </c>
      <c r="E120" s="241" t="str">
        <f t="shared" si="13"/>
        <v>Community1</v>
      </c>
      <c r="F120" s="86" t="s">
        <v>413</v>
      </c>
      <c r="G120" s="242">
        <v>6.6920903954802255E-2</v>
      </c>
      <c r="H120" s="245">
        <v>102.68903458023428</v>
      </c>
    </row>
    <row r="121" spans="1:8">
      <c r="A121" s="86" t="str">
        <v>ORGM3</v>
      </c>
      <c r="B121" s="239">
        <v>120</v>
      </c>
      <c r="C121" s="86" t="s">
        <v>412</v>
      </c>
      <c r="D121" s="241">
        <f>COUNTIF($C$1:$C121,C121)</f>
        <v>2</v>
      </c>
      <c r="E121" s="241" t="str">
        <f t="shared" si="13"/>
        <v>Community2</v>
      </c>
      <c r="F121" s="86" t="s">
        <v>415</v>
      </c>
      <c r="G121" s="242">
        <v>4.949152542372881E-2</v>
      </c>
      <c r="H121" s="245">
        <v>114.29722427911209</v>
      </c>
    </row>
    <row r="122" spans="1:8">
      <c r="A122" s="86" t="str">
        <v>ORGM11</v>
      </c>
      <c r="B122" s="239">
        <v>121</v>
      </c>
      <c r="C122" s="86" t="s">
        <v>412</v>
      </c>
      <c r="D122" s="241">
        <f>COUNTIF($C$1:$C122,C122)</f>
        <v>3</v>
      </c>
      <c r="E122" s="241" t="str">
        <f t="shared" si="13"/>
        <v>Community3</v>
      </c>
      <c r="F122" s="86" t="s">
        <v>417</v>
      </c>
      <c r="G122" s="242">
        <v>7.1480225988700574E-2</v>
      </c>
      <c r="H122" s="245">
        <v>112.8768232314562</v>
      </c>
    </row>
    <row r="123" spans="1:8">
      <c r="A123" s="86" t="str">
        <v>ORGM12</v>
      </c>
      <c r="B123" s="239">
        <v>122</v>
      </c>
      <c r="C123" s="86" t="s">
        <v>412</v>
      </c>
      <c r="D123" s="241">
        <f>COUNTIF($C$1:$C123,C123)</f>
        <v>4</v>
      </c>
      <c r="E123" s="241" t="str">
        <f t="shared" si="13"/>
        <v>Community4</v>
      </c>
      <c r="F123" s="86" t="s">
        <v>419</v>
      </c>
      <c r="G123" s="242">
        <v>8.5468926553672317E-2</v>
      </c>
      <c r="H123" s="245">
        <v>80.357422226488367</v>
      </c>
    </row>
    <row r="124" spans="1:8">
      <c r="A124" s="86" t="str">
        <v>ORGM7</v>
      </c>
      <c r="B124" s="239">
        <v>123</v>
      </c>
      <c r="C124" s="86" t="s">
        <v>412</v>
      </c>
      <c r="D124" s="241">
        <f>COUNTIF($C$1:$C124,C124)</f>
        <v>5</v>
      </c>
      <c r="E124" s="241" t="str">
        <f t="shared" si="13"/>
        <v>Community5</v>
      </c>
      <c r="F124" s="86" t="s">
        <v>421</v>
      </c>
      <c r="G124" s="242">
        <v>0.11270056497175142</v>
      </c>
      <c r="H124" s="245">
        <v>104.25590420697117</v>
      </c>
    </row>
    <row r="125" spans="1:8">
      <c r="A125" s="86" t="str">
        <v>ORGM5_x</v>
      </c>
      <c r="B125" s="239">
        <v>124</v>
      </c>
      <c r="C125" s="86" t="s">
        <v>412</v>
      </c>
      <c r="D125" s="241">
        <f>COUNTIF($C$1:$C125,C125)</f>
        <v>6</v>
      </c>
      <c r="E125" s="241" t="str">
        <f t="shared" si="13"/>
        <v>Community6</v>
      </c>
      <c r="F125" s="86" t="s">
        <v>423</v>
      </c>
      <c r="G125" s="242">
        <v>0.93305084745762734</v>
      </c>
      <c r="H125" s="245">
        <v>99.810504540853373</v>
      </c>
    </row>
    <row r="126" spans="1:8">
      <c r="A126" s="86" t="str">
        <v>ORGM3_x</v>
      </c>
      <c r="B126" s="239">
        <v>125</v>
      </c>
      <c r="C126" s="86" t="s">
        <v>412</v>
      </c>
      <c r="D126" s="241">
        <f>COUNTIF($C$1:$C126,C126)</f>
        <v>7</v>
      </c>
      <c r="E126" s="241" t="str">
        <f t="shared" si="13"/>
        <v>Community7</v>
      </c>
      <c r="F126" s="86" t="s">
        <v>425</v>
      </c>
      <c r="G126" s="242">
        <v>0.95050847457627108</v>
      </c>
      <c r="H126" s="245">
        <v>99.35178064840548</v>
      </c>
    </row>
    <row r="127" spans="1:8">
      <c r="A127" s="86" t="str">
        <v>ORGM11_x</v>
      </c>
      <c r="B127" s="239">
        <v>126</v>
      </c>
      <c r="C127" s="86" t="s">
        <v>412</v>
      </c>
      <c r="D127" s="241">
        <f>COUNTIF($C$1:$C127,C127)</f>
        <v>8</v>
      </c>
      <c r="E127" s="241" t="str">
        <f t="shared" si="13"/>
        <v>Community8</v>
      </c>
      <c r="F127" s="86" t="s">
        <v>427</v>
      </c>
      <c r="G127" s="242">
        <v>0.92791525423728827</v>
      </c>
      <c r="H127" s="245">
        <v>99.095411247228355</v>
      </c>
    </row>
    <row r="128" spans="1:8">
      <c r="A128" s="86" t="str">
        <v>ORGM12_x</v>
      </c>
      <c r="B128" s="239">
        <v>127</v>
      </c>
      <c r="C128" s="86" t="s">
        <v>412</v>
      </c>
      <c r="D128" s="241">
        <f>COUNTIF($C$1:$C128,C128)</f>
        <v>9</v>
      </c>
      <c r="E128" s="241" t="str">
        <f t="shared" si="13"/>
        <v>Community9</v>
      </c>
      <c r="F128" s="86" t="s">
        <v>429</v>
      </c>
      <c r="G128" s="242">
        <v>0.91471751412429392</v>
      </c>
      <c r="H128" s="245">
        <v>102.37187332710155</v>
      </c>
    </row>
    <row r="129" spans="1:8">
      <c r="A129" s="86" t="str">
        <v>ORGM7_x</v>
      </c>
      <c r="B129" s="239">
        <v>128</v>
      </c>
      <c r="C129" s="86" t="s">
        <v>412</v>
      </c>
      <c r="D129" s="241">
        <f>COUNTIF($C$1:$C129,C129)</f>
        <v>10</v>
      </c>
      <c r="E129" s="241" t="str">
        <f t="shared" si="13"/>
        <v>Community10</v>
      </c>
      <c r="F129" s="86" t="s">
        <v>431</v>
      </c>
      <c r="G129" s="242">
        <v>0.8872994350282486</v>
      </c>
      <c r="H129" s="245">
        <v>99.484218537989676</v>
      </c>
    </row>
    <row r="130" spans="1:8">
      <c r="A130" s="86" t="str">
        <v>NOISYN</v>
      </c>
      <c r="B130" s="239">
        <v>129</v>
      </c>
      <c r="C130" s="86" t="s">
        <v>433</v>
      </c>
      <c r="D130" s="241">
        <f>COUNTIF($C$1:$C130,C130)</f>
        <v>1</v>
      </c>
      <c r="E130" s="241" t="str">
        <f t="shared" si="13"/>
        <v>Accommodation &amp; Neighbourhood1</v>
      </c>
      <c r="F130" s="86" t="s">
        <v>434</v>
      </c>
      <c r="G130" s="242">
        <v>0.15718079096045198</v>
      </c>
      <c r="H130" s="245">
        <v>83.362066995462484</v>
      </c>
    </row>
    <row r="131" spans="1:8">
      <c r="A131" s="86" t="str">
        <v>NOHEATCH</v>
      </c>
      <c r="B131" s="239">
        <v>130</v>
      </c>
      <c r="C131" s="86" t="s">
        <v>433</v>
      </c>
      <c r="D131" s="241">
        <f>COUNTIF($C$1:$C131,C131)</f>
        <v>2</v>
      </c>
      <c r="E131" s="241" t="str">
        <f t="shared" ref="E131:E194" si="22">C131&amp;D131</f>
        <v>Accommodation &amp; Neighbourhood2</v>
      </c>
      <c r="F131" s="86" t="s">
        <v>436</v>
      </c>
      <c r="G131" s="242">
        <v>0.10846327683615821</v>
      </c>
      <c r="H131" s="245">
        <v>100.77415762899437</v>
      </c>
    </row>
    <row r="132" spans="1:8">
      <c r="A132" s="86" t="str">
        <v>GRIMYN</v>
      </c>
      <c r="B132" s="239">
        <v>131</v>
      </c>
      <c r="C132" s="86" t="s">
        <v>433</v>
      </c>
      <c r="D132" s="241">
        <f>COUNTIF($C$1:$C132,C132)</f>
        <v>3</v>
      </c>
      <c r="E132" s="241" t="str">
        <f t="shared" si="22"/>
        <v>Accommodation &amp; Neighbourhood3</v>
      </c>
      <c r="F132" s="86" t="s">
        <v>438</v>
      </c>
      <c r="G132" s="242">
        <v>0.10714689265536723</v>
      </c>
      <c r="H132" s="245">
        <v>93.553547067377693</v>
      </c>
    </row>
    <row r="133" spans="1:8">
      <c r="A133" s="86" t="str">
        <v>CRVAND</v>
      </c>
      <c r="B133" s="239">
        <v>132</v>
      </c>
      <c r="C133" s="86" t="s">
        <v>433</v>
      </c>
      <c r="D133" s="241">
        <f>COUNTIF($C$1:$C133,C133)</f>
        <v>4</v>
      </c>
      <c r="E133" s="241" t="str">
        <f t="shared" si="22"/>
        <v>Accommodation &amp; Neighbourhood4</v>
      </c>
      <c r="F133" s="86" t="s">
        <v>440</v>
      </c>
      <c r="G133" s="242">
        <v>3.9316384180790961E-2</v>
      </c>
      <c r="H133" s="245">
        <v>61.721005722621705</v>
      </c>
    </row>
    <row r="134" spans="1:8">
      <c r="A134" s="86" t="str">
        <v>NOISYN_x</v>
      </c>
      <c r="B134" s="239">
        <v>133</v>
      </c>
      <c r="C134" s="86" t="s">
        <v>433</v>
      </c>
      <c r="D134" s="241">
        <f>COUNTIF($C$1:$C134,C134)</f>
        <v>5</v>
      </c>
      <c r="E134" s="241" t="str">
        <f t="shared" si="22"/>
        <v>Accommodation &amp; Neighbourhood5</v>
      </c>
      <c r="F134" s="86" t="s">
        <v>442</v>
      </c>
      <c r="G134" s="242">
        <v>0.84281920903954788</v>
      </c>
      <c r="H134" s="245">
        <v>103.86382497965478</v>
      </c>
    </row>
    <row r="135" spans="1:8">
      <c r="A135" s="86" t="str">
        <v>HEATCH</v>
      </c>
      <c r="B135" s="239">
        <v>134</v>
      </c>
      <c r="C135" s="86" t="s">
        <v>433</v>
      </c>
      <c r="D135" s="241">
        <f>COUNTIF($C$1:$C135,C135)</f>
        <v>6</v>
      </c>
      <c r="E135" s="241" t="str">
        <f t="shared" si="22"/>
        <v>Accommodation &amp; Neighbourhood6</v>
      </c>
      <c r="F135" s="86" t="s">
        <v>444</v>
      </c>
      <c r="G135" s="242">
        <v>0.8915367231638418</v>
      </c>
      <c r="H135" s="245">
        <v>99.906585565998256</v>
      </c>
    </row>
    <row r="136" spans="1:8">
      <c r="A136" s="86" t="str">
        <v>GRIMYN_x</v>
      </c>
      <c r="B136" s="239">
        <v>135</v>
      </c>
      <c r="C136" s="86" t="s">
        <v>433</v>
      </c>
      <c r="D136" s="241">
        <f>COUNTIF($C$1:$C136,C136)</f>
        <v>7</v>
      </c>
      <c r="E136" s="241" t="str">
        <f t="shared" si="22"/>
        <v>Accommodation &amp; Neighbourhood7</v>
      </c>
      <c r="F136" s="86" t="s">
        <v>446</v>
      </c>
      <c r="G136" s="242">
        <v>0.89310169491525415</v>
      </c>
      <c r="H136" s="245">
        <v>100.86170951455826</v>
      </c>
    </row>
    <row r="137" spans="1:8">
      <c r="A137" s="86" t="str">
        <v>CRVAND_x</v>
      </c>
      <c r="B137" s="239">
        <v>136</v>
      </c>
      <c r="C137" s="86" t="s">
        <v>433</v>
      </c>
      <c r="D137" s="241">
        <f>COUNTIF($C$1:$C137,C137)</f>
        <v>8</v>
      </c>
      <c r="E137" s="241" t="str">
        <f t="shared" si="22"/>
        <v>Accommodation &amp; Neighbourhood8</v>
      </c>
      <c r="F137" s="86" t="s">
        <v>448</v>
      </c>
      <c r="G137" s="242">
        <v>0.96095480225988705</v>
      </c>
      <c r="H137" s="245">
        <v>102.622586598015</v>
      </c>
    </row>
    <row r="138" spans="1:8">
      <c r="A138" s="86" t="str">
        <v>SCLFSATO_lo</v>
      </c>
      <c r="B138" s="239">
        <v>137</v>
      </c>
      <c r="C138" s="86" t="s">
        <v>450</v>
      </c>
      <c r="D138" s="241">
        <f>COUNTIF($C$1:$C138,C138)</f>
        <v>1</v>
      </c>
      <c r="E138" s="241" t="str">
        <f t="shared" si="22"/>
        <v>Contentment1</v>
      </c>
      <c r="F138" s="86" t="s">
        <v>451</v>
      </c>
      <c r="G138" s="242">
        <v>5.4920903954802258E-2</v>
      </c>
      <c r="H138" s="245">
        <v>84.130376328326534</v>
      </c>
    </row>
    <row r="139" spans="1:8">
      <c r="A139" s="86" t="str">
        <v>SCLFSAT1_lo</v>
      </c>
      <c r="B139" s="239">
        <v>138</v>
      </c>
      <c r="C139" s="86" t="s">
        <v>450</v>
      </c>
      <c r="D139" s="241">
        <f>COUNTIF($C$1:$C139,C139)</f>
        <v>2</v>
      </c>
      <c r="E139" s="241" t="str">
        <f t="shared" si="22"/>
        <v>Contentment2</v>
      </c>
      <c r="F139" s="86" t="s">
        <v>453</v>
      </c>
      <c r="G139" s="242">
        <v>9.4389830508474576E-2</v>
      </c>
      <c r="H139" s="245">
        <v>88.614392262399164</v>
      </c>
    </row>
    <row r="140" spans="1:8">
      <c r="A140" s="86" t="str">
        <v>SCLFSAT2_lo</v>
      </c>
      <c r="B140" s="239">
        <v>139</v>
      </c>
      <c r="C140" s="86" t="s">
        <v>450</v>
      </c>
      <c r="D140" s="241">
        <f>COUNTIF($C$1:$C140,C140)</f>
        <v>3</v>
      </c>
      <c r="E140" s="241" t="str">
        <f t="shared" si="22"/>
        <v>Contentment3</v>
      </c>
      <c r="F140" s="86" t="s">
        <v>455</v>
      </c>
      <c r="G140" s="242">
        <v>8.5457627118644075E-2</v>
      </c>
      <c r="H140" s="245">
        <v>87.191841744311134</v>
      </c>
    </row>
    <row r="141" spans="1:8">
      <c r="A141" s="86" t="str">
        <v>JBSAT_lo</v>
      </c>
      <c r="B141" s="239">
        <v>140</v>
      </c>
      <c r="C141" s="86" t="s">
        <v>450</v>
      </c>
      <c r="D141" s="241">
        <f>COUNTIF($C$1:$C141,C141)</f>
        <v>4</v>
      </c>
      <c r="E141" s="241" t="str">
        <f t="shared" si="22"/>
        <v>Contentment4</v>
      </c>
      <c r="F141" s="86" t="s">
        <v>457</v>
      </c>
      <c r="G141" s="242">
        <v>4.1135593220338988E-2</v>
      </c>
      <c r="H141" s="245">
        <v>95.877779344672959</v>
      </c>
    </row>
    <row r="142" spans="1:8">
      <c r="A142" s="86" t="str">
        <v>SCLFSAT7_lo</v>
      </c>
      <c r="B142" s="239">
        <v>141</v>
      </c>
      <c r="C142" s="86" t="s">
        <v>450</v>
      </c>
      <c r="D142" s="241">
        <f>COUNTIF($C$1:$C142,C142)</f>
        <v>5</v>
      </c>
      <c r="E142" s="241" t="str">
        <f t="shared" si="22"/>
        <v>Contentment5</v>
      </c>
      <c r="F142" s="86" t="s">
        <v>459</v>
      </c>
      <c r="G142" s="242">
        <v>7.7282485875706214E-2</v>
      </c>
      <c r="H142" s="245">
        <v>90.768345196483921</v>
      </c>
    </row>
    <row r="143" spans="1:8">
      <c r="A143" s="86" t="str">
        <v>SCLFSATO_med</v>
      </c>
      <c r="B143" s="239">
        <v>142</v>
      </c>
      <c r="C143" s="86" t="s">
        <v>450</v>
      </c>
      <c r="D143" s="241">
        <f>COUNTIF($C$1:$C143,C143)</f>
        <v>6</v>
      </c>
      <c r="E143" s="241" t="str">
        <f t="shared" si="22"/>
        <v>Contentment6</v>
      </c>
      <c r="F143" s="86" t="s">
        <v>461</v>
      </c>
      <c r="G143" s="242">
        <v>0.36167796610169489</v>
      </c>
      <c r="H143" s="245">
        <v>93.483439053672654</v>
      </c>
    </row>
    <row r="144" spans="1:8">
      <c r="A144" s="86" t="str">
        <v>SCLFSAT1_med</v>
      </c>
      <c r="B144" s="239">
        <v>143</v>
      </c>
      <c r="C144" s="86" t="s">
        <v>450</v>
      </c>
      <c r="D144" s="241">
        <f>COUNTIF($C$1:$C144,C144)</f>
        <v>7</v>
      </c>
      <c r="E144" s="241" t="str">
        <f t="shared" si="22"/>
        <v>Contentment7</v>
      </c>
      <c r="F144" s="86" t="s">
        <v>463</v>
      </c>
      <c r="G144" s="242">
        <v>0.38267796610169491</v>
      </c>
      <c r="H144" s="245">
        <v>94.710856691410072</v>
      </c>
    </row>
    <row r="145" spans="1:8">
      <c r="A145" s="86" t="str">
        <v>SCLFSAT2_med</v>
      </c>
      <c r="B145" s="239">
        <v>144</v>
      </c>
      <c r="C145" s="86" t="s">
        <v>450</v>
      </c>
      <c r="D145" s="241">
        <f>COUNTIF($C$1:$C145,C145)</f>
        <v>8</v>
      </c>
      <c r="E145" s="241" t="str">
        <f t="shared" si="22"/>
        <v>Contentment8</v>
      </c>
      <c r="F145" s="86" t="s">
        <v>465</v>
      </c>
      <c r="G145" s="242">
        <v>0.41472881355932212</v>
      </c>
      <c r="H145" s="245">
        <v>92.883403562828221</v>
      </c>
    </row>
    <row r="146" spans="1:8">
      <c r="A146" s="86" t="str">
        <v>JBSAT_med</v>
      </c>
      <c r="B146" s="239">
        <v>145</v>
      </c>
      <c r="C146" s="86" t="s">
        <v>450</v>
      </c>
      <c r="D146" s="241">
        <f>COUNTIF($C$1:$C146,C146)</f>
        <v>9</v>
      </c>
      <c r="E146" s="241" t="str">
        <f t="shared" si="22"/>
        <v>Contentment9</v>
      </c>
      <c r="F146" s="86" t="s">
        <v>467</v>
      </c>
      <c r="G146" s="242">
        <v>0.3698079096045197</v>
      </c>
      <c r="H146" s="245">
        <v>98.172757239217106</v>
      </c>
    </row>
    <row r="147" spans="1:8">
      <c r="A147" s="86" t="str">
        <v>SCLFSAT7_med</v>
      </c>
      <c r="B147" s="239">
        <v>146</v>
      </c>
      <c r="C147" s="86" t="s">
        <v>450</v>
      </c>
      <c r="D147" s="241">
        <f>COUNTIF($C$1:$C147,C147)</f>
        <v>10</v>
      </c>
      <c r="E147" s="241" t="str">
        <f t="shared" si="22"/>
        <v>Contentment10</v>
      </c>
      <c r="F147" s="86" t="s">
        <v>469</v>
      </c>
      <c r="G147" s="242">
        <v>0.44087570621468924</v>
      </c>
      <c r="H147" s="245">
        <v>94.797627441533066</v>
      </c>
    </row>
    <row r="148" spans="1:8">
      <c r="A148" s="86" t="str">
        <v>SCLFSATO_hi</v>
      </c>
      <c r="B148" s="239">
        <v>147</v>
      </c>
      <c r="C148" s="86" t="s">
        <v>450</v>
      </c>
      <c r="D148" s="241">
        <f>COUNTIF($C$1:$C148,C148)</f>
        <v>11</v>
      </c>
      <c r="E148" s="241" t="str">
        <f t="shared" si="22"/>
        <v>Contentment11</v>
      </c>
      <c r="F148" s="86" t="s">
        <v>471</v>
      </c>
      <c r="G148" s="242">
        <v>0.58384745762711865</v>
      </c>
      <c r="H148" s="245">
        <v>106.48895608218496</v>
      </c>
    </row>
    <row r="149" spans="1:8">
      <c r="A149" s="86" t="str">
        <v>SCLFSAT1_hi</v>
      </c>
      <c r="B149" s="239">
        <v>148</v>
      </c>
      <c r="C149" s="86" t="s">
        <v>450</v>
      </c>
      <c r="D149" s="241">
        <f>COUNTIF($C$1:$C149,C149)</f>
        <v>12</v>
      </c>
      <c r="E149" s="241" t="str">
        <f t="shared" si="22"/>
        <v>Contentment12</v>
      </c>
      <c r="F149" s="86" t="s">
        <v>473</v>
      </c>
      <c r="G149" s="242">
        <v>0.52287005649717511</v>
      </c>
      <c r="H149" s="245">
        <v>106.82753049926119</v>
      </c>
    </row>
    <row r="150" spans="1:8">
      <c r="A150" s="86" t="str">
        <v>SCLFSAT2_hi</v>
      </c>
      <c r="B150" s="239">
        <v>149</v>
      </c>
      <c r="C150" s="86" t="s">
        <v>450</v>
      </c>
      <c r="D150" s="241">
        <f>COUNTIF($C$1:$C150,C150)</f>
        <v>13</v>
      </c>
      <c r="E150" s="241" t="str">
        <f t="shared" si="22"/>
        <v>Contentment13</v>
      </c>
      <c r="F150" s="86" t="s">
        <v>475</v>
      </c>
      <c r="G150" s="242">
        <v>0.49981355932203397</v>
      </c>
      <c r="H150" s="245">
        <v>109.73460694954575</v>
      </c>
    </row>
    <row r="151" spans="1:8">
      <c r="A151" s="86" t="str">
        <v>JBSAT_hi</v>
      </c>
      <c r="B151" s="239">
        <v>150</v>
      </c>
      <c r="C151" s="86" t="s">
        <v>450</v>
      </c>
      <c r="D151" s="241">
        <f>COUNTIF($C$1:$C151,C151)</f>
        <v>14</v>
      </c>
      <c r="E151" s="241" t="str">
        <f t="shared" si="22"/>
        <v>Contentment14</v>
      </c>
      <c r="F151" s="86" t="s">
        <v>477</v>
      </c>
      <c r="G151" s="242">
        <v>0.58878531073446327</v>
      </c>
      <c r="H151" s="245">
        <v>101.45344213592126</v>
      </c>
    </row>
    <row r="152" spans="1:8">
      <c r="A152" s="86" t="str">
        <v>SCLFSAT7_hi</v>
      </c>
      <c r="B152" s="239">
        <v>151</v>
      </c>
      <c r="C152" s="86" t="s">
        <v>450</v>
      </c>
      <c r="D152" s="241">
        <f>COUNTIF($C$1:$C152,C152)</f>
        <v>15</v>
      </c>
      <c r="E152" s="241" t="str">
        <f t="shared" si="22"/>
        <v>Contentment15</v>
      </c>
      <c r="F152" s="86" t="s">
        <v>479</v>
      </c>
      <c r="G152" s="242">
        <v>0.48185875706214698</v>
      </c>
      <c r="H152" s="245">
        <v>107.14452964176786</v>
      </c>
    </row>
    <row r="153" spans="1:8">
      <c r="A153" s="86" t="str">
        <v>age0004</v>
      </c>
      <c r="B153" s="239">
        <v>152</v>
      </c>
      <c r="C153" s="86" t="s">
        <v>52</v>
      </c>
      <c r="D153" s="241">
        <f>COUNTIF($C$1:$C153,C153)</f>
        <v>1</v>
      </c>
      <c r="E153" s="241" t="str">
        <f t="shared" si="22"/>
        <v>Age1</v>
      </c>
      <c r="F153" s="86" t="s">
        <v>481</v>
      </c>
      <c r="G153" s="242">
        <v>4.7491525423728816E-2</v>
      </c>
      <c r="H153" s="245">
        <v>90.562453801269982</v>
      </c>
    </row>
    <row r="154" spans="1:8">
      <c r="A154" s="86" t="str">
        <v>age0517</v>
      </c>
      <c r="B154" s="239">
        <v>153</v>
      </c>
      <c r="C154" s="86" t="s">
        <v>52</v>
      </c>
      <c r="D154" s="241">
        <f>COUNTIF($C$1:$C154,C154)</f>
        <v>2</v>
      </c>
      <c r="E154" s="241" t="str">
        <f t="shared" si="22"/>
        <v>Age2</v>
      </c>
      <c r="F154" s="86" t="s">
        <v>482</v>
      </c>
      <c r="G154" s="242">
        <v>0.15043502824858757</v>
      </c>
      <c r="H154" s="245">
        <v>97.767428319037407</v>
      </c>
    </row>
    <row r="155" spans="1:8">
      <c r="A155" s="86" t="str">
        <v>age1824</v>
      </c>
      <c r="B155" s="239">
        <v>154</v>
      </c>
      <c r="C155" s="86" t="s">
        <v>52</v>
      </c>
      <c r="D155" s="241">
        <f>COUNTIF($C$1:$C155,C155)</f>
        <v>3</v>
      </c>
      <c r="E155" s="241" t="str">
        <f t="shared" si="22"/>
        <v>Age3</v>
      </c>
      <c r="F155" s="86" t="s">
        <v>483</v>
      </c>
      <c r="G155" s="242">
        <v>6.6124293785310734E-2</v>
      </c>
      <c r="H155" s="245">
        <v>90.744167137052912</v>
      </c>
    </row>
    <row r="156" spans="1:8">
      <c r="A156" s="86" t="str">
        <v>age2534</v>
      </c>
      <c r="B156" s="239">
        <v>155</v>
      </c>
      <c r="C156" s="86" t="s">
        <v>52</v>
      </c>
      <c r="D156" s="241">
        <f>COUNTIF($C$1:$C156,C156)</f>
        <v>4</v>
      </c>
      <c r="E156" s="241" t="str">
        <f t="shared" si="22"/>
        <v>Age4</v>
      </c>
      <c r="F156" s="86" t="s">
        <v>484</v>
      </c>
      <c r="G156" s="242">
        <v>0.10260451977401129</v>
      </c>
      <c r="H156" s="245">
        <v>86.244834235831163</v>
      </c>
    </row>
    <row r="157" spans="1:8">
      <c r="A157" s="86" t="str">
        <v>age3549</v>
      </c>
      <c r="B157" s="239">
        <v>156</v>
      </c>
      <c r="C157" s="86" t="s">
        <v>52</v>
      </c>
      <c r="D157" s="241">
        <f>COUNTIF($C$1:$C157,C157)</f>
        <v>5</v>
      </c>
      <c r="E157" s="241" t="str">
        <f t="shared" si="22"/>
        <v>Age5</v>
      </c>
      <c r="F157" s="86" t="s">
        <v>485</v>
      </c>
      <c r="G157" s="242">
        <v>0.18025423728813561</v>
      </c>
      <c r="H157" s="245">
        <v>97.836054815586408</v>
      </c>
    </row>
    <row r="158" spans="1:8">
      <c r="A158" s="86" t="str">
        <v>age5064</v>
      </c>
      <c r="B158" s="239">
        <v>157</v>
      </c>
      <c r="C158" s="86" t="s">
        <v>52</v>
      </c>
      <c r="D158" s="241">
        <f>COUNTIF($C$1:$C158,C158)</f>
        <v>6</v>
      </c>
      <c r="E158" s="241" t="str">
        <f t="shared" si="22"/>
        <v>Age6</v>
      </c>
      <c r="F158" s="86" t="s">
        <v>486</v>
      </c>
      <c r="G158" s="242">
        <v>0.22296045197740111</v>
      </c>
      <c r="H158" s="245">
        <v>106.66600480320545</v>
      </c>
    </row>
    <row r="159" spans="1:8">
      <c r="A159" s="86" t="str">
        <v>age6574</v>
      </c>
      <c r="B159" s="239">
        <v>158</v>
      </c>
      <c r="C159" s="86" t="s">
        <v>52</v>
      </c>
      <c r="D159" s="241">
        <f>COUNTIF($C$1:$C159,C159)</f>
        <v>7</v>
      </c>
      <c r="E159" s="241" t="str">
        <f t="shared" si="22"/>
        <v>Age7</v>
      </c>
      <c r="F159" s="86" t="s">
        <v>487</v>
      </c>
      <c r="G159" s="242">
        <v>0.1258418079096045</v>
      </c>
      <c r="H159" s="245">
        <v>111.23905388152752</v>
      </c>
    </row>
    <row r="160" spans="1:8">
      <c r="A160" s="86" t="str">
        <v>age75p</v>
      </c>
      <c r="B160" s="239">
        <v>159</v>
      </c>
      <c r="C160" s="86" t="s">
        <v>52</v>
      </c>
      <c r="D160" s="241">
        <f>COUNTIF($C$1:$C160,C160)</f>
        <v>8</v>
      </c>
      <c r="E160" s="241" t="str">
        <f t="shared" si="22"/>
        <v>Age8</v>
      </c>
      <c r="F160" s="86" t="s">
        <v>488</v>
      </c>
      <c r="G160" s="242">
        <v>0.10448587570621469</v>
      </c>
      <c r="H160" s="245">
        <v>109.37134786454838</v>
      </c>
    </row>
    <row r="161" spans="1:8">
      <c r="A161" s="86" t="str">
        <v>rcd_gor_dv_101</v>
      </c>
      <c r="B161" s="239">
        <v>160</v>
      </c>
      <c r="C161" s="86" t="s">
        <v>491</v>
      </c>
      <c r="D161" s="241">
        <f>COUNTIF($C$1:$C161,C161)</f>
        <v>1</v>
      </c>
      <c r="E161" s="241" t="str">
        <f t="shared" si="22"/>
        <v>Geography1</v>
      </c>
      <c r="F161" s="86" t="s">
        <v>492</v>
      </c>
      <c r="G161" s="242">
        <v>0.84499999999999997</v>
      </c>
      <c r="H161" s="245">
        <v>100.84355175753224</v>
      </c>
    </row>
    <row r="162" spans="1:8">
      <c r="A162" s="86" t="str">
        <v>rcd_gor_dv_102</v>
      </c>
      <c r="B162" s="239">
        <v>161</v>
      </c>
      <c r="C162" s="86" t="s">
        <v>491</v>
      </c>
      <c r="D162" s="241">
        <f>COUNTIF($C$1:$C162,C162)</f>
        <v>2</v>
      </c>
      <c r="E162" s="241" t="str">
        <f t="shared" si="22"/>
        <v>Geography2</v>
      </c>
      <c r="F162" s="86" t="s">
        <v>494</v>
      </c>
      <c r="G162" s="242">
        <v>4.8887005649717506E-2</v>
      </c>
      <c r="H162" s="245">
        <v>98.416502367805862</v>
      </c>
    </row>
    <row r="163" spans="1:8">
      <c r="A163" s="86" t="str">
        <v>rcd_gor_dv_103</v>
      </c>
      <c r="B163" s="239">
        <v>162</v>
      </c>
      <c r="C163" s="86" t="s">
        <v>491</v>
      </c>
      <c r="D163" s="241">
        <f>COUNTIF($C$1:$C163,C163)</f>
        <v>3</v>
      </c>
      <c r="E163" s="241" t="str">
        <f t="shared" si="22"/>
        <v>Geography3</v>
      </c>
      <c r="F163" s="86" t="s">
        <v>496</v>
      </c>
      <c r="G163" s="242">
        <v>7.8209039548022594E-2</v>
      </c>
      <c r="H163" s="245">
        <v>92.702177493369888</v>
      </c>
    </row>
    <row r="164" spans="1:8">
      <c r="A164" s="86" t="str">
        <v>rcd_gor_dv_104</v>
      </c>
      <c r="B164" s="239">
        <v>163</v>
      </c>
      <c r="C164" s="86" t="s">
        <v>491</v>
      </c>
      <c r="D164" s="241">
        <f>COUNTIF($C$1:$C164,C164)</f>
        <v>4</v>
      </c>
      <c r="E164" s="241" t="str">
        <f t="shared" si="22"/>
        <v>Geography4</v>
      </c>
      <c r="F164" s="86" t="s">
        <v>498</v>
      </c>
      <c r="G164" s="242">
        <v>2.823728813559322E-2</v>
      </c>
      <c r="H164" s="245">
        <v>99.991901152841123</v>
      </c>
    </row>
    <row r="165" spans="1:8">
      <c r="A165" s="86" t="str">
        <v>rcd_RACEL_DV_101</v>
      </c>
      <c r="B165" s="239">
        <v>164</v>
      </c>
      <c r="C165" s="86" t="s">
        <v>500</v>
      </c>
      <c r="D165" s="241">
        <f>COUNTIF($C$1:$C165,C165)</f>
        <v>1</v>
      </c>
      <c r="E165" s="241" t="str">
        <f t="shared" si="22"/>
        <v>Ethnicity1</v>
      </c>
      <c r="F165" s="86" t="s">
        <v>501</v>
      </c>
      <c r="G165" s="242">
        <v>0.94443502824858749</v>
      </c>
      <c r="H165" s="245">
        <v>100.66526549261683</v>
      </c>
    </row>
    <row r="166" spans="1:8">
      <c r="A166" s="86" t="str">
        <v>rcd_RACEL_DV_102</v>
      </c>
      <c r="B166" s="239">
        <v>165</v>
      </c>
      <c r="C166" s="86" t="s">
        <v>500</v>
      </c>
      <c r="D166" s="241">
        <f>COUNTIF($C$1:$C166,C166)</f>
        <v>2</v>
      </c>
      <c r="E166" s="241" t="str">
        <f t="shared" si="22"/>
        <v>Ethnicity2</v>
      </c>
      <c r="F166" s="86" t="s">
        <v>503</v>
      </c>
      <c r="G166" s="242">
        <v>1.1310734463276838E-2</v>
      </c>
      <c r="H166" s="245">
        <v>95.879300041732691</v>
      </c>
    </row>
    <row r="167" spans="1:8">
      <c r="A167" s="86" t="str">
        <v>rcd_RACEL_DV_103</v>
      </c>
      <c r="B167" s="239">
        <v>166</v>
      </c>
      <c r="C167" s="86" t="s">
        <v>500</v>
      </c>
      <c r="D167" s="241">
        <f>COUNTIF($C$1:$C167,C167)</f>
        <v>3</v>
      </c>
      <c r="E167" s="241" t="str">
        <f t="shared" si="22"/>
        <v>Ethnicity3</v>
      </c>
      <c r="F167" s="86" t="s">
        <v>505</v>
      </c>
      <c r="G167" s="242">
        <v>2.9587570621468932E-2</v>
      </c>
      <c r="H167" s="245">
        <v>91.983299792170854</v>
      </c>
    </row>
    <row r="168" spans="1:8">
      <c r="A168" s="86" t="str">
        <v>rcd_RACEL_DV_104</v>
      </c>
      <c r="B168" s="239">
        <v>167</v>
      </c>
      <c r="C168" s="86" t="s">
        <v>500</v>
      </c>
      <c r="D168" s="241">
        <f>COUNTIF($C$1:$C168,C168)</f>
        <v>4</v>
      </c>
      <c r="E168" s="241" t="str">
        <f t="shared" si="22"/>
        <v>Ethnicity4</v>
      </c>
      <c r="F168" s="86" t="s">
        <v>507</v>
      </c>
      <c r="G168" s="242">
        <v>9.8757062146892661E-3</v>
      </c>
      <c r="H168" s="245">
        <v>77.290954151687416</v>
      </c>
    </row>
    <row r="169" spans="1:8">
      <c r="A169" s="86" t="str">
        <v>rcd_RACEL_DV_105</v>
      </c>
      <c r="B169" s="239">
        <v>168</v>
      </c>
      <c r="C169" s="86" t="s">
        <v>500</v>
      </c>
      <c r="D169" s="241">
        <f>COUNTIF($C$1:$C169,C169)</f>
        <v>5</v>
      </c>
      <c r="E169" s="241" t="str">
        <f t="shared" si="22"/>
        <v>Ethnicity5</v>
      </c>
      <c r="F169" s="86" t="s">
        <v>509</v>
      </c>
      <c r="G169" s="242">
        <v>4.7344632768361586E-3</v>
      </c>
      <c r="H169" s="245">
        <v>98.187677345620557</v>
      </c>
    </row>
    <row r="170" spans="1:8">
      <c r="A170" s="86" t="str">
        <v>rcd_plbornc_101</v>
      </c>
      <c r="B170" s="239">
        <v>169</v>
      </c>
      <c r="C170" s="86" t="s">
        <v>511</v>
      </c>
      <c r="D170" s="241">
        <f>COUNTIF($C$1:$C170,C170)</f>
        <v>1</v>
      </c>
      <c r="E170" s="241" t="str">
        <f t="shared" si="22"/>
        <v>Country of Birth1</v>
      </c>
      <c r="F170" s="86" t="s">
        <v>512</v>
      </c>
      <c r="G170" s="242">
        <v>0.92344067796610174</v>
      </c>
      <c r="H170" s="245">
        <v>100.58070979017893</v>
      </c>
    </row>
    <row r="171" spans="1:8">
      <c r="A171" s="86" t="str">
        <v>rcd_plbornc_102</v>
      </c>
      <c r="B171" s="239">
        <v>170</v>
      </c>
      <c r="C171" s="86" t="s">
        <v>511</v>
      </c>
      <c r="D171" s="241">
        <f>COUNTIF($C$1:$C171,C171)</f>
        <v>2</v>
      </c>
      <c r="E171" s="241" t="str">
        <f t="shared" si="22"/>
        <v>Country of Birth2</v>
      </c>
      <c r="F171" s="86" t="s">
        <v>514</v>
      </c>
      <c r="G171" s="242">
        <v>1.4717514124293785E-2</v>
      </c>
      <c r="H171" s="245">
        <v>91.196003725284399</v>
      </c>
    </row>
    <row r="172" spans="1:8">
      <c r="A172" s="86" t="str">
        <v>rcd_plbornc_103</v>
      </c>
      <c r="B172" s="239">
        <v>171</v>
      </c>
      <c r="C172" s="86" t="s">
        <v>511</v>
      </c>
      <c r="D172" s="241">
        <f>COUNTIF($C$1:$C172,C172)</f>
        <v>3</v>
      </c>
      <c r="E172" s="241" t="str">
        <f t="shared" si="22"/>
        <v>Country of Birth3</v>
      </c>
      <c r="F172" s="86" t="s">
        <v>516</v>
      </c>
      <c r="G172" s="242">
        <v>2.5084745762711863E-3</v>
      </c>
      <c r="H172" s="245">
        <v>113.47538214877093</v>
      </c>
    </row>
    <row r="173" spans="1:8">
      <c r="A173" s="86" t="str">
        <v>rcd_plbornc_104</v>
      </c>
      <c r="B173" s="239">
        <v>172</v>
      </c>
      <c r="C173" s="86" t="s">
        <v>511</v>
      </c>
      <c r="D173" s="241">
        <f>COUNTIF($C$1:$C173,C173)</f>
        <v>4</v>
      </c>
      <c r="E173" s="241" t="str">
        <f t="shared" si="22"/>
        <v>Country of Birth4</v>
      </c>
      <c r="F173" s="86" t="s">
        <v>518</v>
      </c>
      <c r="G173" s="242">
        <v>4.4067796610169491E-3</v>
      </c>
      <c r="H173" s="245">
        <v>103.90537363191727</v>
      </c>
    </row>
    <row r="174" spans="1:8">
      <c r="A174" s="86" t="str">
        <v>rcd_plbornc_105</v>
      </c>
      <c r="B174" s="239">
        <v>173</v>
      </c>
      <c r="C174" s="86" t="s">
        <v>511</v>
      </c>
      <c r="D174" s="241">
        <f>COUNTIF($C$1:$C174,C174)</f>
        <v>5</v>
      </c>
      <c r="E174" s="241" t="str">
        <f t="shared" si="22"/>
        <v>Country of Birth5</v>
      </c>
      <c r="F174" s="86" t="s">
        <v>520</v>
      </c>
      <c r="G174" s="242">
        <v>1.6604519774011301E-2</v>
      </c>
      <c r="H174" s="245">
        <v>91.496699829441269</v>
      </c>
    </row>
    <row r="175" spans="1:8">
      <c r="A175" s="86" t="str">
        <v>rcd_plbornc_106</v>
      </c>
      <c r="B175" s="239">
        <v>174</v>
      </c>
      <c r="C175" s="86" t="s">
        <v>511</v>
      </c>
      <c r="D175" s="241">
        <f>COUNTIF($C$1:$C175,C175)</f>
        <v>6</v>
      </c>
      <c r="E175" s="241" t="str">
        <f t="shared" si="22"/>
        <v>Country of Birth6</v>
      </c>
      <c r="F175" s="86" t="s">
        <v>522</v>
      </c>
      <c r="G175" s="242">
        <v>7.6949152542372884E-3</v>
      </c>
      <c r="H175" s="245">
        <v>93.908242638098159</v>
      </c>
    </row>
    <row r="176" spans="1:8">
      <c r="A176" s="86" t="str">
        <v>rcd_plbornc_107</v>
      </c>
      <c r="B176" s="239">
        <v>175</v>
      </c>
      <c r="C176" s="86" t="s">
        <v>511</v>
      </c>
      <c r="D176" s="241">
        <f>COUNTIF($C$1:$C176,C176)</f>
        <v>7</v>
      </c>
      <c r="E176" s="241" t="str">
        <f t="shared" si="22"/>
        <v>Country of Birth7</v>
      </c>
      <c r="F176" s="86" t="s">
        <v>49</v>
      </c>
      <c r="G176" s="242">
        <v>3.0824858757062149E-2</v>
      </c>
      <c r="H176" s="245">
        <v>93.279127069266792</v>
      </c>
    </row>
    <row r="177" spans="1:8">
      <c r="A177" s="86" t="str">
        <v>rcd_religion_101</v>
      </c>
      <c r="B177" s="239">
        <v>176</v>
      </c>
      <c r="C177" s="86" t="s">
        <v>525</v>
      </c>
      <c r="D177" s="241">
        <f>COUNTIF($C$1:$C177,C177)</f>
        <v>1</v>
      </c>
      <c r="E177" s="241" t="str">
        <f t="shared" si="22"/>
        <v>Religion1</v>
      </c>
      <c r="F177" s="86" t="s">
        <v>526</v>
      </c>
      <c r="G177" s="242">
        <v>0.46087570621468926</v>
      </c>
      <c r="H177" s="245">
        <v>105.64967119802004</v>
      </c>
    </row>
    <row r="178" spans="1:8">
      <c r="A178" s="86" t="str">
        <v>rcd_religion_102</v>
      </c>
      <c r="B178" s="239">
        <v>177</v>
      </c>
      <c r="C178" s="86" t="s">
        <v>525</v>
      </c>
      <c r="D178" s="241">
        <f>COUNTIF($C$1:$C178,C178)</f>
        <v>2</v>
      </c>
      <c r="E178" s="241" t="str">
        <f t="shared" si="22"/>
        <v>Religion2</v>
      </c>
      <c r="F178" s="86" t="s">
        <v>528</v>
      </c>
      <c r="G178" s="242">
        <v>4.5480225988700574E-3</v>
      </c>
      <c r="H178" s="245">
        <v>114.54994184375526</v>
      </c>
    </row>
    <row r="179" spans="1:8">
      <c r="A179" s="86" t="str">
        <v>rcd_religion_103</v>
      </c>
      <c r="B179" s="239">
        <v>178</v>
      </c>
      <c r="C179" s="86" t="s">
        <v>525</v>
      </c>
      <c r="D179" s="241">
        <f>COUNTIF($C$1:$C179,C179)</f>
        <v>3</v>
      </c>
      <c r="E179" s="241" t="str">
        <f t="shared" si="22"/>
        <v>Religion3</v>
      </c>
      <c r="F179" s="86" t="s">
        <v>530</v>
      </c>
      <c r="G179" s="242">
        <v>3.333333333333334E-3</v>
      </c>
      <c r="H179" s="245">
        <v>98.686980472207367</v>
      </c>
    </row>
    <row r="180" spans="1:8">
      <c r="A180" s="86" t="str">
        <v>rcd_religion_104</v>
      </c>
      <c r="B180" s="239">
        <v>179</v>
      </c>
      <c r="C180" s="86" t="s">
        <v>525</v>
      </c>
      <c r="D180" s="241">
        <f>COUNTIF($C$1:$C180,C180)</f>
        <v>4</v>
      </c>
      <c r="E180" s="241" t="str">
        <f t="shared" si="22"/>
        <v>Religion4</v>
      </c>
      <c r="F180" s="86" t="s">
        <v>532</v>
      </c>
      <c r="G180" s="242">
        <v>1.4146892655367232E-2</v>
      </c>
      <c r="H180" s="245">
        <v>85.820531282267225</v>
      </c>
    </row>
    <row r="181" spans="1:8">
      <c r="A181" s="86" t="str">
        <v>rcd_religion_105</v>
      </c>
      <c r="B181" s="239">
        <v>180</v>
      </c>
      <c r="C181" s="86" t="s">
        <v>525</v>
      </c>
      <c r="D181" s="241">
        <f>COUNTIF($C$1:$C181,C181)</f>
        <v>5</v>
      </c>
      <c r="E181" s="241" t="str">
        <f t="shared" si="22"/>
        <v>Religion5</v>
      </c>
      <c r="F181" s="86" t="s">
        <v>534</v>
      </c>
      <c r="G181" s="242">
        <v>9.5536723163841802E-3</v>
      </c>
      <c r="H181" s="245">
        <v>102.683718283226</v>
      </c>
    </row>
    <row r="182" spans="1:8">
      <c r="A182" s="86" t="str">
        <v>rcd_religion_106</v>
      </c>
      <c r="B182" s="239">
        <v>181</v>
      </c>
      <c r="C182" s="86" t="s">
        <v>525</v>
      </c>
      <c r="D182" s="241">
        <f>COUNTIF($C$1:$C182,C182)</f>
        <v>6</v>
      </c>
      <c r="E182" s="241" t="str">
        <f t="shared" si="22"/>
        <v>Religion6</v>
      </c>
      <c r="F182" s="86" t="s">
        <v>536</v>
      </c>
      <c r="G182" s="242">
        <v>3.2937853107344629E-3</v>
      </c>
      <c r="H182" s="245">
        <v>104.73032686719166</v>
      </c>
    </row>
    <row r="183" spans="1:8">
      <c r="A183" s="86" t="str">
        <v>rcd_religion_107</v>
      </c>
      <c r="B183" s="239">
        <v>182</v>
      </c>
      <c r="C183" s="86" t="s">
        <v>525</v>
      </c>
      <c r="D183" s="241">
        <f>COUNTIF($C$1:$C183,C183)</f>
        <v>7</v>
      </c>
      <c r="E183" s="241" t="str">
        <f t="shared" si="22"/>
        <v>Religion7</v>
      </c>
      <c r="F183" s="86" t="s">
        <v>538</v>
      </c>
      <c r="G183" s="242">
        <v>8.8870056497175141E-3</v>
      </c>
      <c r="H183" s="245">
        <v>90.894100724566144</v>
      </c>
    </row>
    <row r="184" spans="1:8">
      <c r="A184" s="86" t="str">
        <v>rcd_religion_108</v>
      </c>
      <c r="B184" s="239">
        <v>183</v>
      </c>
      <c r="C184" s="86" t="s">
        <v>525</v>
      </c>
      <c r="D184" s="241">
        <f>COUNTIF($C$1:$C184,C184)</f>
        <v>8</v>
      </c>
      <c r="E184" s="241" t="str">
        <f t="shared" si="22"/>
        <v>Religion8</v>
      </c>
      <c r="F184" s="86" t="s">
        <v>540</v>
      </c>
      <c r="G184" s="242">
        <v>0.49551412429378533</v>
      </c>
      <c r="H184" s="245">
        <v>95.671264456128881</v>
      </c>
    </row>
    <row r="185" spans="1:8">
      <c r="A185" s="86" t="str">
        <v>A2_HOUSE5</v>
      </c>
      <c r="B185" s="239">
        <v>184</v>
      </c>
      <c r="C185" s="86" t="s">
        <v>543</v>
      </c>
      <c r="D185" s="241">
        <f>COUNTIF($C$1:$C185,C185)</f>
        <v>1</v>
      </c>
      <c r="E185" s="241" t="str">
        <f t="shared" si="22"/>
        <v>House Type1</v>
      </c>
      <c r="F185" s="86" t="s">
        <v>544</v>
      </c>
      <c r="G185" s="242">
        <v>0.38305649717514123</v>
      </c>
      <c r="H185" s="245">
        <v>135.94396298169593</v>
      </c>
    </row>
    <row r="186" spans="1:8">
      <c r="A186" s="86" t="str">
        <v>A2_HOUSE6</v>
      </c>
      <c r="B186" s="239">
        <v>185</v>
      </c>
      <c r="C186" s="86" t="s">
        <v>543</v>
      </c>
      <c r="D186" s="241">
        <f>COUNTIF($C$1:$C186,C186)</f>
        <v>2</v>
      </c>
      <c r="E186" s="241" t="str">
        <f t="shared" si="22"/>
        <v>House Type2</v>
      </c>
      <c r="F186" s="86" t="s">
        <v>546</v>
      </c>
      <c r="G186" s="242">
        <v>0.10088135593220338</v>
      </c>
      <c r="H186" s="245">
        <v>71.024921464906996</v>
      </c>
    </row>
    <row r="187" spans="1:8">
      <c r="A187" s="86" t="str">
        <v>A2_HOUSE7</v>
      </c>
      <c r="B187" s="239">
        <v>186</v>
      </c>
      <c r="C187" s="86" t="s">
        <v>543</v>
      </c>
      <c r="D187" s="241">
        <f>COUNTIF($C$1:$C187,C187)</f>
        <v>3</v>
      </c>
      <c r="E187" s="241" t="str">
        <f t="shared" si="22"/>
        <v>House Type3</v>
      </c>
      <c r="F187" s="86" t="s">
        <v>548</v>
      </c>
      <c r="G187" s="242">
        <v>0.36176271186440678</v>
      </c>
      <c r="H187" s="245">
        <v>102.7119389014525</v>
      </c>
    </row>
    <row r="188" spans="1:8">
      <c r="A188" s="86" t="str">
        <v>A2_HOUSE8</v>
      </c>
      <c r="B188" s="239">
        <v>187</v>
      </c>
      <c r="C188" s="86" t="s">
        <v>543</v>
      </c>
      <c r="D188" s="241">
        <f>COUNTIF($C$1:$C188,C188)</f>
        <v>4</v>
      </c>
      <c r="E188" s="241" t="str">
        <f t="shared" si="22"/>
        <v>House Type4</v>
      </c>
      <c r="F188" s="86" t="s">
        <v>550</v>
      </c>
      <c r="G188" s="242">
        <v>0.15433333333333332</v>
      </c>
      <c r="H188" s="245">
        <v>68.840171544716569</v>
      </c>
    </row>
    <row r="189" spans="1:8">
      <c r="A189" s="86" t="str">
        <v>TENURE2</v>
      </c>
      <c r="B189" s="239">
        <v>188</v>
      </c>
      <c r="C189" s="86" t="s">
        <v>552</v>
      </c>
      <c r="D189" s="241">
        <f>COUNTIF($C$1:$C189,C189)</f>
        <v>1</v>
      </c>
      <c r="E189" s="241" t="str">
        <f t="shared" si="22"/>
        <v>House Tenure1</v>
      </c>
      <c r="F189" s="86" t="s">
        <v>553</v>
      </c>
      <c r="G189" s="242">
        <v>0.44261016949152532</v>
      </c>
      <c r="H189" s="245">
        <v>115.76231542514456</v>
      </c>
    </row>
    <row r="190" spans="1:8">
      <c r="A190" s="86" t="str">
        <v>TENURE1</v>
      </c>
      <c r="B190" s="239">
        <v>189</v>
      </c>
      <c r="C190" s="86" t="s">
        <v>552</v>
      </c>
      <c r="D190" s="241">
        <f>COUNTIF($C$1:$C190,C190)</f>
        <v>2</v>
      </c>
      <c r="E190" s="241" t="str">
        <f t="shared" si="22"/>
        <v>House Tenure2</v>
      </c>
      <c r="F190" s="86" t="s">
        <v>555</v>
      </c>
      <c r="G190" s="242">
        <v>0.29351977401129942</v>
      </c>
      <c r="H190" s="245">
        <v>108.26301459954924</v>
      </c>
    </row>
    <row r="191" spans="1:8">
      <c r="A191" s="86" t="str">
        <v>TENURE7</v>
      </c>
      <c r="B191" s="239">
        <v>190</v>
      </c>
      <c r="C191" s="86" t="s">
        <v>552</v>
      </c>
      <c r="D191" s="241">
        <f>COUNTIF($C$1:$C191,C191)</f>
        <v>3</v>
      </c>
      <c r="E191" s="241" t="str">
        <f t="shared" si="22"/>
        <v>House Tenure3</v>
      </c>
      <c r="F191" s="86" t="s">
        <v>557</v>
      </c>
      <c r="G191" s="242">
        <v>7.5932203389830529E-3</v>
      </c>
      <c r="H191" s="245">
        <v>99.100509512107195</v>
      </c>
    </row>
    <row r="192" spans="1:8">
      <c r="A192" s="86" t="str">
        <v>TENURE4</v>
      </c>
      <c r="B192" s="239">
        <v>191</v>
      </c>
      <c r="C192" s="86" t="s">
        <v>552</v>
      </c>
      <c r="D192" s="241">
        <f>COUNTIF($C$1:$C192,C192)</f>
        <v>4</v>
      </c>
      <c r="E192" s="241" t="str">
        <f t="shared" si="22"/>
        <v>House Tenure4</v>
      </c>
      <c r="F192" s="86" t="s">
        <v>559</v>
      </c>
      <c r="G192" s="242">
        <v>0.1537231638418079</v>
      </c>
      <c r="H192" s="245">
        <v>90.698588481452774</v>
      </c>
    </row>
    <row r="193" spans="1:8">
      <c r="A193" s="86" t="str">
        <v>TENURE9</v>
      </c>
      <c r="B193" s="239">
        <v>192</v>
      </c>
      <c r="C193" s="86" t="s">
        <v>552</v>
      </c>
      <c r="D193" s="241">
        <f>COUNTIF($C$1:$C193,C193)</f>
        <v>5</v>
      </c>
      <c r="E193" s="241" t="str">
        <f t="shared" si="22"/>
        <v>House Tenure5</v>
      </c>
      <c r="F193" s="86" t="s">
        <v>561</v>
      </c>
      <c r="G193" s="242">
        <v>0.10272316384180792</v>
      </c>
      <c r="H193" s="245">
        <v>60.640168940297826</v>
      </c>
    </row>
    <row r="194" spans="1:8">
      <c r="A194" s="86" t="str">
        <v>NBEDS1</v>
      </c>
      <c r="B194" s="239">
        <v>193</v>
      </c>
      <c r="C194" s="86" t="s">
        <v>563</v>
      </c>
      <c r="D194" s="241">
        <f>COUNTIF($C$1:$C194,C194)</f>
        <v>1</v>
      </c>
      <c r="E194" s="241" t="str">
        <f t="shared" si="22"/>
        <v>House Size1</v>
      </c>
      <c r="F194" s="86" t="s">
        <v>564</v>
      </c>
      <c r="G194" s="242">
        <v>4.9344632768361582E-2</v>
      </c>
      <c r="H194" s="245">
        <v>69.488190845504832</v>
      </c>
    </row>
    <row r="195" spans="1:8">
      <c r="A195" s="86" t="str">
        <v>NBEDS2</v>
      </c>
      <c r="B195" s="239">
        <v>194</v>
      </c>
      <c r="C195" s="86" t="s">
        <v>563</v>
      </c>
      <c r="D195" s="241">
        <f>COUNTIF($C$1:$C195,C195)</f>
        <v>2</v>
      </c>
      <c r="E195" s="241" t="str">
        <f t="shared" ref="E195:E258" si="23">C195&amp;D195</f>
        <v>House Size2</v>
      </c>
      <c r="F195" s="86" t="s">
        <v>566</v>
      </c>
      <c r="G195" s="242">
        <v>0.19583615819209038</v>
      </c>
      <c r="H195" s="245">
        <v>80.822208187308632</v>
      </c>
    </row>
    <row r="196" spans="1:8">
      <c r="A196" s="86" t="str">
        <v>NBEDS3</v>
      </c>
      <c r="B196" s="239">
        <v>195</v>
      </c>
      <c r="C196" s="86" t="s">
        <v>563</v>
      </c>
      <c r="D196" s="241">
        <f>COUNTIF($C$1:$C196,C196)</f>
        <v>3</v>
      </c>
      <c r="E196" s="241" t="str">
        <f t="shared" si="23"/>
        <v>House Size3</v>
      </c>
      <c r="F196" s="86" t="s">
        <v>568</v>
      </c>
      <c r="G196" s="242">
        <v>0.45147457627118637</v>
      </c>
      <c r="H196" s="245">
        <v>101.60524036724962</v>
      </c>
    </row>
    <row r="197" spans="1:8">
      <c r="A197" s="86" t="str">
        <v>NBEDS4</v>
      </c>
      <c r="B197" s="239">
        <v>196</v>
      </c>
      <c r="C197" s="86" t="s">
        <v>563</v>
      </c>
      <c r="D197" s="241">
        <f>COUNTIF($C$1:$C197,C197)</f>
        <v>4</v>
      </c>
      <c r="E197" s="241" t="str">
        <f t="shared" si="23"/>
        <v>House Size4</v>
      </c>
      <c r="F197" s="86" t="s">
        <v>570</v>
      </c>
      <c r="G197" s="242">
        <v>0.23168926553672312</v>
      </c>
      <c r="H197" s="245">
        <v>124.30932106116472</v>
      </c>
    </row>
    <row r="198" spans="1:8">
      <c r="A198" s="86" t="str">
        <v>NBEDS5P</v>
      </c>
      <c r="B198" s="239">
        <v>197</v>
      </c>
      <c r="C198" s="86" t="s">
        <v>563</v>
      </c>
      <c r="D198" s="241">
        <f>COUNTIF($C$1:$C198,C198)</f>
        <v>5</v>
      </c>
      <c r="E198" s="241" t="str">
        <f t="shared" si="23"/>
        <v>House Size5</v>
      </c>
      <c r="F198" s="86" t="s">
        <v>572</v>
      </c>
      <c r="G198" s="242">
        <v>7.1000000000000008E-2</v>
      </c>
      <c r="H198" s="245">
        <v>127.72369037120342</v>
      </c>
    </row>
    <row r="199" spans="1:8">
      <c r="A199" s="86" t="str">
        <v>hhdval0to100k</v>
      </c>
      <c r="B199" s="239">
        <v>198</v>
      </c>
      <c r="C199" s="86" t="s">
        <v>574</v>
      </c>
      <c r="D199" s="241">
        <f>COUNTIF($C$1:$C199,C199)</f>
        <v>1</v>
      </c>
      <c r="E199" s="241" t="str">
        <f t="shared" si="23"/>
        <v>House Value1</v>
      </c>
      <c r="F199" s="86" t="s">
        <v>575</v>
      </c>
      <c r="G199" s="242">
        <v>4.1553672316384183E-2</v>
      </c>
      <c r="H199" s="245">
        <v>37.553192597420185</v>
      </c>
    </row>
    <row r="200" spans="1:8">
      <c r="A200" s="86" t="str">
        <v>hhdval100to150k</v>
      </c>
      <c r="B200" s="239">
        <v>199</v>
      </c>
      <c r="C200" s="86" t="s">
        <v>574</v>
      </c>
      <c r="D200" s="241">
        <f>COUNTIF($C$1:$C200,C200)</f>
        <v>2</v>
      </c>
      <c r="E200" s="241" t="str">
        <f t="shared" si="23"/>
        <v>House Value2</v>
      </c>
      <c r="F200" s="86" t="s">
        <v>577</v>
      </c>
      <c r="G200" s="242">
        <v>8.5446327683615819E-2</v>
      </c>
      <c r="H200" s="245">
        <v>62.279400769324177</v>
      </c>
    </row>
    <row r="201" spans="1:8">
      <c r="A201" s="86" t="str">
        <v>hhdval150to250k</v>
      </c>
      <c r="B201" s="239">
        <v>200</v>
      </c>
      <c r="C201" s="86" t="s">
        <v>574</v>
      </c>
      <c r="D201" s="241">
        <f>COUNTIF($C$1:$C201,C201)</f>
        <v>3</v>
      </c>
      <c r="E201" s="241" t="str">
        <f t="shared" si="23"/>
        <v>House Value3</v>
      </c>
      <c r="F201" s="86" t="s">
        <v>579</v>
      </c>
      <c r="G201" s="242">
        <v>0.24192090395480226</v>
      </c>
      <c r="H201" s="245">
        <v>93.841379193369931</v>
      </c>
    </row>
    <row r="202" spans="1:8">
      <c r="A202" s="86" t="str">
        <v>hhdval250to500k</v>
      </c>
      <c r="B202" s="239">
        <v>201</v>
      </c>
      <c r="C202" s="86" t="s">
        <v>574</v>
      </c>
      <c r="D202" s="241">
        <f>COUNTIF($C$1:$C202,C202)</f>
        <v>4</v>
      </c>
      <c r="E202" s="241" t="str">
        <f t="shared" si="23"/>
        <v>House Value4</v>
      </c>
      <c r="F202" s="86" t="s">
        <v>581</v>
      </c>
      <c r="G202" s="242">
        <v>0.40000564971751412</v>
      </c>
      <c r="H202" s="245">
        <v>122.88674319270206</v>
      </c>
    </row>
    <row r="203" spans="1:8">
      <c r="A203" s="86" t="str">
        <v>hhdval500to750k</v>
      </c>
      <c r="B203" s="239">
        <v>202</v>
      </c>
      <c r="C203" s="86" t="s">
        <v>574</v>
      </c>
      <c r="D203" s="241">
        <f>COUNTIF($C$1:$C203,C203)</f>
        <v>5</v>
      </c>
      <c r="E203" s="241" t="str">
        <f t="shared" si="23"/>
        <v>House Value5</v>
      </c>
      <c r="F203" s="86" t="s">
        <v>583</v>
      </c>
      <c r="G203" s="242">
        <v>0.13635593220338982</v>
      </c>
      <c r="H203" s="245">
        <v>137.67209922045217</v>
      </c>
    </row>
    <row r="204" spans="1:8">
      <c r="A204" s="86" t="str">
        <v>hhdval750kto1m</v>
      </c>
      <c r="B204" s="239">
        <v>203</v>
      </c>
      <c r="C204" s="86" t="s">
        <v>574</v>
      </c>
      <c r="D204" s="241">
        <f>COUNTIF($C$1:$C204,C204)</f>
        <v>6</v>
      </c>
      <c r="E204" s="241" t="str">
        <f t="shared" si="23"/>
        <v>House Value6</v>
      </c>
      <c r="F204" s="86" t="s">
        <v>585</v>
      </c>
      <c r="G204" s="242">
        <v>5.0186440677966106E-2</v>
      </c>
      <c r="H204" s="245">
        <v>138.50145916275167</v>
      </c>
    </row>
    <row r="205" spans="1:8">
      <c r="A205" s="86" t="str">
        <v>hhdval1mplus</v>
      </c>
      <c r="B205" s="239">
        <v>204</v>
      </c>
      <c r="C205" s="86" t="s">
        <v>574</v>
      </c>
      <c r="D205" s="241">
        <f>COUNTIF($C$1:$C205,C205)</f>
        <v>7</v>
      </c>
      <c r="E205" s="241" t="str">
        <f t="shared" si="23"/>
        <v>House Value7</v>
      </c>
      <c r="F205" s="86" t="s">
        <v>587</v>
      </c>
      <c r="G205" s="242">
        <v>4.4824858757062151E-2</v>
      </c>
      <c r="H205" s="245">
        <v>132.85283255439865</v>
      </c>
    </row>
    <row r="206" spans="1:8">
      <c r="A206" s="86" t="str">
        <v>move_ind</v>
      </c>
      <c r="B206" s="239">
        <v>205</v>
      </c>
      <c r="C206" s="86" t="s">
        <v>589</v>
      </c>
      <c r="D206" s="241">
        <f>COUNTIF($C$1:$C206,C206)</f>
        <v>1</v>
      </c>
      <c r="E206" s="241" t="str">
        <f t="shared" si="23"/>
        <v>House Move1</v>
      </c>
      <c r="F206" s="86" t="s">
        <v>590</v>
      </c>
      <c r="G206" s="242">
        <v>0.14925988700564971</v>
      </c>
      <c r="H206" s="245">
        <v>93.990610811725759</v>
      </c>
    </row>
    <row r="207" spans="1:8">
      <c r="A207" s="86" t="str">
        <v>RCD_HHTYPE_DV_101</v>
      </c>
      <c r="B207" s="239">
        <v>206</v>
      </c>
      <c r="C207" s="86" t="s">
        <v>54</v>
      </c>
      <c r="D207" s="241">
        <f>COUNTIF($C$1:$C207,C207)</f>
        <v>1</v>
      </c>
      <c r="E207" s="241" t="str">
        <f t="shared" si="23"/>
        <v>Structure1</v>
      </c>
      <c r="F207" s="86" t="s">
        <v>591</v>
      </c>
      <c r="G207" s="242">
        <v>0.14331638418079096</v>
      </c>
      <c r="H207" s="245">
        <v>85.325816482060034</v>
      </c>
    </row>
    <row r="208" spans="1:8">
      <c r="A208" s="86" t="str">
        <v>RCD_HHTYPE_DV_102</v>
      </c>
      <c r="B208" s="239">
        <v>207</v>
      </c>
      <c r="C208" s="86" t="s">
        <v>54</v>
      </c>
      <c r="D208" s="241">
        <f>COUNTIF($C$1:$C208,C208)</f>
        <v>2</v>
      </c>
      <c r="E208" s="241" t="str">
        <f t="shared" si="23"/>
        <v>Structure2</v>
      </c>
      <c r="F208" s="86" t="s">
        <v>592</v>
      </c>
      <c r="G208" s="242">
        <v>2.4717514124293787E-2</v>
      </c>
      <c r="H208" s="245">
        <v>80.289137819480274</v>
      </c>
    </row>
    <row r="209" spans="1:8">
      <c r="A209" s="86" t="str">
        <v>RCD_HHTYPE_DV_103</v>
      </c>
      <c r="B209" s="239">
        <v>208</v>
      </c>
      <c r="C209" s="86" t="s">
        <v>54</v>
      </c>
      <c r="D209" s="241">
        <f>COUNTIF($C$1:$C209,C209)</f>
        <v>3</v>
      </c>
      <c r="E209" s="241" t="str">
        <f t="shared" si="23"/>
        <v>Structure3</v>
      </c>
      <c r="F209" s="86" t="s">
        <v>593</v>
      </c>
      <c r="G209" s="242">
        <v>0.34046892655367234</v>
      </c>
      <c r="H209" s="245">
        <v>112.58882795777872</v>
      </c>
    </row>
    <row r="210" spans="1:8">
      <c r="A210" s="86" t="str">
        <v>RCD_HHTYPE_DV_104</v>
      </c>
      <c r="B210" s="239">
        <v>209</v>
      </c>
      <c r="C210" s="86" t="s">
        <v>54</v>
      </c>
      <c r="D210" s="241">
        <f>COUNTIF($C$1:$C210,C210)</f>
        <v>4</v>
      </c>
      <c r="E210" s="241" t="str">
        <f t="shared" si="23"/>
        <v>Structure4</v>
      </c>
      <c r="F210" s="86" t="s">
        <v>160</v>
      </c>
      <c r="G210" s="242">
        <v>0.18624293785310733</v>
      </c>
      <c r="H210" s="245">
        <v>100.14314575506664</v>
      </c>
    </row>
    <row r="211" spans="1:8">
      <c r="A211" s="86" t="str">
        <v>RCD_HHTYPE_DV_105</v>
      </c>
      <c r="B211" s="239">
        <v>210</v>
      </c>
      <c r="C211" s="86" t="s">
        <v>54</v>
      </c>
      <c r="D211" s="241">
        <f>COUNTIF($C$1:$C211,C211)</f>
        <v>5</v>
      </c>
      <c r="E211" s="241" t="str">
        <f t="shared" si="23"/>
        <v>Structure5</v>
      </c>
      <c r="F211" s="86" t="s">
        <v>594</v>
      </c>
      <c r="G211" s="242">
        <v>0.30536723163841806</v>
      </c>
      <c r="H211" s="245">
        <v>97.545242647089452</v>
      </c>
    </row>
    <row r="212" spans="1:8">
      <c r="A212" s="86" t="str">
        <v>RCD_NKIDS05_101</v>
      </c>
      <c r="B212" s="239">
        <v>211</v>
      </c>
      <c r="C212" s="86" t="s">
        <v>596</v>
      </c>
      <c r="D212" s="241">
        <f>COUNTIF($C$1:$C212,C212)</f>
        <v>1</v>
      </c>
      <c r="E212" s="241" t="str">
        <f t="shared" si="23"/>
        <v>Number of Children by Age1</v>
      </c>
      <c r="F212" s="86" t="s">
        <v>597</v>
      </c>
      <c r="G212" s="242">
        <v>0.90966666666666662</v>
      </c>
      <c r="H212" s="245">
        <v>101.03590874898667</v>
      </c>
    </row>
    <row r="213" spans="1:8">
      <c r="A213" s="86" t="str">
        <v>RCD_NKIDS05_102</v>
      </c>
      <c r="B213" s="239">
        <v>212</v>
      </c>
      <c r="C213" s="86" t="s">
        <v>596</v>
      </c>
      <c r="D213" s="241">
        <f>COUNTIF($C$1:$C213,C213)</f>
        <v>2</v>
      </c>
      <c r="E213" s="241" t="str">
        <f t="shared" si="23"/>
        <v>Number of Children by Age2</v>
      </c>
      <c r="F213" s="86" t="s">
        <v>599</v>
      </c>
      <c r="G213" s="242">
        <v>6.5711864406779674E-2</v>
      </c>
      <c r="H213" s="245">
        <v>88.71846132439434</v>
      </c>
    </row>
    <row r="214" spans="1:8">
      <c r="A214" s="86" t="str">
        <v>RCD_NKIDS05_103</v>
      </c>
      <c r="B214" s="239">
        <v>213</v>
      </c>
      <c r="C214" s="86" t="s">
        <v>596</v>
      </c>
      <c r="D214" s="241">
        <f>COUNTIF($C$1:$C214,C214)</f>
        <v>3</v>
      </c>
      <c r="E214" s="241" t="str">
        <f t="shared" si="23"/>
        <v>Number of Children by Age3</v>
      </c>
      <c r="F214" s="86" t="s">
        <v>601</v>
      </c>
      <c r="G214" s="242">
        <v>2.4293785310734461E-2</v>
      </c>
      <c r="H214" s="245">
        <v>95.221188223139123</v>
      </c>
    </row>
    <row r="215" spans="1:8">
      <c r="A215" s="86" t="str">
        <v>RCD_NKIDS615_101</v>
      </c>
      <c r="B215" s="239">
        <v>214</v>
      </c>
      <c r="C215" s="86" t="s">
        <v>596</v>
      </c>
      <c r="D215" s="241">
        <f>COUNTIF($C$1:$C215,C215)</f>
        <v>4</v>
      </c>
      <c r="E215" s="241" t="str">
        <f t="shared" si="23"/>
        <v>Number of Children by Age4</v>
      </c>
      <c r="F215" s="86" t="s">
        <v>603</v>
      </c>
      <c r="G215" s="242">
        <v>0.79536158192090389</v>
      </c>
      <c r="H215" s="245">
        <v>101.09163076536927</v>
      </c>
    </row>
    <row r="216" spans="1:8">
      <c r="A216" s="86" t="str">
        <v>RCD_NKIDS615_102</v>
      </c>
      <c r="B216" s="239">
        <v>215</v>
      </c>
      <c r="C216" s="86" t="s">
        <v>596</v>
      </c>
      <c r="D216" s="241">
        <f>COUNTIF($C$1:$C216,C216)</f>
        <v>5</v>
      </c>
      <c r="E216" s="241" t="str">
        <f t="shared" si="23"/>
        <v>Number of Children by Age5</v>
      </c>
      <c r="F216" s="86" t="s">
        <v>605</v>
      </c>
      <c r="G216" s="242">
        <v>0.11663276836158193</v>
      </c>
      <c r="H216" s="245">
        <v>95.800273822326346</v>
      </c>
    </row>
    <row r="217" spans="1:8">
      <c r="A217" s="86" t="str">
        <v>RCD_NKIDS615_103</v>
      </c>
      <c r="B217" s="239">
        <v>216</v>
      </c>
      <c r="C217" s="86" t="s">
        <v>596</v>
      </c>
      <c r="D217" s="241">
        <f>COUNTIF($C$1:$C217,C217)</f>
        <v>6</v>
      </c>
      <c r="E217" s="241" t="str">
        <f t="shared" si="23"/>
        <v>Number of Children by Age6</v>
      </c>
      <c r="F217" s="86" t="s">
        <v>607</v>
      </c>
      <c r="G217" s="242">
        <v>8.8158192090395479E-2</v>
      </c>
      <c r="H217" s="245">
        <v>96.173732634088964</v>
      </c>
    </row>
    <row r="218" spans="1:8">
      <c r="A218" s="86" t="str">
        <v>A2_CHILDREN1</v>
      </c>
      <c r="B218" s="239">
        <v>217</v>
      </c>
      <c r="C218" s="86" t="s">
        <v>608</v>
      </c>
      <c r="D218" s="241">
        <f>COUNTIF($C$1:$C218,C218)</f>
        <v>1</v>
      </c>
      <c r="E218" s="241" t="str">
        <f t="shared" si="23"/>
        <v>Children in household1</v>
      </c>
      <c r="F218" s="86" t="s">
        <v>609</v>
      </c>
      <c r="G218" s="242">
        <v>0.74440677966101687</v>
      </c>
      <c r="H218" s="245">
        <v>102.19221244075544</v>
      </c>
    </row>
    <row r="219" spans="1:8">
      <c r="A219" s="86" t="str">
        <v>A2_CHILDREN2A</v>
      </c>
      <c r="B219" s="239">
        <v>218</v>
      </c>
      <c r="C219" s="86" t="s">
        <v>608</v>
      </c>
      <c r="D219" s="241">
        <f>COUNTIF($C$1:$C219,C219)</f>
        <v>2</v>
      </c>
      <c r="E219" s="241" t="str">
        <f t="shared" si="23"/>
        <v>Children in household2</v>
      </c>
      <c r="F219" s="86" t="s">
        <v>610</v>
      </c>
      <c r="G219" s="242">
        <v>0.1182316384180791</v>
      </c>
      <c r="H219" s="245">
        <v>93.90475706547133</v>
      </c>
    </row>
    <row r="220" spans="1:8">
      <c r="A220" s="86" t="str">
        <v>A2_CHILDREN2B</v>
      </c>
      <c r="B220" s="239">
        <v>219</v>
      </c>
      <c r="C220" s="86" t="s">
        <v>608</v>
      </c>
      <c r="D220" s="241">
        <f>COUNTIF($C$1:$C220,C220)</f>
        <v>3</v>
      </c>
      <c r="E220" s="241" t="str">
        <f t="shared" si="23"/>
        <v>Children in household3</v>
      </c>
      <c r="F220" s="86" t="s">
        <v>611</v>
      </c>
      <c r="G220" s="242">
        <v>0.10290395480225988</v>
      </c>
      <c r="H220" s="245">
        <v>97.007980207363943</v>
      </c>
    </row>
    <row r="221" spans="1:8">
      <c r="A221" s="86" t="str">
        <v>A2_CHILDREN3</v>
      </c>
      <c r="B221" s="239">
        <v>220</v>
      </c>
      <c r="C221" s="86" t="s">
        <v>608</v>
      </c>
      <c r="D221" s="241">
        <f>COUNTIF($C$1:$C221,C221)</f>
        <v>4</v>
      </c>
      <c r="E221" s="241" t="str">
        <f t="shared" si="23"/>
        <v>Children in household4</v>
      </c>
      <c r="F221" s="86" t="s">
        <v>612</v>
      </c>
      <c r="G221" s="242">
        <v>3.4559322033898311E-2</v>
      </c>
      <c r="H221" s="245">
        <v>86.874379184176149</v>
      </c>
    </row>
    <row r="222" spans="1:8">
      <c r="A222" s="86" t="str">
        <v>A2_HHD1</v>
      </c>
      <c r="B222" s="239">
        <v>221</v>
      </c>
      <c r="C222" s="86" t="s">
        <v>613</v>
      </c>
      <c r="D222" s="241">
        <f>COUNTIF($C$1:$C222,C222)</f>
        <v>1</v>
      </c>
      <c r="E222" s="241" t="str">
        <f t="shared" si="23"/>
        <v>Household Size1</v>
      </c>
      <c r="F222" s="86" t="s">
        <v>614</v>
      </c>
      <c r="G222" s="242">
        <v>0.16872881355932204</v>
      </c>
      <c r="H222" s="245">
        <v>88.48338557269156</v>
      </c>
    </row>
    <row r="223" spans="1:8">
      <c r="A223" s="86" t="str">
        <v>A2_HHD2</v>
      </c>
      <c r="B223" s="239">
        <v>222</v>
      </c>
      <c r="C223" s="86" t="s">
        <v>613</v>
      </c>
      <c r="D223" s="241">
        <f>COUNTIF($C$1:$C223,C223)</f>
        <v>2</v>
      </c>
      <c r="E223" s="241" t="str">
        <f t="shared" si="23"/>
        <v>Household Size2</v>
      </c>
      <c r="F223" s="86" t="s">
        <v>615</v>
      </c>
      <c r="G223" s="242">
        <v>0.41159322033898299</v>
      </c>
      <c r="H223" s="245">
        <v>105.99024488139528</v>
      </c>
    </row>
    <row r="224" spans="1:8">
      <c r="A224" s="86" t="str">
        <v>A2_HHD5</v>
      </c>
      <c r="B224" s="239">
        <v>223</v>
      </c>
      <c r="C224" s="86" t="s">
        <v>613</v>
      </c>
      <c r="D224" s="241">
        <f>COUNTIF($C$1:$C224,C224)</f>
        <v>3</v>
      </c>
      <c r="E224" s="241" t="str">
        <f t="shared" si="23"/>
        <v>Household Size3</v>
      </c>
      <c r="F224" s="86" t="s">
        <v>616</v>
      </c>
      <c r="G224" s="242">
        <v>0.34335593220338978</v>
      </c>
      <c r="H224" s="245">
        <v>100.55424373923556</v>
      </c>
    </row>
    <row r="225" spans="1:8">
      <c r="A225" s="86" t="str">
        <v>A2_HHD6</v>
      </c>
      <c r="B225" s="239">
        <v>224</v>
      </c>
      <c r="C225" s="86" t="s">
        <v>613</v>
      </c>
      <c r="D225" s="241">
        <f>COUNTIF($C$1:$C225,C225)</f>
        <v>4</v>
      </c>
      <c r="E225" s="241" t="str">
        <f t="shared" si="23"/>
        <v>Household Size4</v>
      </c>
      <c r="F225" s="86" t="s">
        <v>617</v>
      </c>
      <c r="G225" s="242">
        <v>7.6491525423728807E-2</v>
      </c>
      <c r="H225" s="245">
        <v>95.985943595238879</v>
      </c>
    </row>
    <row r="226" spans="1:8">
      <c r="A226" s="86" t="str">
        <v>rcd_jbnssec8_dv_101</v>
      </c>
      <c r="B226" s="239">
        <v>225</v>
      </c>
      <c r="C226" s="86" t="s">
        <v>620</v>
      </c>
      <c r="D226" s="241">
        <f>COUNTIF($C$1:$C226,C226)</f>
        <v>1</v>
      </c>
      <c r="E226" s="241" t="str">
        <f t="shared" si="23"/>
        <v>NS SEC (% of people in employment)1</v>
      </c>
      <c r="F226" s="86" t="s">
        <v>621</v>
      </c>
      <c r="G226" s="242">
        <v>0.15241807909604518</v>
      </c>
      <c r="H226" s="245">
        <v>116.61135787289476</v>
      </c>
    </row>
    <row r="227" spans="1:8">
      <c r="A227" s="86" t="str">
        <v>rcd_jbnssec8_dv_102</v>
      </c>
      <c r="B227" s="239">
        <v>226</v>
      </c>
      <c r="C227" s="86" t="s">
        <v>620</v>
      </c>
      <c r="D227" s="241">
        <f>COUNTIF($C$1:$C227,C227)</f>
        <v>2</v>
      </c>
      <c r="E227" s="241" t="str">
        <f t="shared" si="23"/>
        <v>NS SEC (% of people in employment)2</v>
      </c>
      <c r="F227" s="86" t="s">
        <v>623</v>
      </c>
      <c r="G227" s="242">
        <v>0.31474011299435029</v>
      </c>
      <c r="H227" s="245">
        <v>108.95745721642463</v>
      </c>
    </row>
    <row r="228" spans="1:8">
      <c r="A228" s="86" t="str">
        <v>rcd_jbnssec8_dv_103</v>
      </c>
      <c r="B228" s="239">
        <v>227</v>
      </c>
      <c r="C228" s="86" t="s">
        <v>620</v>
      </c>
      <c r="D228" s="241">
        <f>COUNTIF($C$1:$C228,C228)</f>
        <v>3</v>
      </c>
      <c r="E228" s="241" t="str">
        <f t="shared" si="23"/>
        <v>NS SEC (% of people in employment)3</v>
      </c>
      <c r="F228" s="86" t="s">
        <v>625</v>
      </c>
      <c r="G228" s="242">
        <v>0.13080225988700567</v>
      </c>
      <c r="H228" s="245">
        <v>98.542617452536902</v>
      </c>
    </row>
    <row r="229" spans="1:8">
      <c r="A229" s="86" t="str">
        <v>rcd_jbnssec8_dv_104</v>
      </c>
      <c r="B229" s="239">
        <v>228</v>
      </c>
      <c r="C229" s="86" t="s">
        <v>620</v>
      </c>
      <c r="D229" s="241">
        <f>COUNTIF($C$1:$C229,C229)</f>
        <v>4</v>
      </c>
      <c r="E229" s="241" t="str">
        <f t="shared" si="23"/>
        <v>NS SEC (% of people in employment)4</v>
      </c>
      <c r="F229" s="86" t="s">
        <v>627</v>
      </c>
      <c r="G229" s="242">
        <v>0.11158757062146893</v>
      </c>
      <c r="H229" s="245">
        <v>108.76402162437226</v>
      </c>
    </row>
    <row r="230" spans="1:8">
      <c r="A230" s="86" t="str">
        <v>rcd_jbnssec8_dv_105</v>
      </c>
      <c r="B230" s="239">
        <v>229</v>
      </c>
      <c r="C230" s="86" t="s">
        <v>620</v>
      </c>
      <c r="D230" s="241">
        <f>COUNTIF($C$1:$C230,C230)</f>
        <v>5</v>
      </c>
      <c r="E230" s="241" t="str">
        <f t="shared" si="23"/>
        <v>NS SEC (% of people in employment)5</v>
      </c>
      <c r="F230" s="86" t="s">
        <v>629</v>
      </c>
      <c r="G230" s="242">
        <v>6.1841807909604529E-2</v>
      </c>
      <c r="H230" s="245">
        <v>92.29007099244248</v>
      </c>
    </row>
    <row r="231" spans="1:8">
      <c r="A231" s="86" t="str">
        <v>rcd_jbnssec8_dv_106</v>
      </c>
      <c r="B231" s="239">
        <v>230</v>
      </c>
      <c r="C231" s="86" t="s">
        <v>620</v>
      </c>
      <c r="D231" s="241">
        <f>COUNTIF($C$1:$C231,C231)</f>
        <v>6</v>
      </c>
      <c r="E231" s="241" t="str">
        <f t="shared" si="23"/>
        <v>NS SEC (% of people in employment)6</v>
      </c>
      <c r="F231" s="86" t="s">
        <v>631</v>
      </c>
      <c r="G231" s="242">
        <v>0.1464632768361582</v>
      </c>
      <c r="H231" s="245">
        <v>82.362148771431094</v>
      </c>
    </row>
    <row r="232" spans="1:8">
      <c r="A232" s="86" t="str">
        <v>rcd_jbnssec8_dv_107</v>
      </c>
      <c r="B232" s="239">
        <v>231</v>
      </c>
      <c r="C232" s="86" t="s">
        <v>620</v>
      </c>
      <c r="D232" s="241">
        <f>COUNTIF($C$1:$C232,C232)</f>
        <v>7</v>
      </c>
      <c r="E232" s="241" t="str">
        <f t="shared" si="23"/>
        <v>NS SEC (% of people in employment)7</v>
      </c>
      <c r="F232" s="86" t="s">
        <v>633</v>
      </c>
      <c r="G232" s="242">
        <v>8.2406779661016963E-2</v>
      </c>
      <c r="H232" s="245">
        <v>82.055360015644894</v>
      </c>
    </row>
    <row r="233" spans="1:8">
      <c r="A233" s="86" t="str">
        <v>CLASS1</v>
      </c>
      <c r="B233" s="239">
        <v>232</v>
      </c>
      <c r="C233" s="86" t="s">
        <v>635</v>
      </c>
      <c r="D233" s="241">
        <f>COUNTIF($C$1:$C233,C233)</f>
        <v>1</v>
      </c>
      <c r="E233" s="241" t="str">
        <f t="shared" si="23"/>
        <v>Social Grade1</v>
      </c>
      <c r="F233" s="86" t="s">
        <v>636</v>
      </c>
      <c r="G233" s="242">
        <v>7.0474576271186445E-2</v>
      </c>
      <c r="H233" s="245">
        <v>125.80762071142711</v>
      </c>
    </row>
    <row r="234" spans="1:8">
      <c r="A234" s="86" t="str">
        <v>CLASS2</v>
      </c>
      <c r="B234" s="239">
        <v>233</v>
      </c>
      <c r="C234" s="86" t="s">
        <v>635</v>
      </c>
      <c r="D234" s="241">
        <f>COUNTIF($C$1:$C234,C234)</f>
        <v>2</v>
      </c>
      <c r="E234" s="241" t="str">
        <f t="shared" si="23"/>
        <v>Social Grade2</v>
      </c>
      <c r="F234" s="86" t="s">
        <v>638</v>
      </c>
      <c r="G234" s="242">
        <v>0.28989830508474573</v>
      </c>
      <c r="H234" s="245">
        <v>117.09620181742075</v>
      </c>
    </row>
    <row r="235" spans="1:8">
      <c r="A235" s="86" t="str">
        <v>CLASS3</v>
      </c>
      <c r="B235" s="239">
        <v>234</v>
      </c>
      <c r="C235" s="86" t="s">
        <v>635</v>
      </c>
      <c r="D235" s="241">
        <f>COUNTIF($C$1:$C235,C235)</f>
        <v>3</v>
      </c>
      <c r="E235" s="241" t="str">
        <f t="shared" si="23"/>
        <v>Social Grade3</v>
      </c>
      <c r="F235" s="86" t="s">
        <v>640</v>
      </c>
      <c r="G235" s="242">
        <v>0.2803954802259887</v>
      </c>
      <c r="H235" s="245">
        <v>102.78852810651398</v>
      </c>
    </row>
    <row r="236" spans="1:8">
      <c r="A236" s="86" t="str">
        <v>CLASS4</v>
      </c>
      <c r="B236" s="239">
        <v>235</v>
      </c>
      <c r="C236" s="86" t="s">
        <v>635</v>
      </c>
      <c r="D236" s="241">
        <f>COUNTIF($C$1:$C236,C236)</f>
        <v>4</v>
      </c>
      <c r="E236" s="241" t="str">
        <f t="shared" si="23"/>
        <v>Social Grade4</v>
      </c>
      <c r="F236" s="86" t="s">
        <v>642</v>
      </c>
      <c r="G236" s="242">
        <v>0.19298305084745757</v>
      </c>
      <c r="H236" s="245">
        <v>93.394219005809632</v>
      </c>
    </row>
    <row r="237" spans="1:8">
      <c r="A237" s="86" t="str">
        <v>CLASS5</v>
      </c>
      <c r="B237" s="239">
        <v>236</v>
      </c>
      <c r="C237" s="86" t="s">
        <v>635</v>
      </c>
      <c r="D237" s="241">
        <f>COUNTIF($C$1:$C237,C237)</f>
        <v>5</v>
      </c>
      <c r="E237" s="241" t="str">
        <f t="shared" si="23"/>
        <v>Social Grade5</v>
      </c>
      <c r="F237" s="86" t="s">
        <v>644</v>
      </c>
      <c r="G237" s="242">
        <v>9.6768361581920911E-2</v>
      </c>
      <c r="H237" s="245">
        <v>77.25999986507513</v>
      </c>
    </row>
    <row r="238" spans="1:8">
      <c r="A238" s="86" t="str">
        <v>CLASS6</v>
      </c>
      <c r="B238" s="239">
        <v>237</v>
      </c>
      <c r="C238" s="86" t="s">
        <v>635</v>
      </c>
      <c r="D238" s="241">
        <f>COUNTIF($C$1:$C238,C238)</f>
        <v>6</v>
      </c>
      <c r="E238" s="241" t="str">
        <f t="shared" si="23"/>
        <v>Social Grade6</v>
      </c>
      <c r="F238" s="86" t="s">
        <v>646</v>
      </c>
      <c r="G238" s="242">
        <v>6.9237288135593211E-2</v>
      </c>
      <c r="H238" s="245">
        <v>75.648364363730295</v>
      </c>
    </row>
    <row r="239" spans="1:8">
      <c r="A239" s="86" t="str">
        <v>OCCD2</v>
      </c>
      <c r="B239" s="239">
        <v>238</v>
      </c>
      <c r="C239" s="86" t="s">
        <v>648</v>
      </c>
      <c r="D239" s="241">
        <f>COUNTIF($C$1:$C239,C239)</f>
        <v>1</v>
      </c>
      <c r="E239" s="241" t="str">
        <f t="shared" si="23"/>
        <v>Occupation1</v>
      </c>
      <c r="F239" s="86" t="s">
        <v>649</v>
      </c>
      <c r="G239" s="242">
        <v>7.1920903954802273E-2</v>
      </c>
      <c r="H239" s="245">
        <v>112.3449026512513</v>
      </c>
    </row>
    <row r="240" spans="1:8">
      <c r="A240" s="86" t="str">
        <v>OCCD6</v>
      </c>
      <c r="B240" s="239">
        <v>239</v>
      </c>
      <c r="C240" s="86" t="s">
        <v>648</v>
      </c>
      <c r="D240" s="241">
        <f>COUNTIF($C$1:$C240,C240)</f>
        <v>2</v>
      </c>
      <c r="E240" s="241" t="str">
        <f t="shared" si="23"/>
        <v>Occupation2</v>
      </c>
      <c r="F240" s="86" t="s">
        <v>651</v>
      </c>
      <c r="G240" s="242">
        <v>0.22275706214689264</v>
      </c>
      <c r="H240" s="245">
        <v>104.59434270585896</v>
      </c>
    </row>
    <row r="241" spans="1:8">
      <c r="A241" s="86" t="str">
        <v>OCCD3</v>
      </c>
      <c r="B241" s="239">
        <v>240</v>
      </c>
      <c r="C241" s="86" t="s">
        <v>648</v>
      </c>
      <c r="D241" s="241">
        <f>COUNTIF($C$1:$C241,C241)</f>
        <v>3</v>
      </c>
      <c r="E241" s="241" t="str">
        <f t="shared" si="23"/>
        <v>Occupation3</v>
      </c>
      <c r="F241" s="86" t="s">
        <v>653</v>
      </c>
      <c r="G241" s="242">
        <v>0.14700564971751412</v>
      </c>
      <c r="H241" s="245">
        <v>98.02923982908797</v>
      </c>
    </row>
    <row r="242" spans="1:8">
      <c r="A242" s="86" t="str">
        <v>OCCD5</v>
      </c>
      <c r="B242" s="239">
        <v>241</v>
      </c>
      <c r="C242" s="86" t="s">
        <v>648</v>
      </c>
      <c r="D242" s="241">
        <f>COUNTIF($C$1:$C242,C242)</f>
        <v>4</v>
      </c>
      <c r="E242" s="241" t="str">
        <f t="shared" si="23"/>
        <v>Occupation4</v>
      </c>
      <c r="F242" s="86" t="s">
        <v>655</v>
      </c>
      <c r="G242" s="242">
        <v>5.5079096045197735E-2</v>
      </c>
      <c r="H242" s="245">
        <v>100.44524357312565</v>
      </c>
    </row>
    <row r="243" spans="1:8">
      <c r="A243" s="86" t="str">
        <v>OCCD8</v>
      </c>
      <c r="B243" s="239">
        <v>242</v>
      </c>
      <c r="C243" s="86" t="s">
        <v>648</v>
      </c>
      <c r="D243" s="241">
        <f>COUNTIF($C$1:$C243,C243)</f>
        <v>5</v>
      </c>
      <c r="E243" s="241" t="str">
        <f t="shared" si="23"/>
        <v>Occupation5</v>
      </c>
      <c r="F243" s="86" t="s">
        <v>657</v>
      </c>
      <c r="G243" s="242">
        <v>0.16218079096045199</v>
      </c>
      <c r="H243" s="245">
        <v>106.87608885035762</v>
      </c>
    </row>
    <row r="244" spans="1:8">
      <c r="A244" s="86" t="str">
        <v>OCCD9</v>
      </c>
      <c r="B244" s="239">
        <v>243</v>
      </c>
      <c r="C244" s="86" t="s">
        <v>648</v>
      </c>
      <c r="D244" s="241">
        <f>COUNTIF($C$1:$C244,C244)</f>
        <v>6</v>
      </c>
      <c r="E244" s="241" t="str">
        <f t="shared" si="23"/>
        <v>Occupation6</v>
      </c>
      <c r="F244" s="86" t="s">
        <v>659</v>
      </c>
      <c r="G244" s="242">
        <v>8.1158192090395487E-2</v>
      </c>
      <c r="H244" s="245">
        <v>108.81848993445378</v>
      </c>
    </row>
    <row r="245" spans="1:8">
      <c r="A245" s="86" t="str">
        <v>OCCD10</v>
      </c>
      <c r="B245" s="239">
        <v>244</v>
      </c>
      <c r="C245" s="86" t="s">
        <v>648</v>
      </c>
      <c r="D245" s="241">
        <f>COUNTIF($C$1:$C245,C245)</f>
        <v>7</v>
      </c>
      <c r="E245" s="241" t="str">
        <f t="shared" si="23"/>
        <v>Occupation7</v>
      </c>
      <c r="F245" s="86" t="s">
        <v>661</v>
      </c>
      <c r="G245" s="242">
        <v>7.3774011299435033E-2</v>
      </c>
      <c r="H245" s="245">
        <v>87.567091886880974</v>
      </c>
    </row>
    <row r="246" spans="1:8">
      <c r="A246" s="86" t="str">
        <v>OCCD11</v>
      </c>
      <c r="B246" s="239">
        <v>245</v>
      </c>
      <c r="C246" s="86" t="s">
        <v>648</v>
      </c>
      <c r="D246" s="241">
        <f>COUNTIF($C$1:$C246,C246)</f>
        <v>8</v>
      </c>
      <c r="E246" s="241" t="str">
        <f t="shared" si="23"/>
        <v>Occupation8</v>
      </c>
      <c r="F246" s="86" t="s">
        <v>663</v>
      </c>
      <c r="G246" s="242">
        <v>0.11720338983050849</v>
      </c>
      <c r="H246" s="245">
        <v>88.603192401236313</v>
      </c>
    </row>
    <row r="247" spans="1:8">
      <c r="A247" s="86" t="str">
        <v>OCCD12</v>
      </c>
      <c r="B247" s="239">
        <v>246</v>
      </c>
      <c r="C247" s="86" t="s">
        <v>648</v>
      </c>
      <c r="D247" s="241">
        <f>COUNTIF($C$1:$C247,C247)</f>
        <v>9</v>
      </c>
      <c r="E247" s="241" t="str">
        <f t="shared" si="23"/>
        <v>Occupation9</v>
      </c>
      <c r="F247" s="86" t="s">
        <v>665</v>
      </c>
      <c r="G247" s="242">
        <v>4.741242937853108E-2</v>
      </c>
      <c r="H247" s="245">
        <v>97.976639747969301</v>
      </c>
    </row>
    <row r="248" spans="1:8">
      <c r="A248" s="86" t="str">
        <v>OCCD13</v>
      </c>
      <c r="B248" s="239">
        <v>247</v>
      </c>
      <c r="C248" s="86" t="s">
        <v>648</v>
      </c>
      <c r="D248" s="241">
        <f>COUNTIF($C$1:$C248,C248)</f>
        <v>10</v>
      </c>
      <c r="E248" s="241" t="str">
        <f t="shared" si="23"/>
        <v>Occupation10</v>
      </c>
      <c r="F248" s="86" t="s">
        <v>667</v>
      </c>
      <c r="G248" s="242">
        <v>2.1107344632768359E-2</v>
      </c>
      <c r="H248" s="245">
        <v>79.443935527876036</v>
      </c>
    </row>
    <row r="249" spans="1:8">
      <c r="A249" s="86" t="str">
        <v>rcd_qfhigh_101</v>
      </c>
      <c r="B249" s="239">
        <v>248</v>
      </c>
      <c r="C249" s="86" t="s">
        <v>670</v>
      </c>
      <c r="D249" s="241">
        <f>COUNTIF($C$1:$C249,C249)</f>
        <v>1</v>
      </c>
      <c r="E249" s="241" t="str">
        <f t="shared" si="23"/>
        <v>Highest Level of Qualifications (Adults)1</v>
      </c>
      <c r="F249" s="86" t="s">
        <v>671</v>
      </c>
      <c r="G249" s="242">
        <v>0.26360451977401128</v>
      </c>
      <c r="H249" s="245">
        <v>116.07459260777856</v>
      </c>
    </row>
    <row r="250" spans="1:8">
      <c r="A250" s="86" t="str">
        <v>rcd_qfhigh_102</v>
      </c>
      <c r="B250" s="239">
        <v>249</v>
      </c>
      <c r="C250" s="86" t="s">
        <v>670</v>
      </c>
      <c r="D250" s="241">
        <f>COUNTIF($C$1:$C250,C250)</f>
        <v>2</v>
      </c>
      <c r="E250" s="241" t="str">
        <f t="shared" si="23"/>
        <v>Highest Level of Qualifications (Adults)2</v>
      </c>
      <c r="F250" s="86" t="s">
        <v>673</v>
      </c>
      <c r="G250" s="242">
        <v>0.10532203389830508</v>
      </c>
      <c r="H250" s="245">
        <v>106.29303238098235</v>
      </c>
    </row>
    <row r="251" spans="1:8">
      <c r="A251" s="86" t="str">
        <v>rcd_qfhigh_103</v>
      </c>
      <c r="B251" s="239">
        <v>250</v>
      </c>
      <c r="C251" s="86" t="s">
        <v>670</v>
      </c>
      <c r="D251" s="241">
        <f>COUNTIF($C$1:$C251,C251)</f>
        <v>3</v>
      </c>
      <c r="E251" s="241" t="str">
        <f t="shared" si="23"/>
        <v>Highest Level of Qualifications (Adults)3</v>
      </c>
      <c r="F251" s="86" t="s">
        <v>675</v>
      </c>
      <c r="G251" s="242">
        <v>8.950282485875706E-2</v>
      </c>
      <c r="H251" s="245">
        <v>101.90625606557748</v>
      </c>
    </row>
    <row r="252" spans="1:8">
      <c r="A252" s="86" t="str">
        <v>rcd_qfhigh_104</v>
      </c>
      <c r="B252" s="239">
        <v>251</v>
      </c>
      <c r="C252" s="86" t="s">
        <v>670</v>
      </c>
      <c r="D252" s="241">
        <f>COUNTIF($C$1:$C252,C252)</f>
        <v>4</v>
      </c>
      <c r="E252" s="241" t="str">
        <f t="shared" si="23"/>
        <v>Highest Level of Qualifications (Adults)4</v>
      </c>
      <c r="F252" s="86" t="s">
        <v>677</v>
      </c>
      <c r="G252" s="242">
        <v>0.35527683615819211</v>
      </c>
      <c r="H252" s="245">
        <v>96.102558407853209</v>
      </c>
    </row>
    <row r="253" spans="1:8">
      <c r="A253" s="86" t="str">
        <v>rcd_qfhigh_105</v>
      </c>
      <c r="B253" s="239">
        <v>252</v>
      </c>
      <c r="C253" s="86" t="s">
        <v>670</v>
      </c>
      <c r="D253" s="241">
        <f>COUNTIF($C$1:$C253,C253)</f>
        <v>5</v>
      </c>
      <c r="E253" s="241" t="str">
        <f t="shared" si="23"/>
        <v>Highest Level of Qualifications (Adults)5</v>
      </c>
      <c r="F253" s="86" t="s">
        <v>679</v>
      </c>
      <c r="G253" s="242">
        <v>0.18645762711864411</v>
      </c>
      <c r="H253" s="245">
        <v>86.189878603659594</v>
      </c>
    </row>
    <row r="254" spans="1:8">
      <c r="A254" s="86" t="str">
        <v>Num_reading</v>
      </c>
      <c r="B254" s="239">
        <v>253</v>
      </c>
      <c r="C254" s="86" t="s">
        <v>681</v>
      </c>
      <c r="D254" s="241">
        <f>COUNTIF($C$1:$C254,C254)</f>
        <v>1</v>
      </c>
      <c r="E254" s="241" t="str">
        <f t="shared" si="23"/>
        <v>England: Pupils at the end of KS11</v>
      </c>
      <c r="F254" s="86" t="s">
        <v>682</v>
      </c>
      <c r="G254" s="242">
        <v>0.92620338983050843</v>
      </c>
      <c r="H254" s="245">
        <v>101.58186129503389</v>
      </c>
    </row>
    <row r="255" spans="1:8">
      <c r="A255" s="86" t="str">
        <v>Num_writing</v>
      </c>
      <c r="B255" s="239">
        <v>254</v>
      </c>
      <c r="C255" s="86" t="s">
        <v>681</v>
      </c>
      <c r="D255" s="241">
        <f>COUNTIF($C$1:$C255,C255)</f>
        <v>2</v>
      </c>
      <c r="E255" s="241" t="str">
        <f t="shared" si="23"/>
        <v>England: Pupils at the end of KS12</v>
      </c>
      <c r="F255" s="86" t="s">
        <v>684</v>
      </c>
      <c r="G255" s="242">
        <v>0.89201129943502822</v>
      </c>
      <c r="H255" s="245">
        <v>102.04105576900611</v>
      </c>
    </row>
    <row r="256" spans="1:8">
      <c r="A256" s="86" t="str">
        <v>Num_maths</v>
      </c>
      <c r="B256" s="239">
        <v>255</v>
      </c>
      <c r="C256" s="86" t="s">
        <v>681</v>
      </c>
      <c r="D256" s="241">
        <f>COUNTIF($C$1:$C256,C256)</f>
        <v>3</v>
      </c>
      <c r="E256" s="241" t="str">
        <f t="shared" si="23"/>
        <v>England: Pupils at the end of KS13</v>
      </c>
      <c r="F256" s="86" t="s">
        <v>686</v>
      </c>
      <c r="G256" s="242">
        <v>0.94819209039548025</v>
      </c>
      <c r="H256" s="245">
        <v>101.21114275302463</v>
      </c>
    </row>
    <row r="257" spans="1:8">
      <c r="A257" s="86" t="str">
        <v>Num_science</v>
      </c>
      <c r="B257" s="239">
        <v>256</v>
      </c>
      <c r="C257" s="86" t="s">
        <v>681</v>
      </c>
      <c r="D257" s="241">
        <f>COUNTIF($C$1:$C257,C257)</f>
        <v>4</v>
      </c>
      <c r="E257" s="241" t="str">
        <f t="shared" si="23"/>
        <v>England: Pupils at the end of KS14</v>
      </c>
      <c r="F257" s="86" t="s">
        <v>688</v>
      </c>
      <c r="G257" s="242">
        <v>0.93936723163841795</v>
      </c>
      <c r="H257" s="245">
        <v>101.67161751433729</v>
      </c>
    </row>
    <row r="258" spans="1:8">
      <c r="A258" s="86" t="str">
        <v>Num_All_Reading</v>
      </c>
      <c r="B258" s="239">
        <v>257</v>
      </c>
      <c r="C258" s="86" t="s">
        <v>690</v>
      </c>
      <c r="D258" s="241">
        <f>COUNTIF($C$1:$C258,C258)</f>
        <v>1</v>
      </c>
      <c r="E258" s="241" t="str">
        <f t="shared" si="23"/>
        <v>England: Pupils at the end of KS21</v>
      </c>
      <c r="F258" s="86" t="s">
        <v>682</v>
      </c>
      <c r="G258" s="242">
        <v>0.9171016949152544</v>
      </c>
      <c r="H258" s="245">
        <v>101.61400063159513</v>
      </c>
    </row>
    <row r="259" spans="1:8">
      <c r="A259" s="86" t="str">
        <v>Num_All_Writing</v>
      </c>
      <c r="B259" s="239">
        <v>258</v>
      </c>
      <c r="C259" s="86" t="s">
        <v>690</v>
      </c>
      <c r="D259" s="241">
        <f>COUNTIF($C$1:$C259,C259)</f>
        <v>2</v>
      </c>
      <c r="E259" s="241" t="str">
        <f t="shared" ref="E259:E322" si="24">C259&amp;D259</f>
        <v>England: Pupils at the end of KS22</v>
      </c>
      <c r="F259" s="86" t="s">
        <v>684</v>
      </c>
      <c r="G259" s="242">
        <v>0.87833898305084745</v>
      </c>
      <c r="H259" s="245">
        <v>101.90211374303769</v>
      </c>
    </row>
    <row r="260" spans="1:8">
      <c r="A260" s="86" t="str">
        <v>Num_All_maths</v>
      </c>
      <c r="B260" s="239">
        <v>259</v>
      </c>
      <c r="C260" s="86" t="s">
        <v>690</v>
      </c>
      <c r="D260" s="241">
        <f>COUNTIF($C$1:$C260,C260)</f>
        <v>3</v>
      </c>
      <c r="E260" s="241" t="str">
        <f t="shared" si="24"/>
        <v>England: Pupils at the end of KS23</v>
      </c>
      <c r="F260" s="86" t="s">
        <v>686</v>
      </c>
      <c r="G260" s="242">
        <v>0.88268926553672322</v>
      </c>
      <c r="H260" s="245">
        <v>101.56031348167383</v>
      </c>
    </row>
    <row r="261" spans="1:8">
      <c r="A261" s="86" t="str">
        <v>Num_All_RWM</v>
      </c>
      <c r="B261" s="239">
        <v>260</v>
      </c>
      <c r="C261" s="86" t="s">
        <v>690</v>
      </c>
      <c r="D261" s="241">
        <f>COUNTIF($C$1:$C261,C261)</f>
        <v>4</v>
      </c>
      <c r="E261" s="241" t="str">
        <f t="shared" si="24"/>
        <v>England: Pupils at the end of KS24</v>
      </c>
      <c r="F261" s="86" t="s">
        <v>694</v>
      </c>
      <c r="G261" s="242">
        <v>0.80905649717514128</v>
      </c>
      <c r="H261" s="245">
        <v>102.43528370901167</v>
      </c>
    </row>
    <row r="262" spans="1:8">
      <c r="A262" s="86" t="str">
        <v>LEVEL2_all</v>
      </c>
      <c r="B262" s="239">
        <v>261</v>
      </c>
      <c r="C262" s="86" t="s">
        <v>696</v>
      </c>
      <c r="D262" s="241">
        <f>COUNTIF($C$1:$C262,C262)</f>
        <v>1</v>
      </c>
      <c r="E262" s="241" t="str">
        <f t="shared" si="24"/>
        <v>England: Pupils at the end of KS41</v>
      </c>
      <c r="F262" s="86" t="s">
        <v>697</v>
      </c>
      <c r="G262" s="242">
        <v>0.70271186440677957</v>
      </c>
      <c r="H262" s="245">
        <v>106.0148249315336</v>
      </c>
    </row>
    <row r="263" spans="1:8">
      <c r="A263" s="86" t="str">
        <v>LEVEL2_EM_all</v>
      </c>
      <c r="B263" s="239">
        <v>262</v>
      </c>
      <c r="C263" s="86" t="s">
        <v>696</v>
      </c>
      <c r="D263" s="241">
        <f>COUNTIF($C$1:$C263,C263)</f>
        <v>2</v>
      </c>
      <c r="E263" s="241" t="str">
        <f t="shared" si="24"/>
        <v>England: Pupils at the end of KS42</v>
      </c>
      <c r="F263" s="86" t="s">
        <v>699</v>
      </c>
      <c r="G263" s="242">
        <v>0.61657627118644065</v>
      </c>
      <c r="H263" s="245">
        <v>106.79234474584487</v>
      </c>
    </row>
    <row r="264" spans="1:8">
      <c r="A264" s="86" t="str">
        <v>NS4T5PAL5P</v>
      </c>
      <c r="B264" s="239">
        <v>263</v>
      </c>
      <c r="C264" s="86" t="s">
        <v>701</v>
      </c>
      <c r="D264" s="241">
        <f>COUNTIF($C$1:$C264,C264)</f>
        <v>1</v>
      </c>
      <c r="E264" s="241" t="str">
        <f t="shared" si="24"/>
        <v>Scotland: Pupils in the S4 cohort1</v>
      </c>
      <c r="F264" s="86" t="s">
        <v>702</v>
      </c>
      <c r="G264" s="242">
        <v>0.49277966101694914</v>
      </c>
      <c r="H264" s="245">
        <v>112.92427502044453</v>
      </c>
    </row>
    <row r="265" spans="1:8">
      <c r="A265" s="86" t="str">
        <v>NS5T3PAL6P</v>
      </c>
      <c r="B265" s="239">
        <v>264</v>
      </c>
      <c r="C265" s="86" t="s">
        <v>704</v>
      </c>
      <c r="D265" s="241">
        <f>COUNTIF($C$1:$C265,C265)</f>
        <v>1</v>
      </c>
      <c r="E265" s="241" t="str">
        <f t="shared" si="24"/>
        <v>Scotland: Pupils in the S5 cohort1</v>
      </c>
      <c r="F265" s="86" t="s">
        <v>705</v>
      </c>
      <c r="G265" s="242">
        <v>0.41761581920903956</v>
      </c>
      <c r="H265" s="245">
        <v>114.02627643658816</v>
      </c>
    </row>
    <row r="266" spans="1:8">
      <c r="A266" s="86" t="str">
        <v>NS5T5PAL6P</v>
      </c>
      <c r="B266" s="239">
        <v>265</v>
      </c>
      <c r="C266" s="86" t="s">
        <v>704</v>
      </c>
      <c r="D266" s="241">
        <f>COUNTIF($C$1:$C266,C266)</f>
        <v>2</v>
      </c>
      <c r="E266" s="241" t="str">
        <f t="shared" si="24"/>
        <v>Scotland: Pupils in the S5 cohort2</v>
      </c>
      <c r="F266" s="86" t="s">
        <v>707</v>
      </c>
      <c r="G266" s="242">
        <v>0.21209039548022598</v>
      </c>
      <c r="H266" s="245">
        <v>118.74682097281419</v>
      </c>
    </row>
    <row r="267" spans="1:8">
      <c r="A267" s="86" t="str">
        <v>rcd_worktrav_101</v>
      </c>
      <c r="B267" s="239">
        <v>266</v>
      </c>
      <c r="C267" s="86" t="s">
        <v>710</v>
      </c>
      <c r="D267" s="241">
        <f>COUNTIF($C$1:$C267,C267)</f>
        <v>1</v>
      </c>
      <c r="E267" s="241" t="str">
        <f t="shared" si="24"/>
        <v>Travel To Work (% of Workers)1</v>
      </c>
      <c r="F267" s="86" t="s">
        <v>711</v>
      </c>
      <c r="G267" s="242">
        <v>6.919209039548023E-2</v>
      </c>
      <c r="H267" s="245">
        <v>105.34329504975437</v>
      </c>
    </row>
    <row r="268" spans="1:8">
      <c r="A268" s="86" t="str">
        <v>rcd_worktrav_102</v>
      </c>
      <c r="B268" s="239">
        <v>267</v>
      </c>
      <c r="C268" s="86" t="s">
        <v>710</v>
      </c>
      <c r="D268" s="241">
        <f>COUNTIF($C$1:$C268,C268)</f>
        <v>2</v>
      </c>
      <c r="E268" s="241" t="str">
        <f t="shared" si="24"/>
        <v>Travel To Work (% of Workers)2</v>
      </c>
      <c r="F268" s="86" t="s">
        <v>713</v>
      </c>
      <c r="G268" s="242">
        <v>0.68914689265536722</v>
      </c>
      <c r="H268" s="245">
        <v>103.54848820056219</v>
      </c>
    </row>
    <row r="269" spans="1:8">
      <c r="A269" s="86" t="str">
        <v>rcd_worktrav_103</v>
      </c>
      <c r="B269" s="239">
        <v>268</v>
      </c>
      <c r="C269" s="86" t="s">
        <v>710</v>
      </c>
      <c r="D269" s="241">
        <f>COUNTIF($C$1:$C269,C269)</f>
        <v>3</v>
      </c>
      <c r="E269" s="241" t="str">
        <f t="shared" si="24"/>
        <v>Travel To Work (% of Workers)3</v>
      </c>
      <c r="F269" s="86" t="s">
        <v>715</v>
      </c>
      <c r="G269" s="242">
        <v>4.4542372881355936E-2</v>
      </c>
      <c r="H269" s="245">
        <v>74.177342593086323</v>
      </c>
    </row>
    <row r="270" spans="1:8">
      <c r="A270" s="86" t="str">
        <v>rcd_worktrav_104</v>
      </c>
      <c r="B270" s="239">
        <v>269</v>
      </c>
      <c r="C270" s="86" t="s">
        <v>710</v>
      </c>
      <c r="D270" s="241">
        <f>COUNTIF($C$1:$C270,C270)</f>
        <v>4</v>
      </c>
      <c r="E270" s="241" t="str">
        <f t="shared" si="24"/>
        <v>Travel To Work (% of Workers)4</v>
      </c>
      <c r="F270" s="86" t="s">
        <v>717</v>
      </c>
      <c r="G270" s="242">
        <v>3.3293785310734465E-2</v>
      </c>
      <c r="H270" s="245">
        <v>98.098813075372789</v>
      </c>
    </row>
    <row r="271" spans="1:8">
      <c r="A271" s="86" t="str">
        <v>rcd_worktrav_105</v>
      </c>
      <c r="B271" s="239">
        <v>270</v>
      </c>
      <c r="C271" s="86" t="s">
        <v>710</v>
      </c>
      <c r="D271" s="241">
        <f>COUNTIF($C$1:$C271,C271)</f>
        <v>5</v>
      </c>
      <c r="E271" s="241" t="str">
        <f t="shared" si="24"/>
        <v>Travel To Work (% of Workers)5</v>
      </c>
      <c r="F271" s="86" t="s">
        <v>719</v>
      </c>
      <c r="G271" s="242">
        <v>0.10081355932203391</v>
      </c>
      <c r="H271" s="245">
        <v>82.51475739897559</v>
      </c>
    </row>
    <row r="272" spans="1:8">
      <c r="A272" s="86" t="str">
        <v>rcd_worktrav_106</v>
      </c>
      <c r="B272" s="239">
        <v>271</v>
      </c>
      <c r="C272" s="86" t="s">
        <v>710</v>
      </c>
      <c r="D272" s="241">
        <f>COUNTIF($C$1:$C272,C272)</f>
        <v>6</v>
      </c>
      <c r="E272" s="241" t="str">
        <f t="shared" si="24"/>
        <v>Travel To Work (% of Workers)6</v>
      </c>
      <c r="F272" s="86" t="s">
        <v>721</v>
      </c>
      <c r="G272" s="242">
        <v>9.5649717514124308E-3</v>
      </c>
      <c r="H272" s="245">
        <v>96.679996892972923</v>
      </c>
    </row>
    <row r="273" spans="1:8">
      <c r="A273" s="86" t="str">
        <v>rcd_worktrav_107</v>
      </c>
      <c r="B273" s="239">
        <v>272</v>
      </c>
      <c r="C273" s="86" t="s">
        <v>710</v>
      </c>
      <c r="D273" s="241">
        <f>COUNTIF($C$1:$C273,C273)</f>
        <v>7</v>
      </c>
      <c r="E273" s="241" t="str">
        <f t="shared" si="24"/>
        <v>Travel To Work (% of Workers)7</v>
      </c>
      <c r="F273" s="86" t="s">
        <v>723</v>
      </c>
      <c r="G273" s="242">
        <v>5.3355932203389835E-2</v>
      </c>
      <c r="H273" s="245">
        <v>125.25879984484811</v>
      </c>
    </row>
    <row r="274" spans="1:8">
      <c r="A274" s="86" t="str">
        <v>car0</v>
      </c>
      <c r="B274" s="239">
        <v>273</v>
      </c>
      <c r="C274" s="86" t="s">
        <v>725</v>
      </c>
      <c r="D274" s="241">
        <f>COUNTIF($C$1:$C274,C274)</f>
        <v>1</v>
      </c>
      <c r="E274" s="241" t="str">
        <f t="shared" si="24"/>
        <v>Car Ownership1</v>
      </c>
      <c r="F274" s="86" t="s">
        <v>726</v>
      </c>
      <c r="G274" s="242">
        <v>0.12509604519774012</v>
      </c>
      <c r="H274" s="245">
        <v>67.173580499317779</v>
      </c>
    </row>
    <row r="275" spans="1:8">
      <c r="A275" s="86" t="str">
        <v>car1</v>
      </c>
      <c r="B275" s="239">
        <v>274</v>
      </c>
      <c r="C275" s="86" t="s">
        <v>725</v>
      </c>
      <c r="D275" s="241">
        <f>COUNTIF($C$1:$C275,C275)</f>
        <v>2</v>
      </c>
      <c r="E275" s="241" t="str">
        <f t="shared" si="24"/>
        <v>Car Ownership2</v>
      </c>
      <c r="F275" s="86" t="s">
        <v>728</v>
      </c>
      <c r="G275" s="242">
        <v>0.38279096045197741</v>
      </c>
      <c r="H275" s="245">
        <v>95.801134831284969</v>
      </c>
    </row>
    <row r="276" spans="1:8">
      <c r="A276" s="86" t="str">
        <v>car2</v>
      </c>
      <c r="B276" s="239">
        <v>275</v>
      </c>
      <c r="C276" s="86" t="s">
        <v>725</v>
      </c>
      <c r="D276" s="241">
        <f>COUNTIF($C$1:$C276,C276)</f>
        <v>3</v>
      </c>
      <c r="E276" s="241" t="str">
        <f t="shared" si="24"/>
        <v>Car Ownership3</v>
      </c>
      <c r="F276" s="86" t="s">
        <v>730</v>
      </c>
      <c r="G276" s="242">
        <v>0.37481920903954802</v>
      </c>
      <c r="H276" s="245">
        <v>116.78308612966342</v>
      </c>
    </row>
    <row r="277" spans="1:8">
      <c r="A277" s="86" t="str">
        <v>car3p</v>
      </c>
      <c r="B277" s="239">
        <v>276</v>
      </c>
      <c r="C277" s="86" t="s">
        <v>725</v>
      </c>
      <c r="D277" s="241">
        <f>COUNTIF($C$1:$C277,C277)</f>
        <v>4</v>
      </c>
      <c r="E277" s="241" t="str">
        <f t="shared" si="24"/>
        <v>Car Ownership4</v>
      </c>
      <c r="F277" s="86" t="s">
        <v>732</v>
      </c>
      <c r="G277" s="242">
        <v>0.11726553672316382</v>
      </c>
      <c r="H277" s="245">
        <v>125.83344310415734</v>
      </c>
    </row>
    <row r="278" spans="1:8">
      <c r="A278" s="86" t="str">
        <v>car1recent</v>
      </c>
      <c r="B278" s="239">
        <v>277</v>
      </c>
      <c r="C278" s="86" t="s">
        <v>725</v>
      </c>
      <c r="D278" s="241">
        <f>COUNTIF($C$1:$C278,C278)</f>
        <v>5</v>
      </c>
      <c r="E278" s="241" t="str">
        <f t="shared" si="24"/>
        <v>Car Ownership5</v>
      </c>
      <c r="F278" s="86" t="s">
        <v>734</v>
      </c>
      <c r="G278" s="242">
        <v>0.15105084745762709</v>
      </c>
      <c r="H278" s="245">
        <v>112.64560563300981</v>
      </c>
    </row>
    <row r="279" spans="1:8">
      <c r="A279" s="86" t="str">
        <v>car1co</v>
      </c>
      <c r="B279" s="239">
        <v>278</v>
      </c>
      <c r="C279" s="86" t="s">
        <v>736</v>
      </c>
      <c r="D279" s="241">
        <f>COUNTIF($C$1:$C279,C279)</f>
        <v>1</v>
      </c>
      <c r="E279" s="241" t="str">
        <f t="shared" si="24"/>
        <v>Main Car (% of car owners)1</v>
      </c>
      <c r="F279" s="86" t="s">
        <v>737</v>
      </c>
      <c r="G279" s="242">
        <v>1.651412429378531E-2</v>
      </c>
      <c r="H279" s="245">
        <v>104.53796893280334</v>
      </c>
    </row>
    <row r="280" spans="1:8">
      <c r="A280" s="86" t="str">
        <v>car1priv</v>
      </c>
      <c r="B280" s="239">
        <v>279</v>
      </c>
      <c r="C280" s="86" t="s">
        <v>736</v>
      </c>
      <c r="D280" s="241">
        <f>COUNTIF($C$1:$C280,C280)</f>
        <v>2</v>
      </c>
      <c r="E280" s="241" t="str">
        <f t="shared" si="24"/>
        <v>Main Car (% of car owners)2</v>
      </c>
      <c r="F280" s="86" t="s">
        <v>739</v>
      </c>
      <c r="G280" s="242">
        <v>0.98348587570621471</v>
      </c>
      <c r="H280" s="245">
        <v>99.927161929075595</v>
      </c>
    </row>
    <row r="281" spans="1:8">
      <c r="A281" s="86" t="str">
        <v>carsaloon</v>
      </c>
      <c r="B281" s="239">
        <v>280</v>
      </c>
      <c r="C281" s="86" t="s">
        <v>736</v>
      </c>
      <c r="D281" s="241">
        <f>COUNTIF($C$1:$C281,C281)</f>
        <v>3</v>
      </c>
      <c r="E281" s="241" t="str">
        <f t="shared" si="24"/>
        <v>Main Car (% of car owners)3</v>
      </c>
      <c r="F281" s="86" t="s">
        <v>741</v>
      </c>
      <c r="G281" s="242">
        <v>0.17576271186440678</v>
      </c>
      <c r="H281" s="245">
        <v>97.660513091562535</v>
      </c>
    </row>
    <row r="282" spans="1:8">
      <c r="A282" s="86" t="str">
        <v>carhatchback</v>
      </c>
      <c r="B282" s="239">
        <v>281</v>
      </c>
      <c r="C282" s="86" t="s">
        <v>736</v>
      </c>
      <c r="D282" s="241">
        <f>COUNTIF($C$1:$C282,C282)</f>
        <v>4</v>
      </c>
      <c r="E282" s="241" t="str">
        <f t="shared" si="24"/>
        <v>Main Car (% of car owners)4</v>
      </c>
      <c r="F282" s="86" t="s">
        <v>743</v>
      </c>
      <c r="G282" s="242">
        <v>0.49249152542372876</v>
      </c>
      <c r="H282" s="245">
        <v>98.046228428621035</v>
      </c>
    </row>
    <row r="283" spans="1:8">
      <c r="A283" s="86" t="str">
        <v>carestate</v>
      </c>
      <c r="B283" s="239">
        <v>282</v>
      </c>
      <c r="C283" s="86" t="s">
        <v>736</v>
      </c>
      <c r="D283" s="241">
        <f>COUNTIF($C$1:$C283,C283)</f>
        <v>5</v>
      </c>
      <c r="E283" s="241" t="str">
        <f t="shared" si="24"/>
        <v>Main Car (% of car owners)5</v>
      </c>
      <c r="F283" s="86" t="s">
        <v>745</v>
      </c>
      <c r="G283" s="242">
        <v>7.4310734463276851E-2</v>
      </c>
      <c r="H283" s="245">
        <v>105.61156426772418</v>
      </c>
    </row>
    <row r="284" spans="1:8">
      <c r="A284" s="86" t="str">
        <v>carlux</v>
      </c>
      <c r="B284" s="239">
        <v>283</v>
      </c>
      <c r="C284" s="86" t="s">
        <v>736</v>
      </c>
      <c r="D284" s="241">
        <f>COUNTIF($C$1:$C284,C284)</f>
        <v>6</v>
      </c>
      <c r="E284" s="241" t="str">
        <f t="shared" si="24"/>
        <v>Main Car (% of car owners)6</v>
      </c>
      <c r="F284" s="86" t="s">
        <v>747</v>
      </c>
      <c r="G284" s="242">
        <v>7.7790960451977378E-2</v>
      </c>
      <c r="H284" s="245">
        <v>99.673617275411118</v>
      </c>
    </row>
    <row r="285" spans="1:8">
      <c r="A285" s="86" t="str">
        <v>carother</v>
      </c>
      <c r="B285" s="239">
        <v>284</v>
      </c>
      <c r="C285" s="86" t="s">
        <v>736</v>
      </c>
      <c r="D285" s="241">
        <f>COUNTIF($C$1:$C285,C285)</f>
        <v>7</v>
      </c>
      <c r="E285" s="241" t="str">
        <f t="shared" si="24"/>
        <v>Main Car (% of car owners)7</v>
      </c>
      <c r="F285" s="86" t="s">
        <v>749</v>
      </c>
      <c r="G285" s="242">
        <v>0.17957062146892658</v>
      </c>
      <c r="H285" s="245">
        <v>106.08589906699382</v>
      </c>
    </row>
    <row r="286" spans="1:8">
      <c r="A286" s="86" t="str">
        <v>car1btnew</v>
      </c>
      <c r="B286" s="239">
        <v>285</v>
      </c>
      <c r="C286" s="86" t="s">
        <v>736</v>
      </c>
      <c r="D286" s="241">
        <f>COUNTIF($C$1:$C286,C286)</f>
        <v>8</v>
      </c>
      <c r="E286" s="241" t="str">
        <f t="shared" si="24"/>
        <v>Main Car (% of car owners)8</v>
      </c>
      <c r="F286" s="86" t="s">
        <v>751</v>
      </c>
      <c r="G286" s="242">
        <v>0.39567231638418077</v>
      </c>
      <c r="H286" s="245">
        <v>105.94049365362217</v>
      </c>
    </row>
    <row r="287" spans="1:8">
      <c r="A287" s="86" t="str">
        <v>car1btused</v>
      </c>
      <c r="B287" s="239">
        <v>286</v>
      </c>
      <c r="C287" s="86" t="s">
        <v>736</v>
      </c>
      <c r="D287" s="241">
        <f>COUNTIF($C$1:$C287,C287)</f>
        <v>9</v>
      </c>
      <c r="E287" s="241" t="str">
        <f t="shared" si="24"/>
        <v>Main Car (% of car owners)9</v>
      </c>
      <c r="F287" s="86" t="s">
        <v>753</v>
      </c>
      <c r="G287" s="242">
        <v>0.60432768361581912</v>
      </c>
      <c r="H287" s="245">
        <v>96.458681081764837</v>
      </c>
    </row>
    <row r="288" spans="1:8">
      <c r="A288" s="86" t="str">
        <v>rcd_hhdyrinc_101</v>
      </c>
      <c r="B288" s="239">
        <v>287</v>
      </c>
      <c r="C288" s="86" t="s">
        <v>755</v>
      </c>
      <c r="D288" s="241">
        <f>COUNTIF($C$1:$C288,C288)</f>
        <v>1</v>
      </c>
      <c r="E288" s="241" t="str">
        <f t="shared" si="24"/>
        <v>Household Annual Income1</v>
      </c>
      <c r="F288" s="86" t="s">
        <v>756</v>
      </c>
      <c r="G288" s="242">
        <v>0.13744632768361581</v>
      </c>
      <c r="H288" s="245">
        <v>81.682508873884018</v>
      </c>
    </row>
    <row r="289" spans="1:8">
      <c r="A289" s="86" t="str">
        <v>rcd_hhdyrinc_102</v>
      </c>
      <c r="B289" s="239">
        <v>288</v>
      </c>
      <c r="C289" s="86" t="s">
        <v>755</v>
      </c>
      <c r="D289" s="241">
        <f>COUNTIF($C$1:$C289,C289)</f>
        <v>2</v>
      </c>
      <c r="E289" s="241" t="str">
        <f t="shared" si="24"/>
        <v>Household Annual Income2</v>
      </c>
      <c r="F289" s="86" t="s">
        <v>757</v>
      </c>
      <c r="G289" s="242">
        <v>0.29744632768361584</v>
      </c>
      <c r="H289" s="245">
        <v>94.411190300053164</v>
      </c>
    </row>
    <row r="290" spans="1:8">
      <c r="A290" s="86" t="str">
        <v>rcd_hhdyrinc_103</v>
      </c>
      <c r="B290" s="239">
        <v>289</v>
      </c>
      <c r="C290" s="86" t="s">
        <v>755</v>
      </c>
      <c r="D290" s="241">
        <f>COUNTIF($C$1:$C290,C290)</f>
        <v>3</v>
      </c>
      <c r="E290" s="241" t="str">
        <f t="shared" si="24"/>
        <v>Household Annual Income3</v>
      </c>
      <c r="F290" s="86" t="s">
        <v>758</v>
      </c>
      <c r="G290" s="242">
        <v>0.21620338983050849</v>
      </c>
      <c r="H290" s="245">
        <v>102.15723517483811</v>
      </c>
    </row>
    <row r="291" spans="1:8">
      <c r="A291" s="86" t="str">
        <v>rcd_hhdyrinc_104</v>
      </c>
      <c r="B291" s="239">
        <v>290</v>
      </c>
      <c r="C291" s="86" t="s">
        <v>755</v>
      </c>
      <c r="D291" s="241">
        <f>COUNTIF($C$1:$C291,C291)</f>
        <v>4</v>
      </c>
      <c r="E291" s="241" t="str">
        <f t="shared" si="24"/>
        <v>Household Annual Income4</v>
      </c>
      <c r="F291" s="86" t="s">
        <v>759</v>
      </c>
      <c r="G291" s="242">
        <v>0.14981920903954804</v>
      </c>
      <c r="H291" s="245">
        <v>107.24454532959075</v>
      </c>
    </row>
    <row r="292" spans="1:8">
      <c r="A292" s="86" t="str">
        <v>rcd_hhdyrinc_105</v>
      </c>
      <c r="B292" s="239">
        <v>291</v>
      </c>
      <c r="C292" s="86" t="s">
        <v>755</v>
      </c>
      <c r="D292" s="241">
        <f>COUNTIF($C$1:$C292,C292)</f>
        <v>5</v>
      </c>
      <c r="E292" s="241" t="str">
        <f t="shared" si="24"/>
        <v>Household Annual Income5</v>
      </c>
      <c r="F292" s="86" t="s">
        <v>760</v>
      </c>
      <c r="G292" s="242">
        <v>8.6005649717514121E-2</v>
      </c>
      <c r="H292" s="245">
        <v>117.68350286013774</v>
      </c>
    </row>
    <row r="293" spans="1:8">
      <c r="A293" s="86" t="str">
        <v>rcd_hhdyrinc_106</v>
      </c>
      <c r="B293" s="239">
        <v>292</v>
      </c>
      <c r="C293" s="86" t="s">
        <v>755</v>
      </c>
      <c r="D293" s="241">
        <f>COUNTIF($C$1:$C293,C293)</f>
        <v>6</v>
      </c>
      <c r="E293" s="241" t="str">
        <f t="shared" si="24"/>
        <v>Household Annual Income6</v>
      </c>
      <c r="F293" s="86" t="s">
        <v>761</v>
      </c>
      <c r="G293" s="242">
        <v>0.11280790960451977</v>
      </c>
      <c r="H293" s="245">
        <v>122.37301183368632</v>
      </c>
    </row>
    <row r="294" spans="1:8">
      <c r="A294" s="86" t="str">
        <v>incmean</v>
      </c>
      <c r="B294" s="239">
        <v>293</v>
      </c>
      <c r="C294" s="86" t="s">
        <v>755</v>
      </c>
      <c r="D294" s="241">
        <f>COUNTIF($C$1:$C294,C294)</f>
        <v>7</v>
      </c>
      <c r="E294" s="241" t="str">
        <f t="shared" si="24"/>
        <v>Household Annual Income7</v>
      </c>
      <c r="F294" s="86" t="s">
        <v>763</v>
      </c>
      <c r="G294" s="242">
        <v>472.66631167909605</v>
      </c>
      <c r="H294" s="245">
        <v>111.73764140149001</v>
      </c>
    </row>
    <row r="295" spans="1:8">
      <c r="A295" s="86" t="str">
        <v>benbase1</v>
      </c>
      <c r="B295" s="239">
        <v>294</v>
      </c>
      <c r="C295" s="86" t="s">
        <v>765</v>
      </c>
      <c r="D295" s="241">
        <f>COUNTIF($C$1:$C295,C295)</f>
        <v>1</v>
      </c>
      <c r="E295" s="241" t="str">
        <f t="shared" si="24"/>
        <v>Benefits1</v>
      </c>
      <c r="F295" s="86" t="s">
        <v>766</v>
      </c>
      <c r="G295" s="242">
        <v>1.2723163841807911E-2</v>
      </c>
      <c r="H295" s="245">
        <v>64.170677012461638</v>
      </c>
    </row>
    <row r="296" spans="1:8">
      <c r="A296" s="86" t="str">
        <v>benbase2</v>
      </c>
      <c r="B296" s="239">
        <v>295</v>
      </c>
      <c r="C296" s="86" t="s">
        <v>765</v>
      </c>
      <c r="D296" s="241">
        <f>COUNTIF($C$1:$C296,C296)</f>
        <v>2</v>
      </c>
      <c r="E296" s="241" t="str">
        <f t="shared" si="24"/>
        <v>Benefits2</v>
      </c>
      <c r="F296" s="86" t="s">
        <v>768</v>
      </c>
      <c r="G296" s="242">
        <v>4.7344632768361594E-3</v>
      </c>
      <c r="H296" s="245">
        <v>64.97548387918728</v>
      </c>
    </row>
    <row r="297" spans="1:8">
      <c r="A297" s="86" t="str">
        <v>benbase3</v>
      </c>
      <c r="B297" s="239">
        <v>296</v>
      </c>
      <c r="C297" s="86" t="s">
        <v>765</v>
      </c>
      <c r="D297" s="241">
        <f>COUNTIF($C$1:$C297,C297)</f>
        <v>3</v>
      </c>
      <c r="E297" s="241" t="str">
        <f t="shared" si="24"/>
        <v>Benefits3</v>
      </c>
      <c r="F297" s="86" t="s">
        <v>770</v>
      </c>
      <c r="G297" s="242">
        <v>0.12943502824858755</v>
      </c>
      <c r="H297" s="245">
        <v>91.635960218121184</v>
      </c>
    </row>
    <row r="298" spans="1:8">
      <c r="A298" s="86" t="str">
        <v>benbase4</v>
      </c>
      <c r="B298" s="239">
        <v>297</v>
      </c>
      <c r="C298" s="86" t="s">
        <v>765</v>
      </c>
      <c r="D298" s="241">
        <f>COUNTIF($C$1:$C298,C298)</f>
        <v>4</v>
      </c>
      <c r="E298" s="241" t="str">
        <f t="shared" si="24"/>
        <v>Benefits4</v>
      </c>
      <c r="F298" s="86" t="s">
        <v>772</v>
      </c>
      <c r="G298" s="242">
        <v>1.4655367231638418E-2</v>
      </c>
      <c r="H298" s="245">
        <v>64.462545799021981</v>
      </c>
    </row>
    <row r="299" spans="1:8">
      <c r="A299" s="86" t="str">
        <v>finsit_savalot</v>
      </c>
      <c r="B299" s="239">
        <v>298</v>
      </c>
      <c r="C299" s="86" t="s">
        <v>774</v>
      </c>
      <c r="D299" s="241">
        <f>COUNTIF($C$1:$C299,C299)</f>
        <v>1</v>
      </c>
      <c r="E299" s="241" t="str">
        <f t="shared" si="24"/>
        <v>Financial Situation1</v>
      </c>
      <c r="F299" s="86" t="s">
        <v>775</v>
      </c>
      <c r="G299" s="242">
        <v>0.1266045197740113</v>
      </c>
      <c r="H299" s="245">
        <v>112.20930985064524</v>
      </c>
    </row>
    <row r="300" spans="1:8">
      <c r="A300" s="86" t="str">
        <v>finsit_savlittle</v>
      </c>
      <c r="B300" s="239">
        <v>299</v>
      </c>
      <c r="C300" s="86" t="s">
        <v>774</v>
      </c>
      <c r="D300" s="241">
        <f>COUNTIF($C$1:$C300,C300)</f>
        <v>2</v>
      </c>
      <c r="E300" s="241" t="str">
        <f t="shared" si="24"/>
        <v>Financial Situation2</v>
      </c>
      <c r="F300" s="86" t="s">
        <v>777</v>
      </c>
      <c r="G300" s="242">
        <v>0.54604519774011295</v>
      </c>
      <c r="H300" s="245">
        <v>102.57436197652481</v>
      </c>
    </row>
    <row r="301" spans="1:8">
      <c r="A301" s="86" t="str">
        <v>finsit_even</v>
      </c>
      <c r="B301" s="239">
        <v>300</v>
      </c>
      <c r="C301" s="86" t="s">
        <v>774</v>
      </c>
      <c r="D301" s="241">
        <f>COUNTIF($C$1:$C301,C301)</f>
        <v>3</v>
      </c>
      <c r="E301" s="241" t="str">
        <f t="shared" si="24"/>
        <v>Financial Situation3</v>
      </c>
      <c r="F301" s="86" t="s">
        <v>779</v>
      </c>
      <c r="G301" s="242">
        <v>0.26085875706214695</v>
      </c>
      <c r="H301" s="245">
        <v>89.780839359213374</v>
      </c>
    </row>
    <row r="302" spans="1:8">
      <c r="A302" s="86" t="str">
        <v>finsit_debt</v>
      </c>
      <c r="B302" s="239">
        <v>301</v>
      </c>
      <c r="C302" s="86" t="s">
        <v>774</v>
      </c>
      <c r="D302" s="241">
        <f>COUNTIF($C$1:$C302,C302)</f>
        <v>4</v>
      </c>
      <c r="E302" s="241" t="str">
        <f t="shared" si="24"/>
        <v>Financial Situation4</v>
      </c>
      <c r="F302" s="86" t="s">
        <v>781</v>
      </c>
      <c r="G302" s="242">
        <v>6.6853107344632776E-2</v>
      </c>
      <c r="H302" s="245">
        <v>103.5342570858605</v>
      </c>
    </row>
    <row r="303" spans="1:8">
      <c r="A303" s="86" t="str">
        <v>smartband</v>
      </c>
      <c r="B303" s="239">
        <v>302</v>
      </c>
      <c r="C303" s="86" t="s">
        <v>783</v>
      </c>
      <c r="D303" s="241">
        <f>COUNTIF($C$1:$C303,C303)</f>
        <v>1</v>
      </c>
      <c r="E303" s="241" t="str">
        <f t="shared" si="24"/>
        <v>Contactless1</v>
      </c>
      <c r="F303" s="86" t="s">
        <v>784</v>
      </c>
      <c r="G303" s="242">
        <v>0.13959322033898305</v>
      </c>
      <c r="H303" s="245">
        <v>107.18740394917833</v>
      </c>
    </row>
    <row r="304" spans="1:8">
      <c r="A304" s="86" t="str">
        <v>cur_contless</v>
      </c>
      <c r="B304" s="239">
        <v>303</v>
      </c>
      <c r="C304" s="86" t="s">
        <v>783</v>
      </c>
      <c r="D304" s="241">
        <f>COUNTIF($C$1:$C304,C304)</f>
        <v>2</v>
      </c>
      <c r="E304" s="241" t="str">
        <f t="shared" si="24"/>
        <v>Contactless2</v>
      </c>
      <c r="F304" s="86" t="s">
        <v>786</v>
      </c>
      <c r="G304" s="242">
        <v>0.61850847457627123</v>
      </c>
      <c r="H304" s="245">
        <v>102.64116247032962</v>
      </c>
    </row>
    <row r="305" spans="1:8">
      <c r="A305" s="86" t="str">
        <v>CDS_1PLUS</v>
      </c>
      <c r="B305" s="239">
        <v>304</v>
      </c>
      <c r="C305" s="86" t="s">
        <v>788</v>
      </c>
      <c r="D305" s="241">
        <f>COUNTIF($C$1:$C305,C305)</f>
        <v>1</v>
      </c>
      <c r="E305" s="241" t="str">
        <f t="shared" si="24"/>
        <v>Credit Cards1</v>
      </c>
      <c r="F305" s="86" t="s">
        <v>789</v>
      </c>
      <c r="G305" s="242">
        <v>0.58902824858757064</v>
      </c>
      <c r="H305" s="245">
        <v>110.13645509127137</v>
      </c>
    </row>
    <row r="306" spans="1:8">
      <c r="A306" s="86" t="str">
        <v>CDS_2PLUS</v>
      </c>
      <c r="B306" s="239">
        <v>305</v>
      </c>
      <c r="C306" s="86" t="s">
        <v>788</v>
      </c>
      <c r="D306" s="241">
        <f>COUNTIF($C$1:$C306,C306)</f>
        <v>2</v>
      </c>
      <c r="E306" s="241" t="str">
        <f t="shared" si="24"/>
        <v>Credit Cards2</v>
      </c>
      <c r="F306" s="86" t="s">
        <v>791</v>
      </c>
      <c r="G306" s="242">
        <v>0.25548022598870057</v>
      </c>
      <c r="H306" s="245">
        <v>116.17591117519149</v>
      </c>
    </row>
    <row r="307" spans="1:8">
      <c r="A307" s="86" t="str">
        <v>CDS_SPE500PLUS</v>
      </c>
      <c r="B307" s="239">
        <v>306</v>
      </c>
      <c r="C307" s="86" t="s">
        <v>788</v>
      </c>
      <c r="D307" s="241">
        <f>COUNTIF($C$1:$C307,C307)</f>
        <v>3</v>
      </c>
      <c r="E307" s="241" t="str">
        <f t="shared" si="24"/>
        <v>Credit Cards3</v>
      </c>
      <c r="F307" s="86" t="s">
        <v>793</v>
      </c>
      <c r="G307" s="242">
        <v>0.16940112994350282</v>
      </c>
      <c r="H307" s="245">
        <v>121.21810572692149</v>
      </c>
    </row>
    <row r="308" spans="1:8">
      <c r="A308" s="86" t="str">
        <v>CDS_USE6T1M</v>
      </c>
      <c r="B308" s="239">
        <v>307</v>
      </c>
      <c r="C308" s="86" t="s">
        <v>788</v>
      </c>
      <c r="D308" s="241">
        <f>COUNTIF($C$1:$C308,C308)</f>
        <v>4</v>
      </c>
      <c r="E308" s="241" t="str">
        <f t="shared" si="24"/>
        <v>Credit Cards4</v>
      </c>
      <c r="F308" s="86" t="s">
        <v>795</v>
      </c>
      <c r="G308" s="242">
        <v>0.24832203389830515</v>
      </c>
      <c r="H308" s="245">
        <v>118.46858568105185</v>
      </c>
    </row>
    <row r="309" spans="1:8">
      <c r="A309" s="86" t="str">
        <v>CDS_REVOL</v>
      </c>
      <c r="B309" s="239">
        <v>308</v>
      </c>
      <c r="C309" s="86" t="s">
        <v>788</v>
      </c>
      <c r="D309" s="241">
        <f>COUNTIF($C$1:$C309,C309)</f>
        <v>5</v>
      </c>
      <c r="E309" s="241" t="str">
        <f t="shared" si="24"/>
        <v>Credit Cards5</v>
      </c>
      <c r="F309" s="86" t="s">
        <v>797</v>
      </c>
      <c r="G309" s="242">
        <v>8.1858757062146903E-2</v>
      </c>
      <c r="H309" s="245">
        <v>100.31758976672258</v>
      </c>
    </row>
    <row r="310" spans="1:8">
      <c r="A310" s="86" t="str">
        <v>CDS_TRANS</v>
      </c>
      <c r="B310" s="239">
        <v>309</v>
      </c>
      <c r="C310" s="86" t="s">
        <v>788</v>
      </c>
      <c r="D310" s="241">
        <f>COUNTIF($C$1:$C310,C310)</f>
        <v>6</v>
      </c>
      <c r="E310" s="241" t="str">
        <f t="shared" si="24"/>
        <v>Credit Cards6</v>
      </c>
      <c r="F310" s="86" t="s">
        <v>799</v>
      </c>
      <c r="G310" s="242">
        <v>0.44494915254237288</v>
      </c>
      <c r="H310" s="245">
        <v>115.12177366179313</v>
      </c>
    </row>
    <row r="311" spans="1:8">
      <c r="A311" s="86" t="str">
        <v>ca_have</v>
      </c>
      <c r="B311" s="239">
        <v>310</v>
      </c>
      <c r="C311" s="86" t="s">
        <v>801</v>
      </c>
      <c r="D311" s="241">
        <f>COUNTIF($C$1:$C311,C311)</f>
        <v>1</v>
      </c>
      <c r="E311" s="241" t="str">
        <f t="shared" si="24"/>
        <v>Current account, Savings and Investments1</v>
      </c>
      <c r="F311" s="86" t="s">
        <v>802</v>
      </c>
      <c r="G311" s="242">
        <v>0.90036723163841825</v>
      </c>
      <c r="H311" s="245">
        <v>99.791945720507329</v>
      </c>
    </row>
    <row r="312" spans="1:8">
      <c r="A312" s="86" t="str">
        <v>sv_have</v>
      </c>
      <c r="B312" s="239">
        <v>311</v>
      </c>
      <c r="C312" s="86" t="s">
        <v>801</v>
      </c>
      <c r="D312" s="241">
        <f>COUNTIF($C$1:$C312,C312)</f>
        <v>2</v>
      </c>
      <c r="E312" s="241" t="str">
        <f t="shared" si="24"/>
        <v>Current account, Savings and Investments2</v>
      </c>
      <c r="F312" s="86" t="s">
        <v>804</v>
      </c>
      <c r="G312" s="242">
        <v>0.62132768361581914</v>
      </c>
      <c r="H312" s="245">
        <v>107.06165294057124</v>
      </c>
    </row>
    <row r="313" spans="1:8">
      <c r="A313" s="86" t="str">
        <v>unreg_have</v>
      </c>
      <c r="B313" s="239">
        <v>312</v>
      </c>
      <c r="C313" s="86" t="s">
        <v>801</v>
      </c>
      <c r="D313" s="241">
        <f>COUNTIF($C$1:$C313,C313)</f>
        <v>3</v>
      </c>
      <c r="E313" s="241" t="str">
        <f t="shared" si="24"/>
        <v>Current account, Savings and Investments3</v>
      </c>
      <c r="F313" s="86" t="s">
        <v>806</v>
      </c>
      <c r="G313" s="242">
        <v>0.87619209039548018</v>
      </c>
      <c r="H313" s="245">
        <v>102.459030516673</v>
      </c>
    </row>
    <row r="314" spans="1:8">
      <c r="A314" s="86" t="str">
        <v>reg_have</v>
      </c>
      <c r="B314" s="239">
        <v>313</v>
      </c>
      <c r="C314" s="86" t="s">
        <v>801</v>
      </c>
      <c r="D314" s="241">
        <f>COUNTIF($C$1:$C314,C314)</f>
        <v>4</v>
      </c>
      <c r="E314" s="241" t="str">
        <f t="shared" si="24"/>
        <v>Current account, Savings and Investments4</v>
      </c>
      <c r="F314" s="86" t="s">
        <v>808</v>
      </c>
      <c r="G314" s="242">
        <v>0.63440677966101688</v>
      </c>
      <c r="H314" s="245">
        <v>102.33734721973826</v>
      </c>
    </row>
    <row r="315" spans="1:8">
      <c r="A315" s="86" t="str">
        <v>SAV_INSTANT</v>
      </c>
      <c r="B315" s="239">
        <v>314</v>
      </c>
      <c r="C315" s="86" t="s">
        <v>801</v>
      </c>
      <c r="D315" s="241">
        <f>COUNTIF($C$1:$C315,C315)</f>
        <v>5</v>
      </c>
      <c r="E315" s="241" t="str">
        <f t="shared" si="24"/>
        <v>Current account, Savings and Investments5</v>
      </c>
      <c r="F315" s="86" t="s">
        <v>810</v>
      </c>
      <c r="G315" s="242">
        <v>0.45799435028248586</v>
      </c>
      <c r="H315" s="245">
        <v>105.7477512875008</v>
      </c>
    </row>
    <row r="316" spans="1:8">
      <c r="A316" s="86" t="str">
        <v>SAV_CASHISA</v>
      </c>
      <c r="B316" s="239">
        <v>315</v>
      </c>
      <c r="C316" s="86" t="s">
        <v>801</v>
      </c>
      <c r="D316" s="241">
        <f>COUNTIF($C$1:$C316,C316)</f>
        <v>6</v>
      </c>
      <c r="E316" s="241" t="str">
        <f t="shared" si="24"/>
        <v>Current account, Savings and Investments6</v>
      </c>
      <c r="F316" s="86" t="s">
        <v>812</v>
      </c>
      <c r="G316" s="242">
        <v>0.29531638418079093</v>
      </c>
      <c r="H316" s="245">
        <v>106.87292973809734</v>
      </c>
    </row>
    <row r="317" spans="1:8">
      <c r="A317" s="86" t="str">
        <v>INV_SHARESISA</v>
      </c>
      <c r="B317" s="239">
        <v>316</v>
      </c>
      <c r="C317" s="86" t="s">
        <v>801</v>
      </c>
      <c r="D317" s="241">
        <f>COUNTIF($C$1:$C317,C317)</f>
        <v>7</v>
      </c>
      <c r="E317" s="241" t="str">
        <f t="shared" si="24"/>
        <v>Current account, Savings and Investments7</v>
      </c>
      <c r="F317" s="86" t="s">
        <v>814</v>
      </c>
      <c r="G317" s="242">
        <v>0.12781920903954802</v>
      </c>
      <c r="H317" s="245">
        <v>120.25383115844778</v>
      </c>
    </row>
    <row r="318" spans="1:8">
      <c r="A318" s="86" t="str">
        <v>INV_UNITTRUST</v>
      </c>
      <c r="B318" s="239">
        <v>317</v>
      </c>
      <c r="C318" s="86" t="s">
        <v>801</v>
      </c>
      <c r="D318" s="241">
        <f>COUNTIF($C$1:$C318,C318)</f>
        <v>8</v>
      </c>
      <c r="E318" s="241" t="str">
        <f t="shared" si="24"/>
        <v>Current account, Savings and Investments8</v>
      </c>
      <c r="F318" s="86" t="s">
        <v>816</v>
      </c>
      <c r="G318" s="242">
        <v>1.7310734463276835E-2</v>
      </c>
      <c r="H318" s="245">
        <v>122.59750811080411</v>
      </c>
    </row>
    <row r="319" spans="1:8">
      <c r="A319" s="86" t="str">
        <v>INV_SHARES</v>
      </c>
      <c r="B319" s="239">
        <v>318</v>
      </c>
      <c r="C319" s="86" t="s">
        <v>801</v>
      </c>
      <c r="D319" s="241">
        <f>COUNTIF($C$1:$C319,C319)</f>
        <v>9</v>
      </c>
      <c r="E319" s="241" t="str">
        <f t="shared" si="24"/>
        <v>Current account, Savings and Investments9</v>
      </c>
      <c r="F319" s="86" t="s">
        <v>818</v>
      </c>
      <c r="G319" s="242">
        <v>0.12181355932203392</v>
      </c>
      <c r="H319" s="245">
        <v>123.78249709631717</v>
      </c>
    </row>
    <row r="320" spans="1:8">
      <c r="A320" s="86" t="str">
        <v>INV_BONDS</v>
      </c>
      <c r="B320" s="239">
        <v>319</v>
      </c>
      <c r="C320" s="86" t="s">
        <v>801</v>
      </c>
      <c r="D320" s="241">
        <f>COUNTIF($C$1:$C320,C320)</f>
        <v>10</v>
      </c>
      <c r="E320" s="241" t="str">
        <f t="shared" si="24"/>
        <v>Current account, Savings and Investments10</v>
      </c>
      <c r="F320" s="86" t="s">
        <v>820</v>
      </c>
      <c r="G320" s="242">
        <v>3.1237288135593219E-2</v>
      </c>
      <c r="H320" s="245">
        <v>116.21696908568131</v>
      </c>
    </row>
    <row r="321" spans="1:8">
      <c r="A321" s="86" t="str">
        <v>SAV_NATSAV</v>
      </c>
      <c r="B321" s="239">
        <v>320</v>
      </c>
      <c r="C321" s="86" t="s">
        <v>801</v>
      </c>
      <c r="D321" s="241">
        <f>COUNTIF($C$1:$C321,C321)</f>
        <v>11</v>
      </c>
      <c r="E321" s="241" t="str">
        <f t="shared" si="24"/>
        <v>Current account, Savings and Investments11</v>
      </c>
      <c r="F321" s="86" t="s">
        <v>822</v>
      </c>
      <c r="G321" s="242">
        <v>0.23388135593220341</v>
      </c>
      <c r="H321" s="245">
        <v>120.73786294404316</v>
      </c>
    </row>
    <row r="322" spans="1:8">
      <c r="A322" s="86" t="str">
        <v>INV_ANY</v>
      </c>
      <c r="B322" s="239">
        <v>321</v>
      </c>
      <c r="C322" s="86" t="s">
        <v>801</v>
      </c>
      <c r="D322" s="241">
        <f>COUNTIF($C$1:$C322,C322)</f>
        <v>12</v>
      </c>
      <c r="E322" s="241" t="str">
        <f t="shared" si="24"/>
        <v>Current account, Savings and Investments12</v>
      </c>
      <c r="F322" s="86" t="s">
        <v>824</v>
      </c>
      <c r="G322" s="242">
        <v>0.25192655367231637</v>
      </c>
      <c r="H322" s="245">
        <v>118.46595037381904</v>
      </c>
    </row>
    <row r="323" spans="1:8">
      <c r="A323" s="86" t="str">
        <v>INV_VAL6</v>
      </c>
      <c r="B323" s="239">
        <v>322</v>
      </c>
      <c r="C323" s="86" t="s">
        <v>801</v>
      </c>
      <c r="D323" s="241">
        <f>COUNTIF($C$1:$C323,C323)</f>
        <v>13</v>
      </c>
      <c r="E323" s="241" t="str">
        <f t="shared" ref="E323:E386" si="25">C323&amp;D323</f>
        <v>Current account, Savings and Investments13</v>
      </c>
      <c r="F323" s="86" t="s">
        <v>826</v>
      </c>
      <c r="G323" s="242">
        <v>8.2406779661016935E-2</v>
      </c>
      <c r="H323" s="245">
        <v>125.113162644817</v>
      </c>
    </row>
    <row r="324" spans="1:8">
      <c r="A324" s="86" t="str">
        <v>SAV_VALA</v>
      </c>
      <c r="B324" s="239">
        <v>323</v>
      </c>
      <c r="C324" s="86" t="s">
        <v>801</v>
      </c>
      <c r="D324" s="241">
        <f>COUNTIF($C$1:$C324,C324)</f>
        <v>14</v>
      </c>
      <c r="E324" s="241" t="str">
        <f t="shared" si="25"/>
        <v>Current account, Savings and Investments14</v>
      </c>
      <c r="F324" s="86" t="s">
        <v>828</v>
      </c>
      <c r="G324" s="242">
        <v>0.12661016949152545</v>
      </c>
      <c r="H324" s="245">
        <v>96.205090117752661</v>
      </c>
    </row>
    <row r="325" spans="1:8">
      <c r="A325" s="86" t="str">
        <v>SAV_VAL3</v>
      </c>
      <c r="B325" s="239">
        <v>324</v>
      </c>
      <c r="C325" s="86" t="s">
        <v>801</v>
      </c>
      <c r="D325" s="241">
        <f>COUNTIF($C$1:$C325,C325)</f>
        <v>15</v>
      </c>
      <c r="E325" s="241" t="str">
        <f t="shared" si="25"/>
        <v>Current account, Savings and Investments15</v>
      </c>
      <c r="F325" s="86" t="s">
        <v>830</v>
      </c>
      <c r="G325" s="242">
        <v>0.10538418079096046</v>
      </c>
      <c r="H325" s="245">
        <v>99.695945645244336</v>
      </c>
    </row>
    <row r="326" spans="1:8">
      <c r="A326" s="86" t="str">
        <v>SAV_VAL4</v>
      </c>
      <c r="B326" s="239">
        <v>325</v>
      </c>
      <c r="C326" s="86" t="s">
        <v>801</v>
      </c>
      <c r="D326" s="241">
        <f>COUNTIF($C$1:$C326,C326)</f>
        <v>16</v>
      </c>
      <c r="E326" s="241" t="str">
        <f t="shared" si="25"/>
        <v>Current account, Savings and Investments16</v>
      </c>
      <c r="F326" s="86" t="s">
        <v>832</v>
      </c>
      <c r="G326" s="242">
        <v>0.13451977401129944</v>
      </c>
      <c r="H326" s="245">
        <v>105.29223872420839</v>
      </c>
    </row>
    <row r="327" spans="1:8">
      <c r="A327" s="86" t="str">
        <v>SAV_VALC</v>
      </c>
      <c r="B327" s="239">
        <v>326</v>
      </c>
      <c r="C327" s="86" t="s">
        <v>801</v>
      </c>
      <c r="D327" s="241">
        <f>COUNTIF($C$1:$C327,C327)</f>
        <v>17</v>
      </c>
      <c r="E327" s="241" t="str">
        <f t="shared" si="25"/>
        <v>Current account, Savings and Investments17</v>
      </c>
      <c r="F327" s="86" t="s">
        <v>834</v>
      </c>
      <c r="G327" s="242">
        <v>0.25483050847457628</v>
      </c>
      <c r="H327" s="245">
        <v>118.44065524949903</v>
      </c>
    </row>
    <row r="328" spans="1:8">
      <c r="A328" s="86" t="str">
        <v>LOA_HAS</v>
      </c>
      <c r="B328" s="239">
        <v>327</v>
      </c>
      <c r="C328" s="86" t="s">
        <v>836</v>
      </c>
      <c r="D328" s="241">
        <f>COUNTIF($C$1:$C328,C328)</f>
        <v>1</v>
      </c>
      <c r="E328" s="241" t="str">
        <f t="shared" si="25"/>
        <v>Loans1</v>
      </c>
      <c r="F328" s="86" t="s">
        <v>837</v>
      </c>
      <c r="G328" s="242">
        <v>0.12835593220338987</v>
      </c>
      <c r="H328" s="245">
        <v>104.0265145349004</v>
      </c>
    </row>
    <row r="329" spans="1:8">
      <c r="A329" s="86" t="str">
        <v>LOA_UNS</v>
      </c>
      <c r="B329" s="239">
        <v>328</v>
      </c>
      <c r="C329" s="86" t="s">
        <v>836</v>
      </c>
      <c r="D329" s="241">
        <f>COUNTIF($C$1:$C329,C329)</f>
        <v>2</v>
      </c>
      <c r="E329" s="241" t="str">
        <f t="shared" si="25"/>
        <v>Loans2</v>
      </c>
      <c r="F329" s="86" t="s">
        <v>839</v>
      </c>
      <c r="G329" s="242">
        <v>6.7468926553672301E-2</v>
      </c>
      <c r="H329" s="245">
        <v>101.16023148108056</v>
      </c>
    </row>
    <row r="330" spans="1:8">
      <c r="A330" s="86" t="str">
        <v>LOA_2PLUS</v>
      </c>
      <c r="B330" s="239">
        <v>329</v>
      </c>
      <c r="C330" s="86" t="s">
        <v>836</v>
      </c>
      <c r="D330" s="241">
        <f>COUNTIF($C$1:$C330,C330)</f>
        <v>3</v>
      </c>
      <c r="E330" s="241" t="str">
        <f t="shared" si="25"/>
        <v>Loans3</v>
      </c>
      <c r="F330" s="86" t="s">
        <v>841</v>
      </c>
      <c r="G330" s="242">
        <v>2.574576271186441E-2</v>
      </c>
      <c r="H330" s="245">
        <v>102.80459676528918</v>
      </c>
    </row>
    <row r="331" spans="1:8">
      <c r="A331" s="86" t="str">
        <v>UNSECGT15K</v>
      </c>
      <c r="B331" s="239">
        <v>330</v>
      </c>
      <c r="C331" s="86" t="s">
        <v>836</v>
      </c>
      <c r="D331" s="241">
        <f>COUNTIF($C$1:$C331,C331)</f>
        <v>4</v>
      </c>
      <c r="E331" s="241" t="str">
        <f t="shared" si="25"/>
        <v>Loans4</v>
      </c>
      <c r="F331" s="86" t="s">
        <v>843</v>
      </c>
      <c r="G331" s="242">
        <v>1.3350282485875706E-2</v>
      </c>
      <c r="H331" s="245">
        <v>112.77514648391409</v>
      </c>
    </row>
    <row r="332" spans="1:8">
      <c r="A332" s="86" t="str">
        <v>PHLTH</v>
      </c>
      <c r="B332" s="239">
        <v>331</v>
      </c>
      <c r="C332" s="86" t="s">
        <v>845</v>
      </c>
      <c r="D332" s="241">
        <f>COUNTIF($C$1:$C332,C332)</f>
        <v>1</v>
      </c>
      <c r="E332" s="241" t="str">
        <f t="shared" si="25"/>
        <v>Insurance and Pensions1</v>
      </c>
      <c r="F332" s="86" t="s">
        <v>846</v>
      </c>
      <c r="G332" s="242">
        <v>4.855932203389831E-2</v>
      </c>
      <c r="H332" s="245">
        <v>113.20106279409798</v>
      </c>
    </row>
    <row r="333" spans="1:8">
      <c r="A333" s="86" t="str">
        <v>CHLTH</v>
      </c>
      <c r="B333" s="239">
        <v>332</v>
      </c>
      <c r="C333" s="86" t="s">
        <v>845</v>
      </c>
      <c r="D333" s="241">
        <f>COUNTIF($C$1:$C333,C333)</f>
        <v>2</v>
      </c>
      <c r="E333" s="241" t="str">
        <f t="shared" si="25"/>
        <v>Insurance and Pensions2</v>
      </c>
      <c r="F333" s="86" t="s">
        <v>848</v>
      </c>
      <c r="G333" s="242">
        <v>4.7723163841807907E-2</v>
      </c>
      <c r="H333" s="245">
        <v>111.78965687486109</v>
      </c>
    </row>
    <row r="334" spans="1:8">
      <c r="A334" s="86" t="str">
        <v>LIF_ASSUR</v>
      </c>
      <c r="B334" s="239">
        <v>333</v>
      </c>
      <c r="C334" s="86" t="s">
        <v>845</v>
      </c>
      <c r="D334" s="241">
        <f>COUNTIF($C$1:$C334,C334)</f>
        <v>3</v>
      </c>
      <c r="E334" s="241" t="str">
        <f t="shared" si="25"/>
        <v>Insurance and Pensions3</v>
      </c>
      <c r="F334" s="86" t="s">
        <v>850</v>
      </c>
      <c r="G334" s="242">
        <v>0.3458305084745763</v>
      </c>
      <c r="H334" s="245">
        <v>101.52621731395624</v>
      </c>
    </row>
    <row r="335" spans="1:8">
      <c r="A335" s="86" t="str">
        <v>LIF_PROTECT</v>
      </c>
      <c r="B335" s="239">
        <v>334</v>
      </c>
      <c r="C335" s="86" t="s">
        <v>845</v>
      </c>
      <c r="D335" s="241">
        <f>COUNTIF($C$1:$C335,C335)</f>
        <v>4</v>
      </c>
      <c r="E335" s="241" t="str">
        <f t="shared" si="25"/>
        <v>Insurance and Pensions4</v>
      </c>
      <c r="F335" s="86" t="s">
        <v>852</v>
      </c>
      <c r="G335" s="242">
        <v>0.23854237288135594</v>
      </c>
      <c r="H335" s="245">
        <v>99.710262958158751</v>
      </c>
    </row>
    <row r="336" spans="1:8">
      <c r="A336" s="86" t="str">
        <v>PEN_CO</v>
      </c>
      <c r="B336" s="239">
        <v>335</v>
      </c>
      <c r="C336" s="86" t="s">
        <v>845</v>
      </c>
      <c r="D336" s="241">
        <f>COUNTIF($C$1:$C336,C336)</f>
        <v>5</v>
      </c>
      <c r="E336" s="241" t="str">
        <f t="shared" si="25"/>
        <v>Insurance and Pensions5</v>
      </c>
      <c r="F336" s="86" t="s">
        <v>854</v>
      </c>
      <c r="G336" s="242">
        <v>0.33315254237288133</v>
      </c>
      <c r="H336" s="245">
        <v>98.393196720824932</v>
      </c>
    </row>
    <row r="337" spans="1:8">
      <c r="A337" s="86" t="str">
        <v>PEN_PERS</v>
      </c>
      <c r="B337" s="239">
        <v>336</v>
      </c>
      <c r="C337" s="86" t="s">
        <v>845</v>
      </c>
      <c r="D337" s="241">
        <f>COUNTIF($C$1:$C337,C337)</f>
        <v>6</v>
      </c>
      <c r="E337" s="241" t="str">
        <f t="shared" si="25"/>
        <v>Insurance and Pensions6</v>
      </c>
      <c r="F337" s="86" t="s">
        <v>856</v>
      </c>
      <c r="G337" s="242">
        <v>6.6372881355932209E-2</v>
      </c>
      <c r="H337" s="245">
        <v>108.03610505135177</v>
      </c>
    </row>
    <row r="338" spans="1:8">
      <c r="A338" s="86" t="str">
        <v>PEN_OTHER</v>
      </c>
      <c r="B338" s="239">
        <v>337</v>
      </c>
      <c r="C338" s="86" t="s">
        <v>845</v>
      </c>
      <c r="D338" s="241">
        <f>COUNTIF($C$1:$C338,C338)</f>
        <v>7</v>
      </c>
      <c r="E338" s="241" t="str">
        <f t="shared" si="25"/>
        <v>Insurance and Pensions7</v>
      </c>
      <c r="F338" s="86" t="s">
        <v>858</v>
      </c>
      <c r="G338" s="242">
        <v>0.19920903954802263</v>
      </c>
      <c r="H338" s="245">
        <v>107.59414807282745</v>
      </c>
    </row>
    <row r="339" spans="1:8">
      <c r="A339" s="86" t="str">
        <v>banktool</v>
      </c>
      <c r="B339" s="239">
        <v>338</v>
      </c>
      <c r="C339" s="86" t="s">
        <v>860</v>
      </c>
      <c r="D339" s="241">
        <f>COUNTIF($C$1:$C339,C339)</f>
        <v>1</v>
      </c>
      <c r="E339" s="241" t="str">
        <f t="shared" si="25"/>
        <v>FinTech1</v>
      </c>
      <c r="F339" s="86" t="s">
        <v>861</v>
      </c>
      <c r="G339" s="242">
        <v>5.6875706214689264E-2</v>
      </c>
      <c r="H339" s="245">
        <v>103.88093317652074</v>
      </c>
    </row>
    <row r="340" spans="1:8">
      <c r="A340" s="86" t="str">
        <v>mmgttool</v>
      </c>
      <c r="B340" s="239">
        <v>339</v>
      </c>
      <c r="C340" s="86" t="s">
        <v>860</v>
      </c>
      <c r="D340" s="241">
        <f>COUNTIF($C$1:$C340,C340)</f>
        <v>2</v>
      </c>
      <c r="E340" s="241" t="str">
        <f t="shared" si="25"/>
        <v>FinTech2</v>
      </c>
      <c r="F340" s="86" t="s">
        <v>863</v>
      </c>
      <c r="G340" s="242">
        <v>4.6519774011299433E-2</v>
      </c>
      <c r="H340" s="245">
        <v>100.35420853168615</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0.37750282485875702</v>
      </c>
      <c r="H341" s="245">
        <v>97.477486002945952</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0.40124293785310722</v>
      </c>
      <c r="H342" s="245">
        <v>103.55944898291385</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0.11525988700564969</v>
      </c>
      <c r="H343" s="245">
        <v>97.592148990855279</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4.9288135593220338E-2</v>
      </c>
      <c r="H344" s="245">
        <v>97.150623734108791</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5.6954802259887E-2</v>
      </c>
      <c r="H345" s="245">
        <v>100.90159042700708</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0.13544632768361584</v>
      </c>
      <c r="H346" s="245">
        <v>94.55917829416866</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0.39226553672316383</v>
      </c>
      <c r="H347" s="245">
        <v>101.89874484257473</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0.21924858757062149</v>
      </c>
      <c r="H348" s="245">
        <v>104.20163565588594</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7.5610169491525422E-2</v>
      </c>
      <c r="H349" s="245">
        <v>89.984713052125159</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0.17714124293785313</v>
      </c>
      <c r="H350" s="245">
        <v>99.998220633392236</v>
      </c>
    </row>
    <row r="351" spans="1:8">
      <c r="A351" s="86" t="str">
        <v>reg_fac</v>
      </c>
      <c r="B351" s="239">
        <v>350</v>
      </c>
      <c r="C351" s="86" t="s">
        <v>883</v>
      </c>
      <c r="D351" s="241">
        <f>COUNTIF($C$1:$C351,C351)</f>
        <v>1</v>
      </c>
      <c r="E351" s="241" t="str">
        <f t="shared" si="25"/>
        <v>Arrange mortgage (% of all people with a mortgage)1</v>
      </c>
      <c r="F351" s="86" t="s">
        <v>867</v>
      </c>
      <c r="G351" s="242">
        <v>0.59110169491525422</v>
      </c>
      <c r="H351" s="245">
        <v>96.727644033931227</v>
      </c>
    </row>
    <row r="352" spans="1:8">
      <c r="A352" s="86" t="str">
        <v>reg_net</v>
      </c>
      <c r="B352" s="239">
        <v>351</v>
      </c>
      <c r="C352" s="86" t="s">
        <v>883</v>
      </c>
      <c r="D352" s="241">
        <f>COUNTIF($C$1:$C352,C352)</f>
        <v>2</v>
      </c>
      <c r="E352" s="241" t="str">
        <f t="shared" si="25"/>
        <v>Arrange mortgage (% of all people with a mortgage)2</v>
      </c>
      <c r="F352" s="86" t="s">
        <v>869</v>
      </c>
      <c r="G352" s="242">
        <v>0.11037853107344632</v>
      </c>
      <c r="H352" s="245">
        <v>107.72369248895066</v>
      </c>
    </row>
    <row r="353" spans="1:8">
      <c r="A353" s="86" t="str">
        <v>reg_pho</v>
      </c>
      <c r="B353" s="239">
        <v>352</v>
      </c>
      <c r="C353" s="86" t="s">
        <v>883</v>
      </c>
      <c r="D353" s="241">
        <f>COUNTIF($C$1:$C353,C353)</f>
        <v>3</v>
      </c>
      <c r="E353" s="241" t="str">
        <f t="shared" si="25"/>
        <v>Arrange mortgage (% of all people with a mortgage)3</v>
      </c>
      <c r="F353" s="86" t="s">
        <v>871</v>
      </c>
      <c r="G353" s="242">
        <v>0.19907344632768359</v>
      </c>
      <c r="H353" s="245">
        <v>106.22073843671411</v>
      </c>
    </row>
    <row r="354" spans="1:8">
      <c r="A354" s="86" t="str">
        <v>reg_pst</v>
      </c>
      <c r="B354" s="239">
        <v>353</v>
      </c>
      <c r="C354" s="86" t="s">
        <v>883</v>
      </c>
      <c r="D354" s="241">
        <f>COUNTIF($C$1:$C354,C354)</f>
        <v>4</v>
      </c>
      <c r="E354" s="241" t="str">
        <f t="shared" si="25"/>
        <v>Arrange mortgage (% of all people with a mortgage)4</v>
      </c>
      <c r="F354" s="86" t="s">
        <v>873</v>
      </c>
      <c r="G354" s="242">
        <v>5.8384180790960458E-2</v>
      </c>
      <c r="H354" s="245">
        <v>97.803809113267093</v>
      </c>
    </row>
    <row r="355" spans="1:8">
      <c r="A355" s="86" t="str">
        <v>reg_pcs</v>
      </c>
      <c r="B355" s="239">
        <v>354</v>
      </c>
      <c r="C355" s="86" t="s">
        <v>883</v>
      </c>
      <c r="D355" s="241">
        <f>COUNTIF($C$1:$C355,C355)</f>
        <v>5</v>
      </c>
      <c r="E355" s="241" t="str">
        <f t="shared" si="25"/>
        <v>Arrange mortgage (% of all people with a mortgage)5</v>
      </c>
      <c r="F355" s="86" t="s">
        <v>875</v>
      </c>
      <c r="G355" s="242">
        <v>9.1638418079096062E-3</v>
      </c>
      <c r="H355" s="245">
        <v>95.979417448070492</v>
      </c>
    </row>
    <row r="356" spans="1:8">
      <c r="A356" s="86" t="str">
        <v>reg_ifa</v>
      </c>
      <c r="B356" s="239">
        <v>355</v>
      </c>
      <c r="C356" s="86" t="s">
        <v>883</v>
      </c>
      <c r="D356" s="241">
        <f>COUNTIF($C$1:$C356,C356)</f>
        <v>6</v>
      </c>
      <c r="E356" s="241" t="str">
        <f t="shared" si="25"/>
        <v>Arrange mortgage (% of all people with a mortgage)6</v>
      </c>
      <c r="F356" s="86" t="s">
        <v>889</v>
      </c>
      <c r="G356" s="242">
        <v>3.2158192090395485E-2</v>
      </c>
      <c r="H356" s="245">
        <v>107.58028826527305</v>
      </c>
    </row>
    <row r="357" spans="1:8">
      <c r="A357" s="86" t="str">
        <v>manca_branch</v>
      </c>
      <c r="B357" s="239">
        <v>356</v>
      </c>
      <c r="C357" s="86" t="s">
        <v>891</v>
      </c>
      <c r="D357" s="241">
        <f>COUNTIF($C$1:$C357,C357)</f>
        <v>1</v>
      </c>
      <c r="E357" s="241" t="str">
        <f t="shared" si="25"/>
        <v>Manage current account1</v>
      </c>
      <c r="F357" s="86" t="s">
        <v>892</v>
      </c>
      <c r="G357" s="242">
        <v>0.56422033898305091</v>
      </c>
      <c r="H357" s="245">
        <v>98.254026802596471</v>
      </c>
    </row>
    <row r="358" spans="1:8">
      <c r="A358" s="86" t="str">
        <v>manca_net</v>
      </c>
      <c r="B358" s="239">
        <v>357</v>
      </c>
      <c r="C358" s="86" t="s">
        <v>891</v>
      </c>
      <c r="D358" s="241">
        <f>COUNTIF($C$1:$C358,C358)</f>
        <v>2</v>
      </c>
      <c r="E358" s="241" t="str">
        <f t="shared" si="25"/>
        <v>Manage current account2</v>
      </c>
      <c r="F358" s="86" t="s">
        <v>869</v>
      </c>
      <c r="G358" s="242">
        <v>0.61410169491525424</v>
      </c>
      <c r="H358" s="245">
        <v>104.41796174452307</v>
      </c>
    </row>
    <row r="359" spans="1:8">
      <c r="A359" s="86" t="str">
        <v>manca_mobnet</v>
      </c>
      <c r="B359" s="239">
        <v>358</v>
      </c>
      <c r="C359" s="86" t="s">
        <v>891</v>
      </c>
      <c r="D359" s="241">
        <f>COUNTIF($C$1:$C359,C359)</f>
        <v>3</v>
      </c>
      <c r="E359" s="241" t="str">
        <f t="shared" si="25"/>
        <v>Manage current account3</v>
      </c>
      <c r="F359" s="86" t="s">
        <v>895</v>
      </c>
      <c r="G359" s="242">
        <v>0.37827683615819208</v>
      </c>
      <c r="H359" s="245">
        <v>100.87559064228915</v>
      </c>
    </row>
    <row r="360" spans="1:8">
      <c r="A360" s="86" t="str">
        <v>manca_fixnet</v>
      </c>
      <c r="B360" s="239">
        <v>359</v>
      </c>
      <c r="C360" s="86" t="s">
        <v>891</v>
      </c>
      <c r="D360" s="241">
        <f>COUNTIF($C$1:$C360,C360)</f>
        <v>4</v>
      </c>
      <c r="E360" s="241" t="str">
        <f t="shared" si="25"/>
        <v>Manage current account4</v>
      </c>
      <c r="F360" s="86" t="s">
        <v>897</v>
      </c>
      <c r="G360" s="242">
        <v>0.43962146892655368</v>
      </c>
      <c r="H360" s="245">
        <v>109.13149600080926</v>
      </c>
    </row>
    <row r="361" spans="1:8">
      <c r="A361" s="86" t="str">
        <v>manca_pho</v>
      </c>
      <c r="B361" s="239">
        <v>360</v>
      </c>
      <c r="C361" s="86" t="s">
        <v>891</v>
      </c>
      <c r="D361" s="241">
        <f>COUNTIF($C$1:$C361,C361)</f>
        <v>5</v>
      </c>
      <c r="E361" s="241" t="str">
        <f t="shared" si="25"/>
        <v>Manage current account5</v>
      </c>
      <c r="F361" s="86" t="s">
        <v>871</v>
      </c>
      <c r="G361" s="242">
        <v>7.2502824858757059E-2</v>
      </c>
      <c r="H361" s="245">
        <v>104.52744024660332</v>
      </c>
    </row>
    <row r="362" spans="1:8">
      <c r="A362" s="86" t="str">
        <v>manca_pst</v>
      </c>
      <c r="B362" s="239">
        <v>361</v>
      </c>
      <c r="C362" s="86" t="s">
        <v>891</v>
      </c>
      <c r="D362" s="241">
        <f>COUNTIF($C$1:$C362,C362)</f>
        <v>6</v>
      </c>
      <c r="E362" s="241" t="str">
        <f t="shared" si="25"/>
        <v>Manage current account6</v>
      </c>
      <c r="F362" s="86" t="s">
        <v>873</v>
      </c>
      <c r="G362" s="242">
        <v>0.24776836158192092</v>
      </c>
      <c r="H362" s="245">
        <v>97.350554739744339</v>
      </c>
    </row>
    <row r="363" spans="1:8">
      <c r="A363" s="86" t="str">
        <v>mansv_branch</v>
      </c>
      <c r="B363" s="239">
        <v>362</v>
      </c>
      <c r="C363" s="86" t="s">
        <v>901</v>
      </c>
      <c r="D363" s="241">
        <f>COUNTIF($C$1:$C363,C363)</f>
        <v>1</v>
      </c>
      <c r="E363" s="241" t="str">
        <f t="shared" si="25"/>
        <v>Manage savings account1</v>
      </c>
      <c r="F363" s="86" t="s">
        <v>892</v>
      </c>
      <c r="G363" s="242">
        <v>0.18145197740112992</v>
      </c>
      <c r="H363" s="245">
        <v>100.63700719995963</v>
      </c>
    </row>
    <row r="364" spans="1:8">
      <c r="A364" s="86" t="str">
        <v>mansv_net</v>
      </c>
      <c r="B364" s="239">
        <v>363</v>
      </c>
      <c r="C364" s="86" t="s">
        <v>901</v>
      </c>
      <c r="D364" s="241">
        <f>COUNTIF($C$1:$C364,C364)</f>
        <v>2</v>
      </c>
      <c r="E364" s="241" t="str">
        <f t="shared" si="25"/>
        <v>Manage savings account2</v>
      </c>
      <c r="F364" s="86" t="s">
        <v>869</v>
      </c>
      <c r="G364" s="242">
        <v>0.37831073446327684</v>
      </c>
      <c r="H364" s="245">
        <v>108.74417482458006</v>
      </c>
    </row>
    <row r="365" spans="1:8">
      <c r="A365" s="86" t="str">
        <v>mansv_mobnet</v>
      </c>
      <c r="B365" s="239">
        <v>364</v>
      </c>
      <c r="C365" s="86" t="s">
        <v>901</v>
      </c>
      <c r="D365" s="241">
        <f>COUNTIF($C$1:$C365,C365)</f>
        <v>3</v>
      </c>
      <c r="E365" s="241" t="str">
        <f t="shared" si="25"/>
        <v>Manage savings account3</v>
      </c>
      <c r="F365" s="86" t="s">
        <v>895</v>
      </c>
      <c r="G365" s="242">
        <v>0.2002033898305085</v>
      </c>
      <c r="H365" s="245">
        <v>104.27334490282878</v>
      </c>
    </row>
    <row r="366" spans="1:8">
      <c r="A366" s="86" t="str">
        <v>mansv_fixnet</v>
      </c>
      <c r="B366" s="239">
        <v>365</v>
      </c>
      <c r="C366" s="86" t="s">
        <v>901</v>
      </c>
      <c r="D366" s="241">
        <f>COUNTIF($C$1:$C366,C366)</f>
        <v>4</v>
      </c>
      <c r="E366" s="241" t="str">
        <f t="shared" si="25"/>
        <v>Manage savings account4</v>
      </c>
      <c r="F366" s="86" t="s">
        <v>897</v>
      </c>
      <c r="G366" s="242">
        <v>0.24054237288135594</v>
      </c>
      <c r="H366" s="245">
        <v>112.89982715257312</v>
      </c>
    </row>
    <row r="367" spans="1:8">
      <c r="A367" s="86" t="str">
        <v>mansv_pho</v>
      </c>
      <c r="B367" s="239">
        <v>366</v>
      </c>
      <c r="C367" s="86" t="s">
        <v>901</v>
      </c>
      <c r="D367" s="241">
        <f>COUNTIF($C$1:$C367,C367)</f>
        <v>5</v>
      </c>
      <c r="E367" s="241" t="str">
        <f t="shared" si="25"/>
        <v>Manage savings account5</v>
      </c>
      <c r="F367" s="86" t="s">
        <v>871</v>
      </c>
      <c r="G367" s="242">
        <v>8.2237288135593209E-2</v>
      </c>
      <c r="H367" s="245">
        <v>101.77729461355307</v>
      </c>
    </row>
    <row r="368" spans="1:8">
      <c r="A368" s="86" t="str">
        <v>mansv_pst</v>
      </c>
      <c r="B368" s="239">
        <v>367</v>
      </c>
      <c r="C368" s="86" t="s">
        <v>901</v>
      </c>
      <c r="D368" s="241">
        <f>COUNTIF($C$1:$C368,C368)</f>
        <v>6</v>
      </c>
      <c r="E368" s="241" t="str">
        <f t="shared" si="25"/>
        <v>Manage savings account6</v>
      </c>
      <c r="F368" s="86" t="s">
        <v>873</v>
      </c>
      <c r="G368" s="242">
        <v>0.113909604519774</v>
      </c>
      <c r="H368" s="245">
        <v>105.91995054505247</v>
      </c>
    </row>
    <row r="369" spans="1:8">
      <c r="A369" s="86" t="str">
        <v>actmanca_branch</v>
      </c>
      <c r="B369" s="239">
        <v>368</v>
      </c>
      <c r="C369" s="86" t="s">
        <v>908</v>
      </c>
      <c r="D369" s="241">
        <f>COUNTIF($C$1:$C369,C369)</f>
        <v>1</v>
      </c>
      <c r="E369" s="241" t="str">
        <f t="shared" si="25"/>
        <v>Actively manage current account1</v>
      </c>
      <c r="F369" s="86" t="s">
        <v>892</v>
      </c>
      <c r="G369" s="242">
        <v>3.1406779661016952E-2</v>
      </c>
      <c r="H369" s="245">
        <v>94.328411291434506</v>
      </c>
    </row>
    <row r="370" spans="1:8">
      <c r="A370" s="86" t="str">
        <v>actmanca_net</v>
      </c>
      <c r="B370" s="239">
        <v>369</v>
      </c>
      <c r="C370" s="86" t="s">
        <v>908</v>
      </c>
      <c r="D370" s="241">
        <f>COUNTIF($C$1:$C370,C370)</f>
        <v>2</v>
      </c>
      <c r="E370" s="241" t="str">
        <f t="shared" si="25"/>
        <v>Actively manage current account2</v>
      </c>
      <c r="F370" s="86" t="s">
        <v>869</v>
      </c>
      <c r="G370" s="242">
        <v>0.38661581920903954</v>
      </c>
      <c r="H370" s="245">
        <v>103.83821105392541</v>
      </c>
    </row>
    <row r="371" spans="1:8">
      <c r="A371" s="86" t="str">
        <v>actmanca_mobnet</v>
      </c>
      <c r="B371" s="239">
        <v>370</v>
      </c>
      <c r="C371" s="86" t="s">
        <v>908</v>
      </c>
      <c r="D371" s="241">
        <f>COUNTIF($C$1:$C371,C371)</f>
        <v>3</v>
      </c>
      <c r="E371" s="241" t="str">
        <f t="shared" si="25"/>
        <v>Actively manage current account3</v>
      </c>
      <c r="F371" s="86" t="s">
        <v>895</v>
      </c>
      <c r="G371" s="242">
        <v>0.24603954802259886</v>
      </c>
      <c r="H371" s="245">
        <v>100.39929846128896</v>
      </c>
    </row>
    <row r="372" spans="1:8">
      <c r="A372" s="86" t="str">
        <v>actmanca_fixnet</v>
      </c>
      <c r="B372" s="239">
        <v>371</v>
      </c>
      <c r="C372" s="86" t="s">
        <v>908</v>
      </c>
      <c r="D372" s="241">
        <f>COUNTIF($C$1:$C372,C372)</f>
        <v>4</v>
      </c>
      <c r="E372" s="241" t="str">
        <f t="shared" si="25"/>
        <v>Actively manage current account4</v>
      </c>
      <c r="F372" s="86" t="s">
        <v>897</v>
      </c>
      <c r="G372" s="242">
        <v>0.17528248587570622</v>
      </c>
      <c r="H372" s="245">
        <v>109.16522213415143</v>
      </c>
    </row>
    <row r="373" spans="1:8">
      <c r="A373" s="86" t="str">
        <v>actmanca_pho</v>
      </c>
      <c r="B373" s="239">
        <v>372</v>
      </c>
      <c r="C373" s="86" t="s">
        <v>908</v>
      </c>
      <c r="D373" s="241">
        <f>COUNTIF($C$1:$C373,C373)</f>
        <v>5</v>
      </c>
      <c r="E373" s="241" t="str">
        <f t="shared" si="25"/>
        <v>Actively manage current account5</v>
      </c>
      <c r="F373" s="86" t="s">
        <v>871</v>
      </c>
      <c r="G373" s="242">
        <v>1.2022598870056498E-2</v>
      </c>
      <c r="H373" s="245">
        <v>100.14599510757137</v>
      </c>
    </row>
    <row r="374" spans="1:8">
      <c r="A374" s="86" t="str">
        <v>P600T</v>
      </c>
      <c r="B374" s="239">
        <v>373</v>
      </c>
      <c r="C374" s="86" t="s">
        <v>914</v>
      </c>
      <c r="D374" s="241">
        <f>COUNTIF($C$1:$C374,C374)</f>
        <v>1</v>
      </c>
      <c r="E374" s="241" t="str">
        <f t="shared" si="25"/>
        <v>Expenditure per adult per week1</v>
      </c>
      <c r="F374" s="86" t="s">
        <v>915</v>
      </c>
      <c r="G374" s="242">
        <v>5.3892146892655362</v>
      </c>
      <c r="H374" s="245">
        <v>110.12904158138387</v>
      </c>
    </row>
    <row r="375" spans="1:8">
      <c r="A375" s="86" t="str">
        <v>P601T</v>
      </c>
      <c r="B375" s="239">
        <v>374</v>
      </c>
      <c r="C375" s="86" t="s">
        <v>914</v>
      </c>
      <c r="D375" s="241">
        <f>COUNTIF($C$1:$C375,C375)</f>
        <v>2</v>
      </c>
      <c r="E375" s="241" t="str">
        <f t="shared" si="25"/>
        <v>Expenditure per adult per week2</v>
      </c>
      <c r="F375" s="86" t="s">
        <v>917</v>
      </c>
      <c r="G375" s="242">
        <v>0.64672316384180795</v>
      </c>
      <c r="H375" s="245">
        <v>106.73215270381181</v>
      </c>
    </row>
    <row r="376" spans="1:8">
      <c r="A376" s="86" t="str">
        <v>ALC</v>
      </c>
      <c r="B376" s="239">
        <v>375</v>
      </c>
      <c r="C376" s="86" t="s">
        <v>914</v>
      </c>
      <c r="D376" s="241">
        <f>COUNTIF($C$1:$C376,C376)</f>
        <v>3</v>
      </c>
      <c r="E376" s="241" t="str">
        <f t="shared" si="25"/>
        <v>Expenditure per adult per week3</v>
      </c>
      <c r="F376" s="86" t="s">
        <v>919</v>
      </c>
      <c r="G376" s="242">
        <v>9.9903954802259887E-2</v>
      </c>
      <c r="H376" s="245">
        <v>113.17547562892112</v>
      </c>
    </row>
    <row r="377" spans="1:8">
      <c r="A377" s="86" t="str">
        <v>TOB</v>
      </c>
      <c r="B377" s="239">
        <v>376</v>
      </c>
      <c r="C377" s="86" t="s">
        <v>914</v>
      </c>
      <c r="D377" s="241">
        <f>COUNTIF($C$1:$C377,C377)</f>
        <v>4</v>
      </c>
      <c r="E377" s="241" t="str">
        <f t="shared" si="25"/>
        <v>Expenditure per adult per week4</v>
      </c>
      <c r="F377" s="86" t="s">
        <v>921</v>
      </c>
      <c r="G377" s="242">
        <v>2.9288135593220334E-2</v>
      </c>
      <c r="H377" s="245">
        <v>79.179651226706056</v>
      </c>
    </row>
    <row r="378" spans="1:8">
      <c r="A378" s="86" t="str">
        <v>P603T</v>
      </c>
      <c r="B378" s="239">
        <v>377</v>
      </c>
      <c r="C378" s="86" t="s">
        <v>914</v>
      </c>
      <c r="D378" s="241">
        <f>COUNTIF($C$1:$C378,C378)</f>
        <v>5</v>
      </c>
      <c r="E378" s="241" t="str">
        <f t="shared" si="25"/>
        <v>Expenditure per adult per week5</v>
      </c>
      <c r="F378" s="86" t="s">
        <v>923</v>
      </c>
      <c r="G378" s="242">
        <v>0.26407344632768359</v>
      </c>
      <c r="H378" s="245">
        <v>108.87385655838358</v>
      </c>
    </row>
    <row r="379" spans="1:8">
      <c r="A379" s="86" t="str">
        <v>P604T</v>
      </c>
      <c r="B379" s="239">
        <v>378</v>
      </c>
      <c r="C379" s="86" t="s">
        <v>914</v>
      </c>
      <c r="D379" s="241">
        <f>COUNTIF($C$1:$C379,C379)</f>
        <v>6</v>
      </c>
      <c r="E379" s="241" t="str">
        <f t="shared" si="25"/>
        <v>Expenditure per adult per week6</v>
      </c>
      <c r="F379" s="86" t="s">
        <v>925</v>
      </c>
      <c r="G379" s="242">
        <v>0.69344067796610165</v>
      </c>
      <c r="H379" s="245">
        <v>98.792699814100402</v>
      </c>
    </row>
    <row r="380" spans="1:8">
      <c r="A380" s="86" t="str">
        <v>P605T</v>
      </c>
      <c r="B380" s="239">
        <v>379</v>
      </c>
      <c r="C380" s="86" t="s">
        <v>914</v>
      </c>
      <c r="D380" s="241">
        <f>COUNTIF($C$1:$C380,C380)</f>
        <v>7</v>
      </c>
      <c r="E380" s="241" t="str">
        <f t="shared" si="25"/>
        <v>Expenditure per adult per week7</v>
      </c>
      <c r="F380" s="86" t="s">
        <v>927</v>
      </c>
      <c r="G380" s="242">
        <v>0.4564011299435029</v>
      </c>
      <c r="H380" s="245">
        <v>114.07532676595392</v>
      </c>
    </row>
    <row r="381" spans="1:8">
      <c r="A381" s="86" t="str">
        <v>C61111</v>
      </c>
      <c r="B381" s="239">
        <v>380</v>
      </c>
      <c r="C381" s="86" t="s">
        <v>914</v>
      </c>
      <c r="D381" s="241">
        <f>COUNTIF($C$1:$C381,C381)</f>
        <v>8</v>
      </c>
      <c r="E381" s="241" t="str">
        <f t="shared" si="25"/>
        <v>Expenditure per adult per week8</v>
      </c>
      <c r="F381" s="86" t="s">
        <v>929</v>
      </c>
      <c r="G381" s="242">
        <v>2.5536723163841809E-3</v>
      </c>
      <c r="H381" s="245">
        <v>105.50106540128779</v>
      </c>
    </row>
    <row r="382" spans="1:8">
      <c r="A382" s="86" t="str">
        <v>C61112</v>
      </c>
      <c r="B382" s="239">
        <v>381</v>
      </c>
      <c r="C382" s="86" t="s">
        <v>914</v>
      </c>
      <c r="D382" s="241">
        <f>COUNTIF($C$1:$C382,C382)</f>
        <v>9</v>
      </c>
      <c r="E382" s="241" t="str">
        <f t="shared" si="25"/>
        <v>Expenditure per adult per week9</v>
      </c>
      <c r="F382" s="86" t="s">
        <v>931</v>
      </c>
      <c r="G382" s="242">
        <v>1.7672316384180792E-2</v>
      </c>
      <c r="H382" s="245">
        <v>112.68071977779258</v>
      </c>
    </row>
    <row r="383" spans="1:8">
      <c r="A383" s="86" t="str">
        <v>C61211</v>
      </c>
      <c r="B383" s="239">
        <v>382</v>
      </c>
      <c r="C383" s="86" t="s">
        <v>914</v>
      </c>
      <c r="D383" s="241">
        <f>COUNTIF($C$1:$C383,C383)</f>
        <v>10</v>
      </c>
      <c r="E383" s="241" t="str">
        <f t="shared" si="25"/>
        <v>Expenditure per adult per week10</v>
      </c>
      <c r="F383" s="86" t="s">
        <v>933</v>
      </c>
      <c r="G383" s="242">
        <v>2.062146892655368E-3</v>
      </c>
      <c r="H383" s="245">
        <v>110.27782874219587</v>
      </c>
    </row>
    <row r="384" spans="1:8">
      <c r="A384" s="86" t="str">
        <v>C61311</v>
      </c>
      <c r="B384" s="239">
        <v>383</v>
      </c>
      <c r="C384" s="86" t="s">
        <v>914</v>
      </c>
      <c r="D384" s="241">
        <f>COUNTIF($C$1:$C384,C384)</f>
        <v>11</v>
      </c>
      <c r="E384" s="241" t="str">
        <f t="shared" si="25"/>
        <v>Expenditure per adult per week11</v>
      </c>
      <c r="F384" s="86" t="s">
        <v>935</v>
      </c>
      <c r="G384" s="242">
        <v>2.1333333333333336E-2</v>
      </c>
      <c r="H384" s="245">
        <v>121.11253918667681</v>
      </c>
    </row>
    <row r="385" spans="1:8">
      <c r="A385" s="86" t="str">
        <v>C61312</v>
      </c>
      <c r="B385" s="239">
        <v>384</v>
      </c>
      <c r="C385" s="86" t="s">
        <v>914</v>
      </c>
      <c r="D385" s="241">
        <f>COUNTIF($C$1:$C385,C385)</f>
        <v>12</v>
      </c>
      <c r="E385" s="241" t="str">
        <f t="shared" si="25"/>
        <v>Expenditure per adult per week12</v>
      </c>
      <c r="F385" s="86" t="s">
        <v>937</v>
      </c>
      <c r="G385" s="242">
        <v>1.92090395480226E-4</v>
      </c>
      <c r="H385" s="245">
        <v>85.32855194890972</v>
      </c>
    </row>
    <row r="386" spans="1:8">
      <c r="A386" s="86" t="str">
        <v>C61313</v>
      </c>
      <c r="B386" s="239">
        <v>385</v>
      </c>
      <c r="C386" s="86" t="s">
        <v>914</v>
      </c>
      <c r="D386" s="241">
        <f>COUNTIF($C$1:$C386,C386)</f>
        <v>13</v>
      </c>
      <c r="E386" s="241" t="str">
        <f t="shared" si="25"/>
        <v>Expenditure per adult per week13</v>
      </c>
      <c r="F386" s="86" t="s">
        <v>939</v>
      </c>
      <c r="G386" s="242">
        <v>4.8135593220338998E-3</v>
      </c>
      <c r="H386" s="245">
        <v>110.37422793925809</v>
      </c>
    </row>
    <row r="387" spans="1:8">
      <c r="A387" s="86" t="str">
        <v>C62112</v>
      </c>
      <c r="B387" s="239">
        <v>386</v>
      </c>
      <c r="C387" s="86" t="s">
        <v>914</v>
      </c>
      <c r="D387" s="241">
        <f>COUNTIF($C$1:$C387,C387)</f>
        <v>14</v>
      </c>
      <c r="E387" s="241" t="str">
        <f t="shared" ref="E387:E450" si="26">C387&amp;D387</f>
        <v>Expenditure per adult per week14</v>
      </c>
      <c r="F387" s="86" t="s">
        <v>941</v>
      </c>
      <c r="G387" s="242">
        <v>2.7344632768361585E-3</v>
      </c>
      <c r="H387" s="245">
        <v>116.5951763377997</v>
      </c>
    </row>
    <row r="388" spans="1:8">
      <c r="A388" s="86" t="str">
        <v>C62113</v>
      </c>
      <c r="B388" s="239">
        <v>387</v>
      </c>
      <c r="C388" s="86" t="s">
        <v>914</v>
      </c>
      <c r="D388" s="241">
        <f>COUNTIF($C$1:$C388,C388)</f>
        <v>15</v>
      </c>
      <c r="E388" s="241" t="str">
        <f t="shared" si="26"/>
        <v>Expenditure per adult per week15</v>
      </c>
      <c r="F388" s="86" t="s">
        <v>943</v>
      </c>
      <c r="G388" s="242">
        <v>1.864406779661017E-4</v>
      </c>
      <c r="H388" s="245">
        <v>111.01248358738178</v>
      </c>
    </row>
    <row r="389" spans="1:8">
      <c r="A389" s="86" t="str">
        <v>C62114</v>
      </c>
      <c r="B389" s="239">
        <v>388</v>
      </c>
      <c r="C389" s="86" t="s">
        <v>914</v>
      </c>
      <c r="D389" s="241">
        <f>COUNTIF($C$1:$C389,C389)</f>
        <v>16</v>
      </c>
      <c r="E389" s="241" t="str">
        <f t="shared" si="26"/>
        <v>Expenditure per adult per week16</v>
      </c>
      <c r="F389" s="86" t="s">
        <v>945</v>
      </c>
      <c r="G389" s="242">
        <v>1.7344632768361583E-3</v>
      </c>
      <c r="H389" s="245">
        <v>127.86718102554016</v>
      </c>
    </row>
    <row r="390" spans="1:8">
      <c r="A390" s="86" t="str">
        <v>C62211</v>
      </c>
      <c r="B390" s="239">
        <v>389</v>
      </c>
      <c r="C390" s="86" t="s">
        <v>914</v>
      </c>
      <c r="D390" s="241">
        <f>COUNTIF($C$1:$C390,C390)</f>
        <v>17</v>
      </c>
      <c r="E390" s="241" t="str">
        <f t="shared" si="26"/>
        <v>Expenditure per adult per week17</v>
      </c>
      <c r="F390" s="86" t="s">
        <v>947</v>
      </c>
      <c r="G390" s="242">
        <v>1.2022598870056495E-2</v>
      </c>
      <c r="H390" s="245">
        <v>115.10495905311726</v>
      </c>
    </row>
    <row r="391" spans="1:8">
      <c r="A391" s="86" t="str">
        <v>C62212</v>
      </c>
      <c r="B391" s="239">
        <v>390</v>
      </c>
      <c r="C391" s="86" t="s">
        <v>914</v>
      </c>
      <c r="D391" s="241">
        <f>COUNTIF($C$1:$C391,C391)</f>
        <v>18</v>
      </c>
      <c r="E391" s="241" t="str">
        <f t="shared" si="26"/>
        <v>Expenditure per adult per week18</v>
      </c>
      <c r="F391" s="86" t="s">
        <v>949</v>
      </c>
      <c r="G391" s="242">
        <v>1.7135593220338984E-2</v>
      </c>
      <c r="H391" s="245">
        <v>122.50047587051415</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8.9774011299435033E-3</v>
      </c>
      <c r="H393" s="245">
        <v>121.70771887750578</v>
      </c>
    </row>
    <row r="394" spans="1:8">
      <c r="A394" s="86" t="str">
        <v>C63111</v>
      </c>
      <c r="B394" s="239">
        <v>393</v>
      </c>
      <c r="C394" s="86" t="s">
        <v>914</v>
      </c>
      <c r="D394" s="241">
        <f>COUNTIF($C$1:$C394,C394)</f>
        <v>21</v>
      </c>
      <c r="E394" s="241" t="str">
        <f t="shared" si="26"/>
        <v>Expenditure per adult per week21</v>
      </c>
      <c r="F394" s="86" t="s">
        <v>955</v>
      </c>
      <c r="G394" s="242">
        <v>8.361581920903956E-4</v>
      </c>
      <c r="H394" s="245">
        <v>110.39463686692899</v>
      </c>
    </row>
    <row r="395" spans="1:8">
      <c r="A395" s="86" t="str">
        <v>P607T</v>
      </c>
      <c r="B395" s="239">
        <v>394</v>
      </c>
      <c r="C395" s="86" t="s">
        <v>914</v>
      </c>
      <c r="D395" s="241">
        <f>COUNTIF($C$1:$C395,C395)</f>
        <v>22</v>
      </c>
      <c r="E395" s="241" t="str">
        <f t="shared" si="26"/>
        <v>Expenditure per adult per week22</v>
      </c>
      <c r="F395" s="86" t="s">
        <v>957</v>
      </c>
      <c r="G395" s="242">
        <v>0.94382485875706223</v>
      </c>
      <c r="H395" s="245">
        <v>115.38460371003625</v>
      </c>
    </row>
    <row r="396" spans="1:8">
      <c r="A396" s="86" t="str">
        <v>P608T</v>
      </c>
      <c r="B396" s="239">
        <v>395</v>
      </c>
      <c r="C396" s="86" t="s">
        <v>914</v>
      </c>
      <c r="D396" s="241">
        <f>COUNTIF($C$1:$C396,C396)</f>
        <v>23</v>
      </c>
      <c r="E396" s="241" t="str">
        <f t="shared" si="26"/>
        <v>Expenditure per adult per week23</v>
      </c>
      <c r="F396" s="86" t="s">
        <v>959</v>
      </c>
      <c r="G396" s="242">
        <v>0.17258192090395477</v>
      </c>
      <c r="H396" s="245">
        <v>103.79280632315712</v>
      </c>
    </row>
    <row r="397" spans="1:8">
      <c r="A397" s="86" t="str">
        <v>P609T</v>
      </c>
      <c r="B397" s="239">
        <v>396</v>
      </c>
      <c r="C397" s="86" t="s">
        <v>914</v>
      </c>
      <c r="D397" s="241">
        <f>COUNTIF($C$1:$C397,C397)</f>
        <v>24</v>
      </c>
      <c r="E397" s="241" t="str">
        <f t="shared" si="26"/>
        <v>Expenditure per adult per week24</v>
      </c>
      <c r="F397" s="86" t="s">
        <v>961</v>
      </c>
      <c r="G397" s="242">
        <v>0.88061581920903953</v>
      </c>
      <c r="H397" s="245">
        <v>114.59168610572456</v>
      </c>
    </row>
    <row r="398" spans="1:8">
      <c r="A398" s="86" t="str">
        <v>P610T</v>
      </c>
      <c r="B398" s="239">
        <v>397</v>
      </c>
      <c r="C398" s="86" t="s">
        <v>914</v>
      </c>
      <c r="D398" s="241">
        <f>COUNTIF($C$1:$C398,C398)</f>
        <v>25</v>
      </c>
      <c r="E398" s="241" t="str">
        <f t="shared" si="26"/>
        <v>Expenditure per adult per week25</v>
      </c>
      <c r="F398" s="86" t="s">
        <v>963</v>
      </c>
      <c r="G398" s="242">
        <v>8.7474576271186447E-2</v>
      </c>
      <c r="H398" s="245">
        <v>114.59665165296269</v>
      </c>
    </row>
    <row r="399" spans="1:8">
      <c r="A399" s="86" t="str">
        <v>P611T</v>
      </c>
      <c r="B399" s="239">
        <v>398</v>
      </c>
      <c r="C399" s="86" t="s">
        <v>914</v>
      </c>
      <c r="D399" s="241">
        <f>COUNTIF($C$1:$C399,C399)</f>
        <v>26</v>
      </c>
      <c r="E399" s="241" t="str">
        <f t="shared" si="26"/>
        <v>Expenditure per adult per week26</v>
      </c>
      <c r="F399" s="86" t="s">
        <v>965</v>
      </c>
      <c r="G399" s="242">
        <v>0.52781355932203378</v>
      </c>
      <c r="H399" s="245">
        <v>111.7433974129036</v>
      </c>
    </row>
    <row r="400" spans="1:8">
      <c r="A400" s="86" t="str">
        <v>P612T</v>
      </c>
      <c r="B400" s="239">
        <v>399</v>
      </c>
      <c r="C400" s="86" t="s">
        <v>914</v>
      </c>
      <c r="D400" s="241">
        <f>COUNTIF($C$1:$C400,C400)</f>
        <v>27</v>
      </c>
      <c r="E400" s="241" t="str">
        <f t="shared" si="26"/>
        <v>Expenditure per adult per week27</v>
      </c>
      <c r="F400" s="86" t="s">
        <v>967</v>
      </c>
      <c r="G400" s="242">
        <v>0.49414124293785322</v>
      </c>
      <c r="H400" s="245">
        <v>112.88877184017576</v>
      </c>
    </row>
    <row r="401" spans="1:8">
      <c r="A401" s="86" t="str">
        <v>WEBSPEND</v>
      </c>
      <c r="B401" s="239">
        <v>400</v>
      </c>
      <c r="C401" s="86" t="s">
        <v>914</v>
      </c>
      <c r="D401" s="241">
        <f>COUNTIF($C$1:$C401,C401)</f>
        <v>28</v>
      </c>
      <c r="E401" s="241" t="str">
        <f t="shared" si="26"/>
        <v>Expenditure per adult per week28</v>
      </c>
      <c r="F401" s="86" t="s">
        <v>969</v>
      </c>
      <c r="G401" s="242">
        <v>0.21653107344632769</v>
      </c>
      <c r="H401" s="245">
        <v>115.57357429444399</v>
      </c>
    </row>
    <row r="402" spans="1:8">
      <c r="A402" s="86" t="str">
        <v>onlineuse12</v>
      </c>
      <c r="B402" s="239">
        <v>401</v>
      </c>
      <c r="C402" s="86" t="s">
        <v>972</v>
      </c>
      <c r="D402" s="241">
        <f>COUNTIF($C$1:$C402,C402)</f>
        <v>1</v>
      </c>
      <c r="E402" s="241" t="str">
        <f t="shared" si="26"/>
        <v>Internet Access: Overall1</v>
      </c>
      <c r="F402" s="86" t="s">
        <v>973</v>
      </c>
      <c r="G402" s="242">
        <v>0.91697740112994341</v>
      </c>
      <c r="H402" s="245">
        <v>102.10776266685792</v>
      </c>
    </row>
    <row r="403" spans="1:8">
      <c r="A403" s="86" t="str">
        <v>onlineuse5</v>
      </c>
      <c r="B403" s="239">
        <v>402</v>
      </c>
      <c r="C403" s="86" t="s">
        <v>972</v>
      </c>
      <c r="D403" s="241">
        <f>COUNTIF($C$1:$C403,C403)</f>
        <v>2</v>
      </c>
      <c r="E403" s="241" t="str">
        <f t="shared" si="26"/>
        <v>Internet Access: Overall2</v>
      </c>
      <c r="F403" s="86" t="s">
        <v>975</v>
      </c>
      <c r="G403" s="242">
        <v>7.1028248587570619E-2</v>
      </c>
      <c r="H403" s="245">
        <v>81.017613661161391</v>
      </c>
    </row>
    <row r="404" spans="1:8">
      <c r="A404" s="86" t="str">
        <v>netfreq1</v>
      </c>
      <c r="B404" s="239">
        <v>403</v>
      </c>
      <c r="C404" s="86" t="s">
        <v>978</v>
      </c>
      <c r="D404" s="241">
        <f>COUNTIF($C$1:$C404,C404)</f>
        <v>1</v>
      </c>
      <c r="E404" s="241" t="str">
        <f t="shared" si="26"/>
        <v>Internet Access: Frequency1</v>
      </c>
      <c r="F404" s="86" t="s">
        <v>979</v>
      </c>
      <c r="G404" s="242">
        <v>2.3468926553672317E-2</v>
      </c>
      <c r="H404" s="245">
        <v>98.15262968792598</v>
      </c>
    </row>
    <row r="405" spans="1:8">
      <c r="A405" s="86" t="str">
        <v>netfreq2t10</v>
      </c>
      <c r="B405" s="239">
        <v>404</v>
      </c>
      <c r="C405" s="86" t="s">
        <v>978</v>
      </c>
      <c r="D405" s="241">
        <f>COUNTIF($C$1:$C405,C405)</f>
        <v>2</v>
      </c>
      <c r="E405" s="241" t="str">
        <f t="shared" si="26"/>
        <v>Internet Access: Frequency2</v>
      </c>
      <c r="F405" s="86" t="s">
        <v>981</v>
      </c>
      <c r="G405" s="242">
        <v>0.41777401129943492</v>
      </c>
      <c r="H405" s="245">
        <v>99.501413536919088</v>
      </c>
    </row>
    <row r="406" spans="1:8">
      <c r="A406" s="86" t="str">
        <v>netfreq10p</v>
      </c>
      <c r="B406" s="239">
        <v>405</v>
      </c>
      <c r="C406" s="86" t="s">
        <v>978</v>
      </c>
      <c r="D406" s="241">
        <f>COUNTIF($C$1:$C406,C406)</f>
        <v>3</v>
      </c>
      <c r="E406" s="241" t="str">
        <f t="shared" si="26"/>
        <v>Internet Access: Frequency3</v>
      </c>
      <c r="F406" s="86" t="s">
        <v>983</v>
      </c>
      <c r="G406" s="242">
        <v>0.47562146892655366</v>
      </c>
      <c r="H406" s="245">
        <v>104.7316221122057</v>
      </c>
    </row>
    <row r="407" spans="1:8">
      <c r="A407" s="86" t="str">
        <v>ONHOURS0</v>
      </c>
      <c r="B407" s="239">
        <v>406</v>
      </c>
      <c r="C407" s="86" t="s">
        <v>985</v>
      </c>
      <c r="D407" s="241">
        <f>COUNTIF($C$1:$C407,C407)</f>
        <v>1</v>
      </c>
      <c r="E407" s="241" t="str">
        <f t="shared" si="26"/>
        <v>Internet Access: Usage in Last Week1</v>
      </c>
      <c r="F407" s="86" t="s">
        <v>986</v>
      </c>
      <c r="G407" s="242">
        <v>9.2361581920903948E-2</v>
      </c>
      <c r="H407" s="245">
        <v>81.998121495559403</v>
      </c>
    </row>
    <row r="408" spans="1:8">
      <c r="A408" s="86" t="str">
        <v>ONHOURS1</v>
      </c>
      <c r="B408" s="239">
        <v>407</v>
      </c>
      <c r="C408" s="86" t="s">
        <v>985</v>
      </c>
      <c r="D408" s="241">
        <f>COUNTIF($C$1:$C408,C408)</f>
        <v>2</v>
      </c>
      <c r="E408" s="241" t="str">
        <f t="shared" si="26"/>
        <v>Internet Access: Usage in Last Week2</v>
      </c>
      <c r="F408" s="86" t="s">
        <v>988</v>
      </c>
      <c r="G408" s="242">
        <v>9.3440677966101685E-2</v>
      </c>
      <c r="H408" s="245">
        <v>102.06913942927814</v>
      </c>
    </row>
    <row r="409" spans="1:8">
      <c r="A409" s="86" t="str">
        <v>ONHOURS2</v>
      </c>
      <c r="B409" s="239">
        <v>408</v>
      </c>
      <c r="C409" s="86" t="s">
        <v>985</v>
      </c>
      <c r="D409" s="241">
        <f>COUNTIF($C$1:$C409,C409)</f>
        <v>3</v>
      </c>
      <c r="E409" s="241" t="str">
        <f t="shared" si="26"/>
        <v>Internet Access: Usage in Last Week3</v>
      </c>
      <c r="F409" s="86" t="s">
        <v>990</v>
      </c>
      <c r="G409" s="242">
        <v>0.24170056497175141</v>
      </c>
      <c r="H409" s="245">
        <v>98.127640111151081</v>
      </c>
    </row>
    <row r="410" spans="1:8">
      <c r="A410" s="86" t="str">
        <v>ONHOURS3</v>
      </c>
      <c r="B410" s="239">
        <v>409</v>
      </c>
      <c r="C410" s="86" t="s">
        <v>985</v>
      </c>
      <c r="D410" s="241">
        <f>COUNTIF($C$1:$C410,C410)</f>
        <v>4</v>
      </c>
      <c r="E410" s="241" t="str">
        <f t="shared" si="26"/>
        <v>Internet Access: Usage in Last Week4</v>
      </c>
      <c r="F410" s="86" t="s">
        <v>992</v>
      </c>
      <c r="G410" s="242">
        <v>0.2698531073446328</v>
      </c>
      <c r="H410" s="245">
        <v>103.56765615264601</v>
      </c>
    </row>
    <row r="411" spans="1:8">
      <c r="A411" s="86" t="str">
        <v>ONHOURS4</v>
      </c>
      <c r="B411" s="239">
        <v>410</v>
      </c>
      <c r="C411" s="86" t="s">
        <v>985</v>
      </c>
      <c r="D411" s="241">
        <f>COUNTIF($C$1:$C411,C411)</f>
        <v>5</v>
      </c>
      <c r="E411" s="241" t="str">
        <f t="shared" si="26"/>
        <v>Internet Access: Usage in Last Week5</v>
      </c>
      <c r="F411" s="86" t="s">
        <v>994</v>
      </c>
      <c r="G411" s="242">
        <v>0.30205084745762717</v>
      </c>
      <c r="H411" s="245">
        <v>104.68232800757724</v>
      </c>
    </row>
    <row r="412" spans="1:8">
      <c r="A412" s="86" t="str">
        <v>TECH18</v>
      </c>
      <c r="B412" s="239">
        <v>411</v>
      </c>
      <c r="C412" s="86" t="s">
        <v>996</v>
      </c>
      <c r="D412" s="241">
        <f>COUNTIF($C$1:$C412,C412)</f>
        <v>1</v>
      </c>
      <c r="E412" s="241" t="str">
        <f t="shared" si="26"/>
        <v>Technology at Home1</v>
      </c>
      <c r="F412" s="86" t="s">
        <v>997</v>
      </c>
      <c r="G412" s="242">
        <v>8.3355932203389826E-2</v>
      </c>
      <c r="H412" s="245">
        <v>106.88988435218852</v>
      </c>
    </row>
    <row r="413" spans="1:8">
      <c r="A413" s="86" t="str">
        <v>TECH19</v>
      </c>
      <c r="B413" s="239">
        <v>412</v>
      </c>
      <c r="C413" s="86" t="s">
        <v>996</v>
      </c>
      <c r="D413" s="241">
        <f>COUNTIF($C$1:$C413,C413)</f>
        <v>2</v>
      </c>
      <c r="E413" s="241" t="str">
        <f t="shared" si="26"/>
        <v>Technology at Home2</v>
      </c>
      <c r="F413" s="86" t="s">
        <v>999</v>
      </c>
      <c r="G413" s="242">
        <v>0.22399999999999998</v>
      </c>
      <c r="H413" s="245">
        <v>98.944894318920888</v>
      </c>
    </row>
    <row r="414" spans="1:8">
      <c r="A414" s="86" t="str">
        <v>mobhas</v>
      </c>
      <c r="B414" s="239">
        <v>413</v>
      </c>
      <c r="C414" s="86" t="s">
        <v>1002</v>
      </c>
      <c r="D414" s="241">
        <f>COUNTIF($C$1:$C414,C414)</f>
        <v>1</v>
      </c>
      <c r="E414" s="241" t="str">
        <f t="shared" si="26"/>
        <v>Mobile phone1</v>
      </c>
      <c r="F414" s="86" t="s">
        <v>1003</v>
      </c>
      <c r="G414" s="242">
        <v>0.89638983050847454</v>
      </c>
      <c r="H414" s="245">
        <v>100.81268927299574</v>
      </c>
    </row>
    <row r="415" spans="1:8">
      <c r="A415" s="86" t="str">
        <v>mob_smart</v>
      </c>
      <c r="B415" s="239">
        <v>414</v>
      </c>
      <c r="C415" s="86" t="s">
        <v>1002</v>
      </c>
      <c r="D415" s="241">
        <f>COUNTIF($C$1:$C415,C415)</f>
        <v>2</v>
      </c>
      <c r="E415" s="241" t="str">
        <f t="shared" si="26"/>
        <v>Mobile phone2</v>
      </c>
      <c r="F415" s="86" t="s">
        <v>1005</v>
      </c>
      <c r="G415" s="242">
        <v>0.75236723163841801</v>
      </c>
      <c r="H415" s="245">
        <v>101.64040325626853</v>
      </c>
    </row>
    <row r="416" spans="1:8">
      <c r="A416" s="86" t="str">
        <v>ips_iphone</v>
      </c>
      <c r="B416" s="239">
        <v>415</v>
      </c>
      <c r="C416" s="86" t="s">
        <v>1002</v>
      </c>
      <c r="D416" s="241">
        <f>COUNTIF($C$1:$C416,C416)</f>
        <v>3</v>
      </c>
      <c r="E416" s="241" t="str">
        <f t="shared" si="26"/>
        <v>Mobile phone3</v>
      </c>
      <c r="F416" s="86" t="s">
        <v>1007</v>
      </c>
      <c r="G416" s="242">
        <v>0.33389830508474572</v>
      </c>
      <c r="H416" s="245">
        <v>106.02777354595372</v>
      </c>
    </row>
    <row r="417" spans="1:8">
      <c r="A417" s="86" t="str">
        <v>TECH29</v>
      </c>
      <c r="B417" s="239">
        <v>416</v>
      </c>
      <c r="C417" s="86" t="s">
        <v>1009</v>
      </c>
      <c r="D417" s="241">
        <f>COUNTIF($C$1:$C417,C417)</f>
        <v>1</v>
      </c>
      <c r="E417" s="241" t="str">
        <f t="shared" si="26"/>
        <v>Tablet Devices1</v>
      </c>
      <c r="F417" s="86" t="s">
        <v>1010</v>
      </c>
      <c r="G417" s="242">
        <v>0.49939548022598873</v>
      </c>
      <c r="H417" s="245">
        <v>105.50441903493393</v>
      </c>
    </row>
    <row r="418" spans="1:8">
      <c r="A418" s="86" t="str">
        <v>socmed_lessthanmonthly</v>
      </c>
      <c r="B418" s="239">
        <v>417</v>
      </c>
      <c r="C418" s="86" t="s">
        <v>1012</v>
      </c>
      <c r="D418" s="241">
        <f>COUNTIF($C$1:$C418,C418)</f>
        <v>1</v>
      </c>
      <c r="E418" s="241" t="str">
        <f t="shared" si="26"/>
        <v>Overall Social Media Activity1</v>
      </c>
      <c r="F418" s="86" t="s">
        <v>1013</v>
      </c>
      <c r="G418" s="242">
        <v>3.7355932203389834E-2</v>
      </c>
      <c r="H418" s="245">
        <v>102.90434349035765</v>
      </c>
    </row>
    <row r="419" spans="1:8">
      <c r="A419" s="86" t="str">
        <v>socmed_lessthanweekly</v>
      </c>
      <c r="B419" s="239">
        <v>418</v>
      </c>
      <c r="C419" s="86" t="s">
        <v>1012</v>
      </c>
      <c r="D419" s="241">
        <f>COUNTIF($C$1:$C419,C419)</f>
        <v>2</v>
      </c>
      <c r="E419" s="241" t="str">
        <f t="shared" si="26"/>
        <v>Overall Social Media Activity2</v>
      </c>
      <c r="F419" s="86" t="s">
        <v>1015</v>
      </c>
      <c r="G419" s="242">
        <v>5.3305084745762704E-2</v>
      </c>
      <c r="H419" s="245">
        <v>104.58079727821692</v>
      </c>
    </row>
    <row r="420" spans="1:8">
      <c r="A420" s="86" t="str">
        <v>socmed_weekly</v>
      </c>
      <c r="B420" s="239">
        <v>419</v>
      </c>
      <c r="C420" s="86" t="s">
        <v>1012</v>
      </c>
      <c r="D420" s="241">
        <f>COUNTIF($C$1:$C420,C420)</f>
        <v>3</v>
      </c>
      <c r="E420" s="241" t="str">
        <f t="shared" si="26"/>
        <v>Overall Social Media Activity3</v>
      </c>
      <c r="F420" s="86" t="s">
        <v>1017</v>
      </c>
      <c r="G420" s="242">
        <v>0.16335028248587571</v>
      </c>
      <c r="H420" s="245">
        <v>105.11289474036047</v>
      </c>
    </row>
    <row r="421" spans="1:8">
      <c r="A421" s="86" t="str">
        <v>socmed_daily</v>
      </c>
      <c r="B421" s="239">
        <v>420</v>
      </c>
      <c r="C421" s="86" t="s">
        <v>1012</v>
      </c>
      <c r="D421" s="241">
        <f>COUNTIF($C$1:$C421,C421)</f>
        <v>4</v>
      </c>
      <c r="E421" s="241" t="str">
        <f t="shared" si="26"/>
        <v>Overall Social Media Activity4</v>
      </c>
      <c r="F421" s="86" t="s">
        <v>1019</v>
      </c>
      <c r="G421" s="242">
        <v>0.50205649717514134</v>
      </c>
      <c r="H421" s="245">
        <v>100.01447411880334</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0.23453672316384183</v>
      </c>
      <c r="H422" s="245">
        <v>98.856750453383839</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0.11722598870056497</v>
      </c>
      <c r="H423" s="245">
        <v>95.239694665628122</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0.27344632768361582</v>
      </c>
      <c r="H424" s="245">
        <v>101.69379072435234</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0.12970621468926555</v>
      </c>
      <c r="H425" s="245">
        <v>98.166657298875677</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0.17345197740112991</v>
      </c>
      <c r="H426" s="245">
        <v>101.23820817208795</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0.19170056497175136</v>
      </c>
      <c r="H427" s="245">
        <v>99.666485751664013</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0.46557627118644068</v>
      </c>
      <c r="H428" s="245">
        <v>100.60426214076598</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0.23419209039548022</v>
      </c>
      <c r="H429" s="245">
        <v>101.47510894777704</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0.22342372881355932</v>
      </c>
      <c r="H430" s="245">
        <v>102.37090936435185</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0.70236723163841797</v>
      </c>
      <c r="H431" s="245">
        <v>102.03297829008542</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0.32189265536723166</v>
      </c>
      <c r="H432" s="245">
        <v>100.75113868326977</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0.22628248587570621</v>
      </c>
      <c r="H433" s="245">
        <v>102.39864037968573</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5.5141242937853108E-2</v>
      </c>
      <c r="H434" s="245">
        <v>95.880425120339979</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5.4350282485875701E-2</v>
      </c>
      <c r="H435" s="245">
        <v>98.718897710588905</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0.82136723163841796</v>
      </c>
      <c r="H436" s="245">
        <v>103.23159743354195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0.6244406779661017</v>
      </c>
      <c r="H437" s="245">
        <v>100.56016093133064</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0.44639548022598879</v>
      </c>
      <c r="H438" s="245">
        <v>98.528268920499841</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5.3971751412429374E-2</v>
      </c>
      <c r="H439" s="245">
        <v>101.38093238025499</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0.37335028248587571</v>
      </c>
      <c r="H440" s="245">
        <v>102.06180299991456</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0.15509039548022596</v>
      </c>
      <c r="H441" s="245">
        <v>103.88593766919543</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0.15779661016949151</v>
      </c>
      <c r="H442" s="245">
        <v>102.06709300326726</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0.10696045197740114</v>
      </c>
      <c r="H443" s="245">
        <v>98.968239501604884</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0.10759887005649718</v>
      </c>
      <c r="H444" s="245">
        <v>101.62580843410014</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0.19655932203389828</v>
      </c>
      <c r="H445" s="245">
        <v>100.37143410510288</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0.14679661016949155</v>
      </c>
      <c r="H446" s="245">
        <v>102.12254089121322</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6.755932203389832E-2</v>
      </c>
      <c r="H447" s="245">
        <v>99.531937208851375</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6.2248587570621461E-2</v>
      </c>
      <c r="H448" s="245">
        <v>99.288573626829134</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0.30418644067796607</v>
      </c>
      <c r="H449" s="245">
        <v>102.09599077995905</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5.3327683615819223E-2</v>
      </c>
      <c r="H450" s="245">
        <v>99.410649856784474</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0.56571751412429383</v>
      </c>
      <c r="H451" s="245">
        <v>103.73199681483267</v>
      </c>
    </row>
    <row r="452" spans="1:8">
      <c r="A452" s="86" t="str">
        <v>vod_subscribe</v>
      </c>
      <c r="B452" s="239">
        <v>451</v>
      </c>
      <c r="C452" s="86" t="s">
        <v>1082</v>
      </c>
      <c r="D452" s="241">
        <f>COUNTIF($C$1:$C452,C452)</f>
        <v>1</v>
      </c>
      <c r="E452" s="241" t="str">
        <f t="shared" si="27"/>
        <v>TV Subscription services1</v>
      </c>
      <c r="F452" s="86" t="s">
        <v>1083</v>
      </c>
      <c r="G452" s="242">
        <v>0.58045197740112986</v>
      </c>
      <c r="H452" s="245">
        <v>102.3863439510111</v>
      </c>
    </row>
    <row r="453" spans="1:8">
      <c r="A453" s="86" t="str">
        <v>vod_netflix</v>
      </c>
      <c r="B453" s="239">
        <v>452</v>
      </c>
      <c r="C453" s="86" t="s">
        <v>1082</v>
      </c>
      <c r="D453" s="241">
        <f>COUNTIF($C$1:$C453,C453)</f>
        <v>2</v>
      </c>
      <c r="E453" s="241" t="str">
        <f t="shared" si="27"/>
        <v>TV Subscription services2</v>
      </c>
      <c r="F453" s="86" t="s">
        <v>1085</v>
      </c>
      <c r="G453" s="242">
        <v>0.42657627118644065</v>
      </c>
      <c r="H453" s="245">
        <v>101.76034990616856</v>
      </c>
    </row>
    <row r="454" spans="1:8">
      <c r="A454" s="86" t="str">
        <v>vod_amzprime</v>
      </c>
      <c r="B454" s="239">
        <v>453</v>
      </c>
      <c r="C454" s="86" t="s">
        <v>1082</v>
      </c>
      <c r="D454" s="241">
        <f>COUNTIF($C$1:$C454,C454)</f>
        <v>3</v>
      </c>
      <c r="E454" s="241" t="str">
        <f t="shared" si="27"/>
        <v>TV Subscription services3</v>
      </c>
      <c r="F454" s="86" t="s">
        <v>1087</v>
      </c>
      <c r="G454" s="242">
        <v>0.25698305084745759</v>
      </c>
      <c r="H454" s="245">
        <v>102.96798397348653</v>
      </c>
    </row>
    <row r="455" spans="1:8">
      <c r="A455" s="86" t="str">
        <v>vod_skyplayer</v>
      </c>
      <c r="B455" s="239">
        <v>454</v>
      </c>
      <c r="C455" s="86" t="s">
        <v>1082</v>
      </c>
      <c r="D455" s="241">
        <f>COUNTIF($C$1:$C455,C455)</f>
        <v>4</v>
      </c>
      <c r="E455" s="241" t="str">
        <f t="shared" si="27"/>
        <v>TV Subscription services4</v>
      </c>
      <c r="F455" s="86" t="s">
        <v>1089</v>
      </c>
      <c r="G455" s="242">
        <v>0.11774011299435026</v>
      </c>
      <c r="H455" s="245">
        <v>102.3472179481207</v>
      </c>
    </row>
    <row r="456" spans="1:8">
      <c r="A456" s="86" t="str">
        <v>vod_skygo</v>
      </c>
      <c r="B456" s="239">
        <v>455</v>
      </c>
      <c r="C456" s="86" t="s">
        <v>1082</v>
      </c>
      <c r="D456" s="241">
        <f>COUNTIF($C$1:$C456,C456)</f>
        <v>5</v>
      </c>
      <c r="E456" s="241" t="str">
        <f t="shared" si="27"/>
        <v>TV Subscription services5</v>
      </c>
      <c r="F456" s="86" t="s">
        <v>1091</v>
      </c>
      <c r="G456" s="242">
        <v>0.10024858757062149</v>
      </c>
      <c r="H456" s="245">
        <v>101.16108031731605</v>
      </c>
    </row>
    <row r="457" spans="1:8">
      <c r="A457" s="86" t="str">
        <v>vod_nowtv</v>
      </c>
      <c r="B457" s="239">
        <v>456</v>
      </c>
      <c r="C457" s="86" t="s">
        <v>1082</v>
      </c>
      <c r="D457" s="241">
        <f>COUNTIF($C$1:$C457,C457)</f>
        <v>6</v>
      </c>
      <c r="E457" s="241" t="str">
        <f t="shared" si="27"/>
        <v>TV Subscription services6</v>
      </c>
      <c r="F457" s="86" t="s">
        <v>1093</v>
      </c>
      <c r="G457" s="242">
        <v>0.11406779661016948</v>
      </c>
      <c r="H457" s="245">
        <v>103.02789417853022</v>
      </c>
    </row>
    <row r="458" spans="1:8">
      <c r="A458" s="86" t="str">
        <v>vod_eetv</v>
      </c>
      <c r="B458" s="239">
        <v>457</v>
      </c>
      <c r="C458" s="86" t="s">
        <v>1082</v>
      </c>
      <c r="D458" s="241">
        <f>COUNTIF($C$1:$C458,C458)</f>
        <v>7</v>
      </c>
      <c r="E458" s="241" t="str">
        <f t="shared" si="27"/>
        <v>TV Subscription services7</v>
      </c>
      <c r="F458" s="86" t="s">
        <v>1095</v>
      </c>
      <c r="G458" s="242">
        <v>4.7966101694915254E-2</v>
      </c>
      <c r="H458" s="245">
        <v>98.558347439727285</v>
      </c>
    </row>
    <row r="459" spans="1:8">
      <c r="A459" s="86" t="str">
        <v>vod_appletv</v>
      </c>
      <c r="B459" s="239">
        <v>458</v>
      </c>
      <c r="C459" s="86" t="s">
        <v>1082</v>
      </c>
      <c r="D459" s="241">
        <f>COUNTIF($C$1:$C459,C459)</f>
        <v>8</v>
      </c>
      <c r="E459" s="241" t="str">
        <f t="shared" si="27"/>
        <v>TV Subscription services8</v>
      </c>
      <c r="F459" s="86" t="s">
        <v>1097</v>
      </c>
      <c r="G459" s="242">
        <v>5.9638418079096041E-2</v>
      </c>
      <c r="H459" s="245">
        <v>100.48068725722857</v>
      </c>
    </row>
    <row r="460" spans="1:8">
      <c r="A460" s="86" t="str">
        <v>vod_btsport</v>
      </c>
      <c r="B460" s="239">
        <v>459</v>
      </c>
      <c r="C460" s="86" t="s">
        <v>1082</v>
      </c>
      <c r="D460" s="241">
        <f>COUNTIF($C$1:$C460,C460)</f>
        <v>9</v>
      </c>
      <c r="E460" s="241" t="str">
        <f t="shared" si="27"/>
        <v>TV Subscription services9</v>
      </c>
      <c r="F460" s="86" t="s">
        <v>1099</v>
      </c>
      <c r="G460" s="242">
        <v>0.10373446327683616</v>
      </c>
      <c r="H460" s="245">
        <v>101.7514529991425</v>
      </c>
    </row>
    <row r="461" spans="1:8">
      <c r="A461" s="86" t="str">
        <v>vod_settop</v>
      </c>
      <c r="B461" s="239">
        <v>460</v>
      </c>
      <c r="C461" s="86" t="s">
        <v>1082</v>
      </c>
      <c r="D461" s="241">
        <f>COUNTIF($C$1:$C461,C461)</f>
        <v>10</v>
      </c>
      <c r="E461" s="241" t="str">
        <f t="shared" si="27"/>
        <v>TV Subscription services10</v>
      </c>
      <c r="F461" s="86" t="s">
        <v>1101</v>
      </c>
      <c r="G461" s="242">
        <v>0.19837288135593226</v>
      </c>
      <c r="H461" s="245">
        <v>102.13721099716975</v>
      </c>
    </row>
    <row r="462" spans="1:8">
      <c r="A462" s="86" t="str">
        <v>vod_free</v>
      </c>
      <c r="B462" s="239">
        <v>461</v>
      </c>
      <c r="C462" s="86" t="s">
        <v>1103</v>
      </c>
      <c r="D462" s="241">
        <f>COUNTIF($C$1:$C462,C462)</f>
        <v>1</v>
      </c>
      <c r="E462" s="241" t="str">
        <f t="shared" si="27"/>
        <v>TV free online catchup / video services1</v>
      </c>
      <c r="F462" s="86" t="s">
        <v>1104</v>
      </c>
      <c r="G462" s="242">
        <v>0.47390395480225989</v>
      </c>
      <c r="H462" s="245">
        <v>101.55986966986468</v>
      </c>
    </row>
    <row r="463" spans="1:8">
      <c r="A463" s="86" t="str">
        <v>vod_youtube</v>
      </c>
      <c r="B463" s="239">
        <v>462</v>
      </c>
      <c r="C463" s="86" t="s">
        <v>1103</v>
      </c>
      <c r="D463" s="241">
        <f>COUNTIF($C$1:$C463,C463)</f>
        <v>2</v>
      </c>
      <c r="E463" s="241" t="str">
        <f t="shared" si="27"/>
        <v>TV free online catchup / video services2</v>
      </c>
      <c r="F463" s="86" t="s">
        <v>1106</v>
      </c>
      <c r="G463" s="242">
        <v>0.22948587570621468</v>
      </c>
      <c r="H463" s="245">
        <v>97.713477540440792</v>
      </c>
    </row>
    <row r="464" spans="1:8">
      <c r="A464" s="86" t="str">
        <v>vod_iplayer</v>
      </c>
      <c r="B464" s="239">
        <v>463</v>
      </c>
      <c r="C464" s="86" t="s">
        <v>1103</v>
      </c>
      <c r="D464" s="241">
        <f>COUNTIF($C$1:$C464,C464)</f>
        <v>3</v>
      </c>
      <c r="E464" s="241" t="str">
        <f t="shared" si="27"/>
        <v>TV free online catchup / video services3</v>
      </c>
      <c r="F464" s="86" t="s">
        <v>1108</v>
      </c>
      <c r="G464" s="242">
        <v>0.29444067796610163</v>
      </c>
      <c r="H464" s="245">
        <v>104.06926000220066</v>
      </c>
    </row>
    <row r="465" spans="1:8">
      <c r="A465" s="86" t="str">
        <v>vod_itvhub</v>
      </c>
      <c r="B465" s="239">
        <v>464</v>
      </c>
      <c r="C465" s="86" t="s">
        <v>1103</v>
      </c>
      <c r="D465" s="241">
        <f>COUNTIF($C$1:$C465,C465)</f>
        <v>4</v>
      </c>
      <c r="E465" s="241" t="str">
        <f t="shared" si="27"/>
        <v>TV free online catchup / video services4</v>
      </c>
      <c r="F465" s="86" t="s">
        <v>1110</v>
      </c>
      <c r="G465" s="242">
        <v>0.18158757062146896</v>
      </c>
      <c r="H465" s="245">
        <v>99.884586865810775</v>
      </c>
    </row>
    <row r="466" spans="1:8">
      <c r="A466" s="86" t="str">
        <v>vod_all4</v>
      </c>
      <c r="B466" s="239">
        <v>465</v>
      </c>
      <c r="C466" s="86" t="s">
        <v>1103</v>
      </c>
      <c r="D466" s="241">
        <f>COUNTIF($C$1:$C466,C466)</f>
        <v>5</v>
      </c>
      <c r="E466" s="241" t="str">
        <f t="shared" si="27"/>
        <v>TV free online catchup / video services5</v>
      </c>
      <c r="F466" s="86" t="s">
        <v>1112</v>
      </c>
      <c r="G466" s="242">
        <v>0.15831073446327681</v>
      </c>
      <c r="H466" s="245">
        <v>100.30681012784055</v>
      </c>
    </row>
    <row r="467" spans="1:8">
      <c r="A467" s="86" t="str">
        <v>vod_demand5</v>
      </c>
      <c r="B467" s="239">
        <v>466</v>
      </c>
      <c r="C467" s="86" t="s">
        <v>1103</v>
      </c>
      <c r="D467" s="241">
        <f>COUNTIF($C$1:$C467,C467)</f>
        <v>6</v>
      </c>
      <c r="E467" s="241" t="str">
        <f t="shared" si="27"/>
        <v>TV free online catchup / video services6</v>
      </c>
      <c r="F467" s="86" t="s">
        <v>1114</v>
      </c>
      <c r="G467" s="242">
        <v>7.5610169491525422E-2</v>
      </c>
      <c r="H467" s="245">
        <v>96.965416330753627</v>
      </c>
    </row>
    <row r="468" spans="1:8">
      <c r="A468" s="86" t="str">
        <v>vod_stvplayer</v>
      </c>
      <c r="B468" s="239">
        <v>467</v>
      </c>
      <c r="C468" s="86" t="s">
        <v>1103</v>
      </c>
      <c r="D468" s="241">
        <f>COUNTIF($C$1:$C468,C468)</f>
        <v>7</v>
      </c>
      <c r="E468" s="241" t="str">
        <f t="shared" si="27"/>
        <v>TV free online catchup / video services7</v>
      </c>
      <c r="F468" s="86" t="s">
        <v>1116</v>
      </c>
      <c r="G468" s="242">
        <v>5.4644067796610171E-2</v>
      </c>
      <c r="H468" s="245">
        <v>97.66897349165643</v>
      </c>
    </row>
    <row r="469" spans="1:8">
      <c r="A469" s="86" t="str">
        <v>bookholiday</v>
      </c>
      <c r="B469" s="239">
        <v>468</v>
      </c>
      <c r="C469" s="86" t="s">
        <v>1118</v>
      </c>
      <c r="D469" s="241">
        <f>COUNTIF($C$1:$C469,C469)</f>
        <v>1</v>
      </c>
      <c r="E469" s="241" t="str">
        <f t="shared" si="27"/>
        <v>Online activity (one or more times per week)1</v>
      </c>
      <c r="F469" s="86" t="s">
        <v>1119</v>
      </c>
      <c r="G469" s="242">
        <v>5.7632768361581925E-2</v>
      </c>
      <c r="H469" s="245">
        <v>94.03831969475894</v>
      </c>
    </row>
    <row r="470" spans="1:8">
      <c r="A470" s="86" t="str">
        <v>gambling</v>
      </c>
      <c r="B470" s="239">
        <v>469</v>
      </c>
      <c r="C470" s="86" t="s">
        <v>1118</v>
      </c>
      <c r="D470" s="241">
        <f>COUNTIF($C$1:$C470,C470)</f>
        <v>2</v>
      </c>
      <c r="E470" s="241" t="str">
        <f t="shared" si="27"/>
        <v>Online activity (one or more times per week)2</v>
      </c>
      <c r="F470" s="86" t="s">
        <v>1121</v>
      </c>
      <c r="G470" s="242">
        <v>0.13211864406779661</v>
      </c>
      <c r="H470" s="245">
        <v>96.660385907568809</v>
      </c>
    </row>
    <row r="471" spans="1:8">
      <c r="A471" s="86" t="str">
        <v>managefinances</v>
      </c>
      <c r="B471" s="239">
        <v>470</v>
      </c>
      <c r="C471" s="86" t="s">
        <v>1118</v>
      </c>
      <c r="D471" s="241">
        <f>COUNTIF($C$1:$C471,C471)</f>
        <v>3</v>
      </c>
      <c r="E471" s="241" t="str">
        <f t="shared" si="27"/>
        <v>Online activity (one or more times per week)3</v>
      </c>
      <c r="F471" s="86" t="s">
        <v>1123</v>
      </c>
      <c r="G471" s="242">
        <v>0.60284180790960451</v>
      </c>
      <c r="H471" s="245">
        <v>101.66227154907776</v>
      </c>
    </row>
    <row r="472" spans="1:8">
      <c r="A472" s="86" t="str">
        <v>auctions</v>
      </c>
      <c r="B472" s="239">
        <v>471</v>
      </c>
      <c r="C472" s="86" t="s">
        <v>1118</v>
      </c>
      <c r="D472" s="241">
        <f>COUNTIF($C$1:$C472,C472)</f>
        <v>4</v>
      </c>
      <c r="E472" s="241" t="str">
        <f t="shared" si="27"/>
        <v>Online activity (one or more times per week)4</v>
      </c>
      <c r="F472" s="86" t="s">
        <v>1125</v>
      </c>
      <c r="G472" s="242">
        <v>0.20531073446327683</v>
      </c>
      <c r="H472" s="245">
        <v>100.66848469533689</v>
      </c>
    </row>
    <row r="473" spans="1:8">
      <c r="A473" s="86" t="str">
        <v>shopping</v>
      </c>
      <c r="B473" s="239">
        <v>472</v>
      </c>
      <c r="C473" s="86" t="s">
        <v>1118</v>
      </c>
      <c r="D473" s="241">
        <f>COUNTIF($C$1:$C473,C473)</f>
        <v>5</v>
      </c>
      <c r="E473" s="241" t="str">
        <f t="shared" si="27"/>
        <v>Online activity (one or more times per week)5</v>
      </c>
      <c r="F473" s="86" t="s">
        <v>1127</v>
      </c>
      <c r="G473" s="242">
        <v>0.2856045197740113</v>
      </c>
      <c r="H473" s="245">
        <v>102.10744006038669</v>
      </c>
    </row>
    <row r="474" spans="1:8">
      <c r="A474" s="86" t="str">
        <v>souceinfo</v>
      </c>
      <c r="B474" s="239">
        <v>473</v>
      </c>
      <c r="C474" s="86" t="s">
        <v>1118</v>
      </c>
      <c r="D474" s="241">
        <f>COUNTIF($C$1:$C474,C474)</f>
        <v>6</v>
      </c>
      <c r="E474" s="241" t="str">
        <f t="shared" si="27"/>
        <v>Online activity (one or more times per week)6</v>
      </c>
      <c r="F474" s="86" t="s">
        <v>1129</v>
      </c>
      <c r="G474" s="242">
        <v>0.55025988700564976</v>
      </c>
      <c r="H474" s="245">
        <v>103.54178928060138</v>
      </c>
    </row>
    <row r="475" spans="1:8">
      <c r="A475" s="86" t="str">
        <v>searchengine</v>
      </c>
      <c r="B475" s="239">
        <v>474</v>
      </c>
      <c r="C475" s="86" t="s">
        <v>1118</v>
      </c>
      <c r="D475" s="241">
        <f>COUNTIF($C$1:$C475,C475)</f>
        <v>7</v>
      </c>
      <c r="E475" s="241" t="str">
        <f t="shared" si="27"/>
        <v>Online activity (one or more times per week)7</v>
      </c>
      <c r="F475" s="86" t="s">
        <v>1131</v>
      </c>
      <c r="G475" s="242">
        <v>0.84642937853107336</v>
      </c>
      <c r="H475" s="245">
        <v>102.94977004253052</v>
      </c>
    </row>
    <row r="476" spans="1:8">
      <c r="A476" s="86" t="str">
        <v>res_cars</v>
      </c>
      <c r="B476" s="239">
        <v>475</v>
      </c>
      <c r="C476" s="86" t="s">
        <v>1133</v>
      </c>
      <c r="D476" s="241">
        <f>COUNTIF($C$1:$C476,C476)</f>
        <v>1</v>
      </c>
      <c r="E476" s="241" t="str">
        <f t="shared" si="27"/>
        <v>Researched the last purchase online before buying1</v>
      </c>
      <c r="F476" s="86" t="s">
        <v>1134</v>
      </c>
      <c r="G476" s="242">
        <v>0.51823163841807907</v>
      </c>
      <c r="H476" s="245">
        <v>103.00670893335504</v>
      </c>
    </row>
    <row r="477" spans="1:8">
      <c r="A477" s="86" t="str">
        <v>res_tech</v>
      </c>
      <c r="B477" s="239">
        <v>476</v>
      </c>
      <c r="C477" s="86" t="s">
        <v>1133</v>
      </c>
      <c r="D477" s="241">
        <f>COUNTIF($C$1:$C477,C477)</f>
        <v>2</v>
      </c>
      <c r="E477" s="241" t="str">
        <f t="shared" si="27"/>
        <v>Researched the last purchase online before buying2</v>
      </c>
      <c r="F477" s="86" t="s">
        <v>1136</v>
      </c>
      <c r="G477" s="242">
        <v>0.74904519774011291</v>
      </c>
      <c r="H477" s="245">
        <v>102.63051575038391</v>
      </c>
    </row>
    <row r="478" spans="1:8">
      <c r="A478" s="86" t="str">
        <v>res_tickets</v>
      </c>
      <c r="B478" s="239">
        <v>477</v>
      </c>
      <c r="C478" s="86" t="s">
        <v>1133</v>
      </c>
      <c r="D478" s="241">
        <f>COUNTIF($C$1:$C478,C478)</f>
        <v>3</v>
      </c>
      <c r="E478" s="241" t="str">
        <f t="shared" si="27"/>
        <v>Researched the last purchase online before buying3</v>
      </c>
      <c r="F478" s="86" t="s">
        <v>1138</v>
      </c>
      <c r="G478" s="242">
        <v>0.75403954802259887</v>
      </c>
      <c r="H478" s="245">
        <v>102.47415503792925</v>
      </c>
    </row>
    <row r="479" spans="1:8">
      <c r="A479" s="86" t="str">
        <v>res_clothes</v>
      </c>
      <c r="B479" s="239">
        <v>478</v>
      </c>
      <c r="C479" s="86" t="s">
        <v>1133</v>
      </c>
      <c r="D479" s="241">
        <f>COUNTIF($C$1:$C479,C479)</f>
        <v>4</v>
      </c>
      <c r="E479" s="241" t="str">
        <f t="shared" si="27"/>
        <v>Researched the last purchase online before buying4</v>
      </c>
      <c r="F479" s="86" t="s">
        <v>1140</v>
      </c>
      <c r="G479" s="242">
        <v>0.60634463276836159</v>
      </c>
      <c r="H479" s="245">
        <v>102.05232960199405</v>
      </c>
    </row>
    <row r="480" spans="1:8">
      <c r="A480" s="86" t="str">
        <v>res_groceries</v>
      </c>
      <c r="B480" s="239">
        <v>479</v>
      </c>
      <c r="C480" s="86" t="s">
        <v>1133</v>
      </c>
      <c r="D480" s="241">
        <f>COUNTIF($C$1:$C480,C480)</f>
        <v>5</v>
      </c>
      <c r="E480" s="241" t="str">
        <f t="shared" si="27"/>
        <v>Researched the last purchase online before buying5</v>
      </c>
      <c r="F480" s="86" t="s">
        <v>1142</v>
      </c>
      <c r="G480" s="242">
        <v>0.34771751412429386</v>
      </c>
      <c r="H480" s="245">
        <v>102.99296275563599</v>
      </c>
    </row>
    <row r="481" spans="1:8">
      <c r="A481" s="86" t="str">
        <v>res_holidays</v>
      </c>
      <c r="B481" s="239">
        <v>480</v>
      </c>
      <c r="C481" s="86" t="s">
        <v>1133</v>
      </c>
      <c r="D481" s="241">
        <f>COUNTIF($C$1:$C481,C481)</f>
        <v>6</v>
      </c>
      <c r="E481" s="241" t="str">
        <f t="shared" si="27"/>
        <v>Researched the last purchase online before buying6</v>
      </c>
      <c r="F481" s="86" t="s">
        <v>1144</v>
      </c>
      <c r="G481" s="242">
        <v>0.821090395480226</v>
      </c>
      <c r="H481" s="245">
        <v>103.14619763371846</v>
      </c>
    </row>
    <row r="482" spans="1:8">
      <c r="A482" s="86" t="str">
        <v>res_domesticappl</v>
      </c>
      <c r="B482" s="239">
        <v>481</v>
      </c>
      <c r="C482" s="86" t="s">
        <v>1133</v>
      </c>
      <c r="D482" s="241">
        <f>COUNTIF($C$1:$C482,C482)</f>
        <v>7</v>
      </c>
      <c r="E482" s="241" t="str">
        <f t="shared" si="27"/>
        <v>Researched the last purchase online before buying7</v>
      </c>
      <c r="F482" s="86" t="s">
        <v>1146</v>
      </c>
      <c r="G482" s="242">
        <v>0.6953276836158192</v>
      </c>
      <c r="H482" s="245">
        <v>102.61998060290271</v>
      </c>
    </row>
    <row r="483" spans="1:8">
      <c r="A483" s="86" t="str">
        <v>res_luxurygoods</v>
      </c>
      <c r="B483" s="239">
        <v>482</v>
      </c>
      <c r="C483" s="86" t="s">
        <v>1133</v>
      </c>
      <c r="D483" s="241">
        <f>COUNTIF($C$1:$C483,C483)</f>
        <v>8</v>
      </c>
      <c r="E483" s="241" t="str">
        <f t="shared" si="27"/>
        <v>Researched the last purchase online before buying8</v>
      </c>
      <c r="F483" s="86" t="s">
        <v>1148</v>
      </c>
      <c r="G483" s="242">
        <v>0.67268926553672315</v>
      </c>
      <c r="H483" s="245">
        <v>101.98067920720932</v>
      </c>
    </row>
    <row r="484" spans="1:8">
      <c r="A484" s="86" t="str">
        <v>res_music</v>
      </c>
      <c r="B484" s="239">
        <v>483</v>
      </c>
      <c r="C484" s="86" t="s">
        <v>1133</v>
      </c>
      <c r="D484" s="241">
        <f>COUNTIF($C$1:$C484,C484)</f>
        <v>9</v>
      </c>
      <c r="E484" s="241" t="str">
        <f t="shared" si="27"/>
        <v>Researched the last purchase online before buying9</v>
      </c>
      <c r="F484" s="86" t="s">
        <v>1150</v>
      </c>
      <c r="G484" s="242">
        <v>0.81595480225988704</v>
      </c>
      <c r="H484" s="245">
        <v>102.66154984282142</v>
      </c>
    </row>
    <row r="485" spans="1:8">
      <c r="A485" s="86" t="str">
        <v>res_finance</v>
      </c>
      <c r="B485" s="239">
        <v>484</v>
      </c>
      <c r="C485" s="86" t="s">
        <v>1133</v>
      </c>
      <c r="D485" s="241">
        <f>COUNTIF($C$1:$C485,C485)</f>
        <v>10</v>
      </c>
      <c r="E485" s="241" t="str">
        <f t="shared" si="27"/>
        <v>Researched the last purchase online before buying10</v>
      </c>
      <c r="F485" s="86" t="s">
        <v>1152</v>
      </c>
      <c r="G485" s="242">
        <v>0.76442937853107351</v>
      </c>
      <c r="H485" s="245">
        <v>102.94891899524004</v>
      </c>
    </row>
    <row r="486" spans="1:8">
      <c r="A486" s="86" t="str">
        <v>res_groomingprod</v>
      </c>
      <c r="B486" s="239">
        <v>485</v>
      </c>
      <c r="C486" s="86" t="s">
        <v>1133</v>
      </c>
      <c r="D486" s="241">
        <f>COUNTIF($C$1:$C486,C486)</f>
        <v>11</v>
      </c>
      <c r="E486" s="241" t="str">
        <f t="shared" si="27"/>
        <v>Researched the last purchase online before buying11</v>
      </c>
      <c r="F486" s="86" t="s">
        <v>1154</v>
      </c>
      <c r="G486" s="242">
        <v>0.51128248587570624</v>
      </c>
      <c r="H486" s="245">
        <v>103.4787129579579</v>
      </c>
    </row>
    <row r="487" spans="1:8">
      <c r="A487" s="86" t="str">
        <v>res_alcohol</v>
      </c>
      <c r="B487" s="239">
        <v>486</v>
      </c>
      <c r="C487" s="86" t="s">
        <v>1133</v>
      </c>
      <c r="D487" s="241">
        <f>COUNTIF($C$1:$C487,C487)</f>
        <v>12</v>
      </c>
      <c r="E487" s="241" t="str">
        <f t="shared" si="27"/>
        <v>Researched the last purchase online before buying12</v>
      </c>
      <c r="F487" s="86" t="s">
        <v>1156</v>
      </c>
      <c r="G487" s="242">
        <v>0.28828248587570621</v>
      </c>
      <c r="H487" s="245">
        <v>104.44146912238782</v>
      </c>
    </row>
    <row r="488" spans="1:8">
      <c r="A488" s="86" t="str">
        <v>res_gaming</v>
      </c>
      <c r="B488" s="239">
        <v>487</v>
      </c>
      <c r="C488" s="86" t="s">
        <v>1133</v>
      </c>
      <c r="D488" s="241">
        <f>COUNTIF($C$1:$C488,C488)</f>
        <v>13</v>
      </c>
      <c r="E488" s="241" t="str">
        <f t="shared" si="27"/>
        <v>Researched the last purchase online before buying13</v>
      </c>
      <c r="F488" s="86" t="s">
        <v>1158</v>
      </c>
      <c r="G488" s="242">
        <v>0.76914689265536718</v>
      </c>
      <c r="H488" s="245">
        <v>103.18398924055752</v>
      </c>
    </row>
    <row r="489" spans="1:8">
      <c r="A489" s="86" t="str">
        <v>res_sportsequip</v>
      </c>
      <c r="B489" s="239">
        <v>488</v>
      </c>
      <c r="C489" s="86" t="s">
        <v>1133</v>
      </c>
      <c r="D489" s="241">
        <f>COUNTIF($C$1:$C489,C489)</f>
        <v>14</v>
      </c>
      <c r="E489" s="241" t="str">
        <f t="shared" si="27"/>
        <v>Researched the last purchase online before buying14</v>
      </c>
      <c r="F489" s="86" t="s">
        <v>1160</v>
      </c>
      <c r="G489" s="242">
        <v>0.63183050847457622</v>
      </c>
      <c r="H489" s="245">
        <v>104.02548634938749</v>
      </c>
    </row>
    <row r="490" spans="1:8">
      <c r="A490" s="86" t="str">
        <v>res_diy</v>
      </c>
      <c r="B490" s="239">
        <v>489</v>
      </c>
      <c r="C490" s="86" t="s">
        <v>1133</v>
      </c>
      <c r="D490" s="241">
        <f>COUNTIF($C$1:$C490,C490)</f>
        <v>15</v>
      </c>
      <c r="E490" s="241" t="str">
        <f t="shared" si="27"/>
        <v>Researched the last purchase online before buying15</v>
      </c>
      <c r="F490" s="86" t="s">
        <v>1162</v>
      </c>
      <c r="G490" s="242">
        <v>0.52110169491525415</v>
      </c>
      <c r="H490" s="245">
        <v>101.85667064649738</v>
      </c>
    </row>
    <row r="491" spans="1:8">
      <c r="A491" s="86" t="str">
        <v>pur_onl_cars</v>
      </c>
      <c r="B491" s="239">
        <v>490</v>
      </c>
      <c r="C491" s="86" t="s">
        <v>1164</v>
      </c>
      <c r="D491" s="241">
        <f>COUNTIF($C$1:$C491,C491)</f>
        <v>1</v>
      </c>
      <c r="E491" s="241" t="str">
        <f t="shared" si="27"/>
        <v>Bought the last purchase online using any device1</v>
      </c>
      <c r="F491" s="86" t="s">
        <v>1134</v>
      </c>
      <c r="G491" s="242">
        <v>9.7096045197740136E-2</v>
      </c>
      <c r="H491" s="245">
        <v>102.40089695839009</v>
      </c>
    </row>
    <row r="492" spans="1:8">
      <c r="A492" s="86" t="str">
        <v>pur_onl_tech</v>
      </c>
      <c r="B492" s="239">
        <v>491</v>
      </c>
      <c r="C492" s="86" t="s">
        <v>1164</v>
      </c>
      <c r="D492" s="241">
        <f>COUNTIF($C$1:$C492,C492)</f>
        <v>2</v>
      </c>
      <c r="E492" s="241" t="str">
        <f t="shared" si="27"/>
        <v>Bought the last purchase online using any device2</v>
      </c>
      <c r="F492" s="86" t="s">
        <v>1136</v>
      </c>
      <c r="G492" s="242">
        <v>0.46654237288135597</v>
      </c>
      <c r="H492" s="245">
        <v>103.10910317308559</v>
      </c>
    </row>
    <row r="493" spans="1:8">
      <c r="A493" s="130" t="str">
        <v>pur_onl_tickets</v>
      </c>
      <c r="B493" s="239">
        <v>492</v>
      </c>
      <c r="C493" s="130" t="s">
        <v>1164</v>
      </c>
      <c r="D493" s="241">
        <f>COUNTIF($C$1:$C493,C493)</f>
        <v>3</v>
      </c>
      <c r="E493" s="241" t="str">
        <f t="shared" si="27"/>
        <v>Bought the last purchase online using any device3</v>
      </c>
      <c r="F493" s="130" t="s">
        <v>1138</v>
      </c>
      <c r="G493" s="243">
        <v>0.42032768361581918</v>
      </c>
      <c r="H493" s="246">
        <v>104.8870664640687</v>
      </c>
    </row>
    <row r="494" spans="1:8">
      <c r="A494" s="130" t="str">
        <v>pur_onl_clothes</v>
      </c>
      <c r="B494" s="239">
        <v>493</v>
      </c>
      <c r="C494" s="130" t="s">
        <v>1164</v>
      </c>
      <c r="D494" s="241">
        <f>COUNTIF($C$1:$C494,C494)</f>
        <v>4</v>
      </c>
      <c r="E494" s="241" t="str">
        <f t="shared" si="27"/>
        <v>Bought the last purchase online using any device4</v>
      </c>
      <c r="F494" s="130" t="s">
        <v>1140</v>
      </c>
      <c r="G494" s="243">
        <v>0.43892090395480232</v>
      </c>
      <c r="H494" s="246">
        <v>103.31759475716052</v>
      </c>
    </row>
    <row r="495" spans="1:8">
      <c r="A495" s="130" t="str">
        <v>pur_onl_groceries</v>
      </c>
      <c r="B495" s="239">
        <v>494</v>
      </c>
      <c r="C495" s="130" t="s">
        <v>1164</v>
      </c>
      <c r="D495" s="241">
        <f>COUNTIF($C$1:$C495,C495)</f>
        <v>5</v>
      </c>
      <c r="E495" s="241" t="str">
        <f t="shared" si="27"/>
        <v>Bought the last purchase online using any device5</v>
      </c>
      <c r="F495" s="130" t="s">
        <v>1142</v>
      </c>
      <c r="G495" s="243">
        <v>0.22787005649717518</v>
      </c>
      <c r="H495" s="246">
        <v>104.27699626515836</v>
      </c>
    </row>
    <row r="496" spans="1:8">
      <c r="A496" s="130" t="str">
        <v>pur_onl_holidays</v>
      </c>
      <c r="B496" s="239">
        <v>495</v>
      </c>
      <c r="C496" s="130" t="s">
        <v>1164</v>
      </c>
      <c r="D496" s="241">
        <f>COUNTIF($C$1:$C496,C496)</f>
        <v>6</v>
      </c>
      <c r="E496" s="241" t="str">
        <f t="shared" si="27"/>
        <v>Bought the last purchase online using any device6</v>
      </c>
      <c r="F496" s="130" t="s">
        <v>1144</v>
      </c>
      <c r="G496" s="243">
        <v>0.51109604519773999</v>
      </c>
      <c r="H496" s="246">
        <v>106.84240194125837</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0.37915254237288143</v>
      </c>
      <c r="H497" s="246">
        <v>101.1930852188363</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0.20372881355932201</v>
      </c>
      <c r="H498" s="246">
        <v>101.69357650769535</v>
      </c>
    </row>
    <row r="499" spans="1:8">
      <c r="A499" s="130" t="str">
        <v>pur_onl_music</v>
      </c>
      <c r="B499" s="239">
        <v>498</v>
      </c>
      <c r="C499" s="130" t="s">
        <v>1164</v>
      </c>
      <c r="D499" s="241">
        <f>COUNTIF($C$1:$C499,C499)</f>
        <v>9</v>
      </c>
      <c r="E499" s="241" t="str">
        <f t="shared" si="27"/>
        <v>Bought the last purchase online using any device9</v>
      </c>
      <c r="F499" s="130" t="s">
        <v>1150</v>
      </c>
      <c r="G499" s="243">
        <v>0.44329943502824859</v>
      </c>
      <c r="H499" s="246">
        <v>104.19961106194732</v>
      </c>
    </row>
    <row r="500" spans="1:8">
      <c r="A500" s="130" t="str">
        <v>pur_onl_finance</v>
      </c>
      <c r="B500" s="239">
        <v>499</v>
      </c>
      <c r="C500" s="130" t="s">
        <v>1164</v>
      </c>
      <c r="D500" s="241">
        <f>COUNTIF($C$1:$C500,C500)</f>
        <v>10</v>
      </c>
      <c r="E500" s="241" t="str">
        <f t="shared" si="27"/>
        <v>Bought the last purchase online using any device10</v>
      </c>
      <c r="F500" s="130" t="s">
        <v>1152</v>
      </c>
      <c r="G500" s="243">
        <v>0.4968079096045197</v>
      </c>
      <c r="H500" s="246">
        <v>104.91240704158531</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0.28766101694915258</v>
      </c>
      <c r="H501" s="246">
        <v>103.77909099860621</v>
      </c>
    </row>
    <row r="502" spans="1:8">
      <c r="A502" s="130" t="str">
        <v>pur_onl_alcohol</v>
      </c>
      <c r="B502" s="239">
        <v>501</v>
      </c>
      <c r="C502" s="130" t="s">
        <v>1164</v>
      </c>
      <c r="D502" s="241">
        <f>COUNTIF($C$1:$C502,C502)</f>
        <v>12</v>
      </c>
      <c r="E502" s="241" t="str">
        <f t="shared" si="27"/>
        <v>Bought the last purchase online using any device12</v>
      </c>
      <c r="F502" s="130" t="s">
        <v>1156</v>
      </c>
      <c r="G502" s="243">
        <v>0.15074011299435028</v>
      </c>
      <c r="H502" s="246">
        <v>108.27917151083241</v>
      </c>
    </row>
    <row r="503" spans="1:8">
      <c r="A503" s="130" t="str">
        <v>pur_onl_gaming</v>
      </c>
      <c r="B503" s="239">
        <v>502</v>
      </c>
      <c r="C503" s="130" t="s">
        <v>1164</v>
      </c>
      <c r="D503" s="241">
        <f>COUNTIF($C$1:$C503,C503)</f>
        <v>13</v>
      </c>
      <c r="E503" s="241" t="str">
        <f t="shared" si="27"/>
        <v>Bought the last purchase online using any device13</v>
      </c>
      <c r="F503" s="130" t="s">
        <v>1158</v>
      </c>
      <c r="G503" s="243">
        <v>0.269638418079096</v>
      </c>
      <c r="H503" s="246">
        <v>100.72626428218139</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0.27612994350282488</v>
      </c>
      <c r="H504" s="246">
        <v>104.74279043337343</v>
      </c>
    </row>
    <row r="505" spans="1:8">
      <c r="A505" s="130" t="str">
        <v>pur_onl_diy</v>
      </c>
      <c r="B505" s="239">
        <v>504</v>
      </c>
      <c r="C505" s="130" t="s">
        <v>1164</v>
      </c>
      <c r="D505" s="241">
        <f>COUNTIF($C$1:$C505,C505)</f>
        <v>15</v>
      </c>
      <c r="E505" s="241" t="str">
        <f t="shared" si="27"/>
        <v>Bought the last purchase online using any device15</v>
      </c>
      <c r="F505" s="130" t="s">
        <v>1162</v>
      </c>
      <c r="G505" s="243">
        <v>0.24301694915254235</v>
      </c>
      <c r="H505" s="246">
        <v>102.36708737740389</v>
      </c>
    </row>
    <row r="506" spans="1:8">
      <c r="A506" s="130" t="str">
        <v>site_airbnb</v>
      </c>
      <c r="B506" s="239">
        <v>505</v>
      </c>
      <c r="C506" s="130" t="s">
        <v>1180</v>
      </c>
      <c r="D506" s="241">
        <f>COUNTIF($C$1:$C506,C506)</f>
        <v>1</v>
      </c>
      <c r="E506" s="241" t="str">
        <f t="shared" si="27"/>
        <v>Favourite web sites1</v>
      </c>
      <c r="F506" s="130" t="s">
        <v>1181</v>
      </c>
      <c r="G506" s="243">
        <v>5.307344632768362E-2</v>
      </c>
      <c r="H506" s="246">
        <v>107.80791980155757</v>
      </c>
    </row>
    <row r="507" spans="1:8">
      <c r="A507" s="130" t="str">
        <v>site_amazon</v>
      </c>
      <c r="B507" s="239">
        <v>506</v>
      </c>
      <c r="C507" s="130" t="s">
        <v>1180</v>
      </c>
      <c r="D507" s="241">
        <f>COUNTIF($C$1:$C507,C507)</f>
        <v>2</v>
      </c>
      <c r="E507" s="241" t="str">
        <f t="shared" si="27"/>
        <v>Favourite web sites2</v>
      </c>
      <c r="F507" s="130" t="s">
        <v>1183</v>
      </c>
      <c r="G507" s="243">
        <v>0.51710169491525426</v>
      </c>
      <c r="H507" s="246">
        <v>102.20860626828244</v>
      </c>
    </row>
    <row r="508" spans="1:8">
      <c r="A508" s="86" t="str">
        <v>site_itunes</v>
      </c>
      <c r="B508" s="239">
        <v>507</v>
      </c>
      <c r="C508" s="86" t="s">
        <v>1180</v>
      </c>
      <c r="D508" s="241">
        <f>COUNTIF($C$1:$C508,C508)</f>
        <v>3</v>
      </c>
      <c r="E508" s="241" t="str">
        <f t="shared" si="27"/>
        <v>Favourite web sites3</v>
      </c>
      <c r="F508" s="86" t="s">
        <v>1185</v>
      </c>
      <c r="G508" s="242">
        <v>5.7423728813559331E-2</v>
      </c>
      <c r="H508" s="245">
        <v>102.15869682060396</v>
      </c>
    </row>
    <row r="509" spans="1:8">
      <c r="A509" s="86" t="str">
        <v>site_argos</v>
      </c>
      <c r="B509" s="239">
        <v>508</v>
      </c>
      <c r="C509" s="86" t="s">
        <v>1180</v>
      </c>
      <c r="D509" s="241">
        <f>COUNTIF($C$1:$C509,C509)</f>
        <v>4</v>
      </c>
      <c r="E509" s="241" t="str">
        <f t="shared" si="27"/>
        <v>Favourite web sites4</v>
      </c>
      <c r="F509" s="86" t="s">
        <v>1187</v>
      </c>
      <c r="G509" s="242">
        <v>0.1304858757062147</v>
      </c>
      <c r="H509" s="245">
        <v>93.847508969458275</v>
      </c>
    </row>
    <row r="510" spans="1:8">
      <c r="A510" s="86" t="str">
        <v>site_asos</v>
      </c>
      <c r="B510" s="239">
        <v>509</v>
      </c>
      <c r="C510" s="86" t="s">
        <v>1180</v>
      </c>
      <c r="D510" s="241">
        <f>COUNTIF($C$1:$C510,C510)</f>
        <v>5</v>
      </c>
      <c r="E510" s="241" t="str">
        <f t="shared" si="27"/>
        <v>Favourite web sites5</v>
      </c>
      <c r="F510" s="86" t="s">
        <v>1189</v>
      </c>
      <c r="G510" s="242">
        <v>7.9186440677966097E-2</v>
      </c>
      <c r="H510" s="245">
        <v>104.52349209361613</v>
      </c>
    </row>
    <row r="511" spans="1:8">
      <c r="A511" s="86" t="str">
        <v>site_audible</v>
      </c>
      <c r="B511" s="239">
        <v>510</v>
      </c>
      <c r="C511" s="86" t="s">
        <v>1180</v>
      </c>
      <c r="D511" s="241">
        <f>COUNTIF($C$1:$C511,C511)</f>
        <v>6</v>
      </c>
      <c r="E511" s="241" t="str">
        <f t="shared" si="27"/>
        <v>Favourite web sites6</v>
      </c>
      <c r="F511" s="86" t="s">
        <v>1191</v>
      </c>
      <c r="G511" s="242">
        <v>3.1101694915254236E-2</v>
      </c>
      <c r="H511" s="245">
        <v>99.004405997038432</v>
      </c>
    </row>
    <row r="512" spans="1:8">
      <c r="A512" s="86" t="str">
        <v>site_autotrader</v>
      </c>
      <c r="B512" s="239">
        <v>511</v>
      </c>
      <c r="C512" s="86" t="s">
        <v>1180</v>
      </c>
      <c r="D512" s="241">
        <f>COUNTIF($C$1:$C512,C512)</f>
        <v>7</v>
      </c>
      <c r="E512" s="241" t="str">
        <f t="shared" si="27"/>
        <v>Favourite web sites7</v>
      </c>
      <c r="F512" s="86" t="s">
        <v>1193</v>
      </c>
      <c r="G512" s="242">
        <v>3.5949152542372888E-2</v>
      </c>
      <c r="H512" s="245">
        <v>103.86926438941775</v>
      </c>
    </row>
    <row r="513" spans="1:8">
      <c r="A513" s="86" t="str">
        <v>site_bbcgoodfood</v>
      </c>
      <c r="B513" s="239">
        <v>512</v>
      </c>
      <c r="C513" s="86" t="s">
        <v>1180</v>
      </c>
      <c r="D513" s="241">
        <f>COUNTIF($C$1:$C513,C513)</f>
        <v>8</v>
      </c>
      <c r="E513" s="241" t="str">
        <f t="shared" si="27"/>
        <v>Favourite web sites8</v>
      </c>
      <c r="F513" s="86" t="s">
        <v>1195</v>
      </c>
      <c r="G513" s="242">
        <v>0.10971186440677966</v>
      </c>
      <c r="H513" s="245">
        <v>103.96094002900833</v>
      </c>
    </row>
    <row r="514" spans="1:8">
      <c r="A514" s="86" t="str">
        <v>site_bbcnews</v>
      </c>
      <c r="B514" s="239">
        <v>513</v>
      </c>
      <c r="C514" s="86" t="s">
        <v>1180</v>
      </c>
      <c r="D514" s="241">
        <f>COUNTIF($C$1:$C514,C514)</f>
        <v>9</v>
      </c>
      <c r="E514" s="241" t="str">
        <f t="shared" si="27"/>
        <v>Favourite web sites9</v>
      </c>
      <c r="F514" s="86" t="s">
        <v>1197</v>
      </c>
      <c r="G514" s="242">
        <v>0.30253107344632774</v>
      </c>
      <c r="H514" s="245">
        <v>108.02334834919272</v>
      </c>
    </row>
    <row r="515" spans="1:8">
      <c r="A515" s="86" t="str">
        <v>site_bbcsport</v>
      </c>
      <c r="B515" s="239">
        <v>514</v>
      </c>
      <c r="C515" s="86" t="s">
        <v>1180</v>
      </c>
      <c r="D515" s="241">
        <f>COUNTIF($C$1:$C515,C515)</f>
        <v>10</v>
      </c>
      <c r="E515" s="241" t="str">
        <f t="shared" ref="E515:E578" si="28">C515&amp;D515</f>
        <v>Favourite web sites10</v>
      </c>
      <c r="F515" s="86" t="s">
        <v>1199</v>
      </c>
      <c r="G515" s="242">
        <v>0.16240112994350284</v>
      </c>
      <c r="H515" s="245">
        <v>105.08255705702361</v>
      </c>
    </row>
    <row r="516" spans="1:8">
      <c r="A516" s="86" t="str">
        <v>site_bet365</v>
      </c>
      <c r="B516" s="239">
        <v>515</v>
      </c>
      <c r="C516" s="86" t="s">
        <v>1180</v>
      </c>
      <c r="D516" s="241">
        <f>COUNTIF($C$1:$C516,C516)</f>
        <v>11</v>
      </c>
      <c r="E516" s="241" t="str">
        <f t="shared" si="28"/>
        <v>Favourite web sites11</v>
      </c>
      <c r="F516" s="86" t="s">
        <v>1201</v>
      </c>
      <c r="G516" s="242">
        <v>2.5350282485875706E-2</v>
      </c>
      <c r="H516" s="245">
        <v>98.994911191790919</v>
      </c>
    </row>
    <row r="517" spans="1:8">
      <c r="A517" s="86" t="str">
        <v>site_bing</v>
      </c>
      <c r="B517" s="239">
        <v>516</v>
      </c>
      <c r="C517" s="86" t="s">
        <v>1180</v>
      </c>
      <c r="D517" s="241">
        <f>COUNTIF($C$1:$C517,C517)</f>
        <v>12</v>
      </c>
      <c r="E517" s="241" t="str">
        <f t="shared" si="28"/>
        <v>Favourite web sites12</v>
      </c>
      <c r="F517" s="86" t="s">
        <v>1203</v>
      </c>
      <c r="G517" s="242">
        <v>1.9564971751412429E-2</v>
      </c>
      <c r="H517" s="245">
        <v>96.72248761883418</v>
      </c>
    </row>
    <row r="518" spans="1:8">
      <c r="A518" s="86" t="str">
        <v>site_boots</v>
      </c>
      <c r="B518" s="239">
        <v>517</v>
      </c>
      <c r="C518" s="86" t="s">
        <v>1180</v>
      </c>
      <c r="D518" s="241">
        <f>COUNTIF($C$1:$C518,C518)</f>
        <v>13</v>
      </c>
      <c r="E518" s="241" t="str">
        <f t="shared" si="28"/>
        <v>Favourite web sites13</v>
      </c>
      <c r="F518" s="86" t="s">
        <v>1205</v>
      </c>
      <c r="G518" s="242">
        <v>0.10838418079096046</v>
      </c>
      <c r="H518" s="245">
        <v>100.54041122941844</v>
      </c>
    </row>
    <row r="519" spans="1:8">
      <c r="A519" s="86" t="str">
        <v>site_buzzfeed</v>
      </c>
      <c r="B519" s="239">
        <v>518</v>
      </c>
      <c r="C519" s="86" t="s">
        <v>1180</v>
      </c>
      <c r="D519" s="241">
        <f>COUNTIF($C$1:$C519,C519)</f>
        <v>14</v>
      </c>
      <c r="E519" s="241" t="str">
        <f t="shared" si="28"/>
        <v>Favourite web sites14</v>
      </c>
      <c r="F519" s="86" t="s">
        <v>1207</v>
      </c>
      <c r="G519" s="242">
        <v>3.7395480225988702E-2</v>
      </c>
      <c r="H519" s="245">
        <v>104.85704940327123</v>
      </c>
    </row>
    <row r="520" spans="1:8">
      <c r="A520" s="86" t="str">
        <v>site_carphonewarehouse</v>
      </c>
      <c r="B520" s="239">
        <v>519</v>
      </c>
      <c r="C520" s="86" t="s">
        <v>1180</v>
      </c>
      <c r="D520" s="241">
        <f>COUNTIF($C$1:$C520,C520)</f>
        <v>15</v>
      </c>
      <c r="E520" s="241" t="str">
        <f t="shared" si="28"/>
        <v>Favourite web sites15</v>
      </c>
      <c r="F520" s="86" t="s">
        <v>1209</v>
      </c>
      <c r="G520" s="242">
        <v>1.8118644067796612E-2</v>
      </c>
      <c r="H520" s="245">
        <v>101.00351728029122</v>
      </c>
    </row>
    <row r="521" spans="1:8">
      <c r="A521" s="86" t="str">
        <v>site_comparethemarket</v>
      </c>
      <c r="B521" s="239">
        <v>520</v>
      </c>
      <c r="C521" s="86" t="s">
        <v>1180</v>
      </c>
      <c r="D521" s="241">
        <f>COUNTIF($C$1:$C521,C521)</f>
        <v>16</v>
      </c>
      <c r="E521" s="241" t="str">
        <f t="shared" si="28"/>
        <v>Favourite web sites16</v>
      </c>
      <c r="F521" s="86" t="s">
        <v>1211</v>
      </c>
      <c r="G521" s="242">
        <v>6.6474576271186456E-2</v>
      </c>
      <c r="H521" s="245">
        <v>100.49724595700538</v>
      </c>
    </row>
    <row r="522" spans="1:8">
      <c r="A522" s="86" t="str">
        <v>site_confused</v>
      </c>
      <c r="B522" s="239">
        <v>521</v>
      </c>
      <c r="C522" s="86" t="s">
        <v>1180</v>
      </c>
      <c r="D522" s="241">
        <f>COUNTIF($C$1:$C522,C522)</f>
        <v>17</v>
      </c>
      <c r="E522" s="241" t="str">
        <f t="shared" si="28"/>
        <v>Favourite web sites17</v>
      </c>
      <c r="F522" s="86" t="s">
        <v>1213</v>
      </c>
      <c r="G522" s="242">
        <v>2.6734463276836158E-2</v>
      </c>
      <c r="H522" s="245">
        <v>99.229830740252282</v>
      </c>
    </row>
    <row r="523" spans="1:8">
      <c r="A523" s="86" t="str">
        <v>site_currys</v>
      </c>
      <c r="B523" s="239">
        <v>522</v>
      </c>
      <c r="C523" s="86" t="s">
        <v>1180</v>
      </c>
      <c r="D523" s="241">
        <f>COUNTIF($C$1:$C523,C523)</f>
        <v>18</v>
      </c>
      <c r="E523" s="241" t="str">
        <f t="shared" si="28"/>
        <v>Favourite web sites18</v>
      </c>
      <c r="F523" s="86" t="s">
        <v>1215</v>
      </c>
      <c r="G523" s="242">
        <v>6.0316384180790973E-2</v>
      </c>
      <c r="H523" s="245">
        <v>98.383496926030958</v>
      </c>
    </row>
    <row r="524" spans="1:8">
      <c r="A524" s="86" t="str">
        <v>site_digitalspy</v>
      </c>
      <c r="B524" s="239">
        <v>523</v>
      </c>
      <c r="C524" s="86" t="s">
        <v>1180</v>
      </c>
      <c r="D524" s="241">
        <f>COUNTIF($C$1:$C524,C524)</f>
        <v>19</v>
      </c>
      <c r="E524" s="241" t="str">
        <f t="shared" si="28"/>
        <v>Favourite web sites19</v>
      </c>
      <c r="F524" s="86" t="s">
        <v>1217</v>
      </c>
      <c r="G524" s="242">
        <v>2.2011299435028248E-2</v>
      </c>
      <c r="H524" s="245">
        <v>101.01594441188946</v>
      </c>
    </row>
    <row r="525" spans="1:8">
      <c r="A525" s="86" t="str">
        <v>site_direct</v>
      </c>
      <c r="B525" s="239">
        <v>524</v>
      </c>
      <c r="C525" s="86" t="s">
        <v>1180</v>
      </c>
      <c r="D525" s="241">
        <f>COUNTIF($C$1:$C525,C525)</f>
        <v>20</v>
      </c>
      <c r="E525" s="241" t="str">
        <f t="shared" si="28"/>
        <v>Favourite web sites20</v>
      </c>
      <c r="F525" s="86" t="s">
        <v>1219</v>
      </c>
      <c r="G525" s="242">
        <v>7.1853107344632766E-2</v>
      </c>
      <c r="H525" s="245">
        <v>98.436528331414223</v>
      </c>
    </row>
    <row r="526" spans="1:8">
      <c r="A526" s="86" t="str">
        <v>site_ebay</v>
      </c>
      <c r="B526" s="239">
        <v>525</v>
      </c>
      <c r="C526" s="86" t="s">
        <v>1180</v>
      </c>
      <c r="D526" s="241">
        <f>COUNTIF($C$1:$C526,C526)</f>
        <v>21</v>
      </c>
      <c r="E526" s="241" t="str">
        <f t="shared" si="28"/>
        <v>Favourite web sites21</v>
      </c>
      <c r="F526" s="86" t="s">
        <v>1221</v>
      </c>
      <c r="G526" s="242">
        <v>0.29637288135593221</v>
      </c>
      <c r="H526" s="245">
        <v>99.873131543734075</v>
      </c>
    </row>
    <row r="527" spans="1:8">
      <c r="A527" s="86" t="str">
        <v>site_etsy</v>
      </c>
      <c r="B527" s="239">
        <v>526</v>
      </c>
      <c r="C527" s="86" t="s">
        <v>1180</v>
      </c>
      <c r="D527" s="241">
        <f>COUNTIF($C$1:$C527,C527)</f>
        <v>22</v>
      </c>
      <c r="E527" s="241" t="str">
        <f t="shared" si="28"/>
        <v>Favourite web sites22</v>
      </c>
      <c r="F527" s="86" t="s">
        <v>1223</v>
      </c>
      <c r="G527" s="242">
        <v>6.9796610169491513E-2</v>
      </c>
      <c r="H527" s="245">
        <v>103.26639048720652</v>
      </c>
    </row>
    <row r="528" spans="1:8">
      <c r="A528" s="86" t="str">
        <v>site_expedia</v>
      </c>
      <c r="B528" s="239">
        <v>527</v>
      </c>
      <c r="C528" s="86" t="s">
        <v>1180</v>
      </c>
      <c r="D528" s="241">
        <f>COUNTIF($C$1:$C528,C528)</f>
        <v>23</v>
      </c>
      <c r="E528" s="241" t="str">
        <f t="shared" si="28"/>
        <v>Favourite web sites23</v>
      </c>
      <c r="F528" s="86" t="s">
        <v>1225</v>
      </c>
      <c r="G528" s="242">
        <v>4.0062146892655373E-2</v>
      </c>
      <c r="H528" s="245">
        <v>98.141978241488985</v>
      </c>
    </row>
    <row r="529" spans="1:8">
      <c r="A529" s="86" t="str">
        <v>site_freecycle</v>
      </c>
      <c r="B529" s="239">
        <v>528</v>
      </c>
      <c r="C529" s="86" t="s">
        <v>1180</v>
      </c>
      <c r="D529" s="241">
        <f>COUNTIF($C$1:$C529,C529)</f>
        <v>24</v>
      </c>
      <c r="E529" s="241" t="str">
        <f t="shared" si="28"/>
        <v>Favourite web sites24</v>
      </c>
      <c r="F529" s="86" t="s">
        <v>1227</v>
      </c>
      <c r="G529" s="242">
        <v>2.7073446327683624E-2</v>
      </c>
      <c r="H529" s="245">
        <v>101.03283046322116</v>
      </c>
    </row>
    <row r="530" spans="1:8">
      <c r="A530" s="86" t="str">
        <v>site_game</v>
      </c>
      <c r="B530" s="239">
        <v>529</v>
      </c>
      <c r="C530" s="86" t="s">
        <v>1180</v>
      </c>
      <c r="D530" s="241">
        <f>COUNTIF($C$1:$C530,C530)</f>
        <v>25</v>
      </c>
      <c r="E530" s="241" t="str">
        <f t="shared" si="28"/>
        <v>Favourite web sites25</v>
      </c>
      <c r="F530" s="86" t="s">
        <v>1229</v>
      </c>
      <c r="G530" s="242">
        <v>2.8209039548022601E-2</v>
      </c>
      <c r="H530" s="245">
        <v>92.482987024502293</v>
      </c>
    </row>
    <row r="531" spans="1:8">
      <c r="A531" s="86" t="str">
        <v>site_gmail</v>
      </c>
      <c r="B531" s="239">
        <v>530</v>
      </c>
      <c r="C531" s="86" t="s">
        <v>1180</v>
      </c>
      <c r="D531" s="241">
        <f>COUNTIF($C$1:$C531,C531)</f>
        <v>26</v>
      </c>
      <c r="E531" s="241" t="str">
        <f t="shared" si="28"/>
        <v>Favourite web sites26</v>
      </c>
      <c r="F531" s="86" t="s">
        <v>1231</v>
      </c>
      <c r="G531" s="242">
        <v>0.24155367231638417</v>
      </c>
      <c r="H531" s="245">
        <v>100.24319990348917</v>
      </c>
    </row>
    <row r="532" spans="1:8">
      <c r="A532" s="86" t="str">
        <v>site_google</v>
      </c>
      <c r="B532" s="239">
        <v>531</v>
      </c>
      <c r="C532" s="86" t="s">
        <v>1180</v>
      </c>
      <c r="D532" s="241">
        <f>COUNTIF($C$1:$C532,C532)</f>
        <v>27</v>
      </c>
      <c r="E532" s="241" t="str">
        <f t="shared" si="28"/>
        <v>Favourite web sites27</v>
      </c>
      <c r="F532" s="86" t="s">
        <v>1233</v>
      </c>
      <c r="G532" s="242">
        <v>0.42050282485875701</v>
      </c>
      <c r="H532" s="245">
        <v>102.86527445121865</v>
      </c>
    </row>
    <row r="533" spans="1:8">
      <c r="A533" s="86" t="str">
        <v>site_groupon</v>
      </c>
      <c r="B533" s="239">
        <v>532</v>
      </c>
      <c r="C533" s="86" t="s">
        <v>1180</v>
      </c>
      <c r="D533" s="241">
        <f>COUNTIF($C$1:$C533,C533)</f>
        <v>28</v>
      </c>
      <c r="E533" s="241" t="str">
        <f t="shared" si="28"/>
        <v>Favourite web sites28</v>
      </c>
      <c r="F533" s="86" t="s">
        <v>1235</v>
      </c>
      <c r="G533" s="242">
        <v>7.1389830508474583E-2</v>
      </c>
      <c r="H533" s="245">
        <v>99.198947635955861</v>
      </c>
    </row>
    <row r="534" spans="1:8">
      <c r="A534" s="86" t="str">
        <v>site_gumtree</v>
      </c>
      <c r="B534" s="239">
        <v>533</v>
      </c>
      <c r="C534" s="86" t="s">
        <v>1180</v>
      </c>
      <c r="D534" s="241">
        <f>COUNTIF($C$1:$C534,C534)</f>
        <v>29</v>
      </c>
      <c r="E534" s="241" t="str">
        <f t="shared" si="28"/>
        <v>Favourite web sites29</v>
      </c>
      <c r="F534" s="86" t="s">
        <v>1237</v>
      </c>
      <c r="G534" s="242">
        <v>6.3107344632768361E-2</v>
      </c>
      <c r="H534" s="245">
        <v>94.322936827307018</v>
      </c>
    </row>
    <row r="535" spans="1:8">
      <c r="A535" s="86" t="str">
        <v>site_healthline</v>
      </c>
      <c r="B535" s="239">
        <v>534</v>
      </c>
      <c r="C535" s="86" t="s">
        <v>1180</v>
      </c>
      <c r="D535" s="241">
        <f>COUNTIF($C$1:$C535,C535)</f>
        <v>30</v>
      </c>
      <c r="E535" s="241" t="str">
        <f t="shared" si="28"/>
        <v>Favourite web sites30</v>
      </c>
      <c r="F535" s="86" t="s">
        <v>1239</v>
      </c>
      <c r="G535" s="242">
        <v>1.0847457627118648E-2</v>
      </c>
      <c r="H535" s="245">
        <v>98.73441673567865</v>
      </c>
    </row>
    <row r="536" spans="1:8">
      <c r="A536" s="86" t="str">
        <v>site_hotels</v>
      </c>
      <c r="B536" s="239">
        <v>535</v>
      </c>
      <c r="C536" s="86" t="s">
        <v>1180</v>
      </c>
      <c r="D536" s="241">
        <f>COUNTIF($C$1:$C536,C536)</f>
        <v>31</v>
      </c>
      <c r="E536" s="241" t="str">
        <f t="shared" si="28"/>
        <v>Favourite web sites31</v>
      </c>
      <c r="F536" s="86" t="s">
        <v>1241</v>
      </c>
      <c r="G536" s="242">
        <v>3.8564971751412429E-2</v>
      </c>
      <c r="H536" s="245">
        <v>101.72310107062444</v>
      </c>
    </row>
    <row r="537" spans="1:8">
      <c r="A537" s="86" t="str">
        <v>site_hotukdeals</v>
      </c>
      <c r="B537" s="239">
        <v>536</v>
      </c>
      <c r="C537" s="86" t="s">
        <v>1180</v>
      </c>
      <c r="D537" s="241">
        <f>COUNTIF($C$1:$C537,C537)</f>
        <v>32</v>
      </c>
      <c r="E537" s="241" t="str">
        <f t="shared" si="28"/>
        <v>Favourite web sites32</v>
      </c>
      <c r="F537" s="86" t="s">
        <v>1243</v>
      </c>
      <c r="G537" s="242">
        <v>4.442372881355932E-2</v>
      </c>
      <c r="H537" s="245">
        <v>99.780032748357115</v>
      </c>
    </row>
    <row r="538" spans="1:8">
      <c r="A538" s="86" t="str">
        <v>site_huffingtonpost</v>
      </c>
      <c r="B538" s="239">
        <v>537</v>
      </c>
      <c r="C538" s="86" t="s">
        <v>1180</v>
      </c>
      <c r="D538" s="241">
        <f>COUNTIF($C$1:$C538,C538)</f>
        <v>33</v>
      </c>
      <c r="E538" s="241" t="str">
        <f t="shared" si="28"/>
        <v>Favourite web sites33</v>
      </c>
      <c r="F538" s="86" t="s">
        <v>1245</v>
      </c>
      <c r="G538" s="242">
        <v>2.5971751412429377E-2</v>
      </c>
      <c r="H538" s="245">
        <v>102.35518618108605</v>
      </c>
    </row>
    <row r="539" spans="1:8">
      <c r="A539" s="86" t="str">
        <v>site_hungryhouse</v>
      </c>
      <c r="B539" s="239">
        <v>538</v>
      </c>
      <c r="C539" s="86" t="s">
        <v>1180</v>
      </c>
      <c r="D539" s="241">
        <f>COUNTIF($C$1:$C539,C539)</f>
        <v>34</v>
      </c>
      <c r="E539" s="241" t="str">
        <f t="shared" si="28"/>
        <v>Favourite web sites34</v>
      </c>
      <c r="F539" s="86" t="s">
        <v>1247</v>
      </c>
      <c r="G539" s="242">
        <v>1.2079096045197739E-2</v>
      </c>
      <c r="H539" s="245">
        <v>94.57412076330526</v>
      </c>
    </row>
    <row r="540" spans="1:8">
      <c r="A540" s="86" t="str">
        <v>site_ikea</v>
      </c>
      <c r="B540" s="239">
        <v>539</v>
      </c>
      <c r="C540" s="86" t="s">
        <v>1180</v>
      </c>
      <c r="D540" s="241">
        <f>COUNTIF($C$1:$C540,C540)</f>
        <v>35</v>
      </c>
      <c r="E540" s="241" t="str">
        <f t="shared" si="28"/>
        <v>Favourite web sites35</v>
      </c>
      <c r="F540" s="86" t="s">
        <v>1249</v>
      </c>
      <c r="G540" s="242">
        <v>7.8593220338983055E-2</v>
      </c>
      <c r="H540" s="245">
        <v>100.04535706028004</v>
      </c>
    </row>
    <row r="541" spans="1:8">
      <c r="A541" s="86" t="str">
        <v>site_imdb</v>
      </c>
      <c r="B541" s="239">
        <v>540</v>
      </c>
      <c r="C541" s="86" t="s">
        <v>1180</v>
      </c>
      <c r="D541" s="241">
        <f>COUNTIF($C$1:$C541,C541)</f>
        <v>36</v>
      </c>
      <c r="E541" s="241" t="str">
        <f t="shared" si="28"/>
        <v>Favourite web sites36</v>
      </c>
      <c r="F541" s="86" t="s">
        <v>1251</v>
      </c>
      <c r="G541" s="242">
        <v>5.307344632768362E-2</v>
      </c>
      <c r="H541" s="245">
        <v>100.50566395619822</v>
      </c>
    </row>
    <row r="542" spans="1:8">
      <c r="A542" s="86" t="str">
        <v>site_jamieoliver</v>
      </c>
      <c r="B542" s="239">
        <v>541</v>
      </c>
      <c r="C542" s="86" t="s">
        <v>1180</v>
      </c>
      <c r="D542" s="241">
        <f>COUNTIF($C$1:$C542,C542)</f>
        <v>37</v>
      </c>
      <c r="E542" s="241" t="str">
        <f t="shared" si="28"/>
        <v>Favourite web sites37</v>
      </c>
      <c r="F542" s="86" t="s">
        <v>1253</v>
      </c>
      <c r="G542" s="242">
        <v>2.0937853107344633E-2</v>
      </c>
      <c r="H542" s="245">
        <v>101.56305154216683</v>
      </c>
    </row>
    <row r="543" spans="1:8">
      <c r="A543" s="86" t="str">
        <v>site_johnlewis</v>
      </c>
      <c r="B543" s="239">
        <v>542</v>
      </c>
      <c r="C543" s="86" t="s">
        <v>1180</v>
      </c>
      <c r="D543" s="241">
        <f>COUNTIF($C$1:$C543,C543)</f>
        <v>38</v>
      </c>
      <c r="E543" s="241" t="str">
        <f t="shared" si="28"/>
        <v>Favourite web sites38</v>
      </c>
      <c r="F543" s="86" t="s">
        <v>1255</v>
      </c>
      <c r="G543" s="242">
        <v>9.5966101694915276E-2</v>
      </c>
      <c r="H543" s="245">
        <v>115.85867633902632</v>
      </c>
    </row>
    <row r="544" spans="1:8">
      <c r="A544" s="86" t="str">
        <v>site_justeat</v>
      </c>
      <c r="B544" s="239">
        <v>543</v>
      </c>
      <c r="C544" s="86" t="s">
        <v>1180</v>
      </c>
      <c r="D544" s="241">
        <f>COUNTIF($C$1:$C544,C544)</f>
        <v>39</v>
      </c>
      <c r="E544" s="241" t="str">
        <f t="shared" si="28"/>
        <v>Favourite web sites39</v>
      </c>
      <c r="F544" s="86" t="s">
        <v>1257</v>
      </c>
      <c r="G544" s="242">
        <v>0.10023728813559324</v>
      </c>
      <c r="H544" s="245">
        <v>90.225519634745126</v>
      </c>
    </row>
    <row r="545" spans="1:8">
      <c r="A545" s="86" t="str">
        <v>site_lastminute</v>
      </c>
      <c r="B545" s="239">
        <v>544</v>
      </c>
      <c r="C545" s="86" t="s">
        <v>1180</v>
      </c>
      <c r="D545" s="241">
        <f>COUNTIF($C$1:$C545,C545)</f>
        <v>40</v>
      </c>
      <c r="E545" s="241" t="str">
        <f t="shared" si="28"/>
        <v>Favourite web sites40</v>
      </c>
      <c r="F545" s="86" t="s">
        <v>1259</v>
      </c>
      <c r="G545" s="242">
        <v>3.005649717514124E-2</v>
      </c>
      <c r="H545" s="245">
        <v>101.43148222535588</v>
      </c>
    </row>
    <row r="546" spans="1:8">
      <c r="A546" s="86" t="str">
        <v>site_marksandspencer</v>
      </c>
      <c r="B546" s="239">
        <v>545</v>
      </c>
      <c r="C546" s="86" t="s">
        <v>1180</v>
      </c>
      <c r="D546" s="241">
        <f>COUNTIF($C$1:$C546,C546)</f>
        <v>41</v>
      </c>
      <c r="E546" s="241" t="str">
        <f t="shared" si="28"/>
        <v>Favourite web sites41</v>
      </c>
      <c r="F546" s="86" t="s">
        <v>1261</v>
      </c>
      <c r="G546" s="242">
        <v>0.12775706214689264</v>
      </c>
      <c r="H546" s="245">
        <v>107.72306731683186</v>
      </c>
    </row>
    <row r="547" spans="1:8">
      <c r="A547" s="86" t="str">
        <v>site_microsoft</v>
      </c>
      <c r="B547" s="239">
        <v>546</v>
      </c>
      <c r="C547" s="86" t="s">
        <v>1180</v>
      </c>
      <c r="D547" s="241">
        <f>COUNTIF($C$1:$C547,C547)</f>
        <v>42</v>
      </c>
      <c r="E547" s="241" t="str">
        <f t="shared" si="28"/>
        <v>Favourite web sites42</v>
      </c>
      <c r="F547" s="86" t="s">
        <v>1263</v>
      </c>
      <c r="G547" s="242">
        <v>8.3327683615819201E-2</v>
      </c>
      <c r="H547" s="245">
        <v>99.871122947684881</v>
      </c>
    </row>
    <row r="548" spans="1:8">
      <c r="A548" s="86" t="str">
        <v>site_moneysavingexpert</v>
      </c>
      <c r="B548" s="239">
        <v>547</v>
      </c>
      <c r="C548" s="86" t="s">
        <v>1180</v>
      </c>
      <c r="D548" s="241">
        <f>COUNTIF($C$1:$C548,C548)</f>
        <v>43</v>
      </c>
      <c r="E548" s="241" t="str">
        <f t="shared" si="28"/>
        <v>Favourite web sites43</v>
      </c>
      <c r="F548" s="86" t="s">
        <v>1265</v>
      </c>
      <c r="G548" s="242">
        <v>0.17776836158192091</v>
      </c>
      <c r="H548" s="245">
        <v>106.20656161253059</v>
      </c>
    </row>
    <row r="549" spans="1:8">
      <c r="A549" s="86" t="str">
        <v>site_moneysupermarket</v>
      </c>
      <c r="B549" s="239">
        <v>548</v>
      </c>
      <c r="C549" s="86" t="s">
        <v>1180</v>
      </c>
      <c r="D549" s="241">
        <f>COUNTIF($C$1:$C549,C549)</f>
        <v>44</v>
      </c>
      <c r="E549" s="241" t="str">
        <f t="shared" si="28"/>
        <v>Favourite web sites44</v>
      </c>
      <c r="F549" s="86" t="s">
        <v>1267</v>
      </c>
      <c r="G549" s="242">
        <v>7.7988700564971758E-2</v>
      </c>
      <c r="H549" s="245">
        <v>102.2722331719506</v>
      </c>
    </row>
    <row r="550" spans="1:8">
      <c r="A550" s="86" t="str">
        <v>site_msn</v>
      </c>
      <c r="B550" s="239">
        <v>549</v>
      </c>
      <c r="C550" s="86" t="s">
        <v>1180</v>
      </c>
      <c r="D550" s="241">
        <f>COUNTIF($C$1:$C550,C550)</f>
        <v>45</v>
      </c>
      <c r="E550" s="241" t="str">
        <f t="shared" si="28"/>
        <v>Favourite web sites45</v>
      </c>
      <c r="F550" s="86" t="s">
        <v>1269</v>
      </c>
      <c r="G550" s="242">
        <v>3.2700564971751417E-2</v>
      </c>
      <c r="H550" s="245">
        <v>98.043122084918338</v>
      </c>
    </row>
    <row r="551" spans="1:8">
      <c r="A551" s="86" t="str">
        <v>site_mumsnet</v>
      </c>
      <c r="B551" s="239">
        <v>550</v>
      </c>
      <c r="C551" s="86" t="s">
        <v>1180</v>
      </c>
      <c r="D551" s="241">
        <f>COUNTIF($C$1:$C551,C551)</f>
        <v>46</v>
      </c>
      <c r="E551" s="241" t="str">
        <f t="shared" si="28"/>
        <v>Favourite web sites46</v>
      </c>
      <c r="F551" s="86" t="s">
        <v>1271</v>
      </c>
      <c r="G551" s="242">
        <v>1.9858757062146893E-2</v>
      </c>
      <c r="H551" s="245">
        <v>101.46141080987501</v>
      </c>
    </row>
    <row r="552" spans="1:8">
      <c r="A552" s="86" t="str">
        <v>site_nationallottery</v>
      </c>
      <c r="B552" s="239">
        <v>551</v>
      </c>
      <c r="C552" s="86" t="s">
        <v>1180</v>
      </c>
      <c r="D552" s="241">
        <f>COUNTIF($C$1:$C552,C552)</f>
        <v>47</v>
      </c>
      <c r="E552" s="241" t="str">
        <f t="shared" si="28"/>
        <v>Favourite web sites47</v>
      </c>
      <c r="F552" s="86" t="s">
        <v>1273</v>
      </c>
      <c r="G552" s="242">
        <v>0.10439548022598868</v>
      </c>
      <c r="H552" s="245">
        <v>97.581848201182595</v>
      </c>
    </row>
    <row r="553" spans="1:8">
      <c r="A553" s="86" t="str">
        <v>site_nationalrail</v>
      </c>
      <c r="B553" s="239">
        <v>552</v>
      </c>
      <c r="C553" s="86" t="s">
        <v>1180</v>
      </c>
      <c r="D553" s="241">
        <f>COUNTIF($C$1:$C553,C553)</f>
        <v>48</v>
      </c>
      <c r="E553" s="241" t="str">
        <f t="shared" si="28"/>
        <v>Favourite web sites48</v>
      </c>
      <c r="F553" s="86" t="s">
        <v>1275</v>
      </c>
      <c r="G553" s="242">
        <v>5.6305084745762721E-2</v>
      </c>
      <c r="H553" s="245">
        <v>103.25652667728387</v>
      </c>
    </row>
    <row r="554" spans="1:8">
      <c r="A554" s="86" t="str">
        <v>site_netnums</v>
      </c>
      <c r="B554" s="239">
        <v>553</v>
      </c>
      <c r="C554" s="86" t="s">
        <v>1180</v>
      </c>
      <c r="D554" s="241">
        <f>COUNTIF($C$1:$C554,C554)</f>
        <v>49</v>
      </c>
      <c r="E554" s="241" t="str">
        <f t="shared" si="28"/>
        <v>Favourite web sites49</v>
      </c>
      <c r="F554" s="86" t="s">
        <v>1277</v>
      </c>
      <c r="G554" s="242">
        <v>1.5237288135593219E-2</v>
      </c>
      <c r="H554" s="245">
        <v>101.27261021124305</v>
      </c>
    </row>
    <row r="555" spans="1:8">
      <c r="A555" s="86" t="str">
        <v>site_nhs</v>
      </c>
      <c r="B555" s="239">
        <v>554</v>
      </c>
      <c r="C555" s="86" t="s">
        <v>1180</v>
      </c>
      <c r="D555" s="241">
        <f>COUNTIF($C$1:$C555,C555)</f>
        <v>50</v>
      </c>
      <c r="E555" s="241" t="str">
        <f t="shared" si="28"/>
        <v>Favourite web sites50</v>
      </c>
      <c r="F555" s="86" t="s">
        <v>1279</v>
      </c>
      <c r="G555" s="242">
        <v>6.2435028248587571E-2</v>
      </c>
      <c r="H555" s="245">
        <v>97.226124811419652</v>
      </c>
    </row>
    <row r="556" spans="1:8">
      <c r="A556" s="86" t="str">
        <v>site_notonthehighstreet</v>
      </c>
      <c r="B556" s="239">
        <v>555</v>
      </c>
      <c r="C556" s="86" t="s">
        <v>1180</v>
      </c>
      <c r="D556" s="241">
        <f>COUNTIF($C$1:$C556,C556)</f>
        <v>51</v>
      </c>
      <c r="E556" s="241" t="str">
        <f t="shared" si="28"/>
        <v>Favourite web sites51</v>
      </c>
      <c r="F556" s="86" t="s">
        <v>1281</v>
      </c>
      <c r="G556" s="242">
        <v>4.7028248587570633E-2</v>
      </c>
      <c r="H556" s="245">
        <v>104.4483407060991</v>
      </c>
    </row>
    <row r="557" spans="1:8">
      <c r="A557" s="86" t="str">
        <v>site_premierleague</v>
      </c>
      <c r="B557" s="239">
        <v>556</v>
      </c>
      <c r="C557" s="86" t="s">
        <v>1180</v>
      </c>
      <c r="D557" s="241">
        <f>COUNTIF($C$1:$C557,C557)</f>
        <v>52</v>
      </c>
      <c r="E557" s="241" t="str">
        <f t="shared" si="28"/>
        <v>Favourite web sites52</v>
      </c>
      <c r="F557" s="86" t="s">
        <v>1283</v>
      </c>
      <c r="G557" s="242">
        <v>5.6644067796610159E-2</v>
      </c>
      <c r="H557" s="245">
        <v>98.178845782398128</v>
      </c>
    </row>
    <row r="558" spans="1:8">
      <c r="A558" s="86" t="str">
        <v>site_quidco</v>
      </c>
      <c r="B558" s="239">
        <v>557</v>
      </c>
      <c r="C558" s="86" t="s">
        <v>1180</v>
      </c>
      <c r="D558" s="241">
        <f>COUNTIF($C$1:$C558,C558)</f>
        <v>53</v>
      </c>
      <c r="E558" s="241" t="str">
        <f t="shared" si="28"/>
        <v>Favourite web sites53</v>
      </c>
      <c r="F558" s="86" t="s">
        <v>1285</v>
      </c>
      <c r="G558" s="242">
        <v>3.7881355932203396E-2</v>
      </c>
      <c r="H558" s="245">
        <v>106.07420514038799</v>
      </c>
    </row>
    <row r="559" spans="1:8">
      <c r="A559" s="86" t="str">
        <v>site_quora</v>
      </c>
      <c r="B559" s="239">
        <v>558</v>
      </c>
      <c r="C559" s="86" t="s">
        <v>1180</v>
      </c>
      <c r="D559" s="241">
        <f>COUNTIF($C$1:$C559,C559)</f>
        <v>54</v>
      </c>
      <c r="E559" s="241" t="str">
        <f t="shared" si="28"/>
        <v>Favourite web sites54</v>
      </c>
      <c r="F559" s="86" t="s">
        <v>1287</v>
      </c>
      <c r="G559" s="242">
        <v>1.8079096045197744E-2</v>
      </c>
      <c r="H559" s="245">
        <v>97.197087424519225</v>
      </c>
    </row>
    <row r="560" spans="1:8">
      <c r="A560" s="86" t="str">
        <v>site_rightmove</v>
      </c>
      <c r="B560" s="239">
        <v>559</v>
      </c>
      <c r="C560" s="86" t="s">
        <v>1180</v>
      </c>
      <c r="D560" s="241">
        <f>COUNTIF($C$1:$C560,C560)</f>
        <v>55</v>
      </c>
      <c r="E560" s="241" t="str">
        <f t="shared" si="28"/>
        <v>Favourite web sites55</v>
      </c>
      <c r="F560" s="86" t="s">
        <v>1289</v>
      </c>
      <c r="G560" s="242">
        <v>8.7627118644067789E-2</v>
      </c>
      <c r="H560" s="245">
        <v>108.08483957105224</v>
      </c>
    </row>
    <row r="561" spans="1:8">
      <c r="A561" s="86" t="str">
        <v>site_santander</v>
      </c>
      <c r="B561" s="239">
        <v>560</v>
      </c>
      <c r="C561" s="86" t="s">
        <v>1180</v>
      </c>
      <c r="D561" s="241">
        <f>COUNTIF($C$1:$C561,C561)</f>
        <v>56</v>
      </c>
      <c r="E561" s="241" t="str">
        <f t="shared" si="28"/>
        <v>Favourite web sites56</v>
      </c>
      <c r="F561" s="86" t="s">
        <v>1291</v>
      </c>
      <c r="G561" s="242">
        <v>7.2463276836158191E-2</v>
      </c>
      <c r="H561" s="245">
        <v>105.26051446779294</v>
      </c>
    </row>
    <row r="562" spans="1:8">
      <c r="A562" s="86" t="str">
        <v>site_selfridges</v>
      </c>
      <c r="B562" s="239">
        <v>561</v>
      </c>
      <c r="C562" s="86" t="s">
        <v>1180</v>
      </c>
      <c r="D562" s="241">
        <f>COUNTIF($C$1:$C562,C562)</f>
        <v>57</v>
      </c>
      <c r="E562" s="241" t="str">
        <f t="shared" si="28"/>
        <v>Favourite web sites57</v>
      </c>
      <c r="F562" s="86" t="s">
        <v>1293</v>
      </c>
      <c r="G562" s="242">
        <v>2.0457627118644069E-2</v>
      </c>
      <c r="H562" s="245">
        <v>103.10151254850184</v>
      </c>
    </row>
    <row r="563" spans="1:8">
      <c r="A563" s="86" t="str">
        <v>site_skynews</v>
      </c>
      <c r="B563" s="239">
        <v>562</v>
      </c>
      <c r="C563" s="86" t="s">
        <v>1180</v>
      </c>
      <c r="D563" s="241">
        <f>COUNTIF($C$1:$C563,C563)</f>
        <v>58</v>
      </c>
      <c r="E563" s="241" t="str">
        <f t="shared" si="28"/>
        <v>Favourite web sites58</v>
      </c>
      <c r="F563" s="86" t="s">
        <v>1295</v>
      </c>
      <c r="G563" s="242">
        <v>8.6401129943502825E-2</v>
      </c>
      <c r="H563" s="245">
        <v>99.375591345930175</v>
      </c>
    </row>
    <row r="564" spans="1:8">
      <c r="A564" s="86" t="str">
        <v>site_skysports</v>
      </c>
      <c r="B564" s="239">
        <v>563</v>
      </c>
      <c r="C564" s="86" t="s">
        <v>1180</v>
      </c>
      <c r="D564" s="241">
        <f>COUNTIF($C$1:$C564,C564)</f>
        <v>59</v>
      </c>
      <c r="E564" s="241" t="str">
        <f t="shared" si="28"/>
        <v>Favourite web sites59</v>
      </c>
      <c r="F564" s="86" t="s">
        <v>1297</v>
      </c>
      <c r="G564" s="242">
        <v>9.2248587570621488E-2</v>
      </c>
      <c r="H564" s="245">
        <v>99.414701649906561</v>
      </c>
    </row>
    <row r="565" spans="1:8">
      <c r="A565" s="86" t="str">
        <v>site_soundcloud</v>
      </c>
      <c r="B565" s="239">
        <v>564</v>
      </c>
      <c r="C565" s="86" t="s">
        <v>1180</v>
      </c>
      <c r="D565" s="241">
        <f>COUNTIF($C$1:$C565,C565)</f>
        <v>60</v>
      </c>
      <c r="E565" s="241" t="str">
        <f t="shared" si="28"/>
        <v>Favourite web sites60</v>
      </c>
      <c r="F565" s="86" t="s">
        <v>1299</v>
      </c>
      <c r="G565" s="242">
        <v>2.8344632768361584E-2</v>
      </c>
      <c r="H565" s="245">
        <v>100.15627318641749</v>
      </c>
    </row>
    <row r="566" spans="1:8">
      <c r="A566" s="86" t="str">
        <v>site_spotify</v>
      </c>
      <c r="B566" s="239">
        <v>565</v>
      </c>
      <c r="C566" s="86" t="s">
        <v>1180</v>
      </c>
      <c r="D566" s="241">
        <f>COUNTIF($C$1:$C566,C566)</f>
        <v>61</v>
      </c>
      <c r="E566" s="241" t="str">
        <f t="shared" si="28"/>
        <v>Favourite web sites61</v>
      </c>
      <c r="F566" s="86" t="s">
        <v>1301</v>
      </c>
      <c r="G566" s="242">
        <v>0.18092655367231639</v>
      </c>
      <c r="H566" s="245">
        <v>103.88382479571199</v>
      </c>
    </row>
    <row r="567" spans="1:8">
      <c r="A567" s="86" t="str">
        <v>site_tesco</v>
      </c>
      <c r="B567" s="239">
        <v>566</v>
      </c>
      <c r="C567" s="86" t="s">
        <v>1180</v>
      </c>
      <c r="D567" s="241">
        <f>COUNTIF($C$1:$C567,C567)</f>
        <v>62</v>
      </c>
      <c r="E567" s="241" t="str">
        <f t="shared" si="28"/>
        <v>Favourite web sites62</v>
      </c>
      <c r="F567" s="86" t="s">
        <v>1303</v>
      </c>
      <c r="G567" s="242">
        <v>0.14880790960451978</v>
      </c>
      <c r="H567" s="245">
        <v>100.65100539793799</v>
      </c>
    </row>
    <row r="568" spans="1:8">
      <c r="A568" s="86" t="str">
        <v>site_theladbible</v>
      </c>
      <c r="B568" s="239">
        <v>567</v>
      </c>
      <c r="C568" s="86" t="s">
        <v>1180</v>
      </c>
      <c r="D568" s="241">
        <f>COUNTIF($C$1:$C568,C568)</f>
        <v>63</v>
      </c>
      <c r="E568" s="241" t="str">
        <f t="shared" si="28"/>
        <v>Favourite web sites63</v>
      </c>
      <c r="F568" s="86" t="s">
        <v>1305</v>
      </c>
      <c r="G568" s="242">
        <v>3.4514124293785309E-2</v>
      </c>
      <c r="H568" s="245">
        <v>99.483394159450739</v>
      </c>
    </row>
    <row r="569" spans="1:8">
      <c r="A569" s="86" t="str">
        <v>site_ticketmaster</v>
      </c>
      <c r="B569" s="239">
        <v>568</v>
      </c>
      <c r="C569" s="86" t="s">
        <v>1180</v>
      </c>
      <c r="D569" s="241">
        <f>COUNTIF($C$1:$C569,C569)</f>
        <v>64</v>
      </c>
      <c r="E569" s="241" t="str">
        <f t="shared" si="28"/>
        <v>Favourite web sites64</v>
      </c>
      <c r="F569" s="86" t="s">
        <v>1307</v>
      </c>
      <c r="G569" s="242">
        <v>3.3406779661016954E-2</v>
      </c>
      <c r="H569" s="245">
        <v>100.68799708572325</v>
      </c>
    </row>
    <row r="570" spans="1:8">
      <c r="A570" s="86" t="str">
        <v>site_topshop</v>
      </c>
      <c r="B570" s="239">
        <v>569</v>
      </c>
      <c r="C570" s="86" t="s">
        <v>1180</v>
      </c>
      <c r="D570" s="241">
        <f>COUNTIF($C$1:$C570,C570)</f>
        <v>65</v>
      </c>
      <c r="E570" s="241" t="str">
        <f t="shared" si="28"/>
        <v>Favourite web sites65</v>
      </c>
      <c r="F570" s="86" t="s">
        <v>1309</v>
      </c>
      <c r="G570" s="242">
        <v>3.1644067796610172E-2</v>
      </c>
      <c r="H570" s="245">
        <v>102.71795697828001</v>
      </c>
    </row>
    <row r="571" spans="1:8">
      <c r="A571" s="86" t="str">
        <v>site_tripadvisor</v>
      </c>
      <c r="B571" s="239">
        <v>570</v>
      </c>
      <c r="C571" s="86" t="s">
        <v>1180</v>
      </c>
      <c r="D571" s="241">
        <f>COUNTIF($C$1:$C571,C571)</f>
        <v>66</v>
      </c>
      <c r="E571" s="241" t="str">
        <f t="shared" si="28"/>
        <v>Favourite web sites66</v>
      </c>
      <c r="F571" s="86" t="s">
        <v>1311</v>
      </c>
      <c r="G571" s="242">
        <v>0.11391525423728814</v>
      </c>
      <c r="H571" s="245">
        <v>105.83177882566604</v>
      </c>
    </row>
    <row r="572" spans="1:8">
      <c r="A572" s="86" t="str">
        <v>site_trivago</v>
      </c>
      <c r="B572" s="239">
        <v>571</v>
      </c>
      <c r="C572" s="86" t="s">
        <v>1180</v>
      </c>
      <c r="D572" s="241">
        <f>COUNTIF($C$1:$C572,C572)</f>
        <v>67</v>
      </c>
      <c r="E572" s="241" t="str">
        <f t="shared" si="28"/>
        <v>Favourite web sites67</v>
      </c>
      <c r="F572" s="86" t="s">
        <v>1313</v>
      </c>
      <c r="G572" s="242">
        <v>3.450282485875706E-2</v>
      </c>
      <c r="H572" s="245">
        <v>99.324145343945403</v>
      </c>
    </row>
    <row r="573" spans="1:8">
      <c r="A573" s="86" t="str">
        <v>site_tui</v>
      </c>
      <c r="B573" s="239">
        <v>572</v>
      </c>
      <c r="C573" s="86" t="s">
        <v>1180</v>
      </c>
      <c r="D573" s="241">
        <f>COUNTIF($C$1:$C573,C573)</f>
        <v>68</v>
      </c>
      <c r="E573" s="241" t="str">
        <f t="shared" si="28"/>
        <v>Favourite web sites68</v>
      </c>
      <c r="F573" s="86" t="s">
        <v>1315</v>
      </c>
      <c r="G573" s="242">
        <v>2.7937853107344628E-2</v>
      </c>
      <c r="H573" s="245">
        <v>99.363059892688554</v>
      </c>
    </row>
    <row r="574" spans="1:8">
      <c r="A574" s="86" t="str">
        <v>site_twitch</v>
      </c>
      <c r="B574" s="239">
        <v>573</v>
      </c>
      <c r="C574" s="86" t="s">
        <v>1180</v>
      </c>
      <c r="D574" s="241">
        <f>COUNTIF($C$1:$C574,C574)</f>
        <v>69</v>
      </c>
      <c r="E574" s="241" t="str">
        <f t="shared" si="28"/>
        <v>Favourite web sites69</v>
      </c>
      <c r="F574" s="86" t="s">
        <v>1317</v>
      </c>
      <c r="G574" s="242">
        <v>3.0751412429378535E-2</v>
      </c>
      <c r="H574" s="245">
        <v>105.62123366609859</v>
      </c>
    </row>
    <row r="575" spans="1:8">
      <c r="A575" s="86" t="str">
        <v>site_very</v>
      </c>
      <c r="B575" s="239">
        <v>574</v>
      </c>
      <c r="C575" s="86" t="s">
        <v>1180</v>
      </c>
      <c r="D575" s="241">
        <f>COUNTIF($C$1:$C575,C575)</f>
        <v>70</v>
      </c>
      <c r="E575" s="241" t="str">
        <f t="shared" si="28"/>
        <v>Favourite web sites70</v>
      </c>
      <c r="F575" s="86" t="s">
        <v>1319</v>
      </c>
      <c r="G575" s="242">
        <v>3.2310734463276841E-2</v>
      </c>
      <c r="H575" s="245">
        <v>90.270956985369025</v>
      </c>
    </row>
    <row r="576" spans="1:8">
      <c r="A576" s="86" t="str">
        <v>site_vevo</v>
      </c>
      <c r="B576" s="239">
        <v>575</v>
      </c>
      <c r="C576" s="86" t="s">
        <v>1180</v>
      </c>
      <c r="D576" s="241">
        <f>COUNTIF($C$1:$C576,C576)</f>
        <v>71</v>
      </c>
      <c r="E576" s="241" t="str">
        <f t="shared" si="28"/>
        <v>Favourite web sites71</v>
      </c>
      <c r="F576" s="86" t="s">
        <v>1321</v>
      </c>
      <c r="G576" s="242">
        <v>1.3559322033898306E-2</v>
      </c>
      <c r="H576" s="245">
        <v>99.286295736550684</v>
      </c>
    </row>
    <row r="577" spans="1:8">
      <c r="A577" s="86" t="str">
        <v>site_vice</v>
      </c>
      <c r="B577" s="239">
        <v>576</v>
      </c>
      <c r="C577" s="86" t="s">
        <v>1180</v>
      </c>
      <c r="D577" s="241">
        <f>COUNTIF($C$1:$C577,C577)</f>
        <v>72</v>
      </c>
      <c r="E577" s="241" t="str">
        <f t="shared" si="28"/>
        <v>Favourite web sites72</v>
      </c>
      <c r="F577" s="86" t="s">
        <v>1323</v>
      </c>
      <c r="G577" s="242">
        <v>1.1310734463276835E-2</v>
      </c>
      <c r="H577" s="245">
        <v>102.27681500704688</v>
      </c>
    </row>
    <row r="578" spans="1:8">
      <c r="A578" s="86" t="str">
        <v>site_wikihow</v>
      </c>
      <c r="B578" s="239">
        <v>577</v>
      </c>
      <c r="C578" s="86" t="s">
        <v>1180</v>
      </c>
      <c r="D578" s="241">
        <f>COUNTIF($C$1:$C578,C578)</f>
        <v>73</v>
      </c>
      <c r="E578" s="241" t="str">
        <f t="shared" si="28"/>
        <v>Favourite web sites73</v>
      </c>
      <c r="F578" s="86" t="s">
        <v>1325</v>
      </c>
      <c r="G578" s="242">
        <v>2.332768361581921E-2</v>
      </c>
      <c r="H578" s="245">
        <v>99.001367983228988</v>
      </c>
    </row>
    <row r="579" spans="1:8">
      <c r="A579" s="86" t="str">
        <v>site_wiki</v>
      </c>
      <c r="B579" s="239">
        <v>578</v>
      </c>
      <c r="C579" s="86" t="s">
        <v>1180</v>
      </c>
      <c r="D579" s="241">
        <f>COUNTIF($C$1:$C579,C579)</f>
        <v>74</v>
      </c>
      <c r="E579" s="241" t="str">
        <f t="shared" ref="E579:E642" si="29">C579&amp;D579</f>
        <v>Favourite web sites74</v>
      </c>
      <c r="F579" s="86" t="s">
        <v>1327</v>
      </c>
      <c r="G579" s="242">
        <v>0.19153107344632769</v>
      </c>
      <c r="H579" s="245">
        <v>105.21596159934144</v>
      </c>
    </row>
    <row r="580" spans="1:8">
      <c r="A580" s="86" t="str">
        <v>site_williamhill</v>
      </c>
      <c r="B580" s="239">
        <v>579</v>
      </c>
      <c r="C580" s="86" t="s">
        <v>1180</v>
      </c>
      <c r="D580" s="241">
        <f>COUNTIF($C$1:$C580,C580)</f>
        <v>75</v>
      </c>
      <c r="E580" s="241" t="str">
        <f t="shared" si="29"/>
        <v>Favourite web sites75</v>
      </c>
      <c r="F580" s="86" t="s">
        <v>1329</v>
      </c>
      <c r="G580" s="242">
        <v>2.5519774011299432E-2</v>
      </c>
      <c r="H580" s="245">
        <v>98.665518540107897</v>
      </c>
    </row>
    <row r="581" spans="1:8">
      <c r="A581" s="86" t="str">
        <v>site_yahoo</v>
      </c>
      <c r="B581" s="239">
        <v>580</v>
      </c>
      <c r="C581" s="86" t="s">
        <v>1180</v>
      </c>
      <c r="D581" s="241">
        <f>COUNTIF($C$1:$C581,C581)</f>
        <v>76</v>
      </c>
      <c r="E581" s="241" t="str">
        <f t="shared" si="29"/>
        <v>Favourite web sites76</v>
      </c>
      <c r="F581" s="86" t="s">
        <v>1331</v>
      </c>
      <c r="G581" s="242">
        <v>7.0011299435028262E-2</v>
      </c>
      <c r="H581" s="245">
        <v>100.64581100991963</v>
      </c>
    </row>
    <row r="582" spans="1:8">
      <c r="A582" s="86" t="str">
        <v>site_zoopla</v>
      </c>
      <c r="B582" s="239">
        <v>581</v>
      </c>
      <c r="C582" s="86" t="s">
        <v>1180</v>
      </c>
      <c r="D582" s="241">
        <f>COUNTIF($C$1:$C582,C582)</f>
        <v>77</v>
      </c>
      <c r="E582" s="241" t="str">
        <f t="shared" si="29"/>
        <v>Favourite web sites77</v>
      </c>
      <c r="F582" s="86" t="s">
        <v>1333</v>
      </c>
      <c r="G582" s="242">
        <v>4.4677966101694916E-2</v>
      </c>
      <c r="H582" s="245">
        <v>100.55216749220584</v>
      </c>
    </row>
    <row r="583" spans="1:8">
      <c r="A583" s="86" t="str">
        <v>shopm10</v>
      </c>
      <c r="B583" s="239">
        <v>582</v>
      </c>
      <c r="C583" s="86" t="s">
        <v>1336</v>
      </c>
      <c r="D583" s="241">
        <f>COUNTIF($C$1:$C583,C583)</f>
        <v>1</v>
      </c>
      <c r="E583" s="241" t="str">
        <f t="shared" si="29"/>
        <v>Supermarket: shop at (1+ times per month)1</v>
      </c>
      <c r="F583" s="86" t="s">
        <v>1337</v>
      </c>
      <c r="G583" s="242">
        <v>0.3787570621468927</v>
      </c>
      <c r="H583" s="245">
        <v>97.882090335032075</v>
      </c>
    </row>
    <row r="584" spans="1:8">
      <c r="A584" s="86" t="str">
        <v>shopm1</v>
      </c>
      <c r="B584" s="239">
        <v>583</v>
      </c>
      <c r="C584" s="86" t="s">
        <v>1336</v>
      </c>
      <c r="D584" s="241">
        <f>COUNTIF($C$1:$C584,C584)</f>
        <v>2</v>
      </c>
      <c r="E584" s="241" t="str">
        <f t="shared" si="29"/>
        <v>Supermarket: shop at (1+ times per month)2</v>
      </c>
      <c r="F584" s="86" t="s">
        <v>1339</v>
      </c>
      <c r="G584" s="242">
        <v>0.37707909604519774</v>
      </c>
      <c r="H584" s="245">
        <v>91.579986147928565</v>
      </c>
    </row>
    <row r="585" spans="1:8">
      <c r="A585" s="86" t="str">
        <v>shopm2</v>
      </c>
      <c r="B585" s="239">
        <v>584</v>
      </c>
      <c r="C585" s="86" t="s">
        <v>1336</v>
      </c>
      <c r="D585" s="241">
        <f>COUNTIF($C$1:$C585,C585)</f>
        <v>3</v>
      </c>
      <c r="E585" s="241" t="str">
        <f t="shared" si="29"/>
        <v>Supermarket: shop at (1+ times per month)3</v>
      </c>
      <c r="F585" s="86" t="s">
        <v>1341</v>
      </c>
      <c r="G585" s="242">
        <v>0.26423163841807906</v>
      </c>
      <c r="H585" s="245">
        <v>107.79964440423096</v>
      </c>
    </row>
    <row r="586" spans="1:8">
      <c r="A586" s="86" t="str">
        <v>shopm11</v>
      </c>
      <c r="B586" s="239">
        <v>585</v>
      </c>
      <c r="C586" s="86" t="s">
        <v>1336</v>
      </c>
      <c r="D586" s="241">
        <f>COUNTIF($C$1:$C586,C586)</f>
        <v>4</v>
      </c>
      <c r="E586" s="241" t="str">
        <f t="shared" si="29"/>
        <v>Supermarket: shop at (1+ times per month)4</v>
      </c>
      <c r="F586" s="86" t="s">
        <v>1343</v>
      </c>
      <c r="G586" s="242">
        <v>0.30332768361581919</v>
      </c>
      <c r="H586" s="245">
        <v>99.733906665258047</v>
      </c>
    </row>
    <row r="587" spans="1:8">
      <c r="A587" s="86" t="str">
        <v>shopm3</v>
      </c>
      <c r="B587" s="239">
        <v>586</v>
      </c>
      <c r="C587" s="86" t="s">
        <v>1336</v>
      </c>
      <c r="D587" s="241">
        <f>COUNTIF($C$1:$C587,C587)</f>
        <v>5</v>
      </c>
      <c r="E587" s="241" t="str">
        <f t="shared" si="29"/>
        <v>Supermarket: shop at (1+ times per month)5</v>
      </c>
      <c r="F587" s="86" t="s">
        <v>1345</v>
      </c>
      <c r="G587" s="242">
        <v>0.26514124293785313</v>
      </c>
      <c r="H587" s="245">
        <v>113.98237075524742</v>
      </c>
    </row>
    <row r="588" spans="1:8">
      <c r="A588" s="86" t="str">
        <v>shopm4</v>
      </c>
      <c r="B588" s="239">
        <v>587</v>
      </c>
      <c r="C588" s="86" t="s">
        <v>1336</v>
      </c>
      <c r="D588" s="241">
        <f>COUNTIF($C$1:$C588,C588)</f>
        <v>6</v>
      </c>
      <c r="E588" s="241" t="str">
        <f t="shared" si="29"/>
        <v>Supermarket: shop at (1+ times per month)6</v>
      </c>
      <c r="F588" s="86" t="s">
        <v>1347</v>
      </c>
      <c r="G588" s="242">
        <v>0.33687570621468926</v>
      </c>
      <c r="H588" s="245">
        <v>99.4478594507693</v>
      </c>
    </row>
    <row r="589" spans="1:8">
      <c r="A589" s="86" t="str">
        <v>shopm5</v>
      </c>
      <c r="B589" s="239">
        <v>588</v>
      </c>
      <c r="C589" s="86" t="s">
        <v>1336</v>
      </c>
      <c r="D589" s="241">
        <f>COUNTIF($C$1:$C589,C589)</f>
        <v>7</v>
      </c>
      <c r="E589" s="241" t="str">
        <f t="shared" si="29"/>
        <v>Supermarket: shop at (1+ times per month)7</v>
      </c>
      <c r="F589" s="86" t="s">
        <v>1349</v>
      </c>
      <c r="G589" s="242">
        <v>0.47828813559322031</v>
      </c>
      <c r="H589" s="245">
        <v>109.54383506052181</v>
      </c>
    </row>
    <row r="590" spans="1:8">
      <c r="A590" s="86" t="str">
        <v>shopm6</v>
      </c>
      <c r="B590" s="239">
        <v>589</v>
      </c>
      <c r="C590" s="86" t="s">
        <v>1336</v>
      </c>
      <c r="D590" s="241">
        <f>COUNTIF($C$1:$C590,C590)</f>
        <v>8</v>
      </c>
      <c r="E590" s="241" t="str">
        <f t="shared" si="29"/>
        <v>Supermarket: shop at (1+ times per month)8</v>
      </c>
      <c r="F590" s="86" t="s">
        <v>1303</v>
      </c>
      <c r="G590" s="242">
        <v>0.63174576271186444</v>
      </c>
      <c r="H590" s="245">
        <v>103.38387979293616</v>
      </c>
    </row>
    <row r="591" spans="1:8">
      <c r="A591" s="86" t="str">
        <v>shopm8</v>
      </c>
      <c r="B591" s="239">
        <v>590</v>
      </c>
      <c r="C591" s="86" t="s">
        <v>1336</v>
      </c>
      <c r="D591" s="241">
        <f>COUNTIF($C$1:$C591,C591)</f>
        <v>9</v>
      </c>
      <c r="E591" s="241" t="str">
        <f t="shared" si="29"/>
        <v>Supermarket: shop at (1+ times per month)9</v>
      </c>
      <c r="F591" s="86" t="s">
        <v>1352</v>
      </c>
      <c r="G591" s="242">
        <v>0.20263841807909608</v>
      </c>
      <c r="H591" s="245">
        <v>125.33938491671277</v>
      </c>
    </row>
    <row r="592" spans="1:8">
      <c r="A592" s="86" t="str">
        <v>DAILY11</v>
      </c>
      <c r="B592" s="239">
        <v>591</v>
      </c>
      <c r="C592" s="86" t="s">
        <v>1355</v>
      </c>
      <c r="D592" s="241">
        <f>COUNTIF($C$1:$C592,C592)</f>
        <v>1</v>
      </c>
      <c r="E592" s="241" t="str">
        <f t="shared" si="29"/>
        <v>Daily Newspapers1</v>
      </c>
      <c r="F592" s="86" t="s">
        <v>1356</v>
      </c>
      <c r="G592" s="242">
        <v>7.9401129943502818E-2</v>
      </c>
      <c r="H592" s="245">
        <v>83.25145906776109</v>
      </c>
    </row>
    <row r="593" spans="1:8">
      <c r="A593" s="86" t="str">
        <v>DAILY3</v>
      </c>
      <c r="B593" s="239">
        <v>592</v>
      </c>
      <c r="C593" s="86" t="s">
        <v>1355</v>
      </c>
      <c r="D593" s="241">
        <f>COUNTIF($C$1:$C593,C593)</f>
        <v>2</v>
      </c>
      <c r="E593" s="241" t="str">
        <f t="shared" si="29"/>
        <v>Daily Newspapers2</v>
      </c>
      <c r="F593" s="86" t="s">
        <v>1358</v>
      </c>
      <c r="G593" s="242">
        <v>3.0305084745762711E-2</v>
      </c>
      <c r="H593" s="245">
        <v>81.194624638264017</v>
      </c>
    </row>
    <row r="594" spans="1:8">
      <c r="A594" s="86" t="str">
        <v>DAILY4</v>
      </c>
      <c r="B594" s="239">
        <v>593</v>
      </c>
      <c r="C594" s="86" t="s">
        <v>1355</v>
      </c>
      <c r="D594" s="241">
        <f>COUNTIF($C$1:$C594,C594)</f>
        <v>3</v>
      </c>
      <c r="E594" s="241" t="str">
        <f t="shared" si="29"/>
        <v>Daily Newspapers3</v>
      </c>
      <c r="F594" s="86" t="s">
        <v>1360</v>
      </c>
      <c r="G594" s="242">
        <v>6.2316384180790959E-3</v>
      </c>
      <c r="H594" s="245">
        <v>72.142678365634865</v>
      </c>
    </row>
    <row r="595" spans="1:8">
      <c r="A595" s="86" t="str">
        <v>DAILY10</v>
      </c>
      <c r="B595" s="239">
        <v>594</v>
      </c>
      <c r="C595" s="86" t="s">
        <v>1355</v>
      </c>
      <c r="D595" s="241">
        <f>COUNTIF($C$1:$C595,C595)</f>
        <v>4</v>
      </c>
      <c r="E595" s="241" t="str">
        <f t="shared" si="29"/>
        <v>Daily Newspapers4</v>
      </c>
      <c r="F595" s="86" t="s">
        <v>1362</v>
      </c>
      <c r="G595" s="242">
        <v>1.3395480225988701E-2</v>
      </c>
      <c r="H595" s="245">
        <v>73.434823554369402</v>
      </c>
    </row>
    <row r="596" spans="1:8">
      <c r="A596" s="86" t="str">
        <v>DAILY2</v>
      </c>
      <c r="B596" s="239">
        <v>595</v>
      </c>
      <c r="C596" s="86" t="s">
        <v>1355</v>
      </c>
      <c r="D596" s="241">
        <f>COUNTIF($C$1:$C596,C596)</f>
        <v>5</v>
      </c>
      <c r="E596" s="241" t="str">
        <f t="shared" si="29"/>
        <v>Daily Newspapers5</v>
      </c>
      <c r="F596" s="86" t="s">
        <v>1364</v>
      </c>
      <c r="G596" s="242">
        <v>8.7401129943502839E-2</v>
      </c>
      <c r="H596" s="245">
        <v>110.70550145947347</v>
      </c>
    </row>
    <row r="597" spans="1:8">
      <c r="A597" s="86" t="str">
        <v>DAILY1</v>
      </c>
      <c r="B597" s="239">
        <v>596</v>
      </c>
      <c r="C597" s="86" t="s">
        <v>1355</v>
      </c>
      <c r="D597" s="241">
        <f>COUNTIF($C$1:$C597,C597)</f>
        <v>6</v>
      </c>
      <c r="E597" s="241" t="str">
        <f t="shared" si="29"/>
        <v>Daily Newspapers6</v>
      </c>
      <c r="F597" s="86" t="s">
        <v>1366</v>
      </c>
      <c r="G597" s="242">
        <v>1.8220338983050852E-2</v>
      </c>
      <c r="H597" s="245">
        <v>102.52793482448736</v>
      </c>
    </row>
    <row r="598" spans="1:8">
      <c r="A598" s="86" t="str">
        <v>DAILY6</v>
      </c>
      <c r="B598" s="239">
        <v>597</v>
      </c>
      <c r="C598" s="86" t="s">
        <v>1355</v>
      </c>
      <c r="D598" s="241">
        <f>COUNTIF($C$1:$C598,C598)</f>
        <v>7</v>
      </c>
      <c r="E598" s="241" t="str">
        <f t="shared" si="29"/>
        <v>Daily Newspapers7</v>
      </c>
      <c r="F598" s="86" t="s">
        <v>1368</v>
      </c>
      <c r="G598" s="242">
        <v>3.2016949152542371E-2</v>
      </c>
      <c r="H598" s="245">
        <v>124.7007495452834</v>
      </c>
    </row>
    <row r="599" spans="1:8">
      <c r="A599" s="86" t="str">
        <v>DAILY8</v>
      </c>
      <c r="B599" s="239">
        <v>598</v>
      </c>
      <c r="C599" s="86" t="s">
        <v>1355</v>
      </c>
      <c r="D599" s="241">
        <f>COUNTIF($C$1:$C599,C599)</f>
        <v>8</v>
      </c>
      <c r="E599" s="241" t="str">
        <f t="shared" si="29"/>
        <v>Daily Newspapers8</v>
      </c>
      <c r="F599" s="86" t="s">
        <v>1370</v>
      </c>
      <c r="G599" s="242">
        <v>2.1299435028248593E-2</v>
      </c>
      <c r="H599" s="245">
        <v>110.76020461237903</v>
      </c>
    </row>
    <row r="600" spans="1:8">
      <c r="A600" s="86" t="str">
        <v>DAILY12</v>
      </c>
      <c r="B600" s="239">
        <v>599</v>
      </c>
      <c r="C600" s="86" t="s">
        <v>1355</v>
      </c>
      <c r="D600" s="241">
        <f>COUNTIF($C$1:$C600,C600)</f>
        <v>9</v>
      </c>
      <c r="E600" s="241" t="str">
        <f t="shared" si="29"/>
        <v>Daily Newspapers9</v>
      </c>
      <c r="F600" s="86" t="s">
        <v>1372</v>
      </c>
      <c r="G600" s="242">
        <v>3.5847457627118648E-2</v>
      </c>
      <c r="H600" s="245">
        <v>121.2281483924516</v>
      </c>
    </row>
    <row r="601" spans="1:8">
      <c r="A601" s="86" t="str">
        <v>MAGBIZEDU</v>
      </c>
      <c r="B601" s="239">
        <v>600</v>
      </c>
      <c r="C601" s="86" t="s">
        <v>1374</v>
      </c>
      <c r="D601" s="241">
        <f>COUNTIF($C$1:$C601,C601)</f>
        <v>1</v>
      </c>
      <c r="E601" s="241" t="str">
        <f t="shared" si="29"/>
        <v>Magazines Read1</v>
      </c>
      <c r="F601" s="86" t="s">
        <v>1375</v>
      </c>
      <c r="G601" s="242">
        <v>2.6429378531073446E-2</v>
      </c>
      <c r="H601" s="245">
        <v>104.31049561484585</v>
      </c>
    </row>
    <row r="602" spans="1:8">
      <c r="A602" s="86" t="str">
        <v>MAGCELEB</v>
      </c>
      <c r="B602" s="239">
        <v>601</v>
      </c>
      <c r="C602" s="86" t="s">
        <v>1374</v>
      </c>
      <c r="D602" s="241">
        <f>COUNTIF($C$1:$C602,C602)</f>
        <v>2</v>
      </c>
      <c r="E602" s="241" t="str">
        <f t="shared" si="29"/>
        <v>Magazines Read2</v>
      </c>
      <c r="F602" s="86" t="s">
        <v>1377</v>
      </c>
      <c r="G602" s="242">
        <v>2.056497175141243E-2</v>
      </c>
      <c r="H602" s="245">
        <v>89.892659431602965</v>
      </c>
    </row>
    <row r="603" spans="1:8">
      <c r="A603" s="86" t="str">
        <v>MAGFASHION</v>
      </c>
      <c r="B603" s="239">
        <v>602</v>
      </c>
      <c r="C603" s="86" t="s">
        <v>1374</v>
      </c>
      <c r="D603" s="241">
        <f>COUNTIF($C$1:$C603,C603)</f>
        <v>3</v>
      </c>
      <c r="E603" s="241" t="str">
        <f t="shared" si="29"/>
        <v>Magazines Read3</v>
      </c>
      <c r="F603" s="86" t="s">
        <v>1379</v>
      </c>
      <c r="G603" s="242">
        <v>1.0502824858757061E-2</v>
      </c>
      <c r="H603" s="245">
        <v>87.631716719571912</v>
      </c>
    </row>
    <row r="604" spans="1:8">
      <c r="A604" s="86" t="str">
        <v>MAGCOOK</v>
      </c>
      <c r="B604" s="239">
        <v>603</v>
      </c>
      <c r="C604" s="86" t="s">
        <v>1374</v>
      </c>
      <c r="D604" s="241">
        <f>COUNTIF($C$1:$C604,C604)</f>
        <v>4</v>
      </c>
      <c r="E604" s="241" t="str">
        <f t="shared" si="29"/>
        <v>Magazines Read4</v>
      </c>
      <c r="F604" s="86" t="s">
        <v>1381</v>
      </c>
      <c r="G604" s="242">
        <v>8.1000000000000003E-2</v>
      </c>
      <c r="H604" s="245">
        <v>102.12105344186075</v>
      </c>
    </row>
    <row r="605" spans="1:8">
      <c r="A605" s="86" t="str">
        <v>MAGHEALTH</v>
      </c>
      <c r="B605" s="239">
        <v>604</v>
      </c>
      <c r="C605" s="86" t="s">
        <v>1374</v>
      </c>
      <c r="D605" s="241">
        <f>COUNTIF($C$1:$C605,C605)</f>
        <v>5</v>
      </c>
      <c r="E605" s="241" t="str">
        <f t="shared" si="29"/>
        <v>Magazines Read5</v>
      </c>
      <c r="F605" s="86" t="s">
        <v>1383</v>
      </c>
      <c r="G605" s="242">
        <v>2.2225988700564969E-2</v>
      </c>
      <c r="H605" s="245">
        <v>94.318752406713628</v>
      </c>
    </row>
    <row r="606" spans="1:8">
      <c r="A606" s="86" t="str">
        <v>MAGHOME</v>
      </c>
      <c r="B606" s="239">
        <v>605</v>
      </c>
      <c r="C606" s="86" t="s">
        <v>1374</v>
      </c>
      <c r="D606" s="241">
        <f>COUNTIF($C$1:$C606,C606)</f>
        <v>6</v>
      </c>
      <c r="E606" s="241" t="str">
        <f t="shared" si="29"/>
        <v>Magazines Read6</v>
      </c>
      <c r="F606" s="86" t="s">
        <v>1385</v>
      </c>
      <c r="G606" s="242">
        <v>4.3333333333333335E-2</v>
      </c>
      <c r="H606" s="245">
        <v>104.05029003438086</v>
      </c>
    </row>
    <row r="607" spans="1:8">
      <c r="A607" s="86" t="str">
        <v>MAGIT</v>
      </c>
      <c r="B607" s="239">
        <v>606</v>
      </c>
      <c r="C607" s="86" t="s">
        <v>1374</v>
      </c>
      <c r="D607" s="241">
        <f>COUNTIF($C$1:$C607,C607)</f>
        <v>7</v>
      </c>
      <c r="E607" s="241" t="str">
        <f t="shared" si="29"/>
        <v>Magazines Read7</v>
      </c>
      <c r="F607" s="86" t="s">
        <v>1387</v>
      </c>
      <c r="G607" s="242">
        <v>2.7231638418079098E-2</v>
      </c>
      <c r="H607" s="245">
        <v>98.728735573017232</v>
      </c>
    </row>
    <row r="608" spans="1:8">
      <c r="A608" s="86" t="str">
        <v>MAGMENSTYLE</v>
      </c>
      <c r="B608" s="239">
        <v>607</v>
      </c>
      <c r="C608" s="86" t="s">
        <v>1374</v>
      </c>
      <c r="D608" s="241">
        <f>COUNTIF($C$1:$C608,C608)</f>
        <v>8</v>
      </c>
      <c r="E608" s="241" t="str">
        <f t="shared" si="29"/>
        <v>Magazines Read8</v>
      </c>
      <c r="F608" s="86" t="s">
        <v>1389</v>
      </c>
      <c r="G608" s="242">
        <v>2.7378531073446326E-2</v>
      </c>
      <c r="H608" s="245">
        <v>91.685710742524122</v>
      </c>
    </row>
    <row r="609" spans="1:8">
      <c r="A609" s="86" t="str">
        <v>MAGMOTOR</v>
      </c>
      <c r="B609" s="239">
        <v>608</v>
      </c>
      <c r="C609" s="86" t="s">
        <v>1374</v>
      </c>
      <c r="D609" s="241">
        <f>COUNTIF($C$1:$C609,C609)</f>
        <v>9</v>
      </c>
      <c r="E609" s="241" t="str">
        <f t="shared" si="29"/>
        <v>Magazines Read9</v>
      </c>
      <c r="F609" s="86" t="s">
        <v>1391</v>
      </c>
      <c r="G609" s="242">
        <v>2.609039548022599E-2</v>
      </c>
      <c r="H609" s="245">
        <v>97.613560566129891</v>
      </c>
    </row>
    <row r="610" spans="1:8">
      <c r="A610" s="86" t="str">
        <v>MAGMUSICFILM</v>
      </c>
      <c r="B610" s="239">
        <v>609</v>
      </c>
      <c r="C610" s="86" t="s">
        <v>1374</v>
      </c>
      <c r="D610" s="241">
        <f>COUNTIF($C$1:$C610,C610)</f>
        <v>10</v>
      </c>
      <c r="E610" s="241" t="str">
        <f t="shared" si="29"/>
        <v>Magazines Read10</v>
      </c>
      <c r="F610" s="86" t="s">
        <v>1393</v>
      </c>
      <c r="G610" s="242">
        <v>1.9350282485875708E-2</v>
      </c>
      <c r="H610" s="245">
        <v>89.245839561941068</v>
      </c>
    </row>
    <row r="611" spans="1:8">
      <c r="A611" s="86" t="str">
        <v>MAGSPORT</v>
      </c>
      <c r="B611" s="239">
        <v>610</v>
      </c>
      <c r="C611" s="86" t="s">
        <v>1374</v>
      </c>
      <c r="D611" s="241">
        <f>COUNTIF($C$1:$C611,C611)</f>
        <v>11</v>
      </c>
      <c r="E611" s="241" t="str">
        <f t="shared" si="29"/>
        <v>Magazines Read11</v>
      </c>
      <c r="F611" s="86" t="s">
        <v>1395</v>
      </c>
      <c r="G611" s="242">
        <v>2.1440677966101697E-2</v>
      </c>
      <c r="H611" s="245">
        <v>93.755989192047366</v>
      </c>
    </row>
    <row r="612" spans="1:8">
      <c r="A612" s="86" t="str">
        <v>MAGTRAVEL</v>
      </c>
      <c r="B612" s="239">
        <v>611</v>
      </c>
      <c r="C612" s="86" t="s">
        <v>1374</v>
      </c>
      <c r="D612" s="241">
        <f>COUNTIF($C$1:$C612,C612)</f>
        <v>12</v>
      </c>
      <c r="E612" s="241" t="str">
        <f t="shared" si="29"/>
        <v>Magazines Read12</v>
      </c>
      <c r="F612" s="86" t="s">
        <v>1397</v>
      </c>
      <c r="G612" s="242">
        <v>6.0632768361581928E-2</v>
      </c>
      <c r="H612" s="245">
        <v>112.36293812725606</v>
      </c>
    </row>
    <row r="613" spans="1:8">
      <c r="A613" s="86" t="str">
        <v>MAGTV</v>
      </c>
      <c r="B613" s="239">
        <v>612</v>
      </c>
      <c r="C613" s="86" t="s">
        <v>1374</v>
      </c>
      <c r="D613" s="241">
        <f>COUNTIF($C$1:$C613,C613)</f>
        <v>13</v>
      </c>
      <c r="E613" s="241" t="str">
        <f t="shared" si="29"/>
        <v>Magazines Read13</v>
      </c>
      <c r="F613" s="86" t="s">
        <v>1399</v>
      </c>
      <c r="G613" s="242">
        <v>0.14007909604519772</v>
      </c>
      <c r="H613" s="245">
        <v>95.710494872464096</v>
      </c>
    </row>
    <row r="614" spans="1:8">
      <c r="A614" s="86" t="str">
        <v>MAGWOMEN</v>
      </c>
      <c r="B614" s="239">
        <v>613</v>
      </c>
      <c r="C614" s="86" t="s">
        <v>1374</v>
      </c>
      <c r="D614" s="241">
        <f>COUNTIF($C$1:$C614,C614)</f>
        <v>14</v>
      </c>
      <c r="E614" s="241" t="str">
        <f t="shared" si="29"/>
        <v>Magazines Read14</v>
      </c>
      <c r="F614" s="86" t="s">
        <v>1401</v>
      </c>
      <c r="G614" s="242">
        <v>8.7638418079096031E-2</v>
      </c>
      <c r="H614" s="245">
        <v>91.82313918290599</v>
      </c>
    </row>
    <row r="615" spans="1:8">
      <c r="A615" s="86" t="str">
        <v>MAGWOMENGLOSS</v>
      </c>
      <c r="B615" s="239">
        <v>614</v>
      </c>
      <c r="C615" s="86" t="s">
        <v>1374</v>
      </c>
      <c r="D615" s="241">
        <f>COUNTIF($C$1:$C615,C615)</f>
        <v>15</v>
      </c>
      <c r="E615" s="241" t="str">
        <f t="shared" si="29"/>
        <v>Magazines Read15</v>
      </c>
      <c r="F615" s="86" t="s">
        <v>1403</v>
      </c>
      <c r="G615" s="242">
        <v>3.5807909604519773E-2</v>
      </c>
      <c r="H615" s="245">
        <v>97.7747885077424</v>
      </c>
    </row>
    <row r="616" spans="1:8">
      <c r="A616" s="86" t="str">
        <v>CHARITY1</v>
      </c>
      <c r="B616" s="239">
        <v>615</v>
      </c>
      <c r="C616" s="86" t="s">
        <v>1405</v>
      </c>
      <c r="D616" s="241">
        <f>COUNTIF($C$1:$C616,C616)</f>
        <v>1</v>
      </c>
      <c r="E616" s="241" t="str">
        <f t="shared" si="29"/>
        <v>Charities1</v>
      </c>
      <c r="F616" s="86" t="s">
        <v>1406</v>
      </c>
      <c r="G616" s="242">
        <v>0.14225423728813558</v>
      </c>
      <c r="H616" s="245">
        <v>102.71666510982729</v>
      </c>
    </row>
    <row r="617" spans="1:8">
      <c r="A617" s="86" t="str">
        <v>CHARITY2</v>
      </c>
      <c r="B617" s="239">
        <v>616</v>
      </c>
      <c r="C617" s="86" t="s">
        <v>1405</v>
      </c>
      <c r="D617" s="241">
        <f>COUNTIF($C$1:$C617,C617)</f>
        <v>2</v>
      </c>
      <c r="E617" s="241" t="str">
        <f t="shared" si="29"/>
        <v>Charities2</v>
      </c>
      <c r="F617" s="86" t="s">
        <v>1408</v>
      </c>
      <c r="G617" s="242">
        <v>0.12914124293785312</v>
      </c>
      <c r="H617" s="245">
        <v>103.46894191297393</v>
      </c>
    </row>
    <row r="618" spans="1:8">
      <c r="A618" s="86" t="str">
        <v>CHARITY3</v>
      </c>
      <c r="B618" s="239">
        <v>617</v>
      </c>
      <c r="C618" s="86" t="s">
        <v>1405</v>
      </c>
      <c r="D618" s="241">
        <f>COUNTIF($C$1:$C618,C618)</f>
        <v>3</v>
      </c>
      <c r="E618" s="241" t="str">
        <f t="shared" si="29"/>
        <v>Charities3</v>
      </c>
      <c r="F618" s="86" t="s">
        <v>1410</v>
      </c>
      <c r="G618" s="242">
        <v>4.2355932203389832E-2</v>
      </c>
      <c r="H618" s="245">
        <v>99.730244090591597</v>
      </c>
    </row>
    <row r="619" spans="1:8">
      <c r="A619" s="86" t="str">
        <v>CHARITY5</v>
      </c>
      <c r="B619" s="239">
        <v>618</v>
      </c>
      <c r="C619" s="86" t="s">
        <v>1405</v>
      </c>
      <c r="D619" s="241">
        <f>COUNTIF($C$1:$C619,C619)</f>
        <v>4</v>
      </c>
      <c r="E619" s="241" t="str">
        <f t="shared" si="29"/>
        <v>Charities4</v>
      </c>
      <c r="F619" s="86" t="s">
        <v>1412</v>
      </c>
      <c r="G619" s="242">
        <v>6.6508474576271182E-2</v>
      </c>
      <c r="H619" s="245">
        <v>103.02104549994122</v>
      </c>
    </row>
    <row r="620" spans="1:8">
      <c r="A620" s="86" t="str">
        <v>CHARITY7</v>
      </c>
      <c r="B620" s="239">
        <v>619</v>
      </c>
      <c r="C620" s="86" t="s">
        <v>1405</v>
      </c>
      <c r="D620" s="241">
        <f>COUNTIF($C$1:$C620,C620)</f>
        <v>5</v>
      </c>
      <c r="E620" s="241" t="str">
        <f t="shared" si="29"/>
        <v>Charities5</v>
      </c>
      <c r="F620" s="86" t="s">
        <v>1414</v>
      </c>
      <c r="G620" s="242">
        <v>0.26367231638418076</v>
      </c>
      <c r="H620" s="245">
        <v>106.71621896634953</v>
      </c>
    </row>
    <row r="621" spans="1:8">
      <c r="A621" s="86" t="str">
        <v>CHARITY8</v>
      </c>
      <c r="B621" s="239">
        <v>620</v>
      </c>
      <c r="C621" s="86" t="s">
        <v>1405</v>
      </c>
      <c r="D621" s="241">
        <f>COUNTIF($C$1:$C621,C621)</f>
        <v>6</v>
      </c>
      <c r="E621" s="241" t="str">
        <f t="shared" si="29"/>
        <v>Charities6</v>
      </c>
      <c r="F621" s="86" t="s">
        <v>1416</v>
      </c>
      <c r="G621" s="242">
        <v>4.2903954802259892E-2</v>
      </c>
      <c r="H621" s="245">
        <v>112.56115477463599</v>
      </c>
    </row>
    <row r="622" spans="1:8">
      <c r="A622" s="86" t="str">
        <v>CHARITY11</v>
      </c>
      <c r="B622" s="239">
        <v>621</v>
      </c>
      <c r="C622" s="86" t="s">
        <v>1405</v>
      </c>
      <c r="D622" s="241">
        <f>COUNTIF($C$1:$C622,C622)</f>
        <v>7</v>
      </c>
      <c r="E622" s="241" t="str">
        <f t="shared" si="29"/>
        <v>Charities7</v>
      </c>
      <c r="F622" s="86" t="s">
        <v>1418</v>
      </c>
      <c r="G622" s="242">
        <v>0.30829943502824858</v>
      </c>
      <c r="H622" s="245">
        <v>104.45471846885377</v>
      </c>
    </row>
    <row r="623" spans="1:8">
      <c r="A623" s="86" t="str">
        <v>CHARITY13</v>
      </c>
      <c r="B623" s="239">
        <v>622</v>
      </c>
      <c r="C623" s="86" t="s">
        <v>1405</v>
      </c>
      <c r="D623" s="241">
        <f>COUNTIF($C$1:$C623,C623)</f>
        <v>8</v>
      </c>
      <c r="E623" s="241" t="str">
        <f t="shared" si="29"/>
        <v>Charities8</v>
      </c>
      <c r="F623" s="86" t="s">
        <v>1420</v>
      </c>
      <c r="G623" s="242">
        <v>3.2259887005649725E-2</v>
      </c>
      <c r="H623" s="245">
        <v>105.16992447412581</v>
      </c>
    </row>
    <row r="624" spans="1:8">
      <c r="A624" s="86" t="str">
        <v>CHARITY15</v>
      </c>
      <c r="B624" s="239">
        <v>623</v>
      </c>
      <c r="C624" s="86" t="s">
        <v>1405</v>
      </c>
      <c r="D624" s="241">
        <f>COUNTIF($C$1:$C624,C624)</f>
        <v>9</v>
      </c>
      <c r="E624" s="241" t="str">
        <f t="shared" si="29"/>
        <v>Charities9</v>
      </c>
      <c r="F624" s="86" t="s">
        <v>1422</v>
      </c>
      <c r="G624" s="242">
        <v>9.4141242937853115E-2</v>
      </c>
      <c r="H624" s="245">
        <v>100.11614382806297</v>
      </c>
    </row>
    <row r="625" spans="1:8">
      <c r="A625" s="86" t="str">
        <v>CHARITY10</v>
      </c>
      <c r="B625" s="239">
        <v>624</v>
      </c>
      <c r="C625" s="86" t="s">
        <v>1405</v>
      </c>
      <c r="D625" s="241">
        <f>COUNTIF($C$1:$C625,C625)</f>
        <v>10</v>
      </c>
      <c r="E625" s="241" t="str">
        <f t="shared" si="29"/>
        <v>Charities10</v>
      </c>
      <c r="F625" s="86" t="s">
        <v>1424</v>
      </c>
      <c r="G625" s="242">
        <v>0.27670056497175144</v>
      </c>
      <c r="H625" s="245">
        <v>107.81270342368828</v>
      </c>
    </row>
    <row r="626" spans="1:8">
      <c r="A626" s="86" t="str">
        <v>INTERESTS1</v>
      </c>
      <c r="B626" s="239">
        <v>625</v>
      </c>
      <c r="C626" s="86" t="s">
        <v>1426</v>
      </c>
      <c r="D626" s="241">
        <f>COUNTIF($C$1:$C626,C626)</f>
        <v>1</v>
      </c>
      <c r="E626" s="241" t="str">
        <f t="shared" si="29"/>
        <v>Interests &amp; Hobbies1</v>
      </c>
      <c r="F626" s="86" t="s">
        <v>1427</v>
      </c>
      <c r="G626" s="242">
        <v>2.6689265536723166E-2</v>
      </c>
      <c r="H626" s="245">
        <v>94.319218926404687</v>
      </c>
    </row>
    <row r="627" spans="1:8">
      <c r="A627" s="86" t="str">
        <v>INTERESTS4</v>
      </c>
      <c r="B627" s="239">
        <v>626</v>
      </c>
      <c r="C627" s="86" t="s">
        <v>1426</v>
      </c>
      <c r="D627" s="241">
        <f>COUNTIF($C$1:$C627,C627)</f>
        <v>2</v>
      </c>
      <c r="E627" s="241" t="str">
        <f t="shared" si="29"/>
        <v>Interests &amp; Hobbies2</v>
      </c>
      <c r="F627" s="86" t="s">
        <v>1429</v>
      </c>
      <c r="G627" s="242">
        <v>0.18979096045197741</v>
      </c>
      <c r="H627" s="245">
        <v>107.41957082330158</v>
      </c>
    </row>
    <row r="628" spans="1:8">
      <c r="A628" s="86" t="str">
        <v>INTERESTS5</v>
      </c>
      <c r="B628" s="239">
        <v>627</v>
      </c>
      <c r="C628" s="86" t="s">
        <v>1426</v>
      </c>
      <c r="D628" s="241">
        <f>COUNTIF($C$1:$C628,C628)</f>
        <v>3</v>
      </c>
      <c r="E628" s="241" t="str">
        <f t="shared" si="29"/>
        <v>Interests &amp; Hobbies3</v>
      </c>
      <c r="F628" s="86" t="s">
        <v>1431</v>
      </c>
      <c r="G628" s="242">
        <v>0.29949717514124297</v>
      </c>
      <c r="H628" s="245">
        <v>101.57302157353465</v>
      </c>
    </row>
    <row r="629" spans="1:8">
      <c r="A629" s="86" t="str">
        <v>INTERESTS6</v>
      </c>
      <c r="B629" s="239">
        <v>628</v>
      </c>
      <c r="C629" s="86" t="s">
        <v>1426</v>
      </c>
      <c r="D629" s="241">
        <f>COUNTIF($C$1:$C629,C629)</f>
        <v>4</v>
      </c>
      <c r="E629" s="241" t="str">
        <f t="shared" si="29"/>
        <v>Interests &amp; Hobbies4</v>
      </c>
      <c r="F629" s="86" t="s">
        <v>1433</v>
      </c>
      <c r="G629" s="242">
        <v>0.37409604519774015</v>
      </c>
      <c r="H629" s="245">
        <v>103.17486954393058</v>
      </c>
    </row>
    <row r="630" spans="1:8">
      <c r="A630" s="86" t="str">
        <v>INTERESTS9</v>
      </c>
      <c r="B630" s="239">
        <v>629</v>
      </c>
      <c r="C630" s="86" t="s">
        <v>1426</v>
      </c>
      <c r="D630" s="241">
        <f>COUNTIF($C$1:$C630,C630)</f>
        <v>5</v>
      </c>
      <c r="E630" s="241" t="str">
        <f t="shared" si="29"/>
        <v>Interests &amp; Hobbies5</v>
      </c>
      <c r="F630" s="86" t="s">
        <v>1435</v>
      </c>
      <c r="G630" s="242">
        <v>0.25284180790960453</v>
      </c>
      <c r="H630" s="245">
        <v>104.47264173801167</v>
      </c>
    </row>
    <row r="631" spans="1:8">
      <c r="A631" s="86" t="str">
        <v>INTERESTS55</v>
      </c>
      <c r="B631" s="239">
        <v>630</v>
      </c>
      <c r="C631" s="86" t="s">
        <v>1426</v>
      </c>
      <c r="D631" s="241">
        <f>COUNTIF($C$1:$C631,C631)</f>
        <v>6</v>
      </c>
      <c r="E631" s="241" t="str">
        <f t="shared" si="29"/>
        <v>Interests &amp; Hobbies6</v>
      </c>
      <c r="F631" s="86" t="s">
        <v>1437</v>
      </c>
      <c r="G631" s="242">
        <v>0.21168361581920905</v>
      </c>
      <c r="H631" s="245">
        <v>104.20477618743087</v>
      </c>
    </row>
    <row r="632" spans="1:8">
      <c r="A632" s="86" t="str">
        <v>INTERESTS10</v>
      </c>
      <c r="B632" s="239">
        <v>631</v>
      </c>
      <c r="C632" s="86" t="s">
        <v>1426</v>
      </c>
      <c r="D632" s="241">
        <f>COUNTIF($C$1:$C632,C632)</f>
        <v>7</v>
      </c>
      <c r="E632" s="241" t="str">
        <f t="shared" si="29"/>
        <v>Interests &amp; Hobbies7</v>
      </c>
      <c r="F632" s="86" t="s">
        <v>1439</v>
      </c>
      <c r="G632" s="242">
        <v>0.46551977401129946</v>
      </c>
      <c r="H632" s="245">
        <v>104.89059501950089</v>
      </c>
    </row>
    <row r="633" spans="1:8">
      <c r="A633" s="86" t="str">
        <v>INTERESTS12</v>
      </c>
      <c r="B633" s="239">
        <v>632</v>
      </c>
      <c r="C633" s="86" t="s">
        <v>1426</v>
      </c>
      <c r="D633" s="241">
        <f>COUNTIF($C$1:$C633,C633)</f>
        <v>8</v>
      </c>
      <c r="E633" s="241" t="str">
        <f t="shared" si="29"/>
        <v>Interests &amp; Hobbies8</v>
      </c>
      <c r="F633" s="86" t="s">
        <v>1441</v>
      </c>
      <c r="G633" s="242">
        <v>0.3583559322033899</v>
      </c>
      <c r="H633" s="245">
        <v>106.1486319673502</v>
      </c>
    </row>
    <row r="634" spans="1:8">
      <c r="A634" s="86" t="str">
        <v>INTERESTS17</v>
      </c>
      <c r="B634" s="239">
        <v>633</v>
      </c>
      <c r="C634" s="86" t="s">
        <v>1426</v>
      </c>
      <c r="D634" s="241">
        <f>COUNTIF($C$1:$C634,C634)</f>
        <v>9</v>
      </c>
      <c r="E634" s="241" t="str">
        <f t="shared" si="29"/>
        <v>Interests &amp; Hobbies9</v>
      </c>
      <c r="F634" s="86" t="s">
        <v>1443</v>
      </c>
      <c r="G634" s="242">
        <v>0.39122598870056496</v>
      </c>
      <c r="H634" s="245">
        <v>104.47584705274899</v>
      </c>
    </row>
    <row r="635" spans="1:8">
      <c r="A635" s="86" t="str">
        <v>INTERESTS43</v>
      </c>
      <c r="B635" s="239">
        <v>634</v>
      </c>
      <c r="C635" s="86" t="s">
        <v>1426</v>
      </c>
      <c r="D635" s="241">
        <f>COUNTIF($C$1:$C635,C635)</f>
        <v>10</v>
      </c>
      <c r="E635" s="241" t="str">
        <f t="shared" si="29"/>
        <v>Interests &amp; Hobbies10</v>
      </c>
      <c r="F635" s="86" t="s">
        <v>1445</v>
      </c>
      <c r="G635" s="242">
        <v>5.9073446327683604E-2</v>
      </c>
      <c r="H635" s="245">
        <v>85.828708955660403</v>
      </c>
    </row>
    <row r="636" spans="1:8">
      <c r="A636" s="86" t="str">
        <v>INTERESTS18</v>
      </c>
      <c r="B636" s="239">
        <v>635</v>
      </c>
      <c r="C636" s="86" t="s">
        <v>1426</v>
      </c>
      <c r="D636" s="241">
        <f>COUNTIF($C$1:$C636,C636)</f>
        <v>11</v>
      </c>
      <c r="E636" s="241" t="str">
        <f t="shared" si="29"/>
        <v>Interests &amp; Hobbies11</v>
      </c>
      <c r="F636" s="86" t="s">
        <v>1447</v>
      </c>
      <c r="G636" s="242">
        <v>0.35960451977401131</v>
      </c>
      <c r="H636" s="245">
        <v>105.11652637636466</v>
      </c>
    </row>
    <row r="637" spans="1:8">
      <c r="A637" s="86" t="str">
        <v>INTERESTS19</v>
      </c>
      <c r="B637" s="239">
        <v>636</v>
      </c>
      <c r="C637" s="86" t="s">
        <v>1426</v>
      </c>
      <c r="D637" s="241">
        <f>COUNTIF($C$1:$C637,C637)</f>
        <v>12</v>
      </c>
      <c r="E637" s="241" t="str">
        <f t="shared" si="29"/>
        <v>Interests &amp; Hobbies12</v>
      </c>
      <c r="F637" s="86" t="s">
        <v>1449</v>
      </c>
      <c r="G637" s="242">
        <v>3.5548022598870056E-2</v>
      </c>
      <c r="H637" s="245">
        <v>117.60035284572167</v>
      </c>
    </row>
    <row r="638" spans="1:8">
      <c r="A638" s="86" t="str">
        <v>INTERESTS44</v>
      </c>
      <c r="B638" s="239">
        <v>637</v>
      </c>
      <c r="C638" s="86" t="s">
        <v>1426</v>
      </c>
      <c r="D638" s="241">
        <f>COUNTIF($C$1:$C638,C638)</f>
        <v>13</v>
      </c>
      <c r="E638" s="241" t="str">
        <f t="shared" si="29"/>
        <v>Interests &amp; Hobbies13</v>
      </c>
      <c r="F638" s="86" t="s">
        <v>1451</v>
      </c>
      <c r="G638" s="242">
        <v>0.39733333333333337</v>
      </c>
      <c r="H638" s="245">
        <v>105.83667469837414</v>
      </c>
    </row>
    <row r="639" spans="1:8">
      <c r="A639" s="86" t="str">
        <v>INTERESTS21</v>
      </c>
      <c r="B639" s="239">
        <v>638</v>
      </c>
      <c r="C639" s="86" t="s">
        <v>1426</v>
      </c>
      <c r="D639" s="241">
        <f>COUNTIF($C$1:$C639,C639)</f>
        <v>14</v>
      </c>
      <c r="E639" s="241" t="str">
        <f t="shared" si="29"/>
        <v>Interests &amp; Hobbies14</v>
      </c>
      <c r="F639" s="86" t="s">
        <v>1453</v>
      </c>
      <c r="G639" s="242">
        <v>0.21459887005649719</v>
      </c>
      <c r="H639" s="245">
        <v>109.71788330842578</v>
      </c>
    </row>
    <row r="640" spans="1:8">
      <c r="A640" s="86" t="str">
        <v>INTERESTS47</v>
      </c>
      <c r="B640" s="239">
        <v>639</v>
      </c>
      <c r="C640" s="86" t="s">
        <v>1426</v>
      </c>
      <c r="D640" s="241">
        <f>COUNTIF($C$1:$C640,C640)</f>
        <v>15</v>
      </c>
      <c r="E640" s="241" t="str">
        <f t="shared" si="29"/>
        <v>Interests &amp; Hobbies15</v>
      </c>
      <c r="F640" s="86" t="s">
        <v>1455</v>
      </c>
      <c r="G640" s="242">
        <v>5.4022598870056497E-2</v>
      </c>
      <c r="H640" s="245">
        <v>105.19408227168738</v>
      </c>
    </row>
    <row r="641" spans="1:8">
      <c r="A641" s="86" t="str">
        <v>INTERESTS48</v>
      </c>
      <c r="B641" s="239">
        <v>640</v>
      </c>
      <c r="C641" s="86" t="s">
        <v>1426</v>
      </c>
      <c r="D641" s="241">
        <f>COUNTIF($C$1:$C641,C641)</f>
        <v>16</v>
      </c>
      <c r="E641" s="241" t="str">
        <f t="shared" si="29"/>
        <v>Interests &amp; Hobbies16</v>
      </c>
      <c r="F641" s="86" t="s">
        <v>1457</v>
      </c>
      <c r="G641" s="242">
        <v>0.47694915254237297</v>
      </c>
      <c r="H641" s="245">
        <v>100.44297629447165</v>
      </c>
    </row>
    <row r="642" spans="1:8">
      <c r="A642" s="86" t="str">
        <v>INTERESTS28</v>
      </c>
      <c r="B642" s="239">
        <v>641</v>
      </c>
      <c r="C642" s="86" t="s">
        <v>1426</v>
      </c>
      <c r="D642" s="241">
        <f>COUNTIF($C$1:$C642,C642)</f>
        <v>17</v>
      </c>
      <c r="E642" s="241" t="str">
        <f t="shared" si="29"/>
        <v>Interests &amp; Hobbies17</v>
      </c>
      <c r="F642" s="86" t="s">
        <v>1459</v>
      </c>
      <c r="G642" s="242">
        <v>0.37763276836158199</v>
      </c>
      <c r="H642" s="245">
        <v>104.33381647407076</v>
      </c>
    </row>
    <row r="643" spans="1:8">
      <c r="A643" s="86" t="str">
        <v>INTERESTS29</v>
      </c>
      <c r="B643" s="239">
        <v>642</v>
      </c>
      <c r="C643" s="86" t="s">
        <v>1426</v>
      </c>
      <c r="D643" s="241">
        <f>COUNTIF($C$1:$C643,C643)</f>
        <v>18</v>
      </c>
      <c r="E643" s="241" t="str">
        <f t="shared" ref="E643:E706" si="30">C643&amp;D643</f>
        <v>Interests &amp; Hobbies18</v>
      </c>
      <c r="F643" s="86" t="s">
        <v>1461</v>
      </c>
      <c r="G643" s="242">
        <v>0.42076271186440672</v>
      </c>
      <c r="H643" s="245">
        <v>99.929558435604022</v>
      </c>
    </row>
    <row r="644" spans="1:8">
      <c r="A644" s="86" t="str">
        <v>INTERESTS51</v>
      </c>
      <c r="B644" s="239">
        <v>643</v>
      </c>
      <c r="C644" s="86" t="s">
        <v>1426</v>
      </c>
      <c r="D644" s="241">
        <f>COUNTIF($C$1:$C644,C644)</f>
        <v>19</v>
      </c>
      <c r="E644" s="241" t="str">
        <f t="shared" si="30"/>
        <v>Interests &amp; Hobbies19</v>
      </c>
      <c r="F644" s="86" t="s">
        <v>1399</v>
      </c>
      <c r="G644" s="242">
        <v>0.50172316384180793</v>
      </c>
      <c r="H644" s="245">
        <v>98.062120313146579</v>
      </c>
    </row>
    <row r="645" spans="1:8">
      <c r="A645" s="86" t="str">
        <v>INTERESTS52</v>
      </c>
      <c r="B645" s="239">
        <v>644</v>
      </c>
      <c r="C645" s="86" t="s">
        <v>1426</v>
      </c>
      <c r="D645" s="241">
        <f>COUNTIF($C$1:$C645,C645)</f>
        <v>20</v>
      </c>
      <c r="E645" s="241" t="str">
        <f t="shared" si="30"/>
        <v>Interests &amp; Hobbies20</v>
      </c>
      <c r="F645" s="86" t="s">
        <v>1464</v>
      </c>
      <c r="G645" s="242">
        <v>0.17877401129943502</v>
      </c>
      <c r="H645" s="245">
        <v>102.62622051144869</v>
      </c>
    </row>
    <row r="646" spans="1:8">
      <c r="A646" s="86" t="str">
        <v>holdest6</v>
      </c>
      <c r="B646" s="239">
        <v>645</v>
      </c>
      <c r="C646" s="86" t="s">
        <v>1466</v>
      </c>
      <c r="D646" s="241">
        <f>COUNTIF($C$1:$C646,C646)</f>
        <v>1</v>
      </c>
      <c r="E646" s="241" t="str">
        <f t="shared" si="30"/>
        <v>Holiday Destination/Type1</v>
      </c>
      <c r="F646" s="86" t="s">
        <v>1467</v>
      </c>
      <c r="G646" s="242">
        <v>0.59281920903954799</v>
      </c>
      <c r="H646" s="245">
        <v>102.48353736175697</v>
      </c>
    </row>
    <row r="647" spans="1:8">
      <c r="A647" s="86" t="str">
        <v>holdest1</v>
      </c>
      <c r="B647" s="239">
        <v>646</v>
      </c>
      <c r="C647" s="86" t="s">
        <v>1466</v>
      </c>
      <c r="D647" s="241">
        <f>COUNTIF($C$1:$C647,C647)</f>
        <v>2</v>
      </c>
      <c r="E647" s="241" t="str">
        <f t="shared" si="30"/>
        <v>Holiday Destination/Type2</v>
      </c>
      <c r="F647" s="86" t="s">
        <v>1469</v>
      </c>
      <c r="G647" s="242">
        <v>4.3418079096045198E-2</v>
      </c>
      <c r="H647" s="245">
        <v>101.09526557087835</v>
      </c>
    </row>
    <row r="648" spans="1:8">
      <c r="A648" s="86" t="str">
        <v>holdest2</v>
      </c>
      <c r="B648" s="239">
        <v>647</v>
      </c>
      <c r="C648" s="86" t="s">
        <v>1466</v>
      </c>
      <c r="D648" s="241">
        <f>COUNTIF($C$1:$C648,C648)</f>
        <v>3</v>
      </c>
      <c r="E648" s="241" t="str">
        <f t="shared" si="30"/>
        <v>Holiday Destination/Type3</v>
      </c>
      <c r="F648" s="86" t="s">
        <v>1471</v>
      </c>
      <c r="G648" s="242">
        <v>0.1087457627118644</v>
      </c>
      <c r="H648" s="245">
        <v>106.529322705018</v>
      </c>
    </row>
    <row r="649" spans="1:8">
      <c r="A649" s="86" t="str">
        <v>holdest3</v>
      </c>
      <c r="B649" s="239">
        <v>648</v>
      </c>
      <c r="C649" s="86" t="s">
        <v>1466</v>
      </c>
      <c r="D649" s="241">
        <f>COUNTIF($C$1:$C649,C649)</f>
        <v>4</v>
      </c>
      <c r="E649" s="241" t="str">
        <f t="shared" si="30"/>
        <v>Holiday Destination/Type4</v>
      </c>
      <c r="F649" s="86" t="s">
        <v>1473</v>
      </c>
      <c r="G649" s="242">
        <v>1.248587570621469E-2</v>
      </c>
      <c r="H649" s="245">
        <v>114.06383105951836</v>
      </c>
    </row>
    <row r="650" spans="1:8">
      <c r="A650" s="86" t="str">
        <v>holdest4</v>
      </c>
      <c r="B650" s="239">
        <v>649</v>
      </c>
      <c r="C650" s="86" t="s">
        <v>1466</v>
      </c>
      <c r="D650" s="241">
        <f>COUNTIF($C$1:$C650,C650)</f>
        <v>5</v>
      </c>
      <c r="E650" s="241" t="str">
        <f t="shared" si="30"/>
        <v>Holiday Destination/Type5</v>
      </c>
      <c r="F650" s="86" t="s">
        <v>1475</v>
      </c>
      <c r="G650" s="242">
        <v>2.0084745762711867E-2</v>
      </c>
      <c r="H650" s="245">
        <v>109.04621366754033</v>
      </c>
    </row>
    <row r="651" spans="1:8">
      <c r="A651" s="86" t="str">
        <v>holdest5</v>
      </c>
      <c r="B651" s="239">
        <v>650</v>
      </c>
      <c r="C651" s="86" t="s">
        <v>1466</v>
      </c>
      <c r="D651" s="241">
        <f>COUNTIF($C$1:$C651,C651)</f>
        <v>6</v>
      </c>
      <c r="E651" s="241" t="str">
        <f t="shared" si="30"/>
        <v>Holiday Destination/Type6</v>
      </c>
      <c r="F651" s="86" t="s">
        <v>1477</v>
      </c>
      <c r="G651" s="242">
        <v>0.3784350282485876</v>
      </c>
      <c r="H651" s="245">
        <v>105.92936407737548</v>
      </c>
    </row>
    <row r="652" spans="1:8">
      <c r="A652" s="86" t="str">
        <v>holdest7</v>
      </c>
      <c r="B652" s="239">
        <v>651</v>
      </c>
      <c r="C652" s="86" t="s">
        <v>1466</v>
      </c>
      <c r="D652" s="241">
        <f>COUNTIF($C$1:$C652,C652)</f>
        <v>7</v>
      </c>
      <c r="E652" s="241" t="str">
        <f t="shared" si="30"/>
        <v>Holiday Destination/Type7</v>
      </c>
      <c r="F652" s="86" t="s">
        <v>1479</v>
      </c>
      <c r="G652" s="242">
        <v>0.22908474576271187</v>
      </c>
      <c r="H652" s="245">
        <v>103.67068841234229</v>
      </c>
    </row>
    <row r="653" spans="1:8">
      <c r="A653" s="86" t="str">
        <v>holdest8</v>
      </c>
      <c r="B653" s="239">
        <v>652</v>
      </c>
      <c r="C653" s="86" t="s">
        <v>1466</v>
      </c>
      <c r="D653" s="241">
        <f>COUNTIF($C$1:$C653,C653)</f>
        <v>8</v>
      </c>
      <c r="E653" s="241" t="str">
        <f t="shared" si="30"/>
        <v>Holiday Destination/Type8</v>
      </c>
      <c r="F653" s="86" t="s">
        <v>1481</v>
      </c>
      <c r="G653" s="242">
        <v>8.215254237288136E-2</v>
      </c>
      <c r="H653" s="245">
        <v>111.93850685965587</v>
      </c>
    </row>
    <row r="654" spans="1:8">
      <c r="A654" s="86" t="str">
        <v>holtype1</v>
      </c>
      <c r="B654" s="239">
        <v>653</v>
      </c>
      <c r="C654" s="86" t="s">
        <v>1466</v>
      </c>
      <c r="D654" s="241">
        <f>COUNTIF($C$1:$C654,C654)</f>
        <v>9</v>
      </c>
      <c r="E654" s="241" t="str">
        <f t="shared" si="30"/>
        <v>Holiday Destination/Type9</v>
      </c>
      <c r="F654" s="86" t="s">
        <v>1483</v>
      </c>
      <c r="G654" s="242">
        <v>0.24124858757062148</v>
      </c>
      <c r="H654" s="245">
        <v>106.9992170815494</v>
      </c>
    </row>
    <row r="655" spans="1:8">
      <c r="A655" s="86" t="str">
        <v>holtype3</v>
      </c>
      <c r="B655" s="239">
        <v>654</v>
      </c>
      <c r="C655" s="86" t="s">
        <v>1466</v>
      </c>
      <c r="D655" s="241">
        <f>COUNTIF($C$1:$C655,C655)</f>
        <v>10</v>
      </c>
      <c r="E655" s="241" t="str">
        <f t="shared" si="30"/>
        <v>Holiday Destination/Type10</v>
      </c>
      <c r="F655" s="86" t="s">
        <v>1485</v>
      </c>
      <c r="G655" s="242">
        <v>3.4745762711864414E-2</v>
      </c>
      <c r="H655" s="245">
        <v>114.81205647154029</v>
      </c>
    </row>
    <row r="656" spans="1:8">
      <c r="A656" s="86" t="str">
        <v>holtype4</v>
      </c>
      <c r="B656" s="239">
        <v>655</v>
      </c>
      <c r="C656" s="86" t="s">
        <v>1466</v>
      </c>
      <c r="D656" s="241">
        <f>COUNTIF($C$1:$C656,C656)</f>
        <v>11</v>
      </c>
      <c r="E656" s="241" t="str">
        <f t="shared" si="30"/>
        <v>Holiday Destination/Type11</v>
      </c>
      <c r="F656" s="86" t="s">
        <v>1487</v>
      </c>
      <c r="G656" s="242">
        <v>0.20512994350282485</v>
      </c>
      <c r="H656" s="245">
        <v>102.33796932266284</v>
      </c>
    </row>
    <row r="657" spans="1:8">
      <c r="A657" s="86" t="str">
        <v>holtype6</v>
      </c>
      <c r="B657" s="239">
        <v>656</v>
      </c>
      <c r="C657" s="86" t="s">
        <v>1466</v>
      </c>
      <c r="D657" s="241">
        <f>COUNTIF($C$1:$C657,C657)</f>
        <v>12</v>
      </c>
      <c r="E657" s="241" t="str">
        <f t="shared" si="30"/>
        <v>Holiday Destination/Type12</v>
      </c>
      <c r="F657" s="86" t="s">
        <v>1489</v>
      </c>
      <c r="G657" s="242">
        <v>0.16109039548022597</v>
      </c>
      <c r="H657" s="245">
        <v>111.3484736495582</v>
      </c>
    </row>
    <row r="658" spans="1:8">
      <c r="A658" s="86" t="str">
        <v>car_enqc_app</v>
      </c>
      <c r="B658" s="239">
        <v>657</v>
      </c>
      <c r="C658" s="86" t="s">
        <v>1492</v>
      </c>
      <c r="D658" s="241">
        <f>COUNTIF($C$1:$C658,C658)</f>
        <v>1</v>
      </c>
      <c r="E658" s="241" t="str">
        <f t="shared" si="30"/>
        <v>Make enquiry on car dealership or manufacturer1</v>
      </c>
      <c r="F658" s="86" t="s">
        <v>1493</v>
      </c>
      <c r="G658" s="242">
        <v>0.13183615819209041</v>
      </c>
      <c r="H658" s="245">
        <v>91.231692476384552</v>
      </c>
    </row>
    <row r="659" spans="1:8">
      <c r="A659" s="86" t="str">
        <v>car_enqc_call</v>
      </c>
      <c r="B659" s="239">
        <v>658</v>
      </c>
      <c r="C659" s="86" t="s">
        <v>1492</v>
      </c>
      <c r="D659" s="241">
        <f>COUNTIF($C$1:$C659,C659)</f>
        <v>2</v>
      </c>
      <c r="E659" s="241" t="str">
        <f t="shared" si="30"/>
        <v>Make enquiry on car dealership or manufacturer2</v>
      </c>
      <c r="F659" s="86" t="s">
        <v>1495</v>
      </c>
      <c r="G659" s="242">
        <v>0.47297740112994352</v>
      </c>
      <c r="H659" s="245">
        <v>101.9521792095728</v>
      </c>
    </row>
    <row r="660" spans="1:8">
      <c r="A660" s="86" t="str">
        <v>car_enqc_email</v>
      </c>
      <c r="B660" s="239">
        <v>659</v>
      </c>
      <c r="C660" s="86" t="s">
        <v>1492</v>
      </c>
      <c r="D660" s="241">
        <f>COUNTIF($C$1:$C660,C660)</f>
        <v>3</v>
      </c>
      <c r="E660" s="241" t="str">
        <f t="shared" si="30"/>
        <v>Make enquiry on car dealership or manufacturer3</v>
      </c>
      <c r="F660" s="86" t="s">
        <v>1050</v>
      </c>
      <c r="G660" s="242">
        <v>0.32342937853107345</v>
      </c>
      <c r="H660" s="245">
        <v>99.081106673803532</v>
      </c>
    </row>
    <row r="661" spans="1:8">
      <c r="A661" s="86" t="str">
        <v>car_enqc_f2f</v>
      </c>
      <c r="B661" s="239">
        <v>660</v>
      </c>
      <c r="C661" s="86" t="s">
        <v>1492</v>
      </c>
      <c r="D661" s="241">
        <f>COUNTIF($C$1:$C661,C661)</f>
        <v>4</v>
      </c>
      <c r="E661" s="241" t="str">
        <f t="shared" si="30"/>
        <v>Make enquiry on car dealership or manufacturer4</v>
      </c>
      <c r="F661" s="86" t="s">
        <v>1498</v>
      </c>
      <c r="G661" s="242">
        <v>0.52336158192090398</v>
      </c>
      <c r="H661" s="245">
        <v>100.48350189507195</v>
      </c>
    </row>
    <row r="662" spans="1:8">
      <c r="A662" s="86" t="str">
        <v>car_enqc_mail</v>
      </c>
      <c r="B662" s="239">
        <v>661</v>
      </c>
      <c r="C662" s="86" t="s">
        <v>1492</v>
      </c>
      <c r="D662" s="241">
        <f>COUNTIF($C$1:$C662,C662)</f>
        <v>5</v>
      </c>
      <c r="E662" s="241" t="str">
        <f t="shared" si="30"/>
        <v>Make enquiry on car dealership or manufacturer5</v>
      </c>
      <c r="F662" s="86" t="s">
        <v>1500</v>
      </c>
      <c r="G662" s="242">
        <v>0.11310169491525422</v>
      </c>
      <c r="H662" s="245">
        <v>93.966067352707739</v>
      </c>
    </row>
    <row r="663" spans="1:8">
      <c r="A663" s="86" t="str">
        <v>car_enqc_txt</v>
      </c>
      <c r="B663" s="239">
        <v>662</v>
      </c>
      <c r="C663" s="86" t="s">
        <v>1492</v>
      </c>
      <c r="D663" s="241">
        <f>COUNTIF($C$1:$C663,C663)</f>
        <v>6</v>
      </c>
      <c r="E663" s="241" t="str">
        <f t="shared" si="30"/>
        <v>Make enquiry on car dealership or manufacturer6</v>
      </c>
      <c r="F663" s="86" t="s">
        <v>1502</v>
      </c>
      <c r="G663" s="242">
        <v>7.8576271186440672E-2</v>
      </c>
      <c r="H663" s="245">
        <v>86.735552640179634</v>
      </c>
    </row>
    <row r="664" spans="1:8">
      <c r="A664" s="86" t="str">
        <v>car_enqc_web</v>
      </c>
      <c r="B664" s="239">
        <v>663</v>
      </c>
      <c r="C664" s="86" t="s">
        <v>1492</v>
      </c>
      <c r="D664" s="241">
        <f>COUNTIF($C$1:$C664,C664)</f>
        <v>7</v>
      </c>
      <c r="E664" s="241" t="str">
        <f t="shared" si="30"/>
        <v>Make enquiry on car dealership or manufacturer7</v>
      </c>
      <c r="F664" s="86" t="s">
        <v>1504</v>
      </c>
      <c r="G664" s="242">
        <v>0.23811864406779659</v>
      </c>
      <c r="H664" s="245">
        <v>100.15186574716508</v>
      </c>
    </row>
    <row r="665" spans="1:8">
      <c r="A665" s="86" t="str">
        <v>car_sub_app</v>
      </c>
      <c r="B665" s="239">
        <v>664</v>
      </c>
      <c r="C665" s="86" t="s">
        <v>1506</v>
      </c>
      <c r="D665" s="241">
        <f>COUNTIF($C$1:$C665,C665)</f>
        <v>1</v>
      </c>
      <c r="E665" s="241" t="str">
        <f t="shared" si="30"/>
        <v>Submit info to cars dealership or manufacturer1</v>
      </c>
      <c r="F665" s="86" t="s">
        <v>1493</v>
      </c>
      <c r="G665" s="242">
        <v>0.14951977401129943</v>
      </c>
      <c r="H665" s="245">
        <v>89.716188521111036</v>
      </c>
    </row>
    <row r="666" spans="1:8">
      <c r="A666" s="86" t="str">
        <v>car_sub_call</v>
      </c>
      <c r="B666" s="239">
        <v>665</v>
      </c>
      <c r="C666" s="86" t="s">
        <v>1506</v>
      </c>
      <c r="D666" s="241">
        <f>COUNTIF($C$1:$C666,C666)</f>
        <v>2</v>
      </c>
      <c r="E666" s="241" t="str">
        <f t="shared" si="30"/>
        <v>Submit info to cars dealership or manufacturer2</v>
      </c>
      <c r="F666" s="86" t="s">
        <v>1495</v>
      </c>
      <c r="G666" s="242">
        <v>0.42475706214689268</v>
      </c>
      <c r="H666" s="245">
        <v>100.09288730996315</v>
      </c>
    </row>
    <row r="667" spans="1:8">
      <c r="A667" s="86" t="str">
        <v>car_sub_email</v>
      </c>
      <c r="B667" s="239">
        <v>666</v>
      </c>
      <c r="C667" s="86" t="s">
        <v>1506</v>
      </c>
      <c r="D667" s="241">
        <f>COUNTIF($C$1:$C667,C667)</f>
        <v>3</v>
      </c>
      <c r="E667" s="241" t="str">
        <f t="shared" si="30"/>
        <v>Submit info to cars dealership or manufacturer3</v>
      </c>
      <c r="F667" s="86" t="s">
        <v>1050</v>
      </c>
      <c r="G667" s="242">
        <v>0.29987570621468923</v>
      </c>
      <c r="H667" s="245">
        <v>100.21975334596263</v>
      </c>
    </row>
    <row r="668" spans="1:8">
      <c r="A668" s="86" t="str">
        <v>car_sub_f2f</v>
      </c>
      <c r="B668" s="239">
        <v>667</v>
      </c>
      <c r="C668" s="86" t="s">
        <v>1506</v>
      </c>
      <c r="D668" s="241">
        <f>COUNTIF($C$1:$C668,C668)</f>
        <v>4</v>
      </c>
      <c r="E668" s="241" t="str">
        <f t="shared" si="30"/>
        <v>Submit info to cars dealership or manufacturer4</v>
      </c>
      <c r="F668" s="86" t="s">
        <v>1498</v>
      </c>
      <c r="G668" s="242">
        <v>0.49272881355932202</v>
      </c>
      <c r="H668" s="245">
        <v>99.180405167107693</v>
      </c>
    </row>
    <row r="669" spans="1:8">
      <c r="A669" s="86" t="str">
        <v>car_sub_mail</v>
      </c>
      <c r="B669" s="239">
        <v>668</v>
      </c>
      <c r="C669" s="86" t="s">
        <v>1506</v>
      </c>
      <c r="D669" s="241">
        <f>COUNTIF($C$1:$C669,C669)</f>
        <v>5</v>
      </c>
      <c r="E669" s="241" t="str">
        <f t="shared" si="30"/>
        <v>Submit info to cars dealership or manufacturer5</v>
      </c>
      <c r="F669" s="86" t="s">
        <v>1500</v>
      </c>
      <c r="G669" s="242">
        <v>8.3112994350282493E-2</v>
      </c>
      <c r="H669" s="245">
        <v>93.37013031016933</v>
      </c>
    </row>
    <row r="670" spans="1:8">
      <c r="A670" s="86" t="str">
        <v>car_sub_txt</v>
      </c>
      <c r="B670" s="239">
        <v>669</v>
      </c>
      <c r="C670" s="86" t="s">
        <v>1506</v>
      </c>
      <c r="D670" s="241">
        <f>COUNTIF($C$1:$C670,C670)</f>
        <v>6</v>
      </c>
      <c r="E670" s="241" t="str">
        <f t="shared" si="30"/>
        <v>Submit info to cars dealership or manufacturer6</v>
      </c>
      <c r="F670" s="86" t="s">
        <v>1502</v>
      </c>
      <c r="G670" s="242">
        <v>9.4429378531073443E-2</v>
      </c>
      <c r="H670" s="245">
        <v>90.493498813116886</v>
      </c>
    </row>
    <row r="671" spans="1:8">
      <c r="A671" s="86" t="str">
        <v>car_sub_web</v>
      </c>
      <c r="B671" s="239">
        <v>670</v>
      </c>
      <c r="C671" s="86" t="s">
        <v>1506</v>
      </c>
      <c r="D671" s="241">
        <f>COUNTIF($C$1:$C671,C671)</f>
        <v>7</v>
      </c>
      <c r="E671" s="241" t="str">
        <f t="shared" si="30"/>
        <v>Submit info to cars dealership or manufacturer7</v>
      </c>
      <c r="F671" s="86" t="s">
        <v>1504</v>
      </c>
      <c r="G671" s="242">
        <v>0.29812429378531063</v>
      </c>
      <c r="H671" s="245">
        <v>96.836165839578399</v>
      </c>
    </row>
    <row r="672" spans="1:8">
      <c r="A672" s="86" t="str">
        <v>car_mark_app</v>
      </c>
      <c r="B672" s="239">
        <v>671</v>
      </c>
      <c r="C672" s="86" t="s">
        <v>1514</v>
      </c>
      <c r="D672" s="241">
        <f>COUNTIF($C$1:$C672,C672)</f>
        <v>1</v>
      </c>
      <c r="E672" s="241" t="str">
        <f t="shared" si="30"/>
        <v>Get info/marketing from car dealership or manufacturer1</v>
      </c>
      <c r="F672" s="86" t="s">
        <v>1493</v>
      </c>
      <c r="G672" s="242">
        <v>0.12603954802259887</v>
      </c>
      <c r="H672" s="245">
        <v>90.693269185967878</v>
      </c>
    </row>
    <row r="673" spans="1:8">
      <c r="A673" s="86" t="str">
        <v>car_mark_call</v>
      </c>
      <c r="B673" s="239">
        <v>672</v>
      </c>
      <c r="C673" s="86" t="s">
        <v>1514</v>
      </c>
      <c r="D673" s="241">
        <f>COUNTIF($C$1:$C673,C673)</f>
        <v>2</v>
      </c>
      <c r="E673" s="241" t="str">
        <f t="shared" si="30"/>
        <v>Get info/marketing from car dealership or manufacturer2</v>
      </c>
      <c r="F673" s="86" t="s">
        <v>1495</v>
      </c>
      <c r="G673" s="242">
        <v>0.22666101694915258</v>
      </c>
      <c r="H673" s="245">
        <v>98.101752972672855</v>
      </c>
    </row>
    <row r="674" spans="1:8">
      <c r="A674" s="86" t="str">
        <v>car_mark_email</v>
      </c>
      <c r="B674" s="239">
        <v>673</v>
      </c>
      <c r="C674" s="86" t="s">
        <v>1514</v>
      </c>
      <c r="D674" s="241">
        <f>COUNTIF($C$1:$C674,C674)</f>
        <v>3</v>
      </c>
      <c r="E674" s="241" t="str">
        <f t="shared" si="30"/>
        <v>Get info/marketing from car dealership or manufacturer3</v>
      </c>
      <c r="F674" s="86" t="s">
        <v>1050</v>
      </c>
      <c r="G674" s="242">
        <v>0.24172881355932205</v>
      </c>
      <c r="H674" s="245">
        <v>99.146101550478932</v>
      </c>
    </row>
    <row r="675" spans="1:8">
      <c r="A675" s="86" t="str">
        <v>car_mark_f2f</v>
      </c>
      <c r="B675" s="239">
        <v>674</v>
      </c>
      <c r="C675" s="86" t="s">
        <v>1514</v>
      </c>
      <c r="D675" s="241">
        <f>COUNTIF($C$1:$C675,C675)</f>
        <v>4</v>
      </c>
      <c r="E675" s="241" t="str">
        <f t="shared" si="30"/>
        <v>Get info/marketing from car dealership or manufacturer4</v>
      </c>
      <c r="F675" s="86" t="s">
        <v>1498</v>
      </c>
      <c r="G675" s="242">
        <v>0.48253672316384177</v>
      </c>
      <c r="H675" s="245">
        <v>98.307791671444377</v>
      </c>
    </row>
    <row r="676" spans="1:8">
      <c r="A676" s="86" t="str">
        <v>car_mark_mail</v>
      </c>
      <c r="B676" s="239">
        <v>675</v>
      </c>
      <c r="C676" s="86" t="s">
        <v>1514</v>
      </c>
      <c r="D676" s="241">
        <f>COUNTIF($C$1:$C676,C676)</f>
        <v>5</v>
      </c>
      <c r="E676" s="241" t="str">
        <f t="shared" si="30"/>
        <v>Get info/marketing from car dealership or manufacturer5</v>
      </c>
      <c r="F676" s="86" t="s">
        <v>1500</v>
      </c>
      <c r="G676" s="242">
        <v>0.15618644067796611</v>
      </c>
      <c r="H676" s="245">
        <v>102.11890080740302</v>
      </c>
    </row>
    <row r="677" spans="1:8">
      <c r="A677" s="86" t="str">
        <v>car_mark_txt</v>
      </c>
      <c r="B677" s="239">
        <v>676</v>
      </c>
      <c r="C677" s="86" t="s">
        <v>1514</v>
      </c>
      <c r="D677" s="241">
        <f>COUNTIF($C$1:$C677,C677)</f>
        <v>6</v>
      </c>
      <c r="E677" s="241" t="str">
        <f t="shared" si="30"/>
        <v>Get info/marketing from car dealership or manufacturer6</v>
      </c>
      <c r="F677" s="86" t="s">
        <v>1502</v>
      </c>
      <c r="G677" s="242">
        <v>9.7305084745762729E-2</v>
      </c>
      <c r="H677" s="245">
        <v>97.220364124395303</v>
      </c>
    </row>
    <row r="678" spans="1:8">
      <c r="A678" s="86" t="str">
        <v>car_mark_web</v>
      </c>
      <c r="B678" s="239">
        <v>677</v>
      </c>
      <c r="C678" s="86" t="s">
        <v>1514</v>
      </c>
      <c r="D678" s="241">
        <f>COUNTIF($C$1:$C678,C678)</f>
        <v>7</v>
      </c>
      <c r="E678" s="241" t="str">
        <f t="shared" si="30"/>
        <v>Get info/marketing from car dealership or manufacturer7</v>
      </c>
      <c r="F678" s="86" t="s">
        <v>1504</v>
      </c>
      <c r="G678" s="242">
        <v>0.30660451977401126</v>
      </c>
      <c r="H678" s="245">
        <v>99.255260575103406</v>
      </c>
    </row>
    <row r="679" spans="1:8">
      <c r="A679" s="86" t="str">
        <v>car_res_app</v>
      </c>
      <c r="B679" s="239">
        <v>678</v>
      </c>
      <c r="C679" s="86" t="s">
        <v>1522</v>
      </c>
      <c r="D679" s="241">
        <f>COUNTIF($C$1:$C679,C679)</f>
        <v>1</v>
      </c>
      <c r="E679" s="241" t="str">
        <f t="shared" si="30"/>
        <v>Research car dealership or manufacturer1</v>
      </c>
      <c r="F679" s="86" t="s">
        <v>1493</v>
      </c>
      <c r="G679" s="242">
        <v>0.11951977401129944</v>
      </c>
      <c r="H679" s="245">
        <v>92.098282543084352</v>
      </c>
    </row>
    <row r="680" spans="1:8">
      <c r="A680" s="86" t="str">
        <v>car_res_call</v>
      </c>
      <c r="B680" s="239">
        <v>679</v>
      </c>
      <c r="C680" s="86" t="s">
        <v>1522</v>
      </c>
      <c r="D680" s="241">
        <f>COUNTIF($C$1:$C680,C680)</f>
        <v>2</v>
      </c>
      <c r="E680" s="241" t="str">
        <f t="shared" si="30"/>
        <v>Research car dealership or manufacturer2</v>
      </c>
      <c r="F680" s="86" t="s">
        <v>1495</v>
      </c>
      <c r="G680" s="242">
        <v>0.20876836158192094</v>
      </c>
      <c r="H680" s="245">
        <v>96.023348713285785</v>
      </c>
    </row>
    <row r="681" spans="1:8">
      <c r="A681" s="86" t="str">
        <v>car_res_email</v>
      </c>
      <c r="B681" s="239">
        <v>680</v>
      </c>
      <c r="C681" s="86" t="s">
        <v>1522</v>
      </c>
      <c r="D681" s="241">
        <f>COUNTIF($C$1:$C681,C681)</f>
        <v>3</v>
      </c>
      <c r="E681" s="241" t="str">
        <f t="shared" si="30"/>
        <v>Research car dealership or manufacturer3</v>
      </c>
      <c r="F681" s="86" t="s">
        <v>1050</v>
      </c>
      <c r="G681" s="242">
        <v>0.17549717514124297</v>
      </c>
      <c r="H681" s="245">
        <v>99.200911476081089</v>
      </c>
    </row>
    <row r="682" spans="1:8">
      <c r="A682" s="86" t="str">
        <v>car_res_f2f</v>
      </c>
      <c r="B682" s="239">
        <v>681</v>
      </c>
      <c r="C682" s="86" t="s">
        <v>1522</v>
      </c>
      <c r="D682" s="241">
        <f>COUNTIF($C$1:$C682,C682)</f>
        <v>4</v>
      </c>
      <c r="E682" s="241" t="str">
        <f t="shared" si="30"/>
        <v>Research car dealership or manufacturer4</v>
      </c>
      <c r="F682" s="86" t="s">
        <v>1498</v>
      </c>
      <c r="G682" s="242">
        <v>0.67761016949152542</v>
      </c>
      <c r="H682" s="245">
        <v>100.4282506387033</v>
      </c>
    </row>
    <row r="683" spans="1:8">
      <c r="A683" s="86" t="str">
        <v>car_res_mail</v>
      </c>
      <c r="B683" s="239">
        <v>682</v>
      </c>
      <c r="C683" s="86" t="s">
        <v>1522</v>
      </c>
      <c r="D683" s="241">
        <f>COUNTIF($C$1:$C683,C683)</f>
        <v>5</v>
      </c>
      <c r="E683" s="241" t="str">
        <f t="shared" si="30"/>
        <v>Research car dealership or manufacturer5</v>
      </c>
      <c r="F683" s="86" t="s">
        <v>1500</v>
      </c>
      <c r="G683" s="242">
        <v>7.8163841807909598E-2</v>
      </c>
      <c r="H683" s="245">
        <v>92.550862287241557</v>
      </c>
    </row>
    <row r="684" spans="1:8">
      <c r="A684" s="86" t="str">
        <v>car_res_txt</v>
      </c>
      <c r="B684" s="239">
        <v>683</v>
      </c>
      <c r="C684" s="86" t="s">
        <v>1522</v>
      </c>
      <c r="D684" s="241">
        <f>COUNTIF($C$1:$C684,C684)</f>
        <v>6</v>
      </c>
      <c r="E684" s="241" t="str">
        <f t="shared" si="30"/>
        <v>Research car dealership or manufacturer6</v>
      </c>
      <c r="F684" s="86" t="s">
        <v>1502</v>
      </c>
      <c r="G684" s="242">
        <v>5.5677966101694919E-2</v>
      </c>
      <c r="H684" s="245">
        <v>87.072611557610045</v>
      </c>
    </row>
    <row r="685" spans="1:8">
      <c r="A685" s="86" t="str">
        <v>car_res_web</v>
      </c>
      <c r="B685" s="239">
        <v>684</v>
      </c>
      <c r="C685" s="86" t="s">
        <v>1522</v>
      </c>
      <c r="D685" s="241">
        <f>COUNTIF($C$1:$C685,C685)</f>
        <v>7</v>
      </c>
      <c r="E685" s="241" t="str">
        <f t="shared" si="30"/>
        <v>Research car dealership or manufacturer7</v>
      </c>
      <c r="F685" s="86" t="s">
        <v>1504</v>
      </c>
      <c r="G685" s="242">
        <v>0.38612994350282487</v>
      </c>
      <c r="H685" s="245">
        <v>100.732088873468</v>
      </c>
    </row>
    <row r="686" spans="1:8">
      <c r="A686" s="86" t="str">
        <v>hlh_enqc_app</v>
      </c>
      <c r="B686" s="239">
        <v>685</v>
      </c>
      <c r="C686" s="86" t="s">
        <v>1530</v>
      </c>
      <c r="D686" s="241">
        <f>COUNTIF($C$1:$C686,C686)</f>
        <v>1</v>
      </c>
      <c r="E686" s="241" t="str">
        <f t="shared" si="30"/>
        <v>Make enquiry on local health services1</v>
      </c>
      <c r="F686" s="86" t="s">
        <v>1493</v>
      </c>
      <c r="G686" s="242">
        <v>0.12034463276836159</v>
      </c>
      <c r="H686" s="245">
        <v>98.173060857421021</v>
      </c>
    </row>
    <row r="687" spans="1:8">
      <c r="A687" s="86" t="str">
        <v>hlh_enqc_call</v>
      </c>
      <c r="B687" s="239">
        <v>686</v>
      </c>
      <c r="C687" s="86" t="s">
        <v>1530</v>
      </c>
      <c r="D687" s="241">
        <f>COUNTIF($C$1:$C687,C687)</f>
        <v>2</v>
      </c>
      <c r="E687" s="241" t="str">
        <f t="shared" si="30"/>
        <v>Make enquiry on local health services2</v>
      </c>
      <c r="F687" s="86" t="s">
        <v>1495</v>
      </c>
      <c r="G687" s="242">
        <v>0.40336723163841809</v>
      </c>
      <c r="H687" s="245">
        <v>101.19675979850004</v>
      </c>
    </row>
    <row r="688" spans="1:8">
      <c r="A688" s="86" t="str">
        <v>hlh_enqc_email</v>
      </c>
      <c r="B688" s="239">
        <v>687</v>
      </c>
      <c r="C688" s="86" t="s">
        <v>1530</v>
      </c>
      <c r="D688" s="241">
        <f>COUNTIF($C$1:$C688,C688)</f>
        <v>3</v>
      </c>
      <c r="E688" s="241" t="str">
        <f t="shared" si="30"/>
        <v>Make enquiry on local health services3</v>
      </c>
      <c r="F688" s="86" t="s">
        <v>1050</v>
      </c>
      <c r="G688" s="242">
        <v>0.31415254237288132</v>
      </c>
      <c r="H688" s="245">
        <v>100.33368310586856</v>
      </c>
    </row>
    <row r="689" spans="1:8">
      <c r="A689" s="86" t="str">
        <v>hlh_enqc_f2f</v>
      </c>
      <c r="B689" s="239">
        <v>688</v>
      </c>
      <c r="C689" s="86" t="s">
        <v>1530</v>
      </c>
      <c r="D689" s="241">
        <f>COUNTIF($C$1:$C689,C689)</f>
        <v>4</v>
      </c>
      <c r="E689" s="241" t="str">
        <f t="shared" si="30"/>
        <v>Make enquiry on local health services4</v>
      </c>
      <c r="F689" s="86" t="s">
        <v>1498</v>
      </c>
      <c r="G689" s="242">
        <v>0.32889265536723161</v>
      </c>
      <c r="H689" s="245">
        <v>98.998551727360308</v>
      </c>
    </row>
    <row r="690" spans="1:8">
      <c r="A690" s="86" t="str">
        <v>hlh_enqc_mail</v>
      </c>
      <c r="B690" s="239">
        <v>689</v>
      </c>
      <c r="C690" s="86" t="s">
        <v>1530</v>
      </c>
      <c r="D690" s="241">
        <f>COUNTIF($C$1:$C690,C690)</f>
        <v>5</v>
      </c>
      <c r="E690" s="241" t="str">
        <f t="shared" si="30"/>
        <v>Make enquiry on local health services5</v>
      </c>
      <c r="F690" s="86" t="s">
        <v>1500</v>
      </c>
      <c r="G690" s="242">
        <v>0.1243276836158192</v>
      </c>
      <c r="H690" s="245">
        <v>99.304129126681033</v>
      </c>
    </row>
    <row r="691" spans="1:8">
      <c r="A691" s="86" t="str">
        <v>hlh_enqc_txt</v>
      </c>
      <c r="B691" s="239">
        <v>690</v>
      </c>
      <c r="C691" s="86" t="s">
        <v>1530</v>
      </c>
      <c r="D691" s="241">
        <f>COUNTIF($C$1:$C691,C691)</f>
        <v>6</v>
      </c>
      <c r="E691" s="241" t="str">
        <f t="shared" si="30"/>
        <v>Make enquiry on local health services6</v>
      </c>
      <c r="F691" s="86" t="s">
        <v>1502</v>
      </c>
      <c r="G691" s="242">
        <v>8.8717514124293781E-2</v>
      </c>
      <c r="H691" s="245">
        <v>99.723943960036848</v>
      </c>
    </row>
    <row r="692" spans="1:8">
      <c r="A692" s="86" t="str">
        <v>hlh_enqc_web</v>
      </c>
      <c r="B692" s="239">
        <v>691</v>
      </c>
      <c r="C692" s="86" t="s">
        <v>1530</v>
      </c>
      <c r="D692" s="241">
        <f>COUNTIF($C$1:$C692,C692)</f>
        <v>7</v>
      </c>
      <c r="E692" s="241" t="str">
        <f t="shared" si="30"/>
        <v>Make enquiry on local health services7</v>
      </c>
      <c r="F692" s="86" t="s">
        <v>1504</v>
      </c>
      <c r="G692" s="242">
        <v>0.22270621468926552</v>
      </c>
      <c r="H692" s="245">
        <v>100.66476717681128</v>
      </c>
    </row>
    <row r="693" spans="1:8">
      <c r="A693" s="86" t="str">
        <v>hlh_sub_app</v>
      </c>
      <c r="B693" s="239">
        <v>692</v>
      </c>
      <c r="C693" s="86" t="s">
        <v>1538</v>
      </c>
      <c r="D693" s="241">
        <f>COUNTIF($C$1:$C693,C693)</f>
        <v>1</v>
      </c>
      <c r="E693" s="241" t="str">
        <f t="shared" si="30"/>
        <v>Submit info to local health services1</v>
      </c>
      <c r="F693" s="86" t="s">
        <v>1493</v>
      </c>
      <c r="G693" s="242">
        <v>0.15951412429378531</v>
      </c>
      <c r="H693" s="245">
        <v>97.077685518538175</v>
      </c>
    </row>
    <row r="694" spans="1:8">
      <c r="A694" s="86" t="str">
        <v>hlh_sub_call</v>
      </c>
      <c r="B694" s="239">
        <v>693</v>
      </c>
      <c r="C694" s="86" t="s">
        <v>1538</v>
      </c>
      <c r="D694" s="241">
        <f>COUNTIF($C$1:$C694,C694)</f>
        <v>2</v>
      </c>
      <c r="E694" s="241" t="str">
        <f t="shared" si="30"/>
        <v>Submit info to local health services2</v>
      </c>
      <c r="F694" s="86" t="s">
        <v>1495</v>
      </c>
      <c r="G694" s="242">
        <v>0.38244632768361581</v>
      </c>
      <c r="H694" s="245">
        <v>99.957001273631363</v>
      </c>
    </row>
    <row r="695" spans="1:8">
      <c r="A695" s="86" t="str">
        <v>hlh_sub_email</v>
      </c>
      <c r="B695" s="239">
        <v>694</v>
      </c>
      <c r="C695" s="86" t="s">
        <v>1538</v>
      </c>
      <c r="D695" s="241">
        <f>COUNTIF($C$1:$C695,C695)</f>
        <v>3</v>
      </c>
      <c r="E695" s="241" t="str">
        <f t="shared" si="30"/>
        <v>Submit info to local health services3</v>
      </c>
      <c r="F695" s="86" t="s">
        <v>1050</v>
      </c>
      <c r="G695" s="242">
        <v>0.27751412429378536</v>
      </c>
      <c r="H695" s="245">
        <v>100.48890792639718</v>
      </c>
    </row>
    <row r="696" spans="1:8">
      <c r="A696" s="86" t="str">
        <v>hlh_sub_f2f</v>
      </c>
      <c r="B696" s="239">
        <v>695</v>
      </c>
      <c r="C696" s="86" t="s">
        <v>1538</v>
      </c>
      <c r="D696" s="241">
        <f>COUNTIF($C$1:$C696,C696)</f>
        <v>4</v>
      </c>
      <c r="E696" s="241" t="str">
        <f t="shared" si="30"/>
        <v>Submit info to local health services4</v>
      </c>
      <c r="F696" s="86" t="s">
        <v>1498</v>
      </c>
      <c r="G696" s="242">
        <v>0.39579661016949153</v>
      </c>
      <c r="H696" s="245">
        <v>97.864224864528879</v>
      </c>
    </row>
    <row r="697" spans="1:8">
      <c r="A697" s="86" t="str">
        <v>hlh_sub_mail</v>
      </c>
      <c r="B697" s="239">
        <v>696</v>
      </c>
      <c r="C697" s="86" t="s">
        <v>1538</v>
      </c>
      <c r="D697" s="241">
        <f>COUNTIF($C$1:$C697,C697)</f>
        <v>5</v>
      </c>
      <c r="E697" s="241" t="str">
        <f t="shared" si="30"/>
        <v>Submit info to local health services5</v>
      </c>
      <c r="F697" s="86" t="s">
        <v>1500</v>
      </c>
      <c r="G697" s="242">
        <v>0.11984745762711863</v>
      </c>
      <c r="H697" s="245">
        <v>100.18105254158823</v>
      </c>
    </row>
    <row r="698" spans="1:8">
      <c r="A698" s="86" t="str">
        <v>hlh_sub_txt</v>
      </c>
      <c r="B698" s="239">
        <v>697</v>
      </c>
      <c r="C698" s="86" t="s">
        <v>1538</v>
      </c>
      <c r="D698" s="241">
        <f>COUNTIF($C$1:$C698,C698)</f>
        <v>6</v>
      </c>
      <c r="E698" s="241" t="str">
        <f t="shared" si="30"/>
        <v>Submit info to local health services6</v>
      </c>
      <c r="F698" s="86" t="s">
        <v>1502</v>
      </c>
      <c r="G698" s="242">
        <v>9.9288135593220347E-2</v>
      </c>
      <c r="H698" s="245">
        <v>94.389177807410434</v>
      </c>
    </row>
    <row r="699" spans="1:8">
      <c r="A699" s="86" t="str">
        <v>hlh_sub_web</v>
      </c>
      <c r="B699" s="239">
        <v>698</v>
      </c>
      <c r="C699" s="86" t="s">
        <v>1538</v>
      </c>
      <c r="D699" s="241">
        <f>COUNTIF($C$1:$C699,C699)</f>
        <v>7</v>
      </c>
      <c r="E699" s="241" t="str">
        <f t="shared" si="30"/>
        <v>Submit info to local health services7</v>
      </c>
      <c r="F699" s="86" t="s">
        <v>1504</v>
      </c>
      <c r="G699" s="242">
        <v>0.27355932203389838</v>
      </c>
      <c r="H699" s="245">
        <v>102.39663291366097</v>
      </c>
    </row>
    <row r="700" spans="1:8">
      <c r="A700" s="86" t="str">
        <v>hlh_mark_app</v>
      </c>
      <c r="B700" s="239">
        <v>699</v>
      </c>
      <c r="C700" s="86" t="s">
        <v>1546</v>
      </c>
      <c r="D700" s="241">
        <f>COUNTIF($C$1:$C700,C700)</f>
        <v>1</v>
      </c>
      <c r="E700" s="241" t="str">
        <f t="shared" si="30"/>
        <v>Get info/marketing on local health services1</v>
      </c>
      <c r="F700" s="86" t="s">
        <v>1493</v>
      </c>
      <c r="G700" s="242">
        <v>0.12642372881355932</v>
      </c>
      <c r="H700" s="245">
        <v>93.451461357068794</v>
      </c>
    </row>
    <row r="701" spans="1:8">
      <c r="A701" s="86" t="str">
        <v>hlh_mark_call</v>
      </c>
      <c r="B701" s="239">
        <v>700</v>
      </c>
      <c r="C701" s="86" t="s">
        <v>1546</v>
      </c>
      <c r="D701" s="241">
        <f>COUNTIF($C$1:$C701,C701)</f>
        <v>2</v>
      </c>
      <c r="E701" s="241" t="str">
        <f t="shared" si="30"/>
        <v>Get info/marketing on local health services2</v>
      </c>
      <c r="F701" s="86" t="s">
        <v>1495</v>
      </c>
      <c r="G701" s="242">
        <v>0.25409039548022599</v>
      </c>
      <c r="H701" s="245">
        <v>97.813050198064559</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100.00000000000003</v>
      </c>
    </row>
    <row r="703" spans="1:8">
      <c r="A703" s="86" t="str">
        <v>hlh_mark_f2f</v>
      </c>
      <c r="B703" s="239">
        <v>702</v>
      </c>
      <c r="C703" s="86" t="s">
        <v>1546</v>
      </c>
      <c r="D703" s="241">
        <f>COUNTIF($C$1:$C703,C703)</f>
        <v>4</v>
      </c>
      <c r="E703" s="241" t="str">
        <f t="shared" si="30"/>
        <v>Get info/marketing on local health services4</v>
      </c>
      <c r="F703" s="86" t="s">
        <v>1498</v>
      </c>
      <c r="G703" s="242">
        <v>0.25160451977401127</v>
      </c>
      <c r="H703" s="245">
        <v>95.099276990345643</v>
      </c>
    </row>
    <row r="704" spans="1:8">
      <c r="A704" s="86" t="str">
        <v>hlh_mark_mail</v>
      </c>
      <c r="B704" s="239">
        <v>703</v>
      </c>
      <c r="C704" s="86" t="s">
        <v>1546</v>
      </c>
      <c r="D704" s="241">
        <f>COUNTIF($C$1:$C704,C704)</f>
        <v>5</v>
      </c>
      <c r="E704" s="241" t="str">
        <f t="shared" si="30"/>
        <v>Get info/marketing on local health services5</v>
      </c>
      <c r="F704" s="86" t="s">
        <v>1500</v>
      </c>
      <c r="G704" s="242">
        <v>0.17558757062146896</v>
      </c>
      <c r="H704" s="245">
        <v>97.318198737982527</v>
      </c>
    </row>
    <row r="705" spans="1:8">
      <c r="A705" s="86" t="str">
        <v>hlh_mark_txt</v>
      </c>
      <c r="B705" s="239">
        <v>704</v>
      </c>
      <c r="C705" s="86" t="s">
        <v>1546</v>
      </c>
      <c r="D705" s="241">
        <f>COUNTIF($C$1:$C705,C705)</f>
        <v>6</v>
      </c>
      <c r="E705" s="241" t="str">
        <f t="shared" si="30"/>
        <v>Get info/marketing on local health services6</v>
      </c>
      <c r="F705" s="86" t="s">
        <v>1502</v>
      </c>
      <c r="G705" s="242">
        <v>0.13629943502824857</v>
      </c>
      <c r="H705" s="245">
        <v>98.500075113414326</v>
      </c>
    </row>
    <row r="706" spans="1:8">
      <c r="A706" s="86" t="str">
        <v>hlh_mark_web</v>
      </c>
      <c r="B706" s="239">
        <v>705</v>
      </c>
      <c r="C706" s="86" t="s">
        <v>1546</v>
      </c>
      <c r="D706" s="241">
        <f>COUNTIF($C$1:$C706,C706)</f>
        <v>7</v>
      </c>
      <c r="E706" s="241" t="str">
        <f t="shared" si="30"/>
        <v>Get info/marketing on local health services7</v>
      </c>
      <c r="F706" s="86" t="s">
        <v>1504</v>
      </c>
      <c r="G706" s="242">
        <v>0.26801694915254232</v>
      </c>
      <c r="H706" s="245">
        <v>102.86615378846624</v>
      </c>
    </row>
    <row r="707" spans="1:8">
      <c r="A707" s="86" t="str">
        <v>hlh_res_app</v>
      </c>
      <c r="B707" s="239">
        <v>706</v>
      </c>
      <c r="C707" s="86" t="s">
        <v>1554</v>
      </c>
      <c r="D707" s="241">
        <f>COUNTIF($C$1:$C707,C707)</f>
        <v>1</v>
      </c>
      <c r="E707" s="241" t="str">
        <f t="shared" ref="E707:E770" si="31">C707&amp;D707</f>
        <v>Research local health services1</v>
      </c>
      <c r="F707" s="86" t="s">
        <v>1493</v>
      </c>
      <c r="G707" s="242">
        <v>0.11193220338983054</v>
      </c>
      <c r="H707" s="245">
        <v>85.659704739764052</v>
      </c>
    </row>
    <row r="708" spans="1:8">
      <c r="A708" s="86" t="str">
        <v>hlh_res_call</v>
      </c>
      <c r="B708" s="239">
        <v>707</v>
      </c>
      <c r="C708" s="86" t="s">
        <v>1554</v>
      </c>
      <c r="D708" s="241">
        <f>COUNTIF($C$1:$C708,C708)</f>
        <v>2</v>
      </c>
      <c r="E708" s="241" t="str">
        <f t="shared" si="31"/>
        <v>Research local health services2</v>
      </c>
      <c r="F708" s="86" t="s">
        <v>1495</v>
      </c>
      <c r="G708" s="242">
        <v>0.32191525423728812</v>
      </c>
      <c r="H708" s="245">
        <v>99.702205036502818</v>
      </c>
    </row>
    <row r="709" spans="1:8">
      <c r="A709" s="86" t="str">
        <v>hlh_res_email</v>
      </c>
      <c r="B709" s="239">
        <v>708</v>
      </c>
      <c r="C709" s="86" t="s">
        <v>1554</v>
      </c>
      <c r="D709" s="241">
        <f>COUNTIF($C$1:$C709,C709)</f>
        <v>3</v>
      </c>
      <c r="E709" s="241" t="str">
        <f t="shared" si="31"/>
        <v>Research local health services3</v>
      </c>
      <c r="F709" s="86" t="s">
        <v>1050</v>
      </c>
      <c r="G709" s="242">
        <v>0.19694350282485876</v>
      </c>
      <c r="H709" s="245">
        <v>96.160078196301697</v>
      </c>
    </row>
    <row r="710" spans="1:8">
      <c r="A710" s="86" t="str">
        <v>hlh_res_f2f</v>
      </c>
      <c r="B710" s="239">
        <v>709</v>
      </c>
      <c r="C710" s="86" t="s">
        <v>1554</v>
      </c>
      <c r="D710" s="241">
        <f>COUNTIF($C$1:$C710,C710)</f>
        <v>4</v>
      </c>
      <c r="E710" s="241" t="str">
        <f t="shared" si="31"/>
        <v>Research local health services4</v>
      </c>
      <c r="F710" s="86" t="s">
        <v>1498</v>
      </c>
      <c r="G710" s="242">
        <v>0.28531638418079097</v>
      </c>
      <c r="H710" s="245">
        <v>96.174461020173297</v>
      </c>
    </row>
    <row r="711" spans="1:8">
      <c r="A711" s="86" t="str">
        <v>hlh_res_mail</v>
      </c>
      <c r="B711" s="239">
        <v>710</v>
      </c>
      <c r="C711" s="86" t="s">
        <v>1554</v>
      </c>
      <c r="D711" s="241">
        <f>COUNTIF($C$1:$C711,C711)</f>
        <v>5</v>
      </c>
      <c r="E711" s="241" t="str">
        <f t="shared" si="31"/>
        <v>Research local health services5</v>
      </c>
      <c r="F711" s="86" t="s">
        <v>1500</v>
      </c>
      <c r="G711" s="242">
        <v>6.8180790960451973E-2</v>
      </c>
      <c r="H711" s="245">
        <v>88.028714475639717</v>
      </c>
    </row>
    <row r="712" spans="1:8">
      <c r="A712" s="86" t="str">
        <v>hlh_res_txt</v>
      </c>
      <c r="B712" s="239">
        <v>711</v>
      </c>
      <c r="C712" s="86" t="s">
        <v>1554</v>
      </c>
      <c r="D712" s="241">
        <f>COUNTIF($C$1:$C712,C712)</f>
        <v>6</v>
      </c>
      <c r="E712" s="241" t="str">
        <f t="shared" si="31"/>
        <v>Research local health services6</v>
      </c>
      <c r="F712" s="86" t="s">
        <v>1502</v>
      </c>
      <c r="G712" s="242">
        <v>8.0525423728813564E-2</v>
      </c>
      <c r="H712" s="245">
        <v>93.700708162947905</v>
      </c>
    </row>
    <row r="713" spans="1:8">
      <c r="A713" s="86" t="str">
        <v>hlh_res_web</v>
      </c>
      <c r="B713" s="239">
        <v>712</v>
      </c>
      <c r="C713" s="86" t="s">
        <v>1554</v>
      </c>
      <c r="D713" s="241">
        <f>COUNTIF($C$1:$C713,C713)</f>
        <v>7</v>
      </c>
      <c r="E713" s="241" t="str">
        <f t="shared" si="31"/>
        <v>Research local health services7</v>
      </c>
      <c r="F713" s="86" t="s">
        <v>1504</v>
      </c>
      <c r="G713" s="242">
        <v>0.33609604519774011</v>
      </c>
      <c r="H713" s="245">
        <v>101.65901519871845</v>
      </c>
    </row>
    <row r="714" spans="1:8">
      <c r="A714" s="86" t="str">
        <v>loc_enqc_app</v>
      </c>
      <c r="B714" s="239">
        <v>713</v>
      </c>
      <c r="C714" s="86" t="s">
        <v>1562</v>
      </c>
      <c r="D714" s="241">
        <f>COUNTIF($C$1:$C714,C714)</f>
        <v>1</v>
      </c>
      <c r="E714" s="241" t="str">
        <f t="shared" si="31"/>
        <v>Make enquiry on local services, events, news1</v>
      </c>
      <c r="F714" s="86" t="s">
        <v>1493</v>
      </c>
      <c r="G714" s="242">
        <v>0.10228248587570621</v>
      </c>
      <c r="H714" s="245">
        <v>94.26309442291344</v>
      </c>
    </row>
    <row r="715" spans="1:8">
      <c r="A715" s="86" t="str">
        <v>loc_enqc_call</v>
      </c>
      <c r="B715" s="239">
        <v>714</v>
      </c>
      <c r="C715" s="86" t="s">
        <v>1562</v>
      </c>
      <c r="D715" s="241">
        <f>COUNTIF($C$1:$C715,C715)</f>
        <v>2</v>
      </c>
      <c r="E715" s="241" t="str">
        <f t="shared" si="31"/>
        <v>Make enquiry on local services, events, news2</v>
      </c>
      <c r="F715" s="86" t="s">
        <v>1495</v>
      </c>
      <c r="G715" s="242">
        <v>0.3462824858757062</v>
      </c>
      <c r="H715" s="245">
        <v>99.796896980972718</v>
      </c>
    </row>
    <row r="716" spans="1:8">
      <c r="A716" s="86" t="str">
        <v>loc_enqc_email</v>
      </c>
      <c r="B716" s="239">
        <v>715</v>
      </c>
      <c r="C716" s="86" t="s">
        <v>1562</v>
      </c>
      <c r="D716" s="241">
        <f>COUNTIF($C$1:$C716,C716)</f>
        <v>3</v>
      </c>
      <c r="E716" s="241" t="str">
        <f t="shared" si="31"/>
        <v>Make enquiry on local services, events, news3</v>
      </c>
      <c r="F716" s="86" t="s">
        <v>1050</v>
      </c>
      <c r="G716" s="242">
        <v>0.40257627118644068</v>
      </c>
      <c r="H716" s="245">
        <v>100.8451013186024</v>
      </c>
    </row>
    <row r="717" spans="1:8">
      <c r="A717" s="86" t="str">
        <v>loc_enqc_f2f</v>
      </c>
      <c r="B717" s="239">
        <v>716</v>
      </c>
      <c r="C717" s="86" t="s">
        <v>1562</v>
      </c>
      <c r="D717" s="241">
        <f>COUNTIF($C$1:$C717,C717)</f>
        <v>4</v>
      </c>
      <c r="E717" s="241" t="str">
        <f t="shared" si="31"/>
        <v>Make enquiry on local services, events, news4</v>
      </c>
      <c r="F717" s="86" t="s">
        <v>1498</v>
      </c>
      <c r="G717" s="242">
        <v>0.18606779661016948</v>
      </c>
      <c r="H717" s="245">
        <v>94.588450220388353</v>
      </c>
    </row>
    <row r="718" spans="1:8">
      <c r="A718" s="86" t="str">
        <v>loc_enqc_mail</v>
      </c>
      <c r="B718" s="239">
        <v>717</v>
      </c>
      <c r="C718" s="86" t="s">
        <v>1562</v>
      </c>
      <c r="D718" s="241">
        <f>COUNTIF($C$1:$C718,C718)</f>
        <v>5</v>
      </c>
      <c r="E718" s="241" t="str">
        <f t="shared" si="31"/>
        <v>Make enquiry on local services, events, news5</v>
      </c>
      <c r="F718" s="86" t="s">
        <v>1500</v>
      </c>
      <c r="G718" s="242">
        <v>0.11787570621468925</v>
      </c>
      <c r="H718" s="245">
        <v>99.639023518320641</v>
      </c>
    </row>
    <row r="719" spans="1:8">
      <c r="A719" s="86" t="str">
        <v>loc_enqc_txt</v>
      </c>
      <c r="B719" s="239">
        <v>718</v>
      </c>
      <c r="C719" s="86" t="s">
        <v>1562</v>
      </c>
      <c r="D719" s="241">
        <f>COUNTIF($C$1:$C719,C719)</f>
        <v>6</v>
      </c>
      <c r="E719" s="241" t="str">
        <f t="shared" si="31"/>
        <v>Make enquiry on local services, events, news6</v>
      </c>
      <c r="F719" s="86" t="s">
        <v>1502</v>
      </c>
      <c r="G719" s="242">
        <v>5.8615819209039528E-2</v>
      </c>
      <c r="H719" s="245">
        <v>90.599784542584061</v>
      </c>
    </row>
    <row r="720" spans="1:8">
      <c r="A720" s="86" t="str">
        <v>loc_enqc_web</v>
      </c>
      <c r="B720" s="239">
        <v>719</v>
      </c>
      <c r="C720" s="86" t="s">
        <v>1562</v>
      </c>
      <c r="D720" s="241">
        <f>COUNTIF($C$1:$C720,C720)</f>
        <v>7</v>
      </c>
      <c r="E720" s="241" t="str">
        <f t="shared" si="31"/>
        <v>Make enquiry on local services, events, news7</v>
      </c>
      <c r="F720" s="86" t="s">
        <v>1504</v>
      </c>
      <c r="G720" s="242">
        <v>0.25054237288135589</v>
      </c>
      <c r="H720" s="245">
        <v>100.65081026056006</v>
      </c>
    </row>
    <row r="721" spans="1:8">
      <c r="A721" s="86" t="str">
        <v>loc_sub_app</v>
      </c>
      <c r="B721" s="239">
        <v>720</v>
      </c>
      <c r="C721" s="86" t="s">
        <v>1570</v>
      </c>
      <c r="D721" s="241">
        <f>COUNTIF($C$1:$C721,C721)</f>
        <v>1</v>
      </c>
      <c r="E721" s="241" t="str">
        <f t="shared" si="31"/>
        <v>Submit info to local services, events, news1</v>
      </c>
      <c r="F721" s="86" t="s">
        <v>1493</v>
      </c>
      <c r="G721" s="242">
        <v>0.13170056497175142</v>
      </c>
      <c r="H721" s="245">
        <v>90.812394845685546</v>
      </c>
    </row>
    <row r="722" spans="1:8">
      <c r="A722" s="86" t="str">
        <v>loc_sub_call</v>
      </c>
      <c r="B722" s="239">
        <v>721</v>
      </c>
      <c r="C722" s="86" t="s">
        <v>1570</v>
      </c>
      <c r="D722" s="241">
        <f>COUNTIF($C$1:$C722,C722)</f>
        <v>2</v>
      </c>
      <c r="E722" s="241" t="str">
        <f t="shared" si="31"/>
        <v>Submit info to local services, events, news2</v>
      </c>
      <c r="F722" s="86" t="s">
        <v>1495</v>
      </c>
      <c r="G722" s="242">
        <v>0.1777514124293785</v>
      </c>
      <c r="H722" s="245">
        <v>95.474691702474459</v>
      </c>
    </row>
    <row r="723" spans="1:8">
      <c r="A723" s="86" t="str">
        <v>loc_sub_email</v>
      </c>
      <c r="B723" s="239">
        <v>722</v>
      </c>
      <c r="C723" s="86" t="s">
        <v>1570</v>
      </c>
      <c r="D723" s="241">
        <f>COUNTIF($C$1:$C723,C723)</f>
        <v>3</v>
      </c>
      <c r="E723" s="241" t="str">
        <f t="shared" si="31"/>
        <v>Submit info to local services, events, news3</v>
      </c>
      <c r="F723" s="86" t="s">
        <v>1050</v>
      </c>
      <c r="G723" s="242">
        <v>0.33051977401129934</v>
      </c>
      <c r="H723" s="245">
        <v>100.18852549482125</v>
      </c>
    </row>
    <row r="724" spans="1:8">
      <c r="A724" s="86" t="str">
        <v>loc_sub_f2f</v>
      </c>
      <c r="B724" s="239">
        <v>723</v>
      </c>
      <c r="C724" s="86" t="s">
        <v>1570</v>
      </c>
      <c r="D724" s="241">
        <f>COUNTIF($C$1:$C724,C724)</f>
        <v>4</v>
      </c>
      <c r="E724" s="241" t="str">
        <f t="shared" si="31"/>
        <v>Submit info to local services, events, news4</v>
      </c>
      <c r="F724" s="86" t="s">
        <v>1498</v>
      </c>
      <c r="G724" s="242">
        <v>0.15260451977401132</v>
      </c>
      <c r="H724" s="245">
        <v>95.45571225159469</v>
      </c>
    </row>
    <row r="725" spans="1:8">
      <c r="A725" s="86" t="str">
        <v>loc_sub_mail</v>
      </c>
      <c r="B725" s="239">
        <v>724</v>
      </c>
      <c r="C725" s="86" t="s">
        <v>1570</v>
      </c>
      <c r="D725" s="241">
        <f>COUNTIF($C$1:$C725,C725)</f>
        <v>5</v>
      </c>
      <c r="E725" s="241" t="str">
        <f t="shared" si="31"/>
        <v>Submit info to local services, events, news5</v>
      </c>
      <c r="F725" s="86" t="s">
        <v>1500</v>
      </c>
      <c r="G725" s="242">
        <v>0.12150847457627117</v>
      </c>
      <c r="H725" s="245">
        <v>96.844055444108093</v>
      </c>
    </row>
    <row r="726" spans="1:8">
      <c r="A726" s="86" t="str">
        <v>loc_sub_txt</v>
      </c>
      <c r="B726" s="239">
        <v>725</v>
      </c>
      <c r="C726" s="86" t="s">
        <v>1570</v>
      </c>
      <c r="D726" s="241">
        <f>COUNTIF($C$1:$C726,C726)</f>
        <v>6</v>
      </c>
      <c r="E726" s="241" t="str">
        <f t="shared" si="31"/>
        <v>Submit info to local services, events, news6</v>
      </c>
      <c r="F726" s="86" t="s">
        <v>1502</v>
      </c>
      <c r="G726" s="242">
        <v>7.3598870056497165E-2</v>
      </c>
      <c r="H726" s="245">
        <v>87.413242893480898</v>
      </c>
    </row>
    <row r="727" spans="1:8">
      <c r="A727" s="86" t="str">
        <v>loc_sub_web</v>
      </c>
      <c r="B727" s="239">
        <v>726</v>
      </c>
      <c r="C727" s="86" t="s">
        <v>1570</v>
      </c>
      <c r="D727" s="241">
        <f>COUNTIF($C$1:$C727,C727)</f>
        <v>7</v>
      </c>
      <c r="E727" s="241" t="str">
        <f t="shared" si="31"/>
        <v>Submit info to local services, events, news7</v>
      </c>
      <c r="F727" s="86" t="s">
        <v>1504</v>
      </c>
      <c r="G727" s="242">
        <v>0.28554802259887008</v>
      </c>
      <c r="H727" s="245">
        <v>101.04868737507584</v>
      </c>
    </row>
    <row r="728" spans="1:8">
      <c r="A728" s="86" t="str">
        <v>loc_mark_app</v>
      </c>
      <c r="B728" s="239">
        <v>727</v>
      </c>
      <c r="C728" s="86" t="s">
        <v>1578</v>
      </c>
      <c r="D728" s="241">
        <f>COUNTIF($C$1:$C728,C728)</f>
        <v>1</v>
      </c>
      <c r="E728" s="241" t="str">
        <f t="shared" si="31"/>
        <v>Get info/marketing on local services, events, news1</v>
      </c>
      <c r="F728" s="86" t="s">
        <v>1493</v>
      </c>
      <c r="G728" s="242">
        <v>0.12118644067796609</v>
      </c>
      <c r="H728" s="245">
        <v>91.84697420913183</v>
      </c>
    </row>
    <row r="729" spans="1:8">
      <c r="A729" s="86" t="str">
        <v>loc_mark_call</v>
      </c>
      <c r="B729" s="239">
        <v>728</v>
      </c>
      <c r="C729" s="86" t="s">
        <v>1578</v>
      </c>
      <c r="D729" s="241">
        <f>COUNTIF($C$1:$C729,C729)</f>
        <v>2</v>
      </c>
      <c r="E729" s="241" t="str">
        <f t="shared" si="31"/>
        <v>Get info/marketing on local services, events, news2</v>
      </c>
      <c r="F729" s="86" t="s">
        <v>1495</v>
      </c>
      <c r="G729" s="242">
        <v>0.15794915254237288</v>
      </c>
      <c r="H729" s="245">
        <v>99.753767321564951</v>
      </c>
    </row>
    <row r="730" spans="1:8">
      <c r="A730" s="86" t="str">
        <v>loc_mark_email</v>
      </c>
      <c r="B730" s="239">
        <v>729</v>
      </c>
      <c r="C730" s="86" t="s">
        <v>1578</v>
      </c>
      <c r="D730" s="241">
        <f>COUNTIF($C$1:$C730,C730)</f>
        <v>3</v>
      </c>
      <c r="E730" s="241" t="str">
        <f t="shared" si="31"/>
        <v>Get info/marketing on local services, events, news3</v>
      </c>
      <c r="F730" s="86" t="s">
        <v>1050</v>
      </c>
      <c r="G730" s="242">
        <v>0.3376214689265537</v>
      </c>
      <c r="H730" s="245">
        <v>99.061656710121397</v>
      </c>
    </row>
    <row r="731" spans="1:8">
      <c r="A731" s="86" t="str">
        <v>loc_mark_f2f</v>
      </c>
      <c r="B731" s="239">
        <v>730</v>
      </c>
      <c r="C731" s="86" t="s">
        <v>1578</v>
      </c>
      <c r="D731" s="241">
        <f>COUNTIF($C$1:$C731,C731)</f>
        <v>4</v>
      </c>
      <c r="E731" s="241" t="str">
        <f t="shared" si="31"/>
        <v>Get info/marketing on local services, events, news4</v>
      </c>
      <c r="F731" s="86" t="s">
        <v>1498</v>
      </c>
      <c r="G731" s="242">
        <v>0.12727118644067797</v>
      </c>
      <c r="H731" s="245">
        <v>93.33676940287539</v>
      </c>
    </row>
    <row r="732" spans="1:8">
      <c r="A732" s="86" t="str">
        <v>loc_mark_mail</v>
      </c>
      <c r="B732" s="239">
        <v>731</v>
      </c>
      <c r="C732" s="86" t="s">
        <v>1578</v>
      </c>
      <c r="D732" s="241">
        <f>COUNTIF($C$1:$C732,C732)</f>
        <v>5</v>
      </c>
      <c r="E732" s="241" t="str">
        <f t="shared" si="31"/>
        <v>Get info/marketing on local services, events, news5</v>
      </c>
      <c r="F732" s="86" t="s">
        <v>1500</v>
      </c>
      <c r="G732" s="242">
        <v>0.15648587570621472</v>
      </c>
      <c r="H732" s="245">
        <v>99.735186093344524</v>
      </c>
    </row>
    <row r="733" spans="1:8">
      <c r="A733" s="86" t="str">
        <v>loc_mark_txt</v>
      </c>
      <c r="B733" s="239">
        <v>732</v>
      </c>
      <c r="C733" s="86" t="s">
        <v>1578</v>
      </c>
      <c r="D733" s="241">
        <f>COUNTIF($C$1:$C733,C733)</f>
        <v>6</v>
      </c>
      <c r="E733" s="241" t="str">
        <f t="shared" si="31"/>
        <v>Get info/marketing on local services, events, news6</v>
      </c>
      <c r="F733" s="86" t="s">
        <v>1502</v>
      </c>
      <c r="G733" s="242">
        <v>9.5282485875706202E-2</v>
      </c>
      <c r="H733" s="245">
        <v>90.239750271424356</v>
      </c>
    </row>
    <row r="734" spans="1:8">
      <c r="A734" s="86" t="str">
        <v>loc_mark_web</v>
      </c>
      <c r="B734" s="239">
        <v>733</v>
      </c>
      <c r="C734" s="86" t="s">
        <v>1578</v>
      </c>
      <c r="D734" s="241">
        <f>COUNTIF($C$1:$C734,C734)</f>
        <v>7</v>
      </c>
      <c r="E734" s="241" t="str">
        <f t="shared" si="31"/>
        <v>Get info/marketing on local services, events, news7</v>
      </c>
      <c r="F734" s="86" t="s">
        <v>1504</v>
      </c>
      <c r="G734" s="242">
        <v>0.24310734463276834</v>
      </c>
      <c r="H734" s="245">
        <v>99.220405287788282</v>
      </c>
    </row>
    <row r="735" spans="1:8">
      <c r="A735" s="86" t="str">
        <v>loc_res_app</v>
      </c>
      <c r="B735" s="239">
        <v>734</v>
      </c>
      <c r="C735" s="86" t="s">
        <v>1586</v>
      </c>
      <c r="D735" s="241">
        <f>COUNTIF($C$1:$C735,C735)</f>
        <v>1</v>
      </c>
      <c r="E735" s="241" t="str">
        <f t="shared" si="31"/>
        <v>Research local services, events, news1</v>
      </c>
      <c r="F735" s="86" t="s">
        <v>1493</v>
      </c>
      <c r="G735" s="242">
        <v>0.11145762711864407</v>
      </c>
      <c r="H735" s="245">
        <v>90.728356536503725</v>
      </c>
    </row>
    <row r="736" spans="1:8">
      <c r="A736" s="86" t="str">
        <v>loc_res_call</v>
      </c>
      <c r="B736" s="239">
        <v>735</v>
      </c>
      <c r="C736" s="86" t="s">
        <v>1586</v>
      </c>
      <c r="D736" s="241">
        <f>COUNTIF($C$1:$C736,C736)</f>
        <v>2</v>
      </c>
      <c r="E736" s="241" t="str">
        <f t="shared" si="31"/>
        <v>Research local services, events, news2</v>
      </c>
      <c r="F736" s="86" t="s">
        <v>1495</v>
      </c>
      <c r="G736" s="242">
        <v>0.16150282485875708</v>
      </c>
      <c r="H736" s="245">
        <v>98.479251645345357</v>
      </c>
    </row>
    <row r="737" spans="1:8">
      <c r="A737" s="86" t="str">
        <v>loc_res_email</v>
      </c>
      <c r="B737" s="239">
        <v>736</v>
      </c>
      <c r="C737" s="86" t="s">
        <v>1586</v>
      </c>
      <c r="D737" s="241">
        <f>COUNTIF($C$1:$C737,C737)</f>
        <v>3</v>
      </c>
      <c r="E737" s="241" t="str">
        <f t="shared" si="31"/>
        <v>Research local services, events, news3</v>
      </c>
      <c r="F737" s="86" t="s">
        <v>1050</v>
      </c>
      <c r="G737" s="242">
        <v>0.25527118644067792</v>
      </c>
      <c r="H737" s="245">
        <v>99.990512569418328</v>
      </c>
    </row>
    <row r="738" spans="1:8">
      <c r="A738" s="86" t="str">
        <v>loc_res_f2f</v>
      </c>
      <c r="B738" s="239">
        <v>737</v>
      </c>
      <c r="C738" s="86" t="s">
        <v>1586</v>
      </c>
      <c r="D738" s="241">
        <f>COUNTIF($C$1:$C738,C738)</f>
        <v>4</v>
      </c>
      <c r="E738" s="241" t="str">
        <f t="shared" si="31"/>
        <v>Research local services, events, news4</v>
      </c>
      <c r="F738" s="86" t="s">
        <v>1498</v>
      </c>
      <c r="G738" s="242">
        <v>0.10980225988700566</v>
      </c>
      <c r="H738" s="245">
        <v>96.341475369967995</v>
      </c>
    </row>
    <row r="739" spans="1:8">
      <c r="A739" s="86" t="str">
        <v>loc_res_mail</v>
      </c>
      <c r="B739" s="239">
        <v>738</v>
      </c>
      <c r="C739" s="86" t="s">
        <v>1586</v>
      </c>
      <c r="D739" s="241">
        <f>COUNTIF($C$1:$C739,C739)</f>
        <v>5</v>
      </c>
      <c r="E739" s="241" t="str">
        <f t="shared" si="31"/>
        <v>Research local services, events, news5</v>
      </c>
      <c r="F739" s="86" t="s">
        <v>1500</v>
      </c>
      <c r="G739" s="242">
        <v>6.8604519774011288E-2</v>
      </c>
      <c r="H739" s="245">
        <v>90.305006402493973</v>
      </c>
    </row>
    <row r="740" spans="1:8">
      <c r="A740" s="86" t="str">
        <v>loc_res_txt</v>
      </c>
      <c r="B740" s="239">
        <v>739</v>
      </c>
      <c r="C740" s="86" t="s">
        <v>1586</v>
      </c>
      <c r="D740" s="241">
        <f>COUNTIF($C$1:$C740,C740)</f>
        <v>6</v>
      </c>
      <c r="E740" s="241" t="str">
        <f t="shared" si="31"/>
        <v>Research local services, events, news6</v>
      </c>
      <c r="F740" s="86" t="s">
        <v>1502</v>
      </c>
      <c r="G740" s="242">
        <v>5.3887005649717518E-2</v>
      </c>
      <c r="H740" s="245">
        <v>80.345344487783152</v>
      </c>
    </row>
    <row r="741" spans="1:8">
      <c r="A741" s="86" t="str">
        <v>loc_res_web</v>
      </c>
      <c r="B741" s="239">
        <v>740</v>
      </c>
      <c r="C741" s="86" t="s">
        <v>1586</v>
      </c>
      <c r="D741" s="241">
        <f>COUNTIF($C$1:$C741,C741)</f>
        <v>7</v>
      </c>
      <c r="E741" s="241" t="str">
        <f t="shared" si="31"/>
        <v>Research local services, events, news7</v>
      </c>
      <c r="F741" s="86" t="s">
        <v>1504</v>
      </c>
      <c r="G741" s="242">
        <v>0.31399435028248596</v>
      </c>
      <c r="H741" s="245">
        <v>100.83746857619731</v>
      </c>
    </row>
    <row r="742" spans="1:8">
      <c r="A742" s="86" t="str">
        <v>utl_enqc_app</v>
      </c>
      <c r="B742" s="239">
        <v>741</v>
      </c>
      <c r="C742" s="86" t="s">
        <v>1594</v>
      </c>
      <c r="D742" s="241">
        <f>COUNTIF($C$1:$C742,C742)</f>
        <v>1</v>
      </c>
      <c r="E742" s="241" t="str">
        <f t="shared" si="31"/>
        <v>Make enquiry on utilities1</v>
      </c>
      <c r="F742" s="86" t="s">
        <v>1493</v>
      </c>
      <c r="G742" s="242">
        <v>0.13715819209039545</v>
      </c>
      <c r="H742" s="245">
        <v>97.474966591631414</v>
      </c>
    </row>
    <row r="743" spans="1:8">
      <c r="A743" s="86" t="str">
        <v>utl_enqc_call</v>
      </c>
      <c r="B743" s="239">
        <v>742</v>
      </c>
      <c r="C743" s="86" t="s">
        <v>1594</v>
      </c>
      <c r="D743" s="241">
        <f>COUNTIF($C$1:$C743,C743)</f>
        <v>2</v>
      </c>
      <c r="E743" s="241" t="str">
        <f t="shared" si="31"/>
        <v>Make enquiry on utilities2</v>
      </c>
      <c r="F743" s="86" t="s">
        <v>1495</v>
      </c>
      <c r="G743" s="242">
        <v>0.36229378531073447</v>
      </c>
      <c r="H743" s="245">
        <v>101.04134665736592</v>
      </c>
    </row>
    <row r="744" spans="1:8">
      <c r="A744" s="86" t="str">
        <v>utl_enqc_email</v>
      </c>
      <c r="B744" s="239">
        <v>743</v>
      </c>
      <c r="C744" s="86" t="s">
        <v>1594</v>
      </c>
      <c r="D744" s="241">
        <f>COUNTIF($C$1:$C744,C744)</f>
        <v>3</v>
      </c>
      <c r="E744" s="241" t="str">
        <f t="shared" si="31"/>
        <v>Make enquiry on utilities3</v>
      </c>
      <c r="F744" s="86" t="s">
        <v>1050</v>
      </c>
      <c r="G744" s="242">
        <v>0.37000000000000005</v>
      </c>
      <c r="H744" s="245">
        <v>100.00833452472352</v>
      </c>
    </row>
    <row r="745" spans="1:8">
      <c r="A745" s="86" t="str">
        <v>utl_enqc_f2f</v>
      </c>
      <c r="B745" s="239">
        <v>744</v>
      </c>
      <c r="C745" s="86" t="s">
        <v>1594</v>
      </c>
      <c r="D745" s="241">
        <f>COUNTIF($C$1:$C745,C745)</f>
        <v>4</v>
      </c>
      <c r="E745" s="241" t="str">
        <f t="shared" si="31"/>
        <v>Make enquiry on utilities4</v>
      </c>
      <c r="F745" s="86" t="s">
        <v>1498</v>
      </c>
      <c r="G745" s="242">
        <v>0.19745197740112996</v>
      </c>
      <c r="H745" s="245">
        <v>97.392249764960411</v>
      </c>
    </row>
    <row r="746" spans="1:8">
      <c r="A746" s="86" t="str">
        <v>utl_enqc_mail</v>
      </c>
      <c r="B746" s="239">
        <v>745</v>
      </c>
      <c r="C746" s="86" t="s">
        <v>1594</v>
      </c>
      <c r="D746" s="241">
        <f>COUNTIF($C$1:$C746,C746)</f>
        <v>5</v>
      </c>
      <c r="E746" s="241" t="str">
        <f t="shared" si="31"/>
        <v>Make enquiry on utilities5</v>
      </c>
      <c r="F746" s="86" t="s">
        <v>1500</v>
      </c>
      <c r="G746" s="242">
        <v>0.14360451977401129</v>
      </c>
      <c r="H746" s="245">
        <v>104.88355252646069</v>
      </c>
    </row>
    <row r="747" spans="1:8">
      <c r="A747" s="86" t="str">
        <v>utl_enqc_txt</v>
      </c>
      <c r="B747" s="239">
        <v>746</v>
      </c>
      <c r="C747" s="86" t="s">
        <v>1594</v>
      </c>
      <c r="D747" s="241">
        <f>COUNTIF($C$1:$C747,C747)</f>
        <v>6</v>
      </c>
      <c r="E747" s="241" t="str">
        <f t="shared" si="31"/>
        <v>Make enquiry on utilities6</v>
      </c>
      <c r="F747" s="86" t="s">
        <v>1502</v>
      </c>
      <c r="G747" s="242">
        <v>6.756497175141242E-2</v>
      </c>
      <c r="H747" s="245">
        <v>90.089310337602356</v>
      </c>
    </row>
    <row r="748" spans="1:8">
      <c r="A748" s="86" t="str">
        <v>utl_enqc_web</v>
      </c>
      <c r="B748" s="239">
        <v>747</v>
      </c>
      <c r="C748" s="86" t="s">
        <v>1594</v>
      </c>
      <c r="D748" s="241">
        <f>COUNTIF($C$1:$C748,C748)</f>
        <v>7</v>
      </c>
      <c r="E748" s="241" t="str">
        <f t="shared" si="31"/>
        <v>Make enquiry on utilities7</v>
      </c>
      <c r="F748" s="86" t="s">
        <v>1504</v>
      </c>
      <c r="G748" s="242">
        <v>0.29150847457627121</v>
      </c>
      <c r="H748" s="245">
        <v>99.810318563535773</v>
      </c>
    </row>
    <row r="749" spans="1:8">
      <c r="A749" s="86" t="str">
        <v>utl_sub_app</v>
      </c>
      <c r="B749" s="239">
        <v>748</v>
      </c>
      <c r="C749" s="86" t="s">
        <v>1602</v>
      </c>
      <c r="D749" s="241">
        <f>COUNTIF($C$1:$C749,C749)</f>
        <v>1</v>
      </c>
      <c r="E749" s="241" t="str">
        <f t="shared" si="31"/>
        <v>Submit info to on utilities1</v>
      </c>
      <c r="F749" s="86" t="s">
        <v>1493</v>
      </c>
      <c r="G749" s="242">
        <v>0.18441807909604521</v>
      </c>
      <c r="H749" s="245">
        <v>95.238093729617361</v>
      </c>
    </row>
    <row r="750" spans="1:8">
      <c r="A750" s="86" t="str">
        <v>utl_sub_call</v>
      </c>
      <c r="B750" s="239">
        <v>749</v>
      </c>
      <c r="C750" s="86" t="s">
        <v>1602</v>
      </c>
      <c r="D750" s="241">
        <f>COUNTIF($C$1:$C750,C750)</f>
        <v>2</v>
      </c>
      <c r="E750" s="241" t="str">
        <f t="shared" si="31"/>
        <v>Submit info to on utilities2</v>
      </c>
      <c r="F750" s="86" t="s">
        <v>1495</v>
      </c>
      <c r="G750" s="242">
        <v>0.25507909604519768</v>
      </c>
      <c r="H750" s="245">
        <v>96.421120988424818</v>
      </c>
    </row>
    <row r="751" spans="1:8">
      <c r="A751" s="86" t="str">
        <v>utl_sub_email</v>
      </c>
      <c r="B751" s="239">
        <v>750</v>
      </c>
      <c r="C751" s="86" t="s">
        <v>1602</v>
      </c>
      <c r="D751" s="241">
        <f>COUNTIF($C$1:$C751,C751)</f>
        <v>3</v>
      </c>
      <c r="E751" s="241" t="str">
        <f t="shared" si="31"/>
        <v>Submit info to on utilities3</v>
      </c>
      <c r="F751" s="86" t="s">
        <v>1050</v>
      </c>
      <c r="G751" s="242">
        <v>0.28777966101694918</v>
      </c>
      <c r="H751" s="245">
        <v>100.20550849221313</v>
      </c>
    </row>
    <row r="752" spans="1:8">
      <c r="A752" s="86" t="str">
        <v>utl_sub_f2f</v>
      </c>
      <c r="B752" s="239">
        <v>751</v>
      </c>
      <c r="C752" s="86" t="s">
        <v>1602</v>
      </c>
      <c r="D752" s="241">
        <f>COUNTIF($C$1:$C752,C752)</f>
        <v>4</v>
      </c>
      <c r="E752" s="241" t="str">
        <f t="shared" si="31"/>
        <v>Submit info to on utilities4</v>
      </c>
      <c r="F752" s="86" t="s">
        <v>1498</v>
      </c>
      <c r="G752" s="242">
        <v>0.18586440677966104</v>
      </c>
      <c r="H752" s="245">
        <v>97.125556206346019</v>
      </c>
    </row>
    <row r="753" spans="1:8">
      <c r="A753" s="86" t="str">
        <v>utl_sub_mail</v>
      </c>
      <c r="B753" s="239">
        <v>752</v>
      </c>
      <c r="C753" s="86" t="s">
        <v>1602</v>
      </c>
      <c r="D753" s="241">
        <f>COUNTIF($C$1:$C753,C753)</f>
        <v>5</v>
      </c>
      <c r="E753" s="241" t="str">
        <f t="shared" si="31"/>
        <v>Submit info to on utilities5</v>
      </c>
      <c r="F753" s="86" t="s">
        <v>1500</v>
      </c>
      <c r="G753" s="242">
        <v>0.1237175141242938</v>
      </c>
      <c r="H753" s="245">
        <v>99.747315508363215</v>
      </c>
    </row>
    <row r="754" spans="1:8">
      <c r="A754" s="86" t="str">
        <v>utl_sub_txt</v>
      </c>
      <c r="B754" s="239">
        <v>753</v>
      </c>
      <c r="C754" s="86" t="s">
        <v>1602</v>
      </c>
      <c r="D754" s="241">
        <f>COUNTIF($C$1:$C754,C754)</f>
        <v>6</v>
      </c>
      <c r="E754" s="241" t="str">
        <f t="shared" si="31"/>
        <v>Submit info to on utilities6</v>
      </c>
      <c r="F754" s="86" t="s">
        <v>1502</v>
      </c>
      <c r="G754" s="242">
        <v>7.8146892655367242E-2</v>
      </c>
      <c r="H754" s="245">
        <v>93.425922434793435</v>
      </c>
    </row>
    <row r="755" spans="1:8">
      <c r="A755" s="86" t="str">
        <v>utl_sub_web</v>
      </c>
      <c r="B755" s="239">
        <v>754</v>
      </c>
      <c r="C755" s="86" t="s">
        <v>1602</v>
      </c>
      <c r="D755" s="241">
        <f>COUNTIF($C$1:$C755,C755)</f>
        <v>7</v>
      </c>
      <c r="E755" s="241" t="str">
        <f t="shared" si="31"/>
        <v>Submit info to on utilities7</v>
      </c>
      <c r="F755" s="86" t="s">
        <v>1504</v>
      </c>
      <c r="G755" s="242">
        <v>0.33259322033898303</v>
      </c>
      <c r="H755" s="245">
        <v>100.80454970845723</v>
      </c>
    </row>
    <row r="756" spans="1:8">
      <c r="A756" s="86" t="str">
        <v>utl_mark_app</v>
      </c>
      <c r="B756" s="239">
        <v>755</v>
      </c>
      <c r="C756" s="86" t="s">
        <v>1610</v>
      </c>
      <c r="D756" s="241">
        <f>COUNTIF($C$1:$C756,C756)</f>
        <v>1</v>
      </c>
      <c r="E756" s="241" t="str">
        <f t="shared" si="31"/>
        <v>Get info/marketing on utilities1</v>
      </c>
      <c r="F756" s="86" t="s">
        <v>1493</v>
      </c>
      <c r="G756" s="242">
        <v>0.14254237288135593</v>
      </c>
      <c r="H756" s="245">
        <v>93.273732259615912</v>
      </c>
    </row>
    <row r="757" spans="1:8">
      <c r="A757" s="86" t="str">
        <v>utl_mark_call</v>
      </c>
      <c r="B757" s="239">
        <v>756</v>
      </c>
      <c r="C757" s="86" t="s">
        <v>1610</v>
      </c>
      <c r="D757" s="241">
        <f>COUNTIF($C$1:$C757,C757)</f>
        <v>2</v>
      </c>
      <c r="E757" s="241" t="str">
        <f t="shared" si="31"/>
        <v>Get info/marketing on utilities2</v>
      </c>
      <c r="F757" s="86" t="s">
        <v>1495</v>
      </c>
      <c r="G757" s="242">
        <v>0.20864406779661013</v>
      </c>
      <c r="H757" s="245">
        <v>95.731962040823944</v>
      </c>
    </row>
    <row r="758" spans="1:8">
      <c r="A758" s="86" t="str">
        <v>utl_mark_email</v>
      </c>
      <c r="B758" s="239">
        <v>757</v>
      </c>
      <c r="C758" s="86" t="s">
        <v>1610</v>
      </c>
      <c r="D758" s="241">
        <f>COUNTIF($C$1:$C758,C758)</f>
        <v>3</v>
      </c>
      <c r="E758" s="241" t="str">
        <f t="shared" si="31"/>
        <v>Get info/marketing on utilities3</v>
      </c>
      <c r="F758" s="86" t="s">
        <v>1050</v>
      </c>
      <c r="G758" s="242">
        <v>0.32002259887005652</v>
      </c>
      <c r="H758" s="245">
        <v>97.65751005885754</v>
      </c>
    </row>
    <row r="759" spans="1:8">
      <c r="A759" s="86" t="str">
        <v>utl_mark_f2f</v>
      </c>
      <c r="B759" s="239">
        <v>758</v>
      </c>
      <c r="C759" s="86" t="s">
        <v>1610</v>
      </c>
      <c r="D759" s="241">
        <f>COUNTIF($C$1:$C759,C759)</f>
        <v>4</v>
      </c>
      <c r="E759" s="241" t="str">
        <f t="shared" si="31"/>
        <v>Get info/marketing on utilities4</v>
      </c>
      <c r="F759" s="86" t="s">
        <v>1498</v>
      </c>
      <c r="G759" s="242">
        <v>0.15871186440677965</v>
      </c>
      <c r="H759" s="245">
        <v>94.565272900328097</v>
      </c>
    </row>
    <row r="760" spans="1:8">
      <c r="A760" s="86" t="str">
        <v>utl_mark_mail</v>
      </c>
      <c r="B760" s="239">
        <v>759</v>
      </c>
      <c r="C760" s="86" t="s">
        <v>1610</v>
      </c>
      <c r="D760" s="241">
        <f>COUNTIF($C$1:$C760,C760)</f>
        <v>5</v>
      </c>
      <c r="E760" s="241" t="str">
        <f t="shared" si="31"/>
        <v>Get info/marketing on utilities5</v>
      </c>
      <c r="F760" s="86" t="s">
        <v>1500</v>
      </c>
      <c r="G760" s="242">
        <v>0.19088700564971756</v>
      </c>
      <c r="H760" s="245">
        <v>98.889033076129323</v>
      </c>
    </row>
    <row r="761" spans="1:8">
      <c r="A761" s="86" t="str">
        <v>utl_mark_txt</v>
      </c>
      <c r="B761" s="239">
        <v>760</v>
      </c>
      <c r="C761" s="86" t="s">
        <v>1610</v>
      </c>
      <c r="D761" s="241">
        <f>COUNTIF($C$1:$C761,C761)</f>
        <v>6</v>
      </c>
      <c r="E761" s="241" t="str">
        <f t="shared" si="31"/>
        <v>Get info/marketing on utilities6</v>
      </c>
      <c r="F761" s="86" t="s">
        <v>1502</v>
      </c>
      <c r="G761" s="242">
        <v>8.3576271186440662E-2</v>
      </c>
      <c r="H761" s="245">
        <v>93.645399747563218</v>
      </c>
    </row>
    <row r="762" spans="1:8">
      <c r="A762" s="86" t="str">
        <v>utl_mark_web</v>
      </c>
      <c r="B762" s="239">
        <v>761</v>
      </c>
      <c r="C762" s="86" t="s">
        <v>1610</v>
      </c>
      <c r="D762" s="241">
        <f>COUNTIF($C$1:$C762,C762)</f>
        <v>7</v>
      </c>
      <c r="E762" s="241" t="str">
        <f t="shared" si="31"/>
        <v>Get info/marketing on utilities7</v>
      </c>
      <c r="F762" s="86" t="s">
        <v>1504</v>
      </c>
      <c r="G762" s="242">
        <v>0.30925423728813561</v>
      </c>
      <c r="H762" s="245">
        <v>99.658669918942806</v>
      </c>
    </row>
    <row r="763" spans="1:8">
      <c r="A763" s="86" t="str">
        <v>utl_res_app</v>
      </c>
      <c r="B763" s="239">
        <v>762</v>
      </c>
      <c r="C763" s="86" t="s">
        <v>1618</v>
      </c>
      <c r="D763" s="241">
        <f>COUNTIF($C$1:$C763,C763)</f>
        <v>1</v>
      </c>
      <c r="E763" s="241" t="str">
        <f t="shared" si="31"/>
        <v>Research utilities1</v>
      </c>
      <c r="F763" s="86" t="s">
        <v>1493</v>
      </c>
      <c r="G763" s="242">
        <v>0.12939548022598868</v>
      </c>
      <c r="H763" s="245">
        <v>90.618313346008307</v>
      </c>
    </row>
    <row r="764" spans="1:8">
      <c r="A764" s="86" t="str">
        <v>utl_res_call</v>
      </c>
      <c r="B764" s="239">
        <v>763</v>
      </c>
      <c r="C764" s="86" t="s">
        <v>1618</v>
      </c>
      <c r="D764" s="241">
        <f>COUNTIF($C$1:$C764,C764)</f>
        <v>2</v>
      </c>
      <c r="E764" s="241" t="str">
        <f t="shared" si="31"/>
        <v>Research utilities2</v>
      </c>
      <c r="F764" s="86" t="s">
        <v>1495</v>
      </c>
      <c r="G764" s="242">
        <v>0.211954802259887</v>
      </c>
      <c r="H764" s="245">
        <v>93.93199306052523</v>
      </c>
    </row>
    <row r="765" spans="1:8">
      <c r="A765" s="86" t="str">
        <v>utl_res_email</v>
      </c>
      <c r="B765" s="239">
        <v>764</v>
      </c>
      <c r="C765" s="86" t="s">
        <v>1618</v>
      </c>
      <c r="D765" s="241">
        <f>COUNTIF($C$1:$C765,C765)</f>
        <v>3</v>
      </c>
      <c r="E765" s="241" t="str">
        <f t="shared" si="31"/>
        <v>Research utilities3</v>
      </c>
      <c r="F765" s="86" t="s">
        <v>1050</v>
      </c>
      <c r="G765" s="242">
        <v>0.22944632768361584</v>
      </c>
      <c r="H765" s="245">
        <v>99.330722997073309</v>
      </c>
    </row>
    <row r="766" spans="1:8">
      <c r="A766" s="86" t="str">
        <v>utl_res_f2f</v>
      </c>
      <c r="B766" s="239">
        <v>765</v>
      </c>
      <c r="C766" s="86" t="s">
        <v>1618</v>
      </c>
      <c r="D766" s="241">
        <f>COUNTIF($C$1:$C766,C766)</f>
        <v>4</v>
      </c>
      <c r="E766" s="241" t="str">
        <f t="shared" si="31"/>
        <v>Research utilities4</v>
      </c>
      <c r="F766" s="86" t="s">
        <v>1498</v>
      </c>
      <c r="G766" s="242">
        <v>0.1254011299435028</v>
      </c>
      <c r="H766" s="245">
        <v>94.600967282958209</v>
      </c>
    </row>
    <row r="767" spans="1:8">
      <c r="A767" s="86" t="str">
        <v>utl_res_mail</v>
      </c>
      <c r="B767" s="239">
        <v>766</v>
      </c>
      <c r="C767" s="86" t="s">
        <v>1618</v>
      </c>
      <c r="D767" s="241">
        <f>COUNTIF($C$1:$C767,C767)</f>
        <v>5</v>
      </c>
      <c r="E767" s="241" t="str">
        <f t="shared" si="31"/>
        <v>Research utilities5</v>
      </c>
      <c r="F767" s="86" t="s">
        <v>1500</v>
      </c>
      <c r="G767" s="242">
        <v>7.981920903954802E-2</v>
      </c>
      <c r="H767" s="245">
        <v>96.80442970675594</v>
      </c>
    </row>
    <row r="768" spans="1:8">
      <c r="A768" s="86" t="str">
        <v>utl_res_txt</v>
      </c>
      <c r="B768" s="239">
        <v>767</v>
      </c>
      <c r="C768" s="86" t="s">
        <v>1618</v>
      </c>
      <c r="D768" s="241">
        <f>COUNTIF($C$1:$C768,C768)</f>
        <v>6</v>
      </c>
      <c r="E768" s="241" t="str">
        <f t="shared" si="31"/>
        <v>Research utilities6</v>
      </c>
      <c r="F768" s="86" t="s">
        <v>1502</v>
      </c>
      <c r="G768" s="242">
        <v>6.1610169491525431E-2</v>
      </c>
      <c r="H768" s="245">
        <v>89.861081567631757</v>
      </c>
    </row>
    <row r="769" spans="1:8">
      <c r="A769" s="86" t="str">
        <v>utl_res_web</v>
      </c>
      <c r="B769" s="239">
        <v>768</v>
      </c>
      <c r="C769" s="86" t="s">
        <v>1618</v>
      </c>
      <c r="D769" s="241">
        <f>COUNTIF($C$1:$C769,C769)</f>
        <v>7</v>
      </c>
      <c r="E769" s="241" t="str">
        <f t="shared" si="31"/>
        <v>Research utilities7</v>
      </c>
      <c r="F769" s="86" t="s">
        <v>1504</v>
      </c>
      <c r="G769" s="242">
        <v>0.42123163841807915</v>
      </c>
      <c r="H769" s="245">
        <v>100.61149761545758</v>
      </c>
    </row>
    <row r="770" spans="1:8">
      <c r="A770" s="86" t="str">
        <v>retles_enqc_app</v>
      </c>
      <c r="B770" s="239">
        <v>769</v>
      </c>
      <c r="C770" s="86" t="s">
        <v>1626</v>
      </c>
      <c r="D770" s="241">
        <f>COUNTIF($C$1:$C770,C770)</f>
        <v>1</v>
      </c>
      <c r="E770" s="241" t="str">
        <f t="shared" si="31"/>
        <v>Make enquiry on retail and leisure1</v>
      </c>
      <c r="F770" s="86" t="s">
        <v>1493</v>
      </c>
      <c r="G770" s="242">
        <v>0.18037288135593221</v>
      </c>
      <c r="H770" s="245">
        <v>92.680753113859154</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0.40122033898305098</v>
      </c>
      <c r="H771" s="245">
        <v>100.47300202040175</v>
      </c>
    </row>
    <row r="772" spans="1:8">
      <c r="A772" s="86" t="str">
        <v>retles_enqc_eml</v>
      </c>
      <c r="B772" s="239">
        <v>771</v>
      </c>
      <c r="C772" s="86" t="s">
        <v>1626</v>
      </c>
      <c r="D772" s="241">
        <f>COUNTIF($C$1:$C772,C772)</f>
        <v>3</v>
      </c>
      <c r="E772" s="241" t="str">
        <f t="shared" si="32"/>
        <v>Make enquiry on retail and leisure3</v>
      </c>
      <c r="F772" s="86" t="s">
        <v>1050</v>
      </c>
      <c r="G772" s="242">
        <v>0.46138983050847465</v>
      </c>
      <c r="H772" s="245">
        <v>99.827088902774648</v>
      </c>
    </row>
    <row r="773" spans="1:8">
      <c r="A773" s="86" t="str">
        <v>retles_enqc_f2f</v>
      </c>
      <c r="B773" s="239">
        <v>772</v>
      </c>
      <c r="C773" s="86" t="s">
        <v>1626</v>
      </c>
      <c r="D773" s="241">
        <f>COUNTIF($C$1:$C773,C773)</f>
        <v>4</v>
      </c>
      <c r="E773" s="241" t="str">
        <f t="shared" si="32"/>
        <v>Make enquiry on retail and leisure4</v>
      </c>
      <c r="F773" s="86" t="s">
        <v>1498</v>
      </c>
      <c r="G773" s="242">
        <v>0.37492655367231636</v>
      </c>
      <c r="H773" s="245">
        <v>97.299279746426862</v>
      </c>
    </row>
    <row r="774" spans="1:8">
      <c r="A774" s="86" t="str">
        <v>retles_enqc_mail</v>
      </c>
      <c r="B774" s="239">
        <v>773</v>
      </c>
      <c r="C774" s="86" t="s">
        <v>1626</v>
      </c>
      <c r="D774" s="241">
        <f>COUNTIF($C$1:$C774,C774)</f>
        <v>5</v>
      </c>
      <c r="E774" s="241" t="str">
        <f t="shared" si="32"/>
        <v>Make enquiry on retail and leisure5</v>
      </c>
      <c r="F774" s="86" t="s">
        <v>1500</v>
      </c>
      <c r="G774" s="242">
        <v>0.15864971751412432</v>
      </c>
      <c r="H774" s="245">
        <v>96.417321621778399</v>
      </c>
    </row>
    <row r="775" spans="1:8">
      <c r="A775" s="86" t="str">
        <v>retles_enqc_txt</v>
      </c>
      <c r="B775" s="239">
        <v>774</v>
      </c>
      <c r="C775" s="86" t="s">
        <v>1626</v>
      </c>
      <c r="D775" s="241">
        <f>COUNTIF($C$1:$C775,C775)</f>
        <v>6</v>
      </c>
      <c r="E775" s="241" t="str">
        <f t="shared" si="32"/>
        <v>Make enquiry on retail and leisure6</v>
      </c>
      <c r="F775" s="86" t="s">
        <v>1502</v>
      </c>
      <c r="G775" s="242">
        <v>9.9531073446327667E-2</v>
      </c>
      <c r="H775" s="245">
        <v>87.718519789440364</v>
      </c>
    </row>
    <row r="776" spans="1:8">
      <c r="A776" s="86" t="str">
        <v>retles_enqc_web</v>
      </c>
      <c r="B776" s="239">
        <v>775</v>
      </c>
      <c r="C776" s="86" t="s">
        <v>1626</v>
      </c>
      <c r="D776" s="241">
        <f>COUNTIF($C$1:$C776,C776)</f>
        <v>7</v>
      </c>
      <c r="E776" s="241" t="str">
        <f t="shared" si="32"/>
        <v>Make enquiry on retail and leisure7</v>
      </c>
      <c r="F776" s="86" t="s">
        <v>1504</v>
      </c>
      <c r="G776" s="242">
        <v>0.38821468926553665</v>
      </c>
      <c r="H776" s="245">
        <v>100.08299769415967</v>
      </c>
    </row>
    <row r="777" spans="1:8">
      <c r="A777" s="86" t="str">
        <v>retles_sub_app</v>
      </c>
      <c r="B777" s="239">
        <v>776</v>
      </c>
      <c r="C777" s="86" t="s">
        <v>1634</v>
      </c>
      <c r="D777" s="241">
        <f>COUNTIF($C$1:$C777,C777)</f>
        <v>1</v>
      </c>
      <c r="E777" s="241" t="str">
        <f t="shared" si="32"/>
        <v>Submit info to retail and leisure1</v>
      </c>
      <c r="F777" s="86" t="s">
        <v>1493</v>
      </c>
      <c r="G777" s="242">
        <v>0.25310734463276835</v>
      </c>
      <c r="H777" s="245">
        <v>97.937486558940776</v>
      </c>
    </row>
    <row r="778" spans="1:8">
      <c r="A778" s="86" t="str">
        <v>retles_sub_call</v>
      </c>
      <c r="B778" s="239">
        <v>777</v>
      </c>
      <c r="C778" s="86" t="s">
        <v>1634</v>
      </c>
      <c r="D778" s="241">
        <f>COUNTIF($C$1:$C778,C778)</f>
        <v>2</v>
      </c>
      <c r="E778" s="241" t="str">
        <f t="shared" si="32"/>
        <v>Submit info to retail and leisure2</v>
      </c>
      <c r="F778" s="86" t="s">
        <v>1495</v>
      </c>
      <c r="G778" s="242">
        <v>0.37475706214689264</v>
      </c>
      <c r="H778" s="245">
        <v>99.93501945420212</v>
      </c>
    </row>
    <row r="779" spans="1:8">
      <c r="A779" s="86" t="str">
        <v>retles_sub_eml</v>
      </c>
      <c r="B779" s="239">
        <v>778</v>
      </c>
      <c r="C779" s="86" t="s">
        <v>1634</v>
      </c>
      <c r="D779" s="241">
        <f>COUNTIF($C$1:$C779,C779)</f>
        <v>3</v>
      </c>
      <c r="E779" s="241" t="str">
        <f t="shared" si="32"/>
        <v>Submit info to retail and leisure3</v>
      </c>
      <c r="F779" s="86" t="s">
        <v>1050</v>
      </c>
      <c r="G779" s="242">
        <v>0.36789830508474575</v>
      </c>
      <c r="H779" s="245">
        <v>99.809803734964547</v>
      </c>
    </row>
    <row r="780" spans="1:8">
      <c r="A780" s="86" t="str">
        <v>retles_sub_f2f</v>
      </c>
      <c r="B780" s="239">
        <v>779</v>
      </c>
      <c r="C780" s="86" t="s">
        <v>1634</v>
      </c>
      <c r="D780" s="241">
        <f>COUNTIF($C$1:$C780,C780)</f>
        <v>4</v>
      </c>
      <c r="E780" s="241" t="str">
        <f t="shared" si="32"/>
        <v>Submit info to retail and leisure4</v>
      </c>
      <c r="F780" s="86" t="s">
        <v>1498</v>
      </c>
      <c r="G780" s="242">
        <v>0.38730508474576275</v>
      </c>
      <c r="H780" s="245">
        <v>98.476401930400542</v>
      </c>
    </row>
    <row r="781" spans="1:8">
      <c r="A781" s="86" t="str">
        <v>retles_sub_mail</v>
      </c>
      <c r="B781" s="239">
        <v>780</v>
      </c>
      <c r="C781" s="86" t="s">
        <v>1634</v>
      </c>
      <c r="D781" s="241">
        <f>COUNTIF($C$1:$C781,C781)</f>
        <v>5</v>
      </c>
      <c r="E781" s="241" t="str">
        <f t="shared" si="32"/>
        <v>Submit info to retail and leisure5</v>
      </c>
      <c r="F781" s="86" t="s">
        <v>1500</v>
      </c>
      <c r="G781" s="242">
        <v>0.12211864406779663</v>
      </c>
      <c r="H781" s="245">
        <v>96.186243759052459</v>
      </c>
    </row>
    <row r="782" spans="1:8">
      <c r="A782" s="86" t="str">
        <v>retles_sub_txt</v>
      </c>
      <c r="B782" s="239">
        <v>781</v>
      </c>
      <c r="C782" s="86" t="s">
        <v>1634</v>
      </c>
      <c r="D782" s="241">
        <f>COUNTIF($C$1:$C782,C782)</f>
        <v>6</v>
      </c>
      <c r="E782" s="241" t="str">
        <f t="shared" si="32"/>
        <v>Submit info to retail and leisure6</v>
      </c>
      <c r="F782" s="86" t="s">
        <v>1502</v>
      </c>
      <c r="G782" s="242">
        <v>0.10768926553672319</v>
      </c>
      <c r="H782" s="245">
        <v>92.124986943702666</v>
      </c>
    </row>
    <row r="783" spans="1:8">
      <c r="A783" s="86" t="str">
        <v>retles_sub_web</v>
      </c>
      <c r="B783" s="239">
        <v>782</v>
      </c>
      <c r="C783" s="86" t="s">
        <v>1634</v>
      </c>
      <c r="D783" s="241">
        <f>COUNTIF($C$1:$C783,C783)</f>
        <v>7</v>
      </c>
      <c r="E783" s="241" t="str">
        <f t="shared" si="32"/>
        <v>Submit info to retail and leisure7</v>
      </c>
      <c r="F783" s="86" t="s">
        <v>1504</v>
      </c>
      <c r="G783" s="242">
        <v>0.43947457627118647</v>
      </c>
      <c r="H783" s="245">
        <v>100.33051776943798</v>
      </c>
    </row>
    <row r="784" spans="1:8">
      <c r="A784" s="86" t="str">
        <v>retles_mark_app</v>
      </c>
      <c r="B784" s="239">
        <v>783</v>
      </c>
      <c r="C784" s="86" t="s">
        <v>1642</v>
      </c>
      <c r="D784" s="241">
        <f>COUNTIF($C$1:$C784,C784)</f>
        <v>1</v>
      </c>
      <c r="E784" s="241" t="str">
        <f t="shared" si="32"/>
        <v>Get info/marketing on retail and leisure1</v>
      </c>
      <c r="F784" s="86" t="s">
        <v>1493</v>
      </c>
      <c r="G784" s="242">
        <v>0.21508474576271186</v>
      </c>
      <c r="H784" s="245">
        <v>99.239265424950631</v>
      </c>
    </row>
    <row r="785" spans="1:8">
      <c r="A785" s="86" t="str">
        <v>retles_mark_call</v>
      </c>
      <c r="B785" s="239">
        <v>784</v>
      </c>
      <c r="C785" s="86" t="s">
        <v>1642</v>
      </c>
      <c r="D785" s="241">
        <f>COUNTIF($C$1:$C785,C785)</f>
        <v>2</v>
      </c>
      <c r="E785" s="241" t="str">
        <f t="shared" si="32"/>
        <v>Get info/marketing on retail and leisure2</v>
      </c>
      <c r="F785" s="86" t="s">
        <v>1495</v>
      </c>
      <c r="G785" s="242">
        <v>0.2127909604519774</v>
      </c>
      <c r="H785" s="245">
        <v>96.730304214756984</v>
      </c>
    </row>
    <row r="786" spans="1:8">
      <c r="A786" s="86" t="str">
        <v>retles_mark_eml</v>
      </c>
      <c r="B786" s="239">
        <v>785</v>
      </c>
      <c r="C786" s="86" t="s">
        <v>1642</v>
      </c>
      <c r="D786" s="241">
        <f>COUNTIF($C$1:$C786,C786)</f>
        <v>3</v>
      </c>
      <c r="E786" s="241" t="str">
        <f t="shared" si="32"/>
        <v>Get info/marketing on retail and leisure3</v>
      </c>
      <c r="F786" s="86" t="s">
        <v>1050</v>
      </c>
      <c r="G786" s="242">
        <v>0.38270621468926558</v>
      </c>
      <c r="H786" s="245">
        <v>100.0098624962029</v>
      </c>
    </row>
    <row r="787" spans="1:8">
      <c r="A787" s="86" t="str">
        <v>retles_mark_f2f</v>
      </c>
      <c r="B787" s="239">
        <v>786</v>
      </c>
      <c r="C787" s="86" t="s">
        <v>1642</v>
      </c>
      <c r="D787" s="241">
        <f>COUNTIF($C$1:$C787,C787)</f>
        <v>4</v>
      </c>
      <c r="E787" s="241" t="str">
        <f t="shared" si="32"/>
        <v>Get info/marketing on retail and leisure4</v>
      </c>
      <c r="F787" s="86" t="s">
        <v>1498</v>
      </c>
      <c r="G787" s="242">
        <v>0.29618079096045191</v>
      </c>
      <c r="H787" s="245">
        <v>96.683388200621664</v>
      </c>
    </row>
    <row r="788" spans="1:8">
      <c r="A788" s="86" t="str">
        <v>retles_mark_mail</v>
      </c>
      <c r="B788" s="239">
        <v>787</v>
      </c>
      <c r="C788" s="86" t="s">
        <v>1642</v>
      </c>
      <c r="D788" s="241">
        <f>COUNTIF($C$1:$C788,C788)</f>
        <v>5</v>
      </c>
      <c r="E788" s="241" t="str">
        <f t="shared" si="32"/>
        <v>Get info/marketing on retail and leisure5</v>
      </c>
      <c r="F788" s="86" t="s">
        <v>1500</v>
      </c>
      <c r="G788" s="242">
        <v>0.19885875706214687</v>
      </c>
      <c r="H788" s="247">
        <v>97.931473511134215</v>
      </c>
    </row>
    <row r="789" spans="1:8">
      <c r="A789" s="86" t="str">
        <v>retles_mark_txt</v>
      </c>
      <c r="B789" s="239">
        <v>788</v>
      </c>
      <c r="C789" s="86" t="s">
        <v>1642</v>
      </c>
      <c r="D789" s="241">
        <f>COUNTIF($C$1:$C789,C789)</f>
        <v>6</v>
      </c>
      <c r="E789" s="241" t="str">
        <f t="shared" si="32"/>
        <v>Get info/marketing on retail and leisure6</v>
      </c>
      <c r="F789" s="86" t="s">
        <v>1502</v>
      </c>
      <c r="G789" s="242">
        <v>0.11499435028248589</v>
      </c>
      <c r="H789" s="247">
        <v>93.587439545814377</v>
      </c>
    </row>
    <row r="790" spans="1:8">
      <c r="A790" s="86" t="str">
        <v>retles_mark_web</v>
      </c>
      <c r="B790" s="239">
        <v>789</v>
      </c>
      <c r="C790" s="86" t="s">
        <v>1642</v>
      </c>
      <c r="D790" s="241">
        <f>COUNTIF($C$1:$C790,C790)</f>
        <v>7</v>
      </c>
      <c r="E790" s="241" t="str">
        <f t="shared" si="32"/>
        <v>Get info/marketing on retail and leisure7</v>
      </c>
      <c r="F790" s="86" t="s">
        <v>1504</v>
      </c>
      <c r="G790" s="242">
        <v>0.37585310734463273</v>
      </c>
      <c r="H790" s="247">
        <v>99.951456114840681</v>
      </c>
    </row>
    <row r="791" spans="1:8">
      <c r="A791" s="86" t="str">
        <v>retles_res_app</v>
      </c>
      <c r="B791" s="239">
        <v>790</v>
      </c>
      <c r="C791" s="86" t="s">
        <v>1650</v>
      </c>
      <c r="D791" s="241">
        <f>COUNTIF($C$1:$C791,C791)</f>
        <v>1</v>
      </c>
      <c r="E791" s="241" t="str">
        <f t="shared" si="32"/>
        <v>Research retail and leisure1</v>
      </c>
      <c r="F791" s="86" t="s">
        <v>1493</v>
      </c>
      <c r="G791" s="242">
        <v>0.2250564971751412</v>
      </c>
      <c r="H791" s="247">
        <v>96.627825266763949</v>
      </c>
    </row>
    <row r="792" spans="1:8">
      <c r="A792" s="86" t="str">
        <v>retles_res_call</v>
      </c>
      <c r="B792" s="239">
        <v>791</v>
      </c>
      <c r="C792" s="86" t="s">
        <v>1650</v>
      </c>
      <c r="D792" s="241">
        <f>COUNTIF($C$1:$C792,C792)</f>
        <v>2</v>
      </c>
      <c r="E792" s="241" t="str">
        <f t="shared" si="32"/>
        <v>Research retail and leisure2</v>
      </c>
      <c r="F792" s="86" t="s">
        <v>1495</v>
      </c>
      <c r="G792" s="242">
        <v>0.21894350282485875</v>
      </c>
      <c r="H792" s="247">
        <v>96.696695614729279</v>
      </c>
    </row>
    <row r="793" spans="1:8">
      <c r="A793" s="86" t="str">
        <v>retles_res_eml</v>
      </c>
      <c r="B793" s="239">
        <v>792</v>
      </c>
      <c r="C793" s="86" t="s">
        <v>1650</v>
      </c>
      <c r="D793" s="241">
        <f>COUNTIF($C$1:$C793,C793)</f>
        <v>3</v>
      </c>
      <c r="E793" s="241" t="str">
        <f t="shared" si="32"/>
        <v>Research retail and leisure3</v>
      </c>
      <c r="F793" s="86" t="s">
        <v>1050</v>
      </c>
      <c r="G793" s="242">
        <v>0.25406779661016948</v>
      </c>
      <c r="H793" s="247">
        <v>99.158355993054698</v>
      </c>
    </row>
    <row r="794" spans="1:8">
      <c r="A794" s="86" t="str">
        <v>retles_res_f2f</v>
      </c>
      <c r="B794" s="239">
        <v>793</v>
      </c>
      <c r="C794" s="86" t="s">
        <v>1650</v>
      </c>
      <c r="D794" s="241">
        <f>COUNTIF($C$1:$C794,C794)</f>
        <v>4</v>
      </c>
      <c r="E794" s="241" t="str">
        <f t="shared" si="32"/>
        <v>Research retail and leisure4</v>
      </c>
      <c r="F794" s="86" t="s">
        <v>1498</v>
      </c>
      <c r="G794" s="242">
        <v>0.37963276836158194</v>
      </c>
      <c r="H794" s="247">
        <v>98.961516069459449</v>
      </c>
    </row>
    <row r="795" spans="1:8">
      <c r="A795" s="86" t="str">
        <v>retles_res_mail</v>
      </c>
      <c r="B795" s="239">
        <v>794</v>
      </c>
      <c r="C795" s="86" t="s">
        <v>1650</v>
      </c>
      <c r="D795" s="241">
        <f>COUNTIF($C$1:$C795,C795)</f>
        <v>5</v>
      </c>
      <c r="E795" s="241" t="str">
        <f t="shared" si="32"/>
        <v>Research retail and leisure5</v>
      </c>
      <c r="F795" s="86" t="s">
        <v>1500</v>
      </c>
      <c r="G795" s="242">
        <v>9.0847457627118641E-2</v>
      </c>
      <c r="H795" s="247">
        <v>89.867096851509018</v>
      </c>
    </row>
    <row r="796" spans="1:8">
      <c r="A796" s="86" t="str">
        <v>retles_res_txt</v>
      </c>
      <c r="B796" s="240">
        <v>795</v>
      </c>
      <c r="C796" s="86" t="s">
        <v>1650</v>
      </c>
      <c r="D796" s="241">
        <f>COUNTIF($C$1:$C796,C796)</f>
        <v>6</v>
      </c>
      <c r="E796" s="241" t="str">
        <f t="shared" si="32"/>
        <v>Research retail and leisure6</v>
      </c>
      <c r="F796" s="86" t="s">
        <v>1502</v>
      </c>
      <c r="G796" s="244">
        <v>7.0231638418079098E-2</v>
      </c>
      <c r="H796" s="248">
        <v>82.342101755879696</v>
      </c>
    </row>
    <row r="797" spans="1:8">
      <c r="A797" s="86" t="str">
        <v>retles_res_web</v>
      </c>
      <c r="B797" s="1">
        <v>796</v>
      </c>
      <c r="C797" s="86" t="s">
        <v>1650</v>
      </c>
      <c r="D797" s="241">
        <f>COUNTIF($C$1:$C797,C797)</f>
        <v>7</v>
      </c>
      <c r="E797" s="241" t="str">
        <f t="shared" si="32"/>
        <v>Research retail and leisure7</v>
      </c>
      <c r="F797" s="86" t="s">
        <v>1504</v>
      </c>
      <c r="G797" s="68">
        <v>0.5208474576271187</v>
      </c>
      <c r="H797" s="70">
        <v>101.83257193464689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AAD24-F9C2-439C-8072-1CDFC5C902E3}">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Helsby Ward</v>
      </c>
      <c r="C7" s="1" t="str">
        <f>BASE_PROFILE_DESC</f>
        <v>Associated Base - Cheshire West and Chester</v>
      </c>
      <c r="E7" s="1" t="str">
        <f>"Profile Title: "&amp;B7</f>
        <v>Profile Title: Ward: Helsby Ward</v>
      </c>
      <c r="F7" s="1" t="str">
        <f>"Base Title: "&amp;C7</f>
        <v>Base Title: Associated Base - Cheshire West and Chester</v>
      </c>
    </row>
    <row r="8" spans="1:6">
      <c r="A8" s="1">
        <v>1</v>
      </c>
      <c r="B8" s="1">
        <v>1</v>
      </c>
      <c r="C8" s="1">
        <v>2777</v>
      </c>
      <c r="D8" s="1">
        <v>1</v>
      </c>
    </row>
    <row r="9" spans="1:6">
      <c r="A9" s="1">
        <v>2</v>
      </c>
      <c r="B9" s="1">
        <v>4</v>
      </c>
      <c r="C9" s="1">
        <v>5698</v>
      </c>
      <c r="D9" s="1">
        <v>2</v>
      </c>
    </row>
    <row r="10" spans="1:6">
      <c r="A10" s="1">
        <v>3</v>
      </c>
      <c r="B10" s="1">
        <v>0</v>
      </c>
      <c r="C10" s="1">
        <v>8390</v>
      </c>
      <c r="D10" s="1">
        <v>3</v>
      </c>
    </row>
    <row r="11" spans="1:6">
      <c r="A11" s="1">
        <v>4</v>
      </c>
      <c r="B11" s="1">
        <v>0</v>
      </c>
      <c r="C11" s="1">
        <v>7426</v>
      </c>
      <c r="D11" s="1">
        <v>4</v>
      </c>
    </row>
    <row r="12" spans="1:6">
      <c r="A12" s="1">
        <v>5</v>
      </c>
      <c r="B12" s="1">
        <v>10</v>
      </c>
      <c r="C12" s="1">
        <v>5184</v>
      </c>
      <c r="D12" s="1">
        <v>5</v>
      </c>
    </row>
    <row r="13" spans="1:6">
      <c r="A13" s="1">
        <v>6</v>
      </c>
      <c r="B13" s="1">
        <v>0</v>
      </c>
      <c r="C13" s="1">
        <v>1632</v>
      </c>
      <c r="D13" s="1">
        <v>6</v>
      </c>
    </row>
    <row r="14" spans="1:6">
      <c r="A14" s="1">
        <v>7</v>
      </c>
      <c r="B14" s="1">
        <v>0</v>
      </c>
      <c r="C14" s="1">
        <v>2461</v>
      </c>
      <c r="D14" s="1">
        <v>7</v>
      </c>
    </row>
    <row r="15" spans="1:6">
      <c r="A15" s="1">
        <v>8</v>
      </c>
      <c r="B15" s="1">
        <v>0</v>
      </c>
      <c r="C15" s="1">
        <v>0</v>
      </c>
      <c r="D15" s="1">
        <v>8</v>
      </c>
    </row>
    <row r="16" spans="1:6">
      <c r="A16" s="1">
        <v>9</v>
      </c>
      <c r="B16" s="1">
        <v>2</v>
      </c>
      <c r="C16" s="1">
        <v>7561</v>
      </c>
      <c r="D16" s="1">
        <v>9</v>
      </c>
    </row>
    <row r="17" spans="1:4">
      <c r="A17" s="1">
        <v>10</v>
      </c>
      <c r="B17" s="1">
        <v>2</v>
      </c>
      <c r="C17" s="1">
        <v>5238</v>
      </c>
      <c r="D17" s="1">
        <v>10</v>
      </c>
    </row>
    <row r="18" spans="1:4">
      <c r="A18" s="1">
        <v>11</v>
      </c>
      <c r="B18" s="1">
        <v>0</v>
      </c>
      <c r="C18" s="1">
        <v>2655</v>
      </c>
      <c r="D18" s="1">
        <v>11</v>
      </c>
    </row>
    <row r="19" spans="1:4">
      <c r="A19" s="1">
        <v>12</v>
      </c>
      <c r="B19" s="1">
        <v>1</v>
      </c>
      <c r="C19" s="1">
        <v>2709</v>
      </c>
      <c r="D19" s="1">
        <v>12</v>
      </c>
    </row>
    <row r="20" spans="1:4">
      <c r="A20" s="1">
        <v>13</v>
      </c>
      <c r="B20" s="1">
        <v>0</v>
      </c>
      <c r="C20" s="1">
        <v>3938</v>
      </c>
      <c r="D20" s="1">
        <v>13</v>
      </c>
    </row>
    <row r="21" spans="1:4">
      <c r="A21" s="1">
        <v>14</v>
      </c>
      <c r="B21" s="1">
        <v>1</v>
      </c>
      <c r="C21" s="1">
        <v>6104</v>
      </c>
      <c r="D21" s="1">
        <v>14</v>
      </c>
    </row>
    <row r="22" spans="1:4">
      <c r="A22" s="1">
        <v>15</v>
      </c>
      <c r="B22" s="1">
        <v>11</v>
      </c>
      <c r="C22" s="1">
        <v>6716</v>
      </c>
      <c r="D22" s="1">
        <v>15</v>
      </c>
    </row>
    <row r="23" spans="1:4">
      <c r="A23" s="1">
        <v>16</v>
      </c>
      <c r="B23" s="1">
        <v>10</v>
      </c>
      <c r="C23" s="1">
        <v>9356</v>
      </c>
      <c r="D23" s="1">
        <v>16</v>
      </c>
    </row>
    <row r="24" spans="1:4">
      <c r="A24" s="1">
        <v>17</v>
      </c>
      <c r="B24" s="1">
        <v>20</v>
      </c>
      <c r="C24" s="1">
        <v>11016</v>
      </c>
      <c r="D24" s="1">
        <v>17</v>
      </c>
    </row>
    <row r="25" spans="1:4">
      <c r="A25" s="1">
        <v>18</v>
      </c>
      <c r="B25" s="1">
        <v>0</v>
      </c>
      <c r="C25" s="1">
        <v>57</v>
      </c>
      <c r="D25" s="1">
        <v>18</v>
      </c>
    </row>
    <row r="26" spans="1:4">
      <c r="A26" s="1">
        <v>19</v>
      </c>
      <c r="B26" s="1">
        <v>47</v>
      </c>
      <c r="C26" s="1">
        <v>21269</v>
      </c>
      <c r="D26" s="1">
        <v>19</v>
      </c>
    </row>
    <row r="27" spans="1:4">
      <c r="A27" s="1">
        <v>20</v>
      </c>
      <c r="B27" s="1">
        <v>21</v>
      </c>
      <c r="C27" s="1">
        <v>11244</v>
      </c>
      <c r="D27" s="1">
        <v>20</v>
      </c>
    </row>
    <row r="28" spans="1:4">
      <c r="A28" s="1">
        <v>21</v>
      </c>
      <c r="B28" s="1">
        <v>13</v>
      </c>
      <c r="C28" s="1">
        <v>2716</v>
      </c>
      <c r="D28" s="1">
        <v>21</v>
      </c>
    </row>
    <row r="29" spans="1:4">
      <c r="A29" s="1">
        <v>22</v>
      </c>
      <c r="B29" s="1">
        <v>0</v>
      </c>
      <c r="C29" s="1">
        <v>667</v>
      </c>
      <c r="D29" s="1">
        <v>22</v>
      </c>
    </row>
    <row r="30" spans="1:4">
      <c r="A30" s="1">
        <v>23</v>
      </c>
      <c r="B30" s="1">
        <v>11</v>
      </c>
      <c r="C30" s="1">
        <v>6358</v>
      </c>
      <c r="D30" s="1">
        <v>23</v>
      </c>
    </row>
    <row r="31" spans="1:4">
      <c r="A31" s="1">
        <v>24</v>
      </c>
      <c r="B31" s="1">
        <v>17</v>
      </c>
      <c r="C31" s="1">
        <v>11759</v>
      </c>
      <c r="D31" s="1">
        <v>24</v>
      </c>
    </row>
    <row r="32" spans="1:4">
      <c r="A32" s="1">
        <v>25</v>
      </c>
      <c r="B32" s="1">
        <v>6</v>
      </c>
      <c r="C32" s="1">
        <v>8487</v>
      </c>
      <c r="D32" s="1">
        <v>25</v>
      </c>
    </row>
    <row r="33" spans="1:4">
      <c r="A33" s="1">
        <v>26</v>
      </c>
      <c r="B33" s="1">
        <v>0</v>
      </c>
      <c r="C33" s="1">
        <v>71</v>
      </c>
      <c r="D33" s="1">
        <v>26</v>
      </c>
    </row>
    <row r="34" spans="1:4">
      <c r="A34" s="1">
        <v>27</v>
      </c>
      <c r="B34" s="1">
        <v>1</v>
      </c>
      <c r="C34" s="1">
        <v>339</v>
      </c>
      <c r="D34" s="1">
        <v>27</v>
      </c>
    </row>
    <row r="35" spans="1:4">
      <c r="A35" s="1">
        <v>28</v>
      </c>
      <c r="B35" s="1">
        <v>0</v>
      </c>
      <c r="C35" s="1">
        <v>0</v>
      </c>
      <c r="D35" s="1">
        <v>28</v>
      </c>
    </row>
    <row r="37" spans="1:4">
      <c r="B37" s="1">
        <f>SUM(B8:B35)</f>
        <v>178</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C2F09A78-A50C-4E04-8E20-02D76D1BC299}"/>
</file>

<file path=customXml/itemProps2.xml><?xml version="1.0" encoding="utf-8"?>
<ds:datastoreItem xmlns:ds="http://schemas.openxmlformats.org/officeDocument/2006/customXml" ds:itemID="{2779B8B1-DCD5-4A35-A6AA-FEF3177F7626}"/>
</file>

<file path=customXml/itemProps3.xml><?xml version="1.0" encoding="utf-8"?>
<ds:datastoreItem xmlns:ds="http://schemas.openxmlformats.org/officeDocument/2006/customXml" ds:itemID="{7401097A-C1F0-4F04-A3EF-DC11293A3B7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Helsby Wellbeing Ward Profile</dc:title>
  <dc:creator>HUXLEY, Lee</dc:creator>
  <cp:lastModifiedBy>HUXLEY, Lee</cp:lastModifiedBy>
  <dcterms:created xsi:type="dcterms:W3CDTF">2022-07-26T16:19:44Z</dcterms:created>
  <dcterms:modified xsi:type="dcterms:W3CDTF">2022-07-26T16:20:07Z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