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zz934\PowerBI\Versus AAU\result\"/>
    </mc:Choice>
  </mc:AlternateContent>
  <bookViews>
    <workbookView xWindow="240" yWindow="15" windowWidth="16095" windowHeight="9660" tabRatio="1000" firstSheet="1" activeTab="2"/>
  </bookViews>
  <sheets>
    <sheet name="Summary" sheetId="9" r:id="rId1"/>
    <sheet name="Total Research 2012" sheetId="1" r:id="rId2"/>
    <sheet name="Federal Research 2012" sheetId="2" r:id="rId3"/>
    <sheet name="Endowment 2013" sheetId="3" r:id="rId4"/>
    <sheet name="Annual Giving 2013" sheetId="4" r:id="rId5"/>
    <sheet name="National Academy Members 2013" sheetId="5" r:id="rId6"/>
    <sheet name="Faculty Awards 2013" sheetId="6" r:id="rId7"/>
    <sheet name="Doctorates Awards 2013" sheetId="7" r:id="rId8"/>
    <sheet name="Postdoctoral Appointees 2012" sheetId="8" r:id="rId9"/>
  </sheets>
  <calcPr calcId="152511"/>
</workbook>
</file>

<file path=xl/calcChain.xml><?xml version="1.0" encoding="utf-8"?>
<calcChain xmlns="http://schemas.openxmlformats.org/spreadsheetml/2006/main">
  <c r="G10" i="9" l="1"/>
  <c r="F10" i="9"/>
  <c r="E10" i="9"/>
  <c r="D10" i="9"/>
  <c r="C10" i="9"/>
  <c r="G9" i="9"/>
  <c r="F9" i="9"/>
  <c r="E9" i="9"/>
  <c r="D9" i="9"/>
  <c r="C9" i="9"/>
  <c r="G8" i="9"/>
  <c r="F8" i="9"/>
  <c r="E8" i="9"/>
  <c r="D8" i="9"/>
  <c r="C8" i="9"/>
  <c r="G7" i="9"/>
  <c r="F7" i="9"/>
  <c r="E7" i="9"/>
  <c r="D7" i="9"/>
  <c r="C7" i="9"/>
  <c r="G6" i="9"/>
  <c r="F6" i="9"/>
  <c r="E6" i="9"/>
  <c r="D6" i="9"/>
  <c r="C6" i="9"/>
  <c r="G5" i="9"/>
  <c r="F5" i="9"/>
  <c r="E5" i="9"/>
  <c r="D5" i="9"/>
  <c r="C5" i="9"/>
  <c r="G4" i="9"/>
  <c r="F4" i="9"/>
  <c r="E4" i="9"/>
  <c r="D4" i="9"/>
  <c r="C4" i="9"/>
  <c r="G3" i="9"/>
  <c r="F3" i="9"/>
  <c r="E3" i="9"/>
  <c r="D3" i="9"/>
  <c r="C3" i="9"/>
  <c r="B12" i="8"/>
  <c r="B11" i="8"/>
  <c r="B10" i="8"/>
  <c r="B9" i="8"/>
  <c r="B8" i="8"/>
  <c r="B5" i="8"/>
  <c r="B4" i="8"/>
  <c r="B3" i="8"/>
  <c r="B2" i="8"/>
  <c r="F47" i="8"/>
  <c r="F36" i="8"/>
  <c r="F25" i="8"/>
  <c r="F14" i="8"/>
  <c r="F2" i="8"/>
  <c r="F47" i="7"/>
  <c r="B12" i="7" s="1"/>
  <c r="F36" i="7"/>
  <c r="F25" i="7"/>
  <c r="F14" i="7"/>
  <c r="F2" i="7"/>
  <c r="B8" i="7" s="1"/>
  <c r="B11" i="7"/>
  <c r="B10" i="7"/>
  <c r="B9" i="7"/>
  <c r="B5" i="7"/>
  <c r="B4" i="7"/>
  <c r="B3" i="7"/>
  <c r="B2" i="7"/>
  <c r="F47" i="6"/>
  <c r="F36" i="6"/>
  <c r="F25" i="6"/>
  <c r="F14" i="6"/>
  <c r="B9" i="6" s="1"/>
  <c r="F2" i="6"/>
  <c r="B12" i="6"/>
  <c r="B11" i="6"/>
  <c r="B10" i="6"/>
  <c r="B8" i="6"/>
  <c r="B5" i="6"/>
  <c r="B4" i="6"/>
  <c r="B3" i="6"/>
  <c r="B2" i="6"/>
  <c r="F47" i="5"/>
  <c r="B12" i="5" s="1"/>
  <c r="F36" i="5"/>
  <c r="F25" i="5"/>
  <c r="F14" i="5"/>
  <c r="F2" i="5"/>
  <c r="B8" i="5" s="1"/>
  <c r="B11" i="5"/>
  <c r="B10" i="5"/>
  <c r="B9" i="5"/>
  <c r="B5" i="5"/>
  <c r="B4" i="5"/>
  <c r="B3" i="5"/>
  <c r="B2" i="5"/>
  <c r="B12" i="4"/>
  <c r="B11" i="4"/>
  <c r="B10" i="4"/>
  <c r="B9" i="4"/>
  <c r="B8" i="4"/>
  <c r="B5" i="4"/>
  <c r="B4" i="4"/>
  <c r="B3" i="4"/>
  <c r="B2" i="4"/>
  <c r="F47" i="4"/>
  <c r="F36" i="4"/>
  <c r="F25" i="4"/>
  <c r="F14" i="4"/>
  <c r="F2" i="4"/>
  <c r="B12" i="3"/>
  <c r="B11" i="3"/>
  <c r="B10" i="3"/>
  <c r="B9" i="3"/>
  <c r="B8" i="3"/>
  <c r="B5" i="3"/>
  <c r="B4" i="3"/>
  <c r="B3" i="3"/>
  <c r="B2" i="3"/>
  <c r="F47" i="3"/>
  <c r="F36" i="3"/>
  <c r="F25" i="3"/>
  <c r="F14" i="3"/>
  <c r="F2" i="3"/>
  <c r="B12" i="2"/>
  <c r="B11" i="2"/>
  <c r="B10" i="2"/>
  <c r="B9" i="2"/>
  <c r="B8" i="2"/>
  <c r="B5" i="2"/>
  <c r="B4" i="2"/>
  <c r="B3" i="2"/>
  <c r="B2" i="2"/>
  <c r="F47" i="2"/>
  <c r="F36" i="2"/>
  <c r="F25" i="2"/>
  <c r="F14" i="2"/>
  <c r="F2" i="2"/>
  <c r="F47" i="1"/>
  <c r="B12" i="1" s="1"/>
  <c r="F36" i="1"/>
  <c r="F25" i="1"/>
  <c r="F14" i="1"/>
  <c r="F2" i="1"/>
  <c r="B8" i="1" s="1"/>
  <c r="B11" i="1"/>
  <c r="B10" i="1"/>
  <c r="B9" i="1"/>
  <c r="B5" i="1"/>
  <c r="B4" i="1"/>
  <c r="B3" i="1"/>
  <c r="B2" i="1"/>
</calcChain>
</file>

<file path=xl/sharedStrings.xml><?xml version="1.0" encoding="utf-8"?>
<sst xmlns="http://schemas.openxmlformats.org/spreadsheetml/2006/main" count="603" uniqueCount="101">
  <si>
    <t>Institution</t>
  </si>
  <si>
    <t>Total Research x $1000</t>
  </si>
  <si>
    <t>Brandeis University</t>
  </si>
  <si>
    <t>University of Oregon</t>
  </si>
  <si>
    <t>Rice University</t>
  </si>
  <si>
    <t>Indiana University - Bloomington</t>
  </si>
  <si>
    <t>Tulane University</t>
  </si>
  <si>
    <t>University of Kansas - Lawrence</t>
  </si>
  <si>
    <t>Stony Brook University</t>
  </si>
  <si>
    <t>University of California - Santa Barbara</t>
  </si>
  <si>
    <t>Brown University</t>
  </si>
  <si>
    <t>University of Missouri - Columbia</t>
  </si>
  <si>
    <t>Iowa State University</t>
  </si>
  <si>
    <t>Carnegie Mellon University</t>
  </si>
  <si>
    <t>Princeton University</t>
  </si>
  <si>
    <t>University of California - Irvine</t>
  </si>
  <si>
    <t>University at Buffalo</t>
  </si>
  <si>
    <t>University of Virginia</t>
  </si>
  <si>
    <t>University of Colorado - Boulder</t>
  </si>
  <si>
    <t>California Institute of Technology</t>
  </si>
  <si>
    <t>University of Rochester</t>
  </si>
  <si>
    <t>University of Chicago</t>
  </si>
  <si>
    <t>New York University</t>
  </si>
  <si>
    <t>Case Western Reserve University</t>
  </si>
  <si>
    <t>University of Iowa</t>
  </si>
  <si>
    <t>Michigan State University</t>
  </si>
  <si>
    <t>Emory University</t>
  </si>
  <si>
    <t>University of Maryland - College Park</t>
  </si>
  <si>
    <t>Cornell University</t>
  </si>
  <si>
    <t>Purdue University - West Lafayette</t>
  </si>
  <si>
    <t>Vanderbilt University</t>
  </si>
  <si>
    <t>University of Texas - Austin</t>
  </si>
  <si>
    <t>University of Illinois - Urbana-Champaign</t>
  </si>
  <si>
    <t>University of Southern California</t>
  </si>
  <si>
    <t>Northwestern University</t>
  </si>
  <si>
    <t>University of Arizona</t>
  </si>
  <si>
    <t>University of Florida</t>
  </si>
  <si>
    <t>Yale University</t>
  </si>
  <si>
    <t>Georgia Institute of Technology</t>
  </si>
  <si>
    <t>Washington University in St. Louis</t>
  </si>
  <si>
    <t>University of California - Berkeley</t>
  </si>
  <si>
    <t>Pennsylvania State University - University Park</t>
  </si>
  <si>
    <t>University of California - Davis</t>
  </si>
  <si>
    <t>Ohio State University - Columbus</t>
  </si>
  <si>
    <t>Harvard University</t>
  </si>
  <si>
    <t>Massachusetts Institute of Technology</t>
  </si>
  <si>
    <t>University of Minnesota - Twin Cities</t>
  </si>
  <si>
    <t>University of Pennsylvania</t>
  </si>
  <si>
    <t>University of Pittsburgh - Pittsburgh</t>
  </si>
  <si>
    <t>Columbia University</t>
  </si>
  <si>
    <t>Stanford University</t>
  </si>
  <si>
    <t>University of North Carolina - Chapel Hill</t>
  </si>
  <si>
    <t>University of California - Los Angeles</t>
  </si>
  <si>
    <t>Duke University</t>
  </si>
  <si>
    <t>University of Wisconsin - Madison</t>
  </si>
  <si>
    <t>University of California - San Diego</t>
  </si>
  <si>
    <t>University of Washington - Seattle</t>
  </si>
  <si>
    <t>University of Michigan - Ann Arbor</t>
  </si>
  <si>
    <t>Johns Hopkins University</t>
  </si>
  <si>
    <t>Federal Research</t>
  </si>
  <si>
    <t>Endowment Assets</t>
  </si>
  <si>
    <t>Annual Giving</t>
  </si>
  <si>
    <t>National Academy Members</t>
  </si>
  <si>
    <t>Faculty Awards</t>
  </si>
  <si>
    <t>Doctorates Awards</t>
  </si>
  <si>
    <t>Postdoctoral Appointees</t>
  </si>
  <si>
    <t>Percentile</t>
  </si>
  <si>
    <t>20th</t>
  </si>
  <si>
    <t>40th</t>
  </si>
  <si>
    <t>60th</t>
  </si>
  <si>
    <t>80th</t>
  </si>
  <si>
    <t>Averages</t>
  </si>
  <si>
    <t>0-20</t>
  </si>
  <si>
    <t>21-40</t>
  </si>
  <si>
    <t>41-60</t>
  </si>
  <si>
    <t>61-80</t>
  </si>
  <si>
    <t>81-100</t>
  </si>
  <si>
    <t>Average</t>
  </si>
  <si>
    <t>Federal Research x $1000</t>
  </si>
  <si>
    <t>Endowment Assets x $1000</t>
  </si>
  <si>
    <t>Annual Giving x $1000</t>
  </si>
  <si>
    <t>Doctorates Granted</t>
  </si>
  <si>
    <t>Measure</t>
  </si>
  <si>
    <t>University of Texas - San Antonio</t>
  </si>
  <si>
    <t>Average of AAU Universities*:</t>
  </si>
  <si>
    <t>0th - 20th percentile</t>
  </si>
  <si>
    <t>21st - 40th percentile</t>
  </si>
  <si>
    <t>41st - 60th percentile</t>
  </si>
  <si>
    <t>61st - 80th percentile</t>
  </si>
  <si>
    <t>81st - 100th percentile</t>
  </si>
  <si>
    <t>Note: Percentiles were calculated with Excel.</t>
  </si>
  <si>
    <t>Source: American Research University Data (https://mup.asu.edu/University-Data, accessed 8/6/2018)</t>
  </si>
  <si>
    <t>* all measures exclude McGill University and University of Toronto (because CMUP has no data for these two universities)</t>
  </si>
  <si>
    <t>Total Research x $1000            (2012)</t>
  </si>
  <si>
    <t>Federal Research x $1000          (2012)</t>
  </si>
  <si>
    <t>Endowment Assets x $1000                         (2013)</t>
  </si>
  <si>
    <t>Annual Giving x $1000              (2013)</t>
  </si>
  <si>
    <t>National Academy Members (2013)</t>
  </si>
  <si>
    <t>Faculty Awards                           (2013)</t>
  </si>
  <si>
    <t>Doctorates Awarded         (2013)</t>
  </si>
  <si>
    <t>Postdoctoral Appointees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</si>
</sst>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</cellStyleXfs>
  <cellXfs count="5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164" fontId="3" fillId="0" borderId="1" xfId="1" applyNumberFormat="1" applyFont="1" applyBorder="1"/>
    <xf numFmtId="0" fontId="3" fillId="0" borderId="1" xfId="0" applyFont="1" applyFill="1" applyBorder="1"/>
    <xf numFmtId="0" fontId="3" fillId="0" borderId="0" xfId="0" applyFont="1"/>
    <xf numFmtId="164" fontId="3" fillId="0" borderId="1" xfId="0" applyNumberFormat="1" applyFont="1" applyBorder="1"/>
    <xf numFmtId="164" fontId="2" fillId="0" borderId="2" xfId="1" applyNumberFormat="1" applyFont="1" applyFill="1" applyBorder="1" applyAlignment="1">
      <alignment horizontal="center" vertical="top"/>
    </xf>
    <xf numFmtId="164" fontId="3" fillId="0" borderId="0" xfId="1" applyNumberFormat="1" applyFont="1"/>
    <xf numFmtId="164" fontId="2" fillId="0" borderId="1" xfId="1" applyNumberFormat="1" applyFont="1" applyBorder="1" applyAlignment="1">
      <alignment horizontal="center" vertical="top"/>
    </xf>
    <xf numFmtId="0" fontId="3" fillId="0" borderId="5" xfId="0" applyFont="1" applyBorder="1"/>
    <xf numFmtId="164" fontId="3" fillId="0" borderId="6" xfId="1" applyNumberFormat="1" applyFont="1" applyBorder="1"/>
    <xf numFmtId="0" fontId="3" fillId="0" borderId="7" xfId="0" applyFont="1" applyBorder="1"/>
    <xf numFmtId="164" fontId="3" fillId="0" borderId="0" xfId="1" applyNumberFormat="1" applyFont="1" applyBorder="1"/>
    <xf numFmtId="0" fontId="3" fillId="0" borderId="8" xfId="0" applyFont="1" applyBorder="1"/>
    <xf numFmtId="164" fontId="3" fillId="0" borderId="9" xfId="1" applyNumberFormat="1" applyFont="1" applyBorder="1"/>
    <xf numFmtId="0" fontId="3" fillId="0" borderId="6" xfId="0" applyFont="1" applyBorder="1"/>
    <xf numFmtId="0" fontId="3" fillId="0" borderId="0" xfId="0" applyFont="1" applyBorder="1"/>
    <xf numFmtId="0" fontId="3" fillId="0" borderId="9" xfId="0" applyFont="1" applyBorder="1"/>
    <xf numFmtId="164" fontId="2" fillId="0" borderId="3" xfId="1" applyNumberFormat="1" applyFont="1" applyFill="1" applyBorder="1" applyAlignment="1">
      <alignment horizontal="center" vertical="top"/>
    </xf>
    <xf numFmtId="164" fontId="2" fillId="0" borderId="1" xfId="1" applyNumberFormat="1" applyFont="1" applyBorder="1"/>
    <xf numFmtId="164" fontId="3" fillId="0" borderId="5" xfId="1" applyNumberFormat="1" applyFont="1" applyBorder="1"/>
    <xf numFmtId="164" fontId="3" fillId="0" borderId="7" xfId="1" applyNumberFormat="1" applyFont="1" applyBorder="1"/>
    <xf numFmtId="164" fontId="3" fillId="0" borderId="1" xfId="1" applyNumberFormat="1" applyFont="1" applyFill="1" applyBorder="1"/>
    <xf numFmtId="164" fontId="3" fillId="0" borderId="8" xfId="1" applyNumberFormat="1" applyFont="1" applyBorder="1"/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0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0" xfId="0" applyFont="1" applyFill="1" applyBorder="1"/>
    <xf numFmtId="0" fontId="5" fillId="0" borderId="13" xfId="2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left" wrapText="1"/>
    </xf>
    <xf numFmtId="164" fontId="6" fillId="0" borderId="1" xfId="3" applyNumberFormat="1" applyFont="1" applyFill="1" applyBorder="1" applyAlignment="1" applyProtection="1">
      <alignment horizontal="left" wrapText="1"/>
    </xf>
    <xf numFmtId="164" fontId="6" fillId="0" borderId="14" xfId="3" applyNumberFormat="1" applyFont="1" applyFill="1" applyBorder="1" applyAlignment="1" applyProtection="1">
      <alignment horizontal="left" wrapText="1"/>
    </xf>
    <xf numFmtId="164" fontId="7" fillId="0" borderId="0" xfId="1" applyNumberFormat="1" applyFont="1"/>
    <xf numFmtId="37" fontId="6" fillId="0" borderId="1" xfId="1" applyNumberFormat="1" applyFont="1" applyFill="1" applyBorder="1" applyAlignment="1" applyProtection="1">
      <alignment horizontal="right" wrapText="1"/>
    </xf>
    <xf numFmtId="3" fontId="3" fillId="0" borderId="0" xfId="0" applyNumberFormat="1" applyFont="1" applyFill="1" applyBorder="1"/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164" fontId="3" fillId="0" borderId="3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_Top_100_FedResearch_Pri" xfId="2"/>
    <cellStyle name="Normal_Top_100_FedResearch_Pri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selection activeCell="A11" sqref="A11:G11"/>
    </sheetView>
  </sheetViews>
  <sheetFormatPr defaultColWidth="15.7109375" defaultRowHeight="15.75" x14ac:dyDescent="0.25"/>
  <cols>
    <col min="1" max="1" width="31.85546875" style="32" bestFit="1" customWidth="1"/>
    <col min="2" max="2" width="14.42578125" style="29" customWidth="1"/>
    <col min="3" max="6" width="11.28515625" style="29" bestFit="1" customWidth="1"/>
    <col min="7" max="7" width="12.42578125" style="29" bestFit="1" customWidth="1"/>
    <col min="8" max="16384" width="15.7109375" style="29"/>
  </cols>
  <sheetData>
    <row r="1" spans="1:7" x14ac:dyDescent="0.25">
      <c r="A1" s="43" t="s">
        <v>82</v>
      </c>
      <c r="B1" s="45" t="s">
        <v>83</v>
      </c>
      <c r="C1" s="47" t="s">
        <v>84</v>
      </c>
      <c r="D1" s="47"/>
      <c r="E1" s="47"/>
      <c r="F1" s="47"/>
      <c r="G1" s="48"/>
    </row>
    <row r="2" spans="1:7" s="32" customFormat="1" ht="31.5" x14ac:dyDescent="0.25">
      <c r="A2" s="44"/>
      <c r="B2" s="46"/>
      <c r="C2" s="30" t="s">
        <v>85</v>
      </c>
      <c r="D2" s="30" t="s">
        <v>86</v>
      </c>
      <c r="E2" s="30" t="s">
        <v>87</v>
      </c>
      <c r="F2" s="30" t="s">
        <v>88</v>
      </c>
      <c r="G2" s="31" t="s">
        <v>89</v>
      </c>
    </row>
    <row r="3" spans="1:7" ht="31.5" x14ac:dyDescent="0.25">
      <c r="A3" s="33" t="s">
        <v>93</v>
      </c>
      <c r="B3" s="34">
        <v>48700</v>
      </c>
      <c r="C3" s="35">
        <f>'Total Research 2012'!B8</f>
        <v>180758.66666666666</v>
      </c>
      <c r="D3" s="35">
        <f>'Total Research 2012'!B9</f>
        <v>376497.63636363635</v>
      </c>
      <c r="E3" s="35">
        <f>'Total Research 2012'!B10</f>
        <v>539256.90909090906</v>
      </c>
      <c r="F3" s="35">
        <f>'Total Research 2012'!B11</f>
        <v>711859.45454545459</v>
      </c>
      <c r="G3" s="36">
        <f>'Total Research 2012'!B12</f>
        <v>1058048.75</v>
      </c>
    </row>
    <row r="4" spans="1:7" ht="31.5" x14ac:dyDescent="0.25">
      <c r="A4" s="33" t="s">
        <v>94</v>
      </c>
      <c r="B4" s="34">
        <v>29168</v>
      </c>
      <c r="C4" s="35">
        <f>'Federal Research 2012'!B8</f>
        <v>103228</v>
      </c>
      <c r="D4" s="35">
        <f>'Federal Research 2012'!B9</f>
        <v>254505.72727272726</v>
      </c>
      <c r="E4" s="35">
        <f>'Federal Research 2012'!B10</f>
        <v>338677.54545454547</v>
      </c>
      <c r="F4" s="35">
        <f>'Federal Research 2012'!B11</f>
        <v>459463.54545454547</v>
      </c>
      <c r="G4" s="36">
        <f>'Federal Research 2012'!B12</f>
        <v>748452.83333333337</v>
      </c>
    </row>
    <row r="5" spans="1:7" ht="31.5" x14ac:dyDescent="0.25">
      <c r="A5" s="33" t="s">
        <v>95</v>
      </c>
      <c r="B5" s="37">
        <v>100825</v>
      </c>
      <c r="C5" s="35">
        <f>'Endowment 2013'!B8</f>
        <v>513860.66666666669</v>
      </c>
      <c r="D5" s="35">
        <f>'Endowment 2013'!B9</f>
        <v>1230539.5827272728</v>
      </c>
      <c r="E5" s="35">
        <f>'Endowment 2013'!B10</f>
        <v>2350605.2727272729</v>
      </c>
      <c r="F5" s="35">
        <f>'Endowment 2013'!B11</f>
        <v>4144530.9672727273</v>
      </c>
      <c r="G5" s="36">
        <f>'Endowment 2013'!B12</f>
        <v>12910130.75</v>
      </c>
    </row>
    <row r="6" spans="1:7" ht="31.5" x14ac:dyDescent="0.25">
      <c r="A6" s="33" t="s">
        <v>96</v>
      </c>
      <c r="B6" s="34">
        <v>14157</v>
      </c>
      <c r="C6" s="35">
        <f>'Annual Giving 2013'!B8</f>
        <v>74078.5</v>
      </c>
      <c r="D6" s="35">
        <f>'Annual Giving 2013'!B9</f>
        <v>120973.54545454546</v>
      </c>
      <c r="E6" s="35">
        <f>'Annual Giving 2013'!B10</f>
        <v>185872.72727272726</v>
      </c>
      <c r="F6" s="35">
        <f>'Annual Giving 2013'!B11</f>
        <v>296015.09090909088</v>
      </c>
      <c r="G6" s="36">
        <f>'Annual Giving 2013'!B12</f>
        <v>547602.16666666663</v>
      </c>
    </row>
    <row r="7" spans="1:7" ht="31.5" x14ac:dyDescent="0.25">
      <c r="A7" s="33" t="s">
        <v>97</v>
      </c>
      <c r="B7" s="38">
        <v>0</v>
      </c>
      <c r="C7" s="35">
        <f>'National Academy Members 2013'!B8</f>
        <v>9.8333333333333339</v>
      </c>
      <c r="D7" s="35">
        <f>'National Academy Members 2013'!B9</f>
        <v>26</v>
      </c>
      <c r="E7" s="35">
        <f>'National Academy Members 2013'!B10</f>
        <v>36.454545454545453</v>
      </c>
      <c r="F7" s="35">
        <f>'National Academy Members 2013'!B11</f>
        <v>66.181818181818187</v>
      </c>
      <c r="G7" s="36">
        <f>'National Academy Members 2013'!B12</f>
        <v>172.58333333333334</v>
      </c>
    </row>
    <row r="8" spans="1:7" ht="31.5" x14ac:dyDescent="0.25">
      <c r="A8" s="33" t="s">
        <v>98</v>
      </c>
      <c r="B8" s="34">
        <v>1</v>
      </c>
      <c r="C8" s="35">
        <f>'Faculty Awards 2013'!B8</f>
        <v>8.25</v>
      </c>
      <c r="D8" s="35">
        <f>'Faculty Awards 2013'!B9</f>
        <v>13</v>
      </c>
      <c r="E8" s="35">
        <f>'Faculty Awards 2013'!B10</f>
        <v>17.636363636363637</v>
      </c>
      <c r="F8" s="35">
        <f>'Faculty Awards 2013'!B11</f>
        <v>24.454545454545453</v>
      </c>
      <c r="G8" s="36">
        <f>'Faculty Awards 2013'!B12</f>
        <v>40.25</v>
      </c>
    </row>
    <row r="9" spans="1:7" ht="31.5" x14ac:dyDescent="0.25">
      <c r="A9" s="33" t="s">
        <v>99</v>
      </c>
      <c r="B9" s="34">
        <v>92</v>
      </c>
      <c r="C9" s="35">
        <f>'Doctorates Awards 2013'!B8</f>
        <v>212.91666666666666</v>
      </c>
      <c r="D9" s="35">
        <f>'Doctorates Awards 2013'!B9</f>
        <v>367.81818181818181</v>
      </c>
      <c r="E9" s="35">
        <f>'Doctorates Awards 2013'!B10</f>
        <v>470.18181818181819</v>
      </c>
      <c r="F9" s="35">
        <f>'Doctorates Awards 2013'!B11</f>
        <v>601.27272727272725</v>
      </c>
      <c r="G9" s="36">
        <f>'Doctorates Awards 2013'!B12</f>
        <v>798.33333333333337</v>
      </c>
    </row>
    <row r="10" spans="1:7" ht="31.5" x14ac:dyDescent="0.25">
      <c r="A10" s="33" t="s">
        <v>100</v>
      </c>
      <c r="B10" s="34">
        <v>48</v>
      </c>
      <c r="C10" s="35">
        <f>'Postdoctoral Appointees 2012'!B8</f>
        <v>185</v>
      </c>
      <c r="D10" s="35">
        <f>'Postdoctoral Appointees 2012'!B9</f>
        <v>335</v>
      </c>
      <c r="E10" s="35">
        <f>'Postdoctoral Appointees 2012'!B10</f>
        <v>523.36363636363637</v>
      </c>
      <c r="F10" s="35">
        <f>'Postdoctoral Appointees 2012'!B11</f>
        <v>748.36363636363637</v>
      </c>
      <c r="G10" s="36">
        <f>'Postdoctoral Appointees 2012'!B12</f>
        <v>1717.0833333333333</v>
      </c>
    </row>
    <row r="11" spans="1:7" x14ac:dyDescent="0.25">
      <c r="A11" s="49"/>
      <c r="B11" s="50"/>
      <c r="C11" s="50"/>
      <c r="D11" s="50"/>
      <c r="E11" s="50"/>
      <c r="F11" s="50"/>
      <c r="G11" s="51"/>
    </row>
    <row r="12" spans="1:7" x14ac:dyDescent="0.25">
      <c r="A12" s="52" t="s">
        <v>90</v>
      </c>
      <c r="B12" s="53"/>
      <c r="C12" s="53"/>
      <c r="D12" s="53"/>
      <c r="E12" s="53"/>
      <c r="F12" s="53"/>
      <c r="G12" s="54"/>
    </row>
    <row r="13" spans="1:7" x14ac:dyDescent="0.25">
      <c r="A13" s="52" t="s">
        <v>91</v>
      </c>
      <c r="B13" s="53"/>
      <c r="C13" s="53"/>
      <c r="D13" s="53"/>
      <c r="E13" s="53"/>
      <c r="F13" s="53"/>
      <c r="G13" s="54"/>
    </row>
    <row r="14" spans="1:7" ht="16.5" thickBot="1" x14ac:dyDescent="0.3">
      <c r="A14" s="40" t="s">
        <v>92</v>
      </c>
      <c r="B14" s="41"/>
      <c r="C14" s="41"/>
      <c r="D14" s="41"/>
      <c r="E14" s="41"/>
      <c r="F14" s="41"/>
      <c r="G14" s="42"/>
    </row>
    <row r="15" spans="1:7" x14ac:dyDescent="0.25">
      <c r="A15" s="29"/>
    </row>
    <row r="17" spans="1:5" x14ac:dyDescent="0.25">
      <c r="A17" s="29"/>
    </row>
    <row r="18" spans="1:5" x14ac:dyDescent="0.25">
      <c r="A18" s="29"/>
    </row>
    <row r="19" spans="1:5" x14ac:dyDescent="0.25">
      <c r="A19" s="29"/>
    </row>
    <row r="20" spans="1:5" x14ac:dyDescent="0.25">
      <c r="A20" s="29"/>
    </row>
    <row r="21" spans="1:5" x14ac:dyDescent="0.25">
      <c r="A21" s="29"/>
    </row>
    <row r="22" spans="1:5" x14ac:dyDescent="0.25">
      <c r="A22" s="29"/>
    </row>
    <row r="23" spans="1:5" x14ac:dyDescent="0.25">
      <c r="A23" s="29"/>
      <c r="E23" s="39"/>
    </row>
    <row r="25" spans="1:5" x14ac:dyDescent="0.25">
      <c r="A25" s="29"/>
    </row>
    <row r="26" spans="1:5" x14ac:dyDescent="0.25">
      <c r="A26" s="29"/>
    </row>
    <row r="27" spans="1:5" x14ac:dyDescent="0.25">
      <c r="A27" s="29"/>
    </row>
    <row r="28" spans="1:5" x14ac:dyDescent="0.25">
      <c r="A28" s="29"/>
    </row>
    <row r="29" spans="1:5" x14ac:dyDescent="0.25">
      <c r="A29" s="29"/>
    </row>
    <row r="30" spans="1:5" x14ac:dyDescent="0.25">
      <c r="A30" s="29"/>
    </row>
    <row r="31" spans="1:5" x14ac:dyDescent="0.25">
      <c r="A31" s="29"/>
    </row>
    <row r="32" spans="1:5" x14ac:dyDescent="0.25">
      <c r="A32" s="29"/>
    </row>
    <row r="33" spans="1:1" x14ac:dyDescent="0.25">
      <c r="A33" s="29"/>
    </row>
    <row r="34" spans="1:1" x14ac:dyDescent="0.25">
      <c r="A34" s="29"/>
    </row>
    <row r="35" spans="1:1" x14ac:dyDescent="0.25">
      <c r="A35" s="29"/>
    </row>
    <row r="36" spans="1:1" x14ac:dyDescent="0.25">
      <c r="A36" s="29"/>
    </row>
    <row r="37" spans="1:1" x14ac:dyDescent="0.25">
      <c r="A37" s="29"/>
    </row>
    <row r="38" spans="1:1" x14ac:dyDescent="0.25">
      <c r="A38" s="29"/>
    </row>
    <row r="39" spans="1:1" x14ac:dyDescent="0.25">
      <c r="A39" s="29"/>
    </row>
    <row r="40" spans="1:1" x14ac:dyDescent="0.25">
      <c r="A40" s="29"/>
    </row>
    <row r="41" spans="1:1" x14ac:dyDescent="0.25">
      <c r="A41" s="29"/>
    </row>
    <row r="42" spans="1:1" x14ac:dyDescent="0.25">
      <c r="A42" s="29"/>
    </row>
    <row r="43" spans="1:1" x14ac:dyDescent="0.25">
      <c r="A43" s="29"/>
    </row>
    <row r="44" spans="1:1" x14ac:dyDescent="0.25">
      <c r="A44" s="29"/>
    </row>
    <row r="45" spans="1:1" x14ac:dyDescent="0.25">
      <c r="A45" s="29"/>
    </row>
    <row r="46" spans="1:1" x14ac:dyDescent="0.25">
      <c r="A46" s="29"/>
    </row>
    <row r="47" spans="1:1" x14ac:dyDescent="0.25">
      <c r="A47" s="29"/>
    </row>
    <row r="48" spans="1:1" x14ac:dyDescent="0.25">
      <c r="A48" s="29"/>
    </row>
    <row r="49" spans="1:1" x14ac:dyDescent="0.25">
      <c r="A49" s="29"/>
    </row>
    <row r="50" spans="1:1" x14ac:dyDescent="0.25">
      <c r="A50" s="29"/>
    </row>
    <row r="51" spans="1:1" x14ac:dyDescent="0.25">
      <c r="A51" s="29"/>
    </row>
    <row r="52" spans="1:1" x14ac:dyDescent="0.25">
      <c r="A52" s="29"/>
    </row>
    <row r="53" spans="1:1" x14ac:dyDescent="0.25">
      <c r="A53" s="29"/>
    </row>
    <row r="54" spans="1:1" x14ac:dyDescent="0.25">
      <c r="A54" s="29"/>
    </row>
    <row r="55" spans="1:1" x14ac:dyDescent="0.25">
      <c r="A55" s="29"/>
    </row>
    <row r="56" spans="1:1" x14ac:dyDescent="0.25">
      <c r="A56" s="29"/>
    </row>
    <row r="57" spans="1:1" x14ac:dyDescent="0.25">
      <c r="A57" s="29"/>
    </row>
    <row r="58" spans="1:1" x14ac:dyDescent="0.25">
      <c r="A58" s="29"/>
    </row>
    <row r="59" spans="1:1" x14ac:dyDescent="0.25">
      <c r="A59" s="29"/>
    </row>
    <row r="60" spans="1:1" x14ac:dyDescent="0.25">
      <c r="A60" s="29"/>
    </row>
    <row r="61" spans="1:1" x14ac:dyDescent="0.25">
      <c r="A61" s="29"/>
    </row>
    <row r="62" spans="1:1" x14ac:dyDescent="0.25">
      <c r="A62" s="29"/>
    </row>
    <row r="63" spans="1:1" x14ac:dyDescent="0.25">
      <c r="A63" s="29"/>
    </row>
    <row r="64" spans="1:1" x14ac:dyDescent="0.25">
      <c r="A64" s="29"/>
    </row>
    <row r="65" spans="1:1" x14ac:dyDescent="0.25">
      <c r="A65" s="29"/>
    </row>
    <row r="66" spans="1:1" x14ac:dyDescent="0.25">
      <c r="A66" s="29"/>
    </row>
    <row r="67" spans="1:1" x14ac:dyDescent="0.25">
      <c r="A67" s="29"/>
    </row>
    <row r="68" spans="1:1" x14ac:dyDescent="0.25">
      <c r="A68" s="29"/>
    </row>
    <row r="69" spans="1:1" x14ac:dyDescent="0.25">
      <c r="A69" s="29"/>
    </row>
    <row r="70" spans="1:1" x14ac:dyDescent="0.25">
      <c r="A70" s="29"/>
    </row>
    <row r="71" spans="1:1" x14ac:dyDescent="0.25">
      <c r="A71" s="29"/>
    </row>
    <row r="72" spans="1:1" x14ac:dyDescent="0.25">
      <c r="A72" s="29"/>
    </row>
    <row r="73" spans="1:1" x14ac:dyDescent="0.25">
      <c r="A73" s="29"/>
    </row>
    <row r="74" spans="1:1" x14ac:dyDescent="0.25">
      <c r="A74" s="29"/>
    </row>
    <row r="75" spans="1:1" x14ac:dyDescent="0.25">
      <c r="A75" s="29"/>
    </row>
    <row r="76" spans="1:1" x14ac:dyDescent="0.25">
      <c r="A76" s="29"/>
    </row>
    <row r="77" spans="1:1" x14ac:dyDescent="0.25">
      <c r="A77" s="29"/>
    </row>
    <row r="78" spans="1:1" x14ac:dyDescent="0.25">
      <c r="A78" s="29"/>
    </row>
    <row r="79" spans="1:1" x14ac:dyDescent="0.25">
      <c r="A79" s="29"/>
    </row>
    <row r="80" spans="1:1" x14ac:dyDescent="0.25">
      <c r="A80" s="29"/>
    </row>
    <row r="81" spans="1:1" x14ac:dyDescent="0.25">
      <c r="A81" s="29"/>
    </row>
    <row r="82" spans="1:1" x14ac:dyDescent="0.25">
      <c r="A82" s="29"/>
    </row>
    <row r="83" spans="1:1" x14ac:dyDescent="0.25">
      <c r="A83" s="29"/>
    </row>
    <row r="84" spans="1:1" x14ac:dyDescent="0.25">
      <c r="A84" s="29"/>
    </row>
    <row r="85" spans="1:1" x14ac:dyDescent="0.25">
      <c r="A85" s="29"/>
    </row>
    <row r="86" spans="1:1" x14ac:dyDescent="0.25">
      <c r="A86" s="29"/>
    </row>
  </sheetData>
  <mergeCells count="7">
    <mergeCell ref="A14:G14"/>
    <mergeCell ref="A1:A2"/>
    <mergeCell ref="B1:B2"/>
    <mergeCell ref="C1:G1"/>
    <mergeCell ref="A11:G11"/>
    <mergeCell ref="A12:G12"/>
    <mergeCell ref="A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sqref="A1:B1048576"/>
    </sheetView>
  </sheetViews>
  <sheetFormatPr defaultRowHeight="15.75" x14ac:dyDescent="0.25"/>
  <cols>
    <col min="1" max="1" width="10.85546875" style="6" bestFit="1" customWidth="1"/>
    <col min="2" max="2" width="23.5703125" style="6" bestFit="1" customWidth="1"/>
    <col min="3" max="3" width="9.140625" style="6"/>
    <col min="4" max="4" width="43.140625" style="6" bestFit="1" customWidth="1"/>
    <col min="5" max="5" width="25" style="9" bestFit="1" customWidth="1"/>
    <col min="6" max="6" width="11.5703125" style="9" bestFit="1" customWidth="1"/>
    <col min="7" max="16384" width="9.140625" style="6"/>
  </cols>
  <sheetData>
    <row r="1" spans="1:6" x14ac:dyDescent="0.25">
      <c r="A1" s="1" t="s">
        <v>66</v>
      </c>
      <c r="B1" s="2" t="s">
        <v>1</v>
      </c>
      <c r="D1" s="2" t="s">
        <v>0</v>
      </c>
      <c r="E1" s="10" t="s">
        <v>1</v>
      </c>
      <c r="F1" s="8" t="s">
        <v>77</v>
      </c>
    </row>
    <row r="2" spans="1:6" x14ac:dyDescent="0.25">
      <c r="A2" s="3" t="s">
        <v>67</v>
      </c>
      <c r="B2" s="4">
        <f>PERCENTILE(E2:E58,0.2)</f>
        <v>256989.6</v>
      </c>
      <c r="D2" s="11" t="s">
        <v>2</v>
      </c>
      <c r="E2" s="12">
        <v>69489</v>
      </c>
      <c r="F2" s="55">
        <f>AVERAGE(E2:E13)</f>
        <v>180758.66666666666</v>
      </c>
    </row>
    <row r="3" spans="1:6" x14ac:dyDescent="0.25">
      <c r="A3" s="3" t="s">
        <v>68</v>
      </c>
      <c r="B3" s="4">
        <f>PERCENTILE(E2:E58,0.4)</f>
        <v>448436.00000000006</v>
      </c>
      <c r="D3" s="13" t="s">
        <v>3</v>
      </c>
      <c r="E3" s="14">
        <v>87656</v>
      </c>
      <c r="F3" s="56"/>
    </row>
    <row r="4" spans="1:6" x14ac:dyDescent="0.25">
      <c r="A4" s="3" t="s">
        <v>69</v>
      </c>
      <c r="B4" s="4">
        <f>PERCENTILE(E2:E58,0.6)</f>
        <v>636166.40000000002</v>
      </c>
      <c r="D4" s="13" t="s">
        <v>4</v>
      </c>
      <c r="E4" s="14">
        <v>115235</v>
      </c>
      <c r="F4" s="56"/>
    </row>
    <row r="5" spans="1:6" x14ac:dyDescent="0.25">
      <c r="A5" s="5" t="s">
        <v>70</v>
      </c>
      <c r="B5" s="4">
        <f>PERCENTILE(E2:E58,0.8)</f>
        <v>811934.4</v>
      </c>
      <c r="D5" s="13" t="s">
        <v>5</v>
      </c>
      <c r="E5" s="14">
        <v>151240</v>
      </c>
      <c r="F5" s="56"/>
    </row>
    <row r="6" spans="1:6" x14ac:dyDescent="0.25">
      <c r="D6" s="13" t="s">
        <v>6</v>
      </c>
      <c r="E6" s="14">
        <v>154196</v>
      </c>
      <c r="F6" s="56"/>
    </row>
    <row r="7" spans="1:6" x14ac:dyDescent="0.25">
      <c r="A7" s="1" t="s">
        <v>71</v>
      </c>
      <c r="B7" s="2" t="s">
        <v>1</v>
      </c>
      <c r="D7" s="13" t="s">
        <v>7</v>
      </c>
      <c r="E7" s="14">
        <v>172615</v>
      </c>
      <c r="F7" s="56"/>
    </row>
    <row r="8" spans="1:6" x14ac:dyDescent="0.25">
      <c r="A8" s="5" t="s">
        <v>72</v>
      </c>
      <c r="B8" s="4">
        <f>F2</f>
        <v>180758.66666666666</v>
      </c>
      <c r="D8" s="13" t="s">
        <v>8</v>
      </c>
      <c r="E8" s="14">
        <v>218209</v>
      </c>
      <c r="F8" s="56"/>
    </row>
    <row r="9" spans="1:6" x14ac:dyDescent="0.25">
      <c r="A9" s="5" t="s">
        <v>73</v>
      </c>
      <c r="B9" s="4">
        <f>F14</f>
        <v>376497.63636363635</v>
      </c>
      <c r="D9" s="13" t="s">
        <v>9</v>
      </c>
      <c r="E9" s="14">
        <v>222916</v>
      </c>
      <c r="F9" s="56"/>
    </row>
    <row r="10" spans="1:6" x14ac:dyDescent="0.25">
      <c r="A10" s="3" t="s">
        <v>74</v>
      </c>
      <c r="B10" s="7">
        <f>F25</f>
        <v>539256.90909090906</v>
      </c>
      <c r="D10" s="13" t="s">
        <v>10</v>
      </c>
      <c r="E10" s="14">
        <v>234906</v>
      </c>
      <c r="F10" s="56"/>
    </row>
    <row r="11" spans="1:6" x14ac:dyDescent="0.25">
      <c r="A11" s="5" t="s">
        <v>75</v>
      </c>
      <c r="B11" s="4">
        <f>F36</f>
        <v>711859.45454545459</v>
      </c>
      <c r="D11" s="13" t="s">
        <v>11</v>
      </c>
      <c r="E11" s="14">
        <v>234975</v>
      </c>
      <c r="F11" s="56"/>
    </row>
    <row r="12" spans="1:6" x14ac:dyDescent="0.25">
      <c r="A12" s="5" t="s">
        <v>76</v>
      </c>
      <c r="B12" s="4">
        <f>F47</f>
        <v>1058048.75</v>
      </c>
      <c r="D12" s="13" t="s">
        <v>12</v>
      </c>
      <c r="E12" s="14">
        <v>252675</v>
      </c>
      <c r="F12" s="56"/>
    </row>
    <row r="13" spans="1:6" x14ac:dyDescent="0.25">
      <c r="D13" s="15" t="s">
        <v>13</v>
      </c>
      <c r="E13" s="16">
        <v>254992</v>
      </c>
      <c r="F13" s="57"/>
    </row>
    <row r="14" spans="1:6" x14ac:dyDescent="0.25">
      <c r="D14" s="11" t="s">
        <v>14</v>
      </c>
      <c r="E14" s="12">
        <v>264980</v>
      </c>
      <c r="F14" s="55">
        <f>AVERAGE(E14:E24)</f>
        <v>376497.63636363635</v>
      </c>
    </row>
    <row r="15" spans="1:6" x14ac:dyDescent="0.25">
      <c r="D15" s="13" t="s">
        <v>15</v>
      </c>
      <c r="E15" s="14">
        <v>335874</v>
      </c>
      <c r="F15" s="56"/>
    </row>
    <row r="16" spans="1:6" x14ac:dyDescent="0.25">
      <c r="D16" s="13" t="s">
        <v>16</v>
      </c>
      <c r="E16" s="14">
        <v>340930</v>
      </c>
      <c r="F16" s="56"/>
    </row>
    <row r="17" spans="4:6" x14ac:dyDescent="0.25">
      <c r="D17" s="13" t="s">
        <v>17</v>
      </c>
      <c r="E17" s="14">
        <v>363569</v>
      </c>
      <c r="F17" s="56"/>
    </row>
    <row r="18" spans="4:6" x14ac:dyDescent="0.25">
      <c r="D18" s="13" t="s">
        <v>18</v>
      </c>
      <c r="E18" s="14">
        <v>373512</v>
      </c>
      <c r="F18" s="56"/>
    </row>
    <row r="19" spans="4:6" x14ac:dyDescent="0.25">
      <c r="D19" s="13" t="s">
        <v>19</v>
      </c>
      <c r="E19" s="14">
        <v>374075</v>
      </c>
      <c r="F19" s="56"/>
    </row>
    <row r="20" spans="4:6" x14ac:dyDescent="0.25">
      <c r="D20" s="13" t="s">
        <v>20</v>
      </c>
      <c r="E20" s="14">
        <v>388401</v>
      </c>
      <c r="F20" s="56"/>
    </row>
    <row r="21" spans="4:6" x14ac:dyDescent="0.25">
      <c r="D21" s="13" t="s">
        <v>21</v>
      </c>
      <c r="E21" s="14">
        <v>411864</v>
      </c>
      <c r="F21" s="56"/>
    </row>
    <row r="22" spans="4:6" x14ac:dyDescent="0.25">
      <c r="D22" s="13" t="s">
        <v>22</v>
      </c>
      <c r="E22" s="14">
        <v>425043</v>
      </c>
      <c r="F22" s="56"/>
    </row>
    <row r="23" spans="4:6" x14ac:dyDescent="0.25">
      <c r="D23" s="13" t="s">
        <v>23</v>
      </c>
      <c r="E23" s="14">
        <v>430246</v>
      </c>
      <c r="F23" s="56"/>
    </row>
    <row r="24" spans="4:6" x14ac:dyDescent="0.25">
      <c r="D24" s="15" t="s">
        <v>24</v>
      </c>
      <c r="E24" s="16">
        <v>432980</v>
      </c>
      <c r="F24" s="57"/>
    </row>
    <row r="25" spans="4:6" x14ac:dyDescent="0.25">
      <c r="D25" s="11" t="s">
        <v>25</v>
      </c>
      <c r="E25" s="12">
        <v>471620</v>
      </c>
      <c r="F25" s="55">
        <f>AVERAGE(E25:E35)</f>
        <v>539256.90909090906</v>
      </c>
    </row>
    <row r="26" spans="4:6" x14ac:dyDescent="0.25">
      <c r="D26" s="13" t="s">
        <v>26</v>
      </c>
      <c r="E26" s="14">
        <v>474537</v>
      </c>
      <c r="F26" s="56"/>
    </row>
    <row r="27" spans="4:6" x14ac:dyDescent="0.25">
      <c r="D27" s="13" t="s">
        <v>27</v>
      </c>
      <c r="E27" s="14">
        <v>498417</v>
      </c>
      <c r="F27" s="56"/>
    </row>
    <row r="28" spans="4:6" x14ac:dyDescent="0.25">
      <c r="D28" s="13" t="s">
        <v>28</v>
      </c>
      <c r="E28" s="14">
        <v>507012</v>
      </c>
      <c r="F28" s="56"/>
    </row>
    <row r="29" spans="4:6" x14ac:dyDescent="0.25">
      <c r="D29" s="13" t="s">
        <v>29</v>
      </c>
      <c r="E29" s="14">
        <v>528140</v>
      </c>
      <c r="F29" s="56"/>
    </row>
    <row r="30" spans="4:6" x14ac:dyDescent="0.25">
      <c r="D30" s="13" t="s">
        <v>30</v>
      </c>
      <c r="E30" s="14">
        <v>533878</v>
      </c>
      <c r="F30" s="56"/>
    </row>
    <row r="31" spans="4:6" x14ac:dyDescent="0.25">
      <c r="D31" s="13" t="s">
        <v>31</v>
      </c>
      <c r="E31" s="14">
        <v>549312</v>
      </c>
      <c r="F31" s="56"/>
    </row>
    <row r="32" spans="4:6" x14ac:dyDescent="0.25">
      <c r="D32" s="13" t="s">
        <v>32</v>
      </c>
      <c r="E32" s="14">
        <v>558022</v>
      </c>
      <c r="F32" s="56"/>
    </row>
    <row r="33" spans="4:6" x14ac:dyDescent="0.25">
      <c r="D33" s="13" t="s">
        <v>33</v>
      </c>
      <c r="E33" s="14">
        <v>593003</v>
      </c>
      <c r="F33" s="56"/>
    </row>
    <row r="34" spans="4:6" x14ac:dyDescent="0.25">
      <c r="D34" s="13" t="s">
        <v>34</v>
      </c>
      <c r="E34" s="14">
        <v>602451</v>
      </c>
      <c r="F34" s="56"/>
    </row>
    <row r="35" spans="4:6" x14ac:dyDescent="0.25">
      <c r="D35" s="15" t="s">
        <v>35</v>
      </c>
      <c r="E35" s="16">
        <v>615434</v>
      </c>
      <c r="F35" s="57"/>
    </row>
    <row r="36" spans="4:6" x14ac:dyDescent="0.25">
      <c r="D36" s="11" t="s">
        <v>36</v>
      </c>
      <c r="E36" s="12">
        <v>649988</v>
      </c>
      <c r="F36" s="55">
        <f>AVERAGE(E36:E46)</f>
        <v>711859.45454545459</v>
      </c>
    </row>
    <row r="37" spans="4:6" x14ac:dyDescent="0.25">
      <c r="D37" s="13" t="s">
        <v>37</v>
      </c>
      <c r="E37" s="14">
        <v>654824</v>
      </c>
      <c r="F37" s="56"/>
    </row>
    <row r="38" spans="4:6" x14ac:dyDescent="0.25">
      <c r="D38" s="13" t="s">
        <v>38</v>
      </c>
      <c r="E38" s="14">
        <v>683894</v>
      </c>
      <c r="F38" s="56"/>
    </row>
    <row r="39" spans="4:6" x14ac:dyDescent="0.25">
      <c r="D39" s="13" t="s">
        <v>39</v>
      </c>
      <c r="E39" s="14">
        <v>689035</v>
      </c>
      <c r="F39" s="56"/>
    </row>
    <row r="40" spans="4:6" x14ac:dyDescent="0.25">
      <c r="D40" s="13" t="s">
        <v>40</v>
      </c>
      <c r="E40" s="14">
        <v>696904</v>
      </c>
      <c r="F40" s="56"/>
    </row>
    <row r="41" spans="4:6" x14ac:dyDescent="0.25">
      <c r="D41" s="13" t="s">
        <v>41</v>
      </c>
      <c r="E41" s="14">
        <v>699556</v>
      </c>
      <c r="F41" s="56"/>
    </row>
    <row r="42" spans="4:6" x14ac:dyDescent="0.25">
      <c r="D42" s="13" t="s">
        <v>42</v>
      </c>
      <c r="E42" s="14">
        <v>704999</v>
      </c>
      <c r="F42" s="56"/>
    </row>
    <row r="43" spans="4:6" x14ac:dyDescent="0.25">
      <c r="D43" s="13" t="s">
        <v>43</v>
      </c>
      <c r="E43" s="14">
        <v>720082</v>
      </c>
      <c r="F43" s="56"/>
    </row>
    <row r="44" spans="4:6" x14ac:dyDescent="0.25">
      <c r="D44" s="13" t="s">
        <v>44</v>
      </c>
      <c r="E44" s="14">
        <v>753973</v>
      </c>
      <c r="F44" s="56"/>
    </row>
    <row r="45" spans="4:6" x14ac:dyDescent="0.25">
      <c r="D45" s="13" t="s">
        <v>45</v>
      </c>
      <c r="E45" s="14">
        <v>770367</v>
      </c>
      <c r="F45" s="56"/>
    </row>
    <row r="46" spans="4:6" x14ac:dyDescent="0.25">
      <c r="D46" s="15" t="s">
        <v>46</v>
      </c>
      <c r="E46" s="16">
        <v>806832</v>
      </c>
      <c r="F46" s="57"/>
    </row>
    <row r="47" spans="4:6" x14ac:dyDescent="0.25">
      <c r="D47" s="11" t="s">
        <v>47</v>
      </c>
      <c r="E47" s="12">
        <v>813210</v>
      </c>
      <c r="F47" s="55">
        <f>AVERAGE(E47:E58)</f>
        <v>1058048.75</v>
      </c>
    </row>
    <row r="48" spans="4:6" x14ac:dyDescent="0.25">
      <c r="D48" s="13" t="s">
        <v>48</v>
      </c>
      <c r="E48" s="14">
        <v>839793</v>
      </c>
      <c r="F48" s="56"/>
    </row>
    <row r="49" spans="4:6" x14ac:dyDescent="0.25">
      <c r="D49" s="13" t="s">
        <v>49</v>
      </c>
      <c r="E49" s="14">
        <v>847809</v>
      </c>
      <c r="F49" s="56"/>
    </row>
    <row r="50" spans="4:6" x14ac:dyDescent="0.25">
      <c r="D50" s="13" t="s">
        <v>50</v>
      </c>
      <c r="E50" s="14">
        <v>854580</v>
      </c>
      <c r="F50" s="56"/>
    </row>
    <row r="51" spans="4:6" x14ac:dyDescent="0.25">
      <c r="D51" s="13" t="s">
        <v>51</v>
      </c>
      <c r="E51" s="14">
        <v>864748</v>
      </c>
      <c r="F51" s="56"/>
    </row>
    <row r="52" spans="4:6" x14ac:dyDescent="0.25">
      <c r="D52" s="13" t="s">
        <v>52</v>
      </c>
      <c r="E52" s="14">
        <v>969682</v>
      </c>
      <c r="F52" s="56"/>
    </row>
    <row r="53" spans="4:6" x14ac:dyDescent="0.25">
      <c r="D53" s="13" t="s">
        <v>53</v>
      </c>
      <c r="E53" s="14">
        <v>1004759</v>
      </c>
      <c r="F53" s="56"/>
    </row>
    <row r="54" spans="4:6" x14ac:dyDescent="0.25">
      <c r="D54" s="13" t="s">
        <v>54</v>
      </c>
      <c r="E54" s="14">
        <v>1030605</v>
      </c>
      <c r="F54" s="56"/>
    </row>
    <row r="55" spans="4:6" x14ac:dyDescent="0.25">
      <c r="D55" s="13" t="s">
        <v>55</v>
      </c>
      <c r="E55" s="14">
        <v>1065306</v>
      </c>
      <c r="F55" s="56"/>
    </row>
    <row r="56" spans="4:6" x14ac:dyDescent="0.25">
      <c r="D56" s="13" t="s">
        <v>56</v>
      </c>
      <c r="E56" s="14">
        <v>1065414</v>
      </c>
      <c r="F56" s="56"/>
    </row>
    <row r="57" spans="4:6" x14ac:dyDescent="0.25">
      <c r="D57" s="13" t="s">
        <v>57</v>
      </c>
      <c r="E57" s="14">
        <v>1247680</v>
      </c>
      <c r="F57" s="56"/>
    </row>
    <row r="58" spans="4:6" x14ac:dyDescent="0.25">
      <c r="D58" s="15" t="s">
        <v>58</v>
      </c>
      <c r="E58" s="16">
        <v>2092999</v>
      </c>
      <c r="F58" s="57"/>
    </row>
  </sheetData>
  <mergeCells count="5">
    <mergeCell ref="F2:F13"/>
    <mergeCell ref="F14:F24"/>
    <mergeCell ref="F25:F35"/>
    <mergeCell ref="F36:F46"/>
    <mergeCell ref="F47:F5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sqref="A1:B1048576"/>
    </sheetView>
  </sheetViews>
  <sheetFormatPr defaultRowHeight="15.75" x14ac:dyDescent="0.25"/>
  <cols>
    <col min="1" max="1" width="12.28515625" style="9" bestFit="1" customWidth="1"/>
    <col min="2" max="2" width="27.28515625" style="9" bestFit="1" customWidth="1"/>
    <col min="3" max="3" width="9.140625" style="9"/>
    <col min="4" max="4" width="43.140625" style="9" bestFit="1" customWidth="1"/>
    <col min="5" max="5" width="19.140625" style="9" bestFit="1" customWidth="1"/>
    <col min="6" max="6" width="12.7109375" style="9" bestFit="1" customWidth="1"/>
    <col min="7" max="16384" width="9.140625" style="9"/>
  </cols>
  <sheetData>
    <row r="1" spans="1:6" x14ac:dyDescent="0.25">
      <c r="A1" s="21" t="s">
        <v>66</v>
      </c>
      <c r="B1" s="10" t="s">
        <v>78</v>
      </c>
      <c r="D1" s="10" t="s">
        <v>0</v>
      </c>
      <c r="E1" s="10" t="s">
        <v>59</v>
      </c>
      <c r="F1" s="8" t="s">
        <v>77</v>
      </c>
    </row>
    <row r="2" spans="1:6" x14ac:dyDescent="0.25">
      <c r="A2" s="4" t="s">
        <v>67</v>
      </c>
      <c r="B2" s="4">
        <f>PERCENTILE(E2:E58,0.2)</f>
        <v>166137.40000000002</v>
      </c>
      <c r="D2" s="22" t="s">
        <v>2</v>
      </c>
      <c r="E2" s="12">
        <v>44061</v>
      </c>
      <c r="F2" s="55">
        <f>AVERAGE(E2:E13)</f>
        <v>103228</v>
      </c>
    </row>
    <row r="3" spans="1:6" x14ac:dyDescent="0.25">
      <c r="A3" s="4" t="s">
        <v>68</v>
      </c>
      <c r="B3" s="4">
        <f>PERCENTILE(E2:E58,0.4)</f>
        <v>312041.60000000003</v>
      </c>
      <c r="D3" s="23" t="s">
        <v>3</v>
      </c>
      <c r="E3" s="14">
        <v>71157</v>
      </c>
      <c r="F3" s="56"/>
    </row>
    <row r="4" spans="1:6" x14ac:dyDescent="0.25">
      <c r="A4" s="4" t="s">
        <v>69</v>
      </c>
      <c r="B4" s="4">
        <f>PERCENTILE(E2:E58,0.6)</f>
        <v>375599.80000000005</v>
      </c>
      <c r="D4" s="23" t="s">
        <v>5</v>
      </c>
      <c r="E4" s="14">
        <v>72501</v>
      </c>
      <c r="F4" s="56"/>
    </row>
    <row r="5" spans="1:6" x14ac:dyDescent="0.25">
      <c r="A5" s="24" t="s">
        <v>70</v>
      </c>
      <c r="B5" s="4">
        <f>PERCENTILE(E2:E58,0.8)</f>
        <v>551730.20000000019</v>
      </c>
      <c r="D5" s="23" t="s">
        <v>4</v>
      </c>
      <c r="E5" s="14">
        <v>76431</v>
      </c>
      <c r="F5" s="56"/>
    </row>
    <row r="6" spans="1:6" x14ac:dyDescent="0.25">
      <c r="D6" s="23" t="s">
        <v>7</v>
      </c>
      <c r="E6" s="14">
        <v>99034</v>
      </c>
      <c r="F6" s="56"/>
    </row>
    <row r="7" spans="1:6" x14ac:dyDescent="0.25">
      <c r="A7" s="21" t="s">
        <v>71</v>
      </c>
      <c r="B7" s="10" t="s">
        <v>78</v>
      </c>
      <c r="D7" s="23" t="s">
        <v>6</v>
      </c>
      <c r="E7" s="14">
        <v>101130</v>
      </c>
      <c r="F7" s="56"/>
    </row>
    <row r="8" spans="1:6" x14ac:dyDescent="0.25">
      <c r="A8" s="24" t="s">
        <v>72</v>
      </c>
      <c r="B8" s="4">
        <f>F2</f>
        <v>103228</v>
      </c>
      <c r="D8" s="23" t="s">
        <v>11</v>
      </c>
      <c r="E8" s="14">
        <v>110446</v>
      </c>
      <c r="F8" s="56"/>
    </row>
    <row r="9" spans="1:6" x14ac:dyDescent="0.25">
      <c r="A9" s="24" t="s">
        <v>73</v>
      </c>
      <c r="B9" s="4">
        <f>F14</f>
        <v>254505.72727272726</v>
      </c>
      <c r="D9" s="23" t="s">
        <v>12</v>
      </c>
      <c r="E9" s="14">
        <v>117144</v>
      </c>
      <c r="F9" s="56"/>
    </row>
    <row r="10" spans="1:6" x14ac:dyDescent="0.25">
      <c r="A10" s="4" t="s">
        <v>74</v>
      </c>
      <c r="B10" s="4">
        <f>F25</f>
        <v>338677.54545454547</v>
      </c>
      <c r="D10" s="23" t="s">
        <v>8</v>
      </c>
      <c r="E10" s="14">
        <v>123198</v>
      </c>
      <c r="F10" s="56"/>
    </row>
    <row r="11" spans="1:6" x14ac:dyDescent="0.25">
      <c r="A11" s="24" t="s">
        <v>75</v>
      </c>
      <c r="B11" s="4">
        <f>F36</f>
        <v>459463.54545454547</v>
      </c>
      <c r="D11" s="23" t="s">
        <v>10</v>
      </c>
      <c r="E11" s="14">
        <v>127665</v>
      </c>
      <c r="F11" s="56"/>
    </row>
    <row r="12" spans="1:6" x14ac:dyDescent="0.25">
      <c r="A12" s="24" t="s">
        <v>76</v>
      </c>
      <c r="B12" s="4">
        <f>F47</f>
        <v>748452.83333333337</v>
      </c>
      <c r="D12" s="23" t="s">
        <v>9</v>
      </c>
      <c r="E12" s="14">
        <v>134984</v>
      </c>
      <c r="F12" s="56"/>
    </row>
    <row r="13" spans="1:6" x14ac:dyDescent="0.25">
      <c r="D13" s="25" t="s">
        <v>14</v>
      </c>
      <c r="E13" s="16">
        <v>160985</v>
      </c>
      <c r="F13" s="57"/>
    </row>
    <row r="14" spans="1:6" x14ac:dyDescent="0.25">
      <c r="D14" s="22" t="s">
        <v>16</v>
      </c>
      <c r="E14" s="12">
        <v>186747</v>
      </c>
      <c r="F14" s="55">
        <f>AVERAGE(E14:E24)</f>
        <v>254505.72727272726</v>
      </c>
    </row>
    <row r="15" spans="1:6" x14ac:dyDescent="0.25">
      <c r="D15" s="23" t="s">
        <v>15</v>
      </c>
      <c r="E15" s="14">
        <v>204062</v>
      </c>
      <c r="F15" s="56"/>
    </row>
    <row r="16" spans="1:6" x14ac:dyDescent="0.25">
      <c r="D16" s="23" t="s">
        <v>13</v>
      </c>
      <c r="E16" s="14">
        <v>209307</v>
      </c>
      <c r="F16" s="56"/>
    </row>
    <row r="17" spans="4:6" x14ac:dyDescent="0.25">
      <c r="D17" s="23" t="s">
        <v>17</v>
      </c>
      <c r="E17" s="14">
        <v>225558</v>
      </c>
      <c r="F17" s="56"/>
    </row>
    <row r="18" spans="4:6" x14ac:dyDescent="0.25">
      <c r="D18" s="23" t="s">
        <v>25</v>
      </c>
      <c r="E18" s="14">
        <v>250416</v>
      </c>
      <c r="F18" s="56"/>
    </row>
    <row r="19" spans="4:6" x14ac:dyDescent="0.25">
      <c r="D19" s="23" t="s">
        <v>29</v>
      </c>
      <c r="E19" s="14">
        <v>255691</v>
      </c>
      <c r="F19" s="56"/>
    </row>
    <row r="20" spans="4:6" x14ac:dyDescent="0.25">
      <c r="D20" s="23" t="s">
        <v>24</v>
      </c>
      <c r="E20" s="14">
        <v>265780</v>
      </c>
      <c r="F20" s="56"/>
    </row>
    <row r="21" spans="4:6" x14ac:dyDescent="0.25">
      <c r="D21" s="23" t="s">
        <v>36</v>
      </c>
      <c r="E21" s="14">
        <v>295745</v>
      </c>
      <c r="F21" s="56"/>
    </row>
    <row r="22" spans="4:6" x14ac:dyDescent="0.25">
      <c r="D22" s="23" t="s">
        <v>28</v>
      </c>
      <c r="E22" s="14">
        <v>298596</v>
      </c>
      <c r="F22" s="56"/>
    </row>
    <row r="23" spans="4:6" x14ac:dyDescent="0.25">
      <c r="D23" s="23" t="s">
        <v>22</v>
      </c>
      <c r="E23" s="14">
        <v>300271</v>
      </c>
      <c r="F23" s="56"/>
    </row>
    <row r="24" spans="4:6" x14ac:dyDescent="0.25">
      <c r="D24" s="25" t="s">
        <v>20</v>
      </c>
      <c r="E24" s="16">
        <v>307390</v>
      </c>
      <c r="F24" s="57"/>
    </row>
    <row r="25" spans="4:6" x14ac:dyDescent="0.25">
      <c r="D25" s="22" t="s">
        <v>18</v>
      </c>
      <c r="E25" s="12">
        <v>319019</v>
      </c>
      <c r="F25" s="55">
        <f>AVERAGE(E25:E35)</f>
        <v>338677.54545454547</v>
      </c>
    </row>
    <row r="26" spans="4:6" x14ac:dyDescent="0.25">
      <c r="D26" s="23" t="s">
        <v>19</v>
      </c>
      <c r="E26" s="14">
        <v>322295</v>
      </c>
      <c r="F26" s="56"/>
    </row>
    <row r="27" spans="4:6" x14ac:dyDescent="0.25">
      <c r="D27" s="23" t="s">
        <v>35</v>
      </c>
      <c r="E27" s="14">
        <v>328369</v>
      </c>
      <c r="F27" s="56"/>
    </row>
    <row r="28" spans="4:6" x14ac:dyDescent="0.25">
      <c r="D28" s="23" t="s">
        <v>31</v>
      </c>
      <c r="E28" s="14">
        <v>328560</v>
      </c>
      <c r="F28" s="56"/>
    </row>
    <row r="29" spans="4:6" x14ac:dyDescent="0.25">
      <c r="D29" s="23" t="s">
        <v>21</v>
      </c>
      <c r="E29" s="14">
        <v>329119</v>
      </c>
      <c r="F29" s="56"/>
    </row>
    <row r="30" spans="4:6" x14ac:dyDescent="0.25">
      <c r="D30" s="23" t="s">
        <v>40</v>
      </c>
      <c r="E30" s="14">
        <v>333179</v>
      </c>
      <c r="F30" s="56"/>
    </row>
    <row r="31" spans="4:6" x14ac:dyDescent="0.25">
      <c r="D31" s="23" t="s">
        <v>27</v>
      </c>
      <c r="E31" s="14">
        <v>340180</v>
      </c>
      <c r="F31" s="56"/>
    </row>
    <row r="32" spans="4:6" x14ac:dyDescent="0.25">
      <c r="D32" s="23" t="s">
        <v>32</v>
      </c>
      <c r="E32" s="14">
        <v>348536</v>
      </c>
      <c r="F32" s="56"/>
    </row>
    <row r="33" spans="4:6" x14ac:dyDescent="0.25">
      <c r="D33" s="23" t="s">
        <v>42</v>
      </c>
      <c r="E33" s="14">
        <v>356540</v>
      </c>
      <c r="F33" s="56"/>
    </row>
    <row r="34" spans="4:6" x14ac:dyDescent="0.25">
      <c r="D34" s="23" t="s">
        <v>23</v>
      </c>
      <c r="E34" s="14">
        <v>358722</v>
      </c>
      <c r="F34" s="56"/>
    </row>
    <row r="35" spans="4:6" x14ac:dyDescent="0.25">
      <c r="D35" s="25" t="s">
        <v>26</v>
      </c>
      <c r="E35" s="16">
        <v>360934</v>
      </c>
      <c r="F35" s="57"/>
    </row>
    <row r="36" spans="4:6" x14ac:dyDescent="0.25">
      <c r="D36" s="22" t="s">
        <v>34</v>
      </c>
      <c r="E36" s="12">
        <v>385377</v>
      </c>
      <c r="F36" s="55">
        <f>AVERAGE(E36:E46)</f>
        <v>459463.54545454547</v>
      </c>
    </row>
    <row r="37" spans="4:6" x14ac:dyDescent="0.25">
      <c r="D37" s="23" t="s">
        <v>43</v>
      </c>
      <c r="E37" s="14">
        <v>416304</v>
      </c>
      <c r="F37" s="56"/>
    </row>
    <row r="38" spans="4:6" x14ac:dyDescent="0.25">
      <c r="D38" s="23" t="s">
        <v>30</v>
      </c>
      <c r="E38" s="14">
        <v>430445</v>
      </c>
      <c r="F38" s="56"/>
    </row>
    <row r="39" spans="4:6" x14ac:dyDescent="0.25">
      <c r="D39" s="23" t="s">
        <v>39</v>
      </c>
      <c r="E39" s="14">
        <v>432434</v>
      </c>
      <c r="F39" s="56"/>
    </row>
    <row r="40" spans="4:6" x14ac:dyDescent="0.25">
      <c r="D40" s="23" t="s">
        <v>33</v>
      </c>
      <c r="E40" s="14">
        <v>433136</v>
      </c>
      <c r="F40" s="56"/>
    </row>
    <row r="41" spans="4:6" x14ac:dyDescent="0.25">
      <c r="D41" s="23" t="s">
        <v>41</v>
      </c>
      <c r="E41" s="14">
        <v>469597</v>
      </c>
      <c r="F41" s="56"/>
    </row>
    <row r="42" spans="4:6" x14ac:dyDescent="0.25">
      <c r="D42" s="23" t="s">
        <v>45</v>
      </c>
      <c r="E42" s="14">
        <v>478955</v>
      </c>
      <c r="F42" s="56"/>
    </row>
    <row r="43" spans="4:6" x14ac:dyDescent="0.25">
      <c r="D43" s="23" t="s">
        <v>46</v>
      </c>
      <c r="E43" s="14">
        <v>480531</v>
      </c>
      <c r="F43" s="56"/>
    </row>
    <row r="44" spans="4:6" x14ac:dyDescent="0.25">
      <c r="D44" s="23" t="s">
        <v>38</v>
      </c>
      <c r="E44" s="14">
        <v>482349</v>
      </c>
      <c r="F44" s="56"/>
    </row>
    <row r="45" spans="4:6" x14ac:dyDescent="0.25">
      <c r="D45" s="23" t="s">
        <v>37</v>
      </c>
      <c r="E45" s="14">
        <v>517072</v>
      </c>
      <c r="F45" s="56"/>
    </row>
    <row r="46" spans="4:6" x14ac:dyDescent="0.25">
      <c r="D46" s="25" t="s">
        <v>52</v>
      </c>
      <c r="E46" s="16">
        <v>527899</v>
      </c>
      <c r="F46" s="57"/>
    </row>
    <row r="47" spans="4:6" x14ac:dyDescent="0.25">
      <c r="D47" s="22" t="s">
        <v>54</v>
      </c>
      <c r="E47" s="12">
        <v>557688</v>
      </c>
      <c r="F47" s="55">
        <f>AVERAGE(E47:E58)</f>
        <v>748452.83333333337</v>
      </c>
    </row>
    <row r="48" spans="4:6" x14ac:dyDescent="0.25">
      <c r="D48" s="23" t="s">
        <v>44</v>
      </c>
      <c r="E48" s="14">
        <v>574346</v>
      </c>
      <c r="F48" s="56"/>
    </row>
    <row r="49" spans="4:6" x14ac:dyDescent="0.25">
      <c r="D49" s="23" t="s">
        <v>53</v>
      </c>
      <c r="E49" s="14">
        <v>585636</v>
      </c>
      <c r="F49" s="56"/>
    </row>
    <row r="50" spans="4:6" x14ac:dyDescent="0.25">
      <c r="D50" s="23" t="s">
        <v>51</v>
      </c>
      <c r="E50" s="14">
        <v>597629</v>
      </c>
      <c r="F50" s="56"/>
    </row>
    <row r="51" spans="4:6" x14ac:dyDescent="0.25">
      <c r="D51" s="23" t="s">
        <v>50</v>
      </c>
      <c r="E51" s="14">
        <v>607578</v>
      </c>
      <c r="F51" s="56"/>
    </row>
    <row r="52" spans="4:6" x14ac:dyDescent="0.25">
      <c r="D52" s="23" t="s">
        <v>48</v>
      </c>
      <c r="E52" s="14">
        <v>620070</v>
      </c>
      <c r="F52" s="56"/>
    </row>
    <row r="53" spans="4:6" x14ac:dyDescent="0.25">
      <c r="D53" s="23" t="s">
        <v>49</v>
      </c>
      <c r="E53" s="14">
        <v>631961</v>
      </c>
      <c r="F53" s="56"/>
    </row>
    <row r="54" spans="4:6" x14ac:dyDescent="0.25">
      <c r="D54" s="23" t="s">
        <v>55</v>
      </c>
      <c r="E54" s="14">
        <v>653549</v>
      </c>
      <c r="F54" s="56"/>
    </row>
    <row r="55" spans="4:6" x14ac:dyDescent="0.25">
      <c r="D55" s="23" t="s">
        <v>47</v>
      </c>
      <c r="E55" s="14">
        <v>656425</v>
      </c>
      <c r="F55" s="56"/>
    </row>
    <row r="56" spans="4:6" x14ac:dyDescent="0.25">
      <c r="D56" s="23" t="s">
        <v>57</v>
      </c>
      <c r="E56" s="14">
        <v>773766</v>
      </c>
      <c r="F56" s="56"/>
    </row>
    <row r="57" spans="4:6" x14ac:dyDescent="0.25">
      <c r="D57" s="23" t="s">
        <v>56</v>
      </c>
      <c r="E57" s="14">
        <v>876941</v>
      </c>
      <c r="F57" s="56"/>
    </row>
    <row r="58" spans="4:6" x14ac:dyDescent="0.25">
      <c r="D58" s="25" t="s">
        <v>58</v>
      </c>
      <c r="E58" s="16">
        <v>1845845</v>
      </c>
      <c r="F58" s="57"/>
    </row>
  </sheetData>
  <mergeCells count="5">
    <mergeCell ref="F2:F13"/>
    <mergeCell ref="F14:F24"/>
    <mergeCell ref="F25:F35"/>
    <mergeCell ref="F36:F46"/>
    <mergeCell ref="F47:F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F47" sqref="D47:F58"/>
    </sheetView>
  </sheetViews>
  <sheetFormatPr defaultRowHeight="15.75" x14ac:dyDescent="0.25"/>
  <cols>
    <col min="1" max="1" width="10.85546875" style="6" bestFit="1" customWidth="1"/>
    <col min="2" max="2" width="27.85546875" style="6" bestFit="1" customWidth="1"/>
    <col min="3" max="3" width="9.140625" style="6"/>
    <col min="4" max="4" width="43.140625" style="6" bestFit="1" customWidth="1"/>
    <col min="5" max="5" width="21.140625" style="9" bestFit="1" customWidth="1"/>
    <col min="6" max="6" width="12.7109375" style="9" bestFit="1" customWidth="1"/>
    <col min="7" max="16384" width="9.140625" style="6"/>
  </cols>
  <sheetData>
    <row r="1" spans="1:6" x14ac:dyDescent="0.25">
      <c r="A1" s="1" t="s">
        <v>66</v>
      </c>
      <c r="B1" s="2" t="s">
        <v>79</v>
      </c>
      <c r="D1" s="2" t="s">
        <v>0</v>
      </c>
      <c r="E1" s="10" t="s">
        <v>60</v>
      </c>
      <c r="F1" s="20" t="s">
        <v>77</v>
      </c>
    </row>
    <row r="2" spans="1:6" x14ac:dyDescent="0.25">
      <c r="A2" s="3" t="s">
        <v>67</v>
      </c>
      <c r="B2" s="4">
        <f>PERCENTILE(E2:E58,0.2)</f>
        <v>770976</v>
      </c>
      <c r="D2" s="11" t="s">
        <v>8</v>
      </c>
      <c r="E2" s="12">
        <v>180716</v>
      </c>
      <c r="F2" s="55">
        <f>AVERAGE(E2:E13)</f>
        <v>513860.66666666669</v>
      </c>
    </row>
    <row r="3" spans="1:6" x14ac:dyDescent="0.25">
      <c r="A3" s="3" t="s">
        <v>68</v>
      </c>
      <c r="B3" s="4">
        <f>PERCENTILE(E2:E58,0.4)</f>
        <v>1721257.2</v>
      </c>
      <c r="D3" s="13" t="s">
        <v>9</v>
      </c>
      <c r="E3" s="14">
        <v>226034</v>
      </c>
      <c r="F3" s="56"/>
    </row>
    <row r="4" spans="1:6" x14ac:dyDescent="0.25">
      <c r="A4" s="3" t="s">
        <v>69</v>
      </c>
      <c r="B4" s="4">
        <f>PERCENTILE(E2:E58,0.6)</f>
        <v>2965137.6</v>
      </c>
      <c r="D4" s="13" t="s">
        <v>15</v>
      </c>
      <c r="E4" s="14">
        <v>330104</v>
      </c>
      <c r="F4" s="56"/>
    </row>
    <row r="5" spans="1:6" x14ac:dyDescent="0.25">
      <c r="A5" s="5" t="s">
        <v>70</v>
      </c>
      <c r="B5" s="4">
        <f>PERCENTILE(E2:E58,0.8)</f>
        <v>5995987.6000000006</v>
      </c>
      <c r="D5" s="13" t="s">
        <v>27</v>
      </c>
      <c r="E5" s="14">
        <v>433821</v>
      </c>
      <c r="F5" s="56"/>
    </row>
    <row r="6" spans="1:6" x14ac:dyDescent="0.25">
      <c r="D6" s="13" t="s">
        <v>18</v>
      </c>
      <c r="E6" s="14">
        <v>495900</v>
      </c>
      <c r="F6" s="56"/>
    </row>
    <row r="7" spans="1:6" x14ac:dyDescent="0.25">
      <c r="A7" s="1" t="s">
        <v>71</v>
      </c>
      <c r="B7" s="2" t="s">
        <v>79</v>
      </c>
      <c r="D7" s="13" t="s">
        <v>16</v>
      </c>
      <c r="E7" s="14">
        <v>554392</v>
      </c>
      <c r="F7" s="56"/>
    </row>
    <row r="8" spans="1:6" x14ac:dyDescent="0.25">
      <c r="A8" s="5" t="s">
        <v>72</v>
      </c>
      <c r="B8" s="4">
        <f>F2</f>
        <v>513860.66666666669</v>
      </c>
      <c r="D8" s="13" t="s">
        <v>3</v>
      </c>
      <c r="E8" s="14">
        <v>558437</v>
      </c>
      <c r="F8" s="56"/>
    </row>
    <row r="9" spans="1:6" x14ac:dyDescent="0.25">
      <c r="A9" s="5" t="s">
        <v>73</v>
      </c>
      <c r="B9" s="4">
        <f>F14</f>
        <v>1230539.5827272728</v>
      </c>
      <c r="D9" s="13" t="s">
        <v>35</v>
      </c>
      <c r="E9" s="14">
        <v>611746</v>
      </c>
      <c r="F9" s="56"/>
    </row>
    <row r="10" spans="1:6" x14ac:dyDescent="0.25">
      <c r="A10" s="3" t="s">
        <v>74</v>
      </c>
      <c r="B10" s="7">
        <f>F25</f>
        <v>2350605.2727272729</v>
      </c>
      <c r="D10" s="13" t="s">
        <v>55</v>
      </c>
      <c r="E10" s="14">
        <v>642605</v>
      </c>
      <c r="F10" s="56"/>
    </row>
    <row r="11" spans="1:6" x14ac:dyDescent="0.25">
      <c r="A11" s="5" t="s">
        <v>75</v>
      </c>
      <c r="B11" s="4">
        <f>F36</f>
        <v>4144530.9672727273</v>
      </c>
      <c r="D11" s="13" t="s">
        <v>12</v>
      </c>
      <c r="E11" s="14">
        <v>673515</v>
      </c>
      <c r="F11" s="56"/>
    </row>
    <row r="12" spans="1:6" x14ac:dyDescent="0.25">
      <c r="A12" s="5" t="s">
        <v>76</v>
      </c>
      <c r="B12" s="4">
        <f>F47</f>
        <v>12910130.75</v>
      </c>
      <c r="D12" s="13" t="s">
        <v>11</v>
      </c>
      <c r="E12" s="14">
        <v>692853</v>
      </c>
      <c r="F12" s="56"/>
    </row>
    <row r="13" spans="1:6" x14ac:dyDescent="0.25">
      <c r="D13" s="15" t="s">
        <v>2</v>
      </c>
      <c r="E13" s="16">
        <v>766205</v>
      </c>
      <c r="F13" s="57"/>
    </row>
    <row r="14" spans="1:6" x14ac:dyDescent="0.25">
      <c r="D14" s="11" t="s">
        <v>42</v>
      </c>
      <c r="E14" s="12">
        <v>790060</v>
      </c>
      <c r="F14" s="55">
        <f>AVERAGE(E14:E24)</f>
        <v>1230539.5827272728</v>
      </c>
    </row>
    <row r="15" spans="1:6" x14ac:dyDescent="0.25">
      <c r="D15" s="13" t="s">
        <v>5</v>
      </c>
      <c r="E15" s="14">
        <v>835123.31</v>
      </c>
      <c r="F15" s="56"/>
    </row>
    <row r="16" spans="1:6" x14ac:dyDescent="0.25">
      <c r="D16" s="13" t="s">
        <v>7</v>
      </c>
      <c r="E16" s="14">
        <v>1005416.1</v>
      </c>
      <c r="F16" s="56"/>
    </row>
    <row r="17" spans="4:6" x14ac:dyDescent="0.25">
      <c r="D17" s="13" t="s">
        <v>6</v>
      </c>
      <c r="E17" s="14">
        <v>1047813</v>
      </c>
      <c r="F17" s="56"/>
    </row>
    <row r="18" spans="4:6" x14ac:dyDescent="0.25">
      <c r="D18" s="13" t="s">
        <v>24</v>
      </c>
      <c r="E18" s="14">
        <v>1094803</v>
      </c>
      <c r="F18" s="56"/>
    </row>
    <row r="19" spans="4:6" x14ac:dyDescent="0.25">
      <c r="D19" s="13" t="s">
        <v>32</v>
      </c>
      <c r="E19" s="14">
        <v>1310300</v>
      </c>
      <c r="F19" s="56"/>
    </row>
    <row r="20" spans="4:6" x14ac:dyDescent="0.25">
      <c r="D20" s="13" t="s">
        <v>36</v>
      </c>
      <c r="E20" s="14">
        <v>1359643</v>
      </c>
      <c r="F20" s="56"/>
    </row>
    <row r="21" spans="4:6" x14ac:dyDescent="0.25">
      <c r="D21" s="13" t="s">
        <v>13</v>
      </c>
      <c r="E21" s="14">
        <v>1371365</v>
      </c>
      <c r="F21" s="56"/>
    </row>
    <row r="22" spans="4:6" x14ac:dyDescent="0.25">
      <c r="D22" s="13" t="s">
        <v>41</v>
      </c>
      <c r="E22" s="14">
        <v>1411236</v>
      </c>
      <c r="F22" s="56"/>
    </row>
    <row r="23" spans="4:6" x14ac:dyDescent="0.25">
      <c r="D23" s="13" t="s">
        <v>23</v>
      </c>
      <c r="E23" s="14">
        <v>1595300</v>
      </c>
      <c r="F23" s="56"/>
    </row>
    <row r="24" spans="4:6" x14ac:dyDescent="0.25">
      <c r="D24" s="15" t="s">
        <v>38</v>
      </c>
      <c r="E24" s="16">
        <v>1714876</v>
      </c>
      <c r="F24" s="57"/>
    </row>
    <row r="25" spans="4:6" x14ac:dyDescent="0.25">
      <c r="D25" s="11" t="s">
        <v>20</v>
      </c>
      <c r="E25" s="12">
        <v>1730829</v>
      </c>
      <c r="F25" s="55">
        <f>AVERAGE(E25:E35)</f>
        <v>2350605.2727272729</v>
      </c>
    </row>
    <row r="26" spans="4:6" x14ac:dyDescent="0.25">
      <c r="D26" s="13" t="s">
        <v>19</v>
      </c>
      <c r="E26" s="14">
        <v>1849880</v>
      </c>
      <c r="F26" s="56"/>
    </row>
    <row r="27" spans="4:6" x14ac:dyDescent="0.25">
      <c r="D27" s="13" t="s">
        <v>25</v>
      </c>
      <c r="E27" s="14">
        <v>1997985</v>
      </c>
      <c r="F27" s="56"/>
    </row>
    <row r="28" spans="4:6" x14ac:dyDescent="0.25">
      <c r="D28" s="13" t="s">
        <v>29</v>
      </c>
      <c r="E28" s="14">
        <v>2182171</v>
      </c>
      <c r="F28" s="56"/>
    </row>
    <row r="29" spans="4:6" x14ac:dyDescent="0.25">
      <c r="D29" s="13" t="s">
        <v>54</v>
      </c>
      <c r="E29" s="14">
        <v>2334560</v>
      </c>
      <c r="F29" s="56"/>
    </row>
    <row r="30" spans="4:6" x14ac:dyDescent="0.25">
      <c r="D30" s="13" t="s">
        <v>56</v>
      </c>
      <c r="E30" s="14">
        <v>2346693</v>
      </c>
      <c r="F30" s="56"/>
    </row>
    <row r="31" spans="4:6" x14ac:dyDescent="0.25">
      <c r="D31" s="13" t="s">
        <v>51</v>
      </c>
      <c r="E31" s="14">
        <v>2381151</v>
      </c>
      <c r="F31" s="56"/>
    </row>
    <row r="32" spans="4:6" x14ac:dyDescent="0.25">
      <c r="D32" s="13" t="s">
        <v>52</v>
      </c>
      <c r="E32" s="14">
        <v>2626965</v>
      </c>
      <c r="F32" s="56"/>
    </row>
    <row r="33" spans="4:6" x14ac:dyDescent="0.25">
      <c r="D33" s="13" t="s">
        <v>10</v>
      </c>
      <c r="E33" s="14">
        <v>2699948</v>
      </c>
      <c r="F33" s="56"/>
    </row>
    <row r="34" spans="4:6" x14ac:dyDescent="0.25">
      <c r="D34" s="13" t="s">
        <v>46</v>
      </c>
      <c r="E34" s="14">
        <v>2757476</v>
      </c>
      <c r="F34" s="56"/>
    </row>
    <row r="35" spans="4:6" x14ac:dyDescent="0.25">
      <c r="D35" s="15" t="s">
        <v>22</v>
      </c>
      <c r="E35" s="16">
        <v>2949000</v>
      </c>
      <c r="F35" s="57"/>
    </row>
    <row r="36" spans="4:6" x14ac:dyDescent="0.25">
      <c r="D36" s="11" t="s">
        <v>48</v>
      </c>
      <c r="E36" s="12">
        <v>2975896</v>
      </c>
      <c r="F36" s="55">
        <f>AVERAGE(E36:E46)</f>
        <v>4144530.9672727273</v>
      </c>
    </row>
    <row r="37" spans="4:6" x14ac:dyDescent="0.25">
      <c r="D37" s="13" t="s">
        <v>58</v>
      </c>
      <c r="E37" s="14">
        <v>2987298</v>
      </c>
      <c r="F37" s="56"/>
    </row>
    <row r="38" spans="4:6" x14ac:dyDescent="0.25">
      <c r="D38" s="13" t="s">
        <v>43</v>
      </c>
      <c r="E38" s="14">
        <v>3149169</v>
      </c>
      <c r="F38" s="56"/>
    </row>
    <row r="39" spans="4:6" x14ac:dyDescent="0.25">
      <c r="D39" s="13" t="s">
        <v>40</v>
      </c>
      <c r="E39" s="14">
        <v>3330553</v>
      </c>
      <c r="F39" s="56"/>
    </row>
    <row r="40" spans="4:6" x14ac:dyDescent="0.25">
      <c r="D40" s="13" t="s">
        <v>30</v>
      </c>
      <c r="E40" s="14">
        <v>3673434</v>
      </c>
      <c r="F40" s="56"/>
    </row>
    <row r="41" spans="4:6" x14ac:dyDescent="0.25">
      <c r="D41" s="13" t="s">
        <v>33</v>
      </c>
      <c r="E41" s="14">
        <v>3868355</v>
      </c>
      <c r="F41" s="56"/>
    </row>
    <row r="42" spans="4:6" x14ac:dyDescent="0.25">
      <c r="D42" s="13" t="s">
        <v>28</v>
      </c>
      <c r="E42" s="14">
        <v>4133841.64</v>
      </c>
      <c r="F42" s="56"/>
    </row>
    <row r="43" spans="4:6" x14ac:dyDescent="0.25">
      <c r="D43" s="13" t="s">
        <v>4</v>
      </c>
      <c r="E43" s="14">
        <v>4836728</v>
      </c>
      <c r="F43" s="56"/>
    </row>
    <row r="44" spans="4:6" x14ac:dyDescent="0.25">
      <c r="D44" s="13" t="s">
        <v>17</v>
      </c>
      <c r="E44" s="14">
        <v>5166660</v>
      </c>
      <c r="F44" s="56"/>
    </row>
    <row r="45" spans="4:6" x14ac:dyDescent="0.25">
      <c r="D45" s="13" t="s">
        <v>39</v>
      </c>
      <c r="E45" s="14">
        <v>5651860</v>
      </c>
      <c r="F45" s="56"/>
    </row>
    <row r="46" spans="4:6" x14ac:dyDescent="0.25">
      <c r="D46" s="15" t="s">
        <v>26</v>
      </c>
      <c r="E46" s="16">
        <v>5816046</v>
      </c>
      <c r="F46" s="57"/>
    </row>
    <row r="47" spans="4:6" x14ac:dyDescent="0.25">
      <c r="D47" s="11" t="s">
        <v>53</v>
      </c>
      <c r="E47" s="12">
        <v>6040973</v>
      </c>
      <c r="F47" s="55">
        <f>AVERAGE(E47:E58)</f>
        <v>12910130.75</v>
      </c>
    </row>
    <row r="48" spans="4:6" x14ac:dyDescent="0.25">
      <c r="D48" s="13" t="s">
        <v>21</v>
      </c>
      <c r="E48" s="14">
        <v>6668974</v>
      </c>
      <c r="F48" s="56"/>
    </row>
    <row r="49" spans="4:6" x14ac:dyDescent="0.25">
      <c r="D49" s="13" t="s">
        <v>47</v>
      </c>
      <c r="E49" s="14">
        <v>7741396</v>
      </c>
      <c r="F49" s="56"/>
    </row>
    <row r="50" spans="4:6" x14ac:dyDescent="0.25">
      <c r="D50" s="13" t="s">
        <v>34</v>
      </c>
      <c r="E50" s="14">
        <v>7883323</v>
      </c>
      <c r="F50" s="56"/>
    </row>
    <row r="51" spans="4:6" x14ac:dyDescent="0.25">
      <c r="D51" s="13" t="s">
        <v>49</v>
      </c>
      <c r="E51" s="14">
        <v>8197880</v>
      </c>
      <c r="F51" s="56"/>
    </row>
    <row r="52" spans="4:6" x14ac:dyDescent="0.25">
      <c r="D52" s="13" t="s">
        <v>57</v>
      </c>
      <c r="E52" s="14">
        <v>8382311</v>
      </c>
      <c r="F52" s="56"/>
    </row>
    <row r="53" spans="4:6" x14ac:dyDescent="0.25">
      <c r="D53" s="13" t="s">
        <v>31</v>
      </c>
      <c r="E53" s="14">
        <v>9145142</v>
      </c>
      <c r="F53" s="56"/>
    </row>
    <row r="54" spans="4:6" x14ac:dyDescent="0.25">
      <c r="D54" s="13" t="s">
        <v>45</v>
      </c>
      <c r="E54" s="14">
        <v>10857976</v>
      </c>
      <c r="F54" s="56"/>
    </row>
    <row r="55" spans="4:6" x14ac:dyDescent="0.25">
      <c r="D55" s="13" t="s">
        <v>14</v>
      </c>
      <c r="E55" s="14">
        <v>18200433</v>
      </c>
      <c r="F55" s="56"/>
    </row>
    <row r="56" spans="4:6" x14ac:dyDescent="0.25">
      <c r="D56" s="13" t="s">
        <v>50</v>
      </c>
      <c r="E56" s="14">
        <v>18688868</v>
      </c>
      <c r="F56" s="56"/>
    </row>
    <row r="57" spans="4:6" x14ac:dyDescent="0.25">
      <c r="D57" s="13" t="s">
        <v>37</v>
      </c>
      <c r="E57" s="14">
        <v>20780000</v>
      </c>
      <c r="F57" s="56"/>
    </row>
    <row r="58" spans="4:6" x14ac:dyDescent="0.25">
      <c r="D58" s="15" t="s">
        <v>44</v>
      </c>
      <c r="E58" s="16">
        <v>32334293</v>
      </c>
      <c r="F58" s="57"/>
    </row>
  </sheetData>
  <mergeCells count="5">
    <mergeCell ref="F2:F13"/>
    <mergeCell ref="F14:F24"/>
    <mergeCell ref="F25:F35"/>
    <mergeCell ref="F36:F46"/>
    <mergeCell ref="F47:F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F14" sqref="F14:F24"/>
    </sheetView>
  </sheetViews>
  <sheetFormatPr defaultRowHeight="15.75" x14ac:dyDescent="0.25"/>
  <cols>
    <col min="1" max="1" width="10.85546875" style="6" bestFit="1" customWidth="1"/>
    <col min="2" max="2" width="23" style="6" bestFit="1" customWidth="1"/>
    <col min="3" max="3" width="9.140625" style="6"/>
    <col min="4" max="4" width="43.140625" style="6" bestFit="1" customWidth="1"/>
    <col min="5" max="5" width="16.28515625" style="9" bestFit="1" customWidth="1"/>
    <col min="6" max="6" width="12.7109375" style="9" bestFit="1" customWidth="1"/>
    <col min="7" max="16384" width="9.140625" style="6"/>
  </cols>
  <sheetData>
    <row r="1" spans="1:6" x14ac:dyDescent="0.25">
      <c r="A1" s="1" t="s">
        <v>66</v>
      </c>
      <c r="B1" s="2" t="s">
        <v>80</v>
      </c>
      <c r="D1" s="2" t="s">
        <v>0</v>
      </c>
      <c r="E1" s="10" t="s">
        <v>61</v>
      </c>
      <c r="F1" s="20" t="s">
        <v>77</v>
      </c>
    </row>
    <row r="2" spans="1:6" x14ac:dyDescent="0.25">
      <c r="A2" s="3" t="s">
        <v>67</v>
      </c>
      <c r="B2" s="4">
        <f>PERCENTILE(E2:E58,0.2)</f>
        <v>102862.8</v>
      </c>
      <c r="D2" s="11" t="s">
        <v>16</v>
      </c>
      <c r="E2" s="12">
        <v>28700</v>
      </c>
      <c r="F2" s="55">
        <f>AVERAGE(E2:E13)</f>
        <v>74078.5</v>
      </c>
    </row>
    <row r="3" spans="1:6" x14ac:dyDescent="0.25">
      <c r="A3" s="3" t="s">
        <v>68</v>
      </c>
      <c r="B3" s="4">
        <f>PERCENTILE(E2:E58,0.4)</f>
        <v>147805</v>
      </c>
      <c r="D3" s="13" t="s">
        <v>2</v>
      </c>
      <c r="E3" s="14">
        <v>54556</v>
      </c>
      <c r="F3" s="56"/>
    </row>
    <row r="4" spans="1:6" x14ac:dyDescent="0.25">
      <c r="A4" s="3" t="s">
        <v>69</v>
      </c>
      <c r="B4" s="4">
        <f>PERCENTILE(E2:E58,0.6)</f>
        <v>229627.80000000002</v>
      </c>
      <c r="D4" s="13" t="s">
        <v>9</v>
      </c>
      <c r="E4" s="14">
        <v>60999</v>
      </c>
      <c r="F4" s="56"/>
    </row>
    <row r="5" spans="1:6" x14ac:dyDescent="0.25">
      <c r="A5" s="5" t="s">
        <v>70</v>
      </c>
      <c r="B5" s="4">
        <f>PERCENTILE(E2:E58,0.8)</f>
        <v>358861.60000000003</v>
      </c>
      <c r="D5" s="13" t="s">
        <v>12</v>
      </c>
      <c r="E5" s="14">
        <v>62288</v>
      </c>
      <c r="F5" s="56"/>
    </row>
    <row r="6" spans="1:6" x14ac:dyDescent="0.25">
      <c r="D6" s="13" t="s">
        <v>18</v>
      </c>
      <c r="E6" s="14">
        <v>63377</v>
      </c>
      <c r="F6" s="56"/>
    </row>
    <row r="7" spans="1:6" x14ac:dyDescent="0.25">
      <c r="A7" s="1" t="s">
        <v>71</v>
      </c>
      <c r="B7" s="2" t="s">
        <v>80</v>
      </c>
      <c r="D7" s="13" t="s">
        <v>15</v>
      </c>
      <c r="E7" s="14">
        <v>77210</v>
      </c>
      <c r="F7" s="56"/>
    </row>
    <row r="8" spans="1:6" x14ac:dyDescent="0.25">
      <c r="A8" s="5" t="s">
        <v>72</v>
      </c>
      <c r="B8" s="4">
        <f>F2</f>
        <v>74078.5</v>
      </c>
      <c r="D8" s="13" t="s">
        <v>6</v>
      </c>
      <c r="E8" s="14">
        <v>77824</v>
      </c>
      <c r="F8" s="56"/>
    </row>
    <row r="9" spans="1:6" x14ac:dyDescent="0.25">
      <c r="A9" s="5" t="s">
        <v>73</v>
      </c>
      <c r="B9" s="4">
        <f>F14</f>
        <v>120973.54545454546</v>
      </c>
      <c r="D9" s="13" t="s">
        <v>27</v>
      </c>
      <c r="E9" s="14">
        <v>79118</v>
      </c>
      <c r="F9" s="56"/>
    </row>
    <row r="10" spans="1:6" x14ac:dyDescent="0.25">
      <c r="A10" s="3" t="s">
        <v>74</v>
      </c>
      <c r="B10" s="7">
        <f>F25</f>
        <v>185872.72727272726</v>
      </c>
      <c r="D10" s="13" t="s">
        <v>20</v>
      </c>
      <c r="E10" s="14">
        <v>90023</v>
      </c>
      <c r="F10" s="56"/>
    </row>
    <row r="11" spans="1:6" x14ac:dyDescent="0.25">
      <c r="A11" s="5" t="s">
        <v>75</v>
      </c>
      <c r="B11" s="4">
        <f>F36</f>
        <v>296015.09090909088</v>
      </c>
      <c r="D11" s="13" t="s">
        <v>23</v>
      </c>
      <c r="E11" s="14">
        <v>94238</v>
      </c>
      <c r="F11" s="56"/>
    </row>
    <row r="12" spans="1:6" x14ac:dyDescent="0.25">
      <c r="A12" s="5" t="s">
        <v>76</v>
      </c>
      <c r="B12" s="4">
        <f>F47</f>
        <v>547602.16666666663</v>
      </c>
      <c r="D12" s="13" t="s">
        <v>8</v>
      </c>
      <c r="E12" s="14">
        <v>97892</v>
      </c>
      <c r="F12" s="56"/>
    </row>
    <row r="13" spans="1:6" x14ac:dyDescent="0.25">
      <c r="D13" s="15" t="s">
        <v>38</v>
      </c>
      <c r="E13" s="16">
        <v>102717</v>
      </c>
      <c r="F13" s="57"/>
    </row>
    <row r="14" spans="1:6" x14ac:dyDescent="0.25">
      <c r="D14" s="11" t="s">
        <v>19</v>
      </c>
      <c r="E14" s="12">
        <v>103446</v>
      </c>
      <c r="F14" s="55">
        <f>AVERAGE(E14:E24)</f>
        <v>120973.54545454546</v>
      </c>
    </row>
    <row r="15" spans="1:6" x14ac:dyDescent="0.25">
      <c r="D15" s="13" t="s">
        <v>11</v>
      </c>
      <c r="E15" s="14">
        <v>103979</v>
      </c>
      <c r="F15" s="56"/>
    </row>
    <row r="16" spans="1:6" x14ac:dyDescent="0.25">
      <c r="D16" s="13" t="s">
        <v>42</v>
      </c>
      <c r="E16" s="14">
        <v>104743</v>
      </c>
      <c r="F16" s="56"/>
    </row>
    <row r="17" spans="4:6" x14ac:dyDescent="0.25">
      <c r="D17" s="13" t="s">
        <v>13</v>
      </c>
      <c r="E17" s="14">
        <v>112164</v>
      </c>
      <c r="F17" s="56"/>
    </row>
    <row r="18" spans="4:6" x14ac:dyDescent="0.25">
      <c r="D18" s="13" t="s">
        <v>29</v>
      </c>
      <c r="E18" s="14">
        <v>121592</v>
      </c>
      <c r="F18" s="56"/>
    </row>
    <row r="19" spans="4:6" x14ac:dyDescent="0.25">
      <c r="D19" s="13" t="s">
        <v>24</v>
      </c>
      <c r="E19" s="14">
        <v>122102</v>
      </c>
      <c r="F19" s="56"/>
    </row>
    <row r="20" spans="4:6" x14ac:dyDescent="0.25">
      <c r="D20" s="13" t="s">
        <v>4</v>
      </c>
      <c r="E20" s="14">
        <v>122673</v>
      </c>
      <c r="F20" s="56"/>
    </row>
    <row r="21" spans="4:6" x14ac:dyDescent="0.25">
      <c r="D21" s="13" t="s">
        <v>48</v>
      </c>
      <c r="E21" s="14">
        <v>127859</v>
      </c>
      <c r="F21" s="56"/>
    </row>
    <row r="22" spans="4:6" x14ac:dyDescent="0.25">
      <c r="D22" s="13" t="s">
        <v>25</v>
      </c>
      <c r="E22" s="14">
        <v>130964</v>
      </c>
      <c r="F22" s="56"/>
    </row>
    <row r="23" spans="4:6" x14ac:dyDescent="0.25">
      <c r="D23" s="13" t="s">
        <v>7</v>
      </c>
      <c r="E23" s="14">
        <v>135754</v>
      </c>
      <c r="F23" s="56"/>
    </row>
    <row r="24" spans="4:6" x14ac:dyDescent="0.25">
      <c r="D24" s="15" t="s">
        <v>30</v>
      </c>
      <c r="E24" s="16">
        <v>145433</v>
      </c>
      <c r="F24" s="57"/>
    </row>
    <row r="25" spans="4:6" x14ac:dyDescent="0.25">
      <c r="D25" s="11" t="s">
        <v>35</v>
      </c>
      <c r="E25" s="12">
        <v>151363</v>
      </c>
      <c r="F25" s="55">
        <f>AVERAGE(E25:E35)</f>
        <v>185872.72727272726</v>
      </c>
    </row>
    <row r="26" spans="4:6" x14ac:dyDescent="0.25">
      <c r="D26" s="13" t="s">
        <v>5</v>
      </c>
      <c r="E26" s="14">
        <v>160548</v>
      </c>
      <c r="F26" s="56"/>
    </row>
    <row r="27" spans="4:6" x14ac:dyDescent="0.25">
      <c r="D27" s="13" t="s">
        <v>55</v>
      </c>
      <c r="E27" s="14">
        <v>167404</v>
      </c>
      <c r="F27" s="56"/>
    </row>
    <row r="28" spans="4:6" x14ac:dyDescent="0.25">
      <c r="D28" s="13" t="s">
        <v>32</v>
      </c>
      <c r="E28" s="14">
        <v>169548</v>
      </c>
      <c r="F28" s="56"/>
    </row>
    <row r="29" spans="4:6" x14ac:dyDescent="0.25">
      <c r="D29" s="13" t="s">
        <v>41</v>
      </c>
      <c r="E29" s="14">
        <v>174105</v>
      </c>
      <c r="F29" s="56"/>
    </row>
    <row r="30" spans="4:6" x14ac:dyDescent="0.25">
      <c r="D30" s="13" t="s">
        <v>10</v>
      </c>
      <c r="E30" s="14">
        <v>176416</v>
      </c>
      <c r="F30" s="56"/>
    </row>
    <row r="31" spans="4:6" x14ac:dyDescent="0.25">
      <c r="D31" s="13" t="s">
        <v>3</v>
      </c>
      <c r="E31" s="14">
        <v>185648</v>
      </c>
      <c r="F31" s="56"/>
    </row>
    <row r="32" spans="4:6" x14ac:dyDescent="0.25">
      <c r="D32" s="13" t="s">
        <v>26</v>
      </c>
      <c r="E32" s="14">
        <v>204171</v>
      </c>
      <c r="F32" s="56"/>
    </row>
    <row r="33" spans="4:6" x14ac:dyDescent="0.25">
      <c r="D33" s="13" t="s">
        <v>36</v>
      </c>
      <c r="E33" s="14">
        <v>210951</v>
      </c>
      <c r="F33" s="56"/>
    </row>
    <row r="34" spans="4:6" x14ac:dyDescent="0.25">
      <c r="D34" s="13" t="s">
        <v>46</v>
      </c>
      <c r="E34" s="14">
        <v>219905</v>
      </c>
      <c r="F34" s="56"/>
    </row>
    <row r="35" spans="4:6" x14ac:dyDescent="0.25">
      <c r="D35" s="15" t="s">
        <v>17</v>
      </c>
      <c r="E35" s="16">
        <v>224541</v>
      </c>
      <c r="F35" s="57"/>
    </row>
    <row r="36" spans="4:6" x14ac:dyDescent="0.25">
      <c r="D36" s="11" t="s">
        <v>39</v>
      </c>
      <c r="E36" s="12">
        <v>233019</v>
      </c>
      <c r="F36" s="55">
        <f>AVERAGE(E36:E46)</f>
        <v>296015.09090909088</v>
      </c>
    </row>
    <row r="37" spans="4:6" x14ac:dyDescent="0.25">
      <c r="D37" s="13" t="s">
        <v>14</v>
      </c>
      <c r="E37" s="14">
        <v>242551</v>
      </c>
      <c r="F37" s="56"/>
    </row>
    <row r="38" spans="4:6" x14ac:dyDescent="0.25">
      <c r="D38" s="13" t="s">
        <v>51</v>
      </c>
      <c r="E38" s="14">
        <v>272767</v>
      </c>
      <c r="F38" s="56"/>
    </row>
    <row r="39" spans="4:6" x14ac:dyDescent="0.25">
      <c r="D39" s="13" t="s">
        <v>21</v>
      </c>
      <c r="E39" s="14">
        <v>289447</v>
      </c>
      <c r="F39" s="56"/>
    </row>
    <row r="40" spans="4:6" x14ac:dyDescent="0.25">
      <c r="D40" s="13" t="s">
        <v>43</v>
      </c>
      <c r="E40" s="14">
        <v>290595</v>
      </c>
      <c r="F40" s="56"/>
    </row>
    <row r="41" spans="4:6" x14ac:dyDescent="0.25">
      <c r="D41" s="13" t="s">
        <v>31</v>
      </c>
      <c r="E41" s="14">
        <v>290987</v>
      </c>
      <c r="F41" s="56"/>
    </row>
    <row r="42" spans="4:6" x14ac:dyDescent="0.25">
      <c r="D42" s="13" t="s">
        <v>34</v>
      </c>
      <c r="E42" s="14">
        <v>295601</v>
      </c>
      <c r="F42" s="56"/>
    </row>
    <row r="43" spans="4:6" x14ac:dyDescent="0.25">
      <c r="D43" s="13" t="s">
        <v>56</v>
      </c>
      <c r="E43" s="14">
        <v>322231</v>
      </c>
      <c r="F43" s="56"/>
    </row>
    <row r="44" spans="4:6" x14ac:dyDescent="0.25">
      <c r="D44" s="13" t="s">
        <v>28</v>
      </c>
      <c r="E44" s="14">
        <v>326497</v>
      </c>
      <c r="F44" s="56"/>
    </row>
    <row r="45" spans="4:6" x14ac:dyDescent="0.25">
      <c r="D45" s="13" t="s">
        <v>40</v>
      </c>
      <c r="E45" s="14">
        <v>340919</v>
      </c>
      <c r="F45" s="56"/>
    </row>
    <row r="46" spans="4:6" x14ac:dyDescent="0.25">
      <c r="D46" s="15" t="s">
        <v>57</v>
      </c>
      <c r="E46" s="16">
        <v>351552</v>
      </c>
      <c r="F46" s="57"/>
    </row>
    <row r="47" spans="4:6" x14ac:dyDescent="0.25">
      <c r="D47" s="11" t="s">
        <v>54</v>
      </c>
      <c r="E47" s="12">
        <v>360689</v>
      </c>
      <c r="F47" s="55">
        <f>AVERAGE(E47:E58)</f>
        <v>547602.16666666663</v>
      </c>
    </row>
    <row r="48" spans="4:6" x14ac:dyDescent="0.25">
      <c r="D48" s="13" t="s">
        <v>45</v>
      </c>
      <c r="E48" s="14">
        <v>403539</v>
      </c>
      <c r="F48" s="56"/>
    </row>
    <row r="49" spans="4:6" x14ac:dyDescent="0.25">
      <c r="D49" s="13" t="s">
        <v>52</v>
      </c>
      <c r="E49" s="14">
        <v>419647</v>
      </c>
      <c r="F49" s="56"/>
    </row>
    <row r="50" spans="4:6" x14ac:dyDescent="0.25">
      <c r="D50" s="13" t="s">
        <v>53</v>
      </c>
      <c r="E50" s="14">
        <v>423658</v>
      </c>
      <c r="F50" s="56"/>
    </row>
    <row r="51" spans="4:6" x14ac:dyDescent="0.25">
      <c r="D51" s="13" t="s">
        <v>37</v>
      </c>
      <c r="E51" s="14">
        <v>444171</v>
      </c>
      <c r="F51" s="56"/>
    </row>
    <row r="52" spans="4:6" x14ac:dyDescent="0.25">
      <c r="D52" s="13" t="s">
        <v>22</v>
      </c>
      <c r="E52" s="14">
        <v>449344</v>
      </c>
      <c r="F52" s="56"/>
    </row>
    <row r="53" spans="4:6" x14ac:dyDescent="0.25">
      <c r="D53" s="13" t="s">
        <v>47</v>
      </c>
      <c r="E53" s="14">
        <v>506607</v>
      </c>
      <c r="F53" s="56"/>
    </row>
    <row r="54" spans="4:6" x14ac:dyDescent="0.25">
      <c r="D54" s="13" t="s">
        <v>58</v>
      </c>
      <c r="E54" s="14">
        <v>518571</v>
      </c>
      <c r="F54" s="56"/>
    </row>
    <row r="55" spans="4:6" x14ac:dyDescent="0.25">
      <c r="D55" s="13" t="s">
        <v>49</v>
      </c>
      <c r="E55" s="14">
        <v>646663</v>
      </c>
      <c r="F55" s="56"/>
    </row>
    <row r="56" spans="4:6" x14ac:dyDescent="0.25">
      <c r="D56" s="13" t="s">
        <v>33</v>
      </c>
      <c r="E56" s="14">
        <v>674512</v>
      </c>
      <c r="F56" s="56"/>
    </row>
    <row r="57" spans="4:6" x14ac:dyDescent="0.25">
      <c r="D57" s="13" t="s">
        <v>44</v>
      </c>
      <c r="E57" s="14">
        <v>792256</v>
      </c>
      <c r="F57" s="56"/>
    </row>
    <row r="58" spans="4:6" x14ac:dyDescent="0.25">
      <c r="D58" s="15" t="s">
        <v>50</v>
      </c>
      <c r="E58" s="16">
        <v>931569</v>
      </c>
      <c r="F58" s="57"/>
    </row>
  </sheetData>
  <mergeCells count="5">
    <mergeCell ref="F2:F13"/>
    <mergeCell ref="F14:F24"/>
    <mergeCell ref="F25:F35"/>
    <mergeCell ref="F36:F46"/>
    <mergeCell ref="F47:F5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G24" sqref="G24"/>
    </sheetView>
  </sheetViews>
  <sheetFormatPr defaultRowHeight="15.75" x14ac:dyDescent="0.25"/>
  <cols>
    <col min="1" max="1" width="10.85546875" style="6" bestFit="1" customWidth="1"/>
    <col min="2" max="2" width="29.28515625" style="6" bestFit="1" customWidth="1"/>
    <col min="3" max="3" width="9.140625" style="6"/>
    <col min="4" max="4" width="43.140625" style="6" bestFit="1" customWidth="1"/>
    <col min="5" max="5" width="29.28515625" style="6" bestFit="1" customWidth="1"/>
    <col min="6" max="6" width="10.42578125" style="9" bestFit="1" customWidth="1"/>
    <col min="7" max="16384" width="9.140625" style="6"/>
  </cols>
  <sheetData>
    <row r="1" spans="1:6" x14ac:dyDescent="0.25">
      <c r="A1" s="1" t="s">
        <v>66</v>
      </c>
      <c r="B1" s="2" t="s">
        <v>62</v>
      </c>
      <c r="D1" s="2" t="s">
        <v>0</v>
      </c>
      <c r="E1" s="2" t="s">
        <v>62</v>
      </c>
      <c r="F1" s="20" t="s">
        <v>77</v>
      </c>
    </row>
    <row r="2" spans="1:6" x14ac:dyDescent="0.25">
      <c r="A2" s="3" t="s">
        <v>67</v>
      </c>
      <c r="B2" s="4">
        <f>PERCENTILE(E2:E58,0.2)</f>
        <v>19.600000000000001</v>
      </c>
      <c r="D2" s="11" t="s">
        <v>6</v>
      </c>
      <c r="E2" s="17">
        <v>1</v>
      </c>
      <c r="F2" s="55">
        <f>AVERAGE(E2:E13)</f>
        <v>9.8333333333333339</v>
      </c>
    </row>
    <row r="3" spans="1:6" x14ac:dyDescent="0.25">
      <c r="A3" s="3" t="s">
        <v>68</v>
      </c>
      <c r="B3" s="4">
        <f>PERCENTILE(E2:E58,0.4)</f>
        <v>30</v>
      </c>
      <c r="D3" s="13" t="s">
        <v>7</v>
      </c>
      <c r="E3" s="18">
        <v>5</v>
      </c>
      <c r="F3" s="56"/>
    </row>
    <row r="4" spans="1:6" x14ac:dyDescent="0.25">
      <c r="A4" s="3" t="s">
        <v>69</v>
      </c>
      <c r="B4" s="4">
        <f>PERCENTILE(E2:E58,0.6)</f>
        <v>49.2</v>
      </c>
      <c r="D4" s="13" t="s">
        <v>16</v>
      </c>
      <c r="E4" s="18">
        <v>7</v>
      </c>
      <c r="F4" s="56"/>
    </row>
    <row r="5" spans="1:6" x14ac:dyDescent="0.25">
      <c r="A5" s="5" t="s">
        <v>70</v>
      </c>
      <c r="B5" s="4">
        <f>PERCENTILE(E2:E58,0.8)</f>
        <v>99.000000000000028</v>
      </c>
      <c r="D5" s="13" t="s">
        <v>12</v>
      </c>
      <c r="E5" s="18">
        <v>7</v>
      </c>
      <c r="F5" s="56"/>
    </row>
    <row r="6" spans="1:6" x14ac:dyDescent="0.25">
      <c r="D6" s="13" t="s">
        <v>11</v>
      </c>
      <c r="E6" s="18">
        <v>8</v>
      </c>
      <c r="F6" s="56"/>
    </row>
    <row r="7" spans="1:6" x14ac:dyDescent="0.25">
      <c r="A7" s="1" t="s">
        <v>71</v>
      </c>
      <c r="B7" s="2" t="s">
        <v>62</v>
      </c>
      <c r="D7" s="13" t="s">
        <v>5</v>
      </c>
      <c r="E7" s="18">
        <v>8</v>
      </c>
      <c r="F7" s="56"/>
    </row>
    <row r="8" spans="1:6" x14ac:dyDescent="0.25">
      <c r="A8" s="5" t="s">
        <v>72</v>
      </c>
      <c r="B8" s="4">
        <f>F2</f>
        <v>9.8333333333333339</v>
      </c>
      <c r="D8" s="13" t="s">
        <v>3</v>
      </c>
      <c r="E8" s="18">
        <v>9</v>
      </c>
      <c r="F8" s="56"/>
    </row>
    <row r="9" spans="1:6" x14ac:dyDescent="0.25">
      <c r="A9" s="5" t="s">
        <v>73</v>
      </c>
      <c r="B9" s="4">
        <f>F14</f>
        <v>26</v>
      </c>
      <c r="D9" s="13" t="s">
        <v>25</v>
      </c>
      <c r="E9" s="18">
        <v>10</v>
      </c>
      <c r="F9" s="56"/>
    </row>
    <row r="10" spans="1:6" x14ac:dyDescent="0.25">
      <c r="A10" s="3" t="s">
        <v>74</v>
      </c>
      <c r="B10" s="7">
        <f>F25</f>
        <v>36.454545454545453</v>
      </c>
      <c r="D10" s="13" t="s">
        <v>2</v>
      </c>
      <c r="E10" s="18">
        <v>12</v>
      </c>
      <c r="F10" s="56"/>
    </row>
    <row r="11" spans="1:6" x14ac:dyDescent="0.25">
      <c r="A11" s="5" t="s">
        <v>75</v>
      </c>
      <c r="B11" s="4">
        <f>F36</f>
        <v>66.181818181818187</v>
      </c>
      <c r="D11" s="13" t="s">
        <v>8</v>
      </c>
      <c r="E11" s="18">
        <v>14</v>
      </c>
      <c r="F11" s="56"/>
    </row>
    <row r="12" spans="1:6" x14ac:dyDescent="0.25">
      <c r="A12" s="5" t="s">
        <v>76</v>
      </c>
      <c r="B12" s="4">
        <f>F47</f>
        <v>172.58333333333334</v>
      </c>
      <c r="D12" s="13" t="s">
        <v>10</v>
      </c>
      <c r="E12" s="18">
        <v>18</v>
      </c>
      <c r="F12" s="56"/>
    </row>
    <row r="13" spans="1:6" x14ac:dyDescent="0.25">
      <c r="D13" s="15" t="s">
        <v>23</v>
      </c>
      <c r="E13" s="19">
        <v>19</v>
      </c>
      <c r="F13" s="57"/>
    </row>
    <row r="14" spans="1:6" x14ac:dyDescent="0.25">
      <c r="D14" s="11" t="s">
        <v>24</v>
      </c>
      <c r="E14" s="17">
        <v>22</v>
      </c>
      <c r="F14" s="55">
        <f>AVERAGE(E14:E24)</f>
        <v>26</v>
      </c>
    </row>
    <row r="15" spans="1:6" x14ac:dyDescent="0.25">
      <c r="D15" s="13" t="s">
        <v>36</v>
      </c>
      <c r="E15" s="18">
        <v>24</v>
      </c>
      <c r="F15" s="56"/>
    </row>
    <row r="16" spans="1:6" x14ac:dyDescent="0.25">
      <c r="D16" s="13" t="s">
        <v>29</v>
      </c>
      <c r="E16" s="18">
        <v>25</v>
      </c>
      <c r="F16" s="56"/>
    </row>
    <row r="17" spans="4:6" x14ac:dyDescent="0.25">
      <c r="D17" s="13" t="s">
        <v>4</v>
      </c>
      <c r="E17" s="18">
        <v>25</v>
      </c>
      <c r="F17" s="56"/>
    </row>
    <row r="18" spans="4:6" x14ac:dyDescent="0.25">
      <c r="D18" s="13" t="s">
        <v>38</v>
      </c>
      <c r="E18" s="18">
        <v>26</v>
      </c>
      <c r="F18" s="56"/>
    </row>
    <row r="19" spans="4:6" x14ac:dyDescent="0.25">
      <c r="D19" s="13" t="s">
        <v>41</v>
      </c>
      <c r="E19" s="18">
        <v>26</v>
      </c>
      <c r="F19" s="56"/>
    </row>
    <row r="20" spans="4:6" x14ac:dyDescent="0.25">
      <c r="D20" s="13" t="s">
        <v>17</v>
      </c>
      <c r="E20" s="18">
        <v>26</v>
      </c>
      <c r="F20" s="56"/>
    </row>
    <row r="21" spans="4:6" x14ac:dyDescent="0.25">
      <c r="D21" s="13" t="s">
        <v>26</v>
      </c>
      <c r="E21" s="18">
        <v>27</v>
      </c>
      <c r="F21" s="56"/>
    </row>
    <row r="22" spans="4:6" x14ac:dyDescent="0.25">
      <c r="D22" s="13" t="s">
        <v>20</v>
      </c>
      <c r="E22" s="18">
        <v>27</v>
      </c>
      <c r="F22" s="56"/>
    </row>
    <row r="23" spans="4:6" x14ac:dyDescent="0.25">
      <c r="D23" s="13" t="s">
        <v>35</v>
      </c>
      <c r="E23" s="18">
        <v>28</v>
      </c>
      <c r="F23" s="56"/>
    </row>
    <row r="24" spans="4:6" x14ac:dyDescent="0.25">
      <c r="D24" s="15" t="s">
        <v>18</v>
      </c>
      <c r="E24" s="19">
        <v>30</v>
      </c>
      <c r="F24" s="57"/>
    </row>
    <row r="25" spans="4:6" x14ac:dyDescent="0.25">
      <c r="D25" s="11" t="s">
        <v>15</v>
      </c>
      <c r="E25" s="17">
        <v>30</v>
      </c>
      <c r="F25" s="55">
        <f>AVERAGE(E25:E35)</f>
        <v>36.454545454545453</v>
      </c>
    </row>
    <row r="26" spans="4:6" x14ac:dyDescent="0.25">
      <c r="D26" s="13" t="s">
        <v>30</v>
      </c>
      <c r="E26" s="18">
        <v>31</v>
      </c>
      <c r="F26" s="56"/>
    </row>
    <row r="27" spans="4:6" x14ac:dyDescent="0.25">
      <c r="D27" s="13" t="s">
        <v>27</v>
      </c>
      <c r="E27" s="18">
        <v>31</v>
      </c>
      <c r="F27" s="56"/>
    </row>
    <row r="28" spans="4:6" x14ac:dyDescent="0.25">
      <c r="D28" s="13" t="s">
        <v>48</v>
      </c>
      <c r="E28" s="18">
        <v>32</v>
      </c>
      <c r="F28" s="56"/>
    </row>
    <row r="29" spans="4:6" x14ac:dyDescent="0.25">
      <c r="D29" s="13" t="s">
        <v>43</v>
      </c>
      <c r="E29" s="18">
        <v>32</v>
      </c>
      <c r="F29" s="56"/>
    </row>
    <row r="30" spans="4:6" x14ac:dyDescent="0.25">
      <c r="D30" s="13" t="s">
        <v>51</v>
      </c>
      <c r="E30" s="18">
        <v>34</v>
      </c>
      <c r="F30" s="56"/>
    </row>
    <row r="31" spans="4:6" x14ac:dyDescent="0.25">
      <c r="D31" s="13" t="s">
        <v>13</v>
      </c>
      <c r="E31" s="18">
        <v>37</v>
      </c>
      <c r="F31" s="56"/>
    </row>
    <row r="32" spans="4:6" x14ac:dyDescent="0.25">
      <c r="D32" s="13" t="s">
        <v>46</v>
      </c>
      <c r="E32" s="18">
        <v>39</v>
      </c>
      <c r="F32" s="56"/>
    </row>
    <row r="33" spans="4:6" x14ac:dyDescent="0.25">
      <c r="D33" s="13" t="s">
        <v>34</v>
      </c>
      <c r="E33" s="18">
        <v>43</v>
      </c>
      <c r="F33" s="56"/>
    </row>
    <row r="34" spans="4:6" x14ac:dyDescent="0.25">
      <c r="D34" s="13" t="s">
        <v>42</v>
      </c>
      <c r="E34" s="18">
        <v>44</v>
      </c>
      <c r="F34" s="56"/>
    </row>
    <row r="35" spans="4:6" x14ac:dyDescent="0.25">
      <c r="D35" s="15" t="s">
        <v>39</v>
      </c>
      <c r="E35" s="19">
        <v>48</v>
      </c>
      <c r="F35" s="57"/>
    </row>
    <row r="36" spans="4:6" x14ac:dyDescent="0.25">
      <c r="D36" s="11" t="s">
        <v>33</v>
      </c>
      <c r="E36" s="17">
        <v>50</v>
      </c>
      <c r="F36" s="55">
        <f>AVERAGE(E36:E46)</f>
        <v>66.181818181818187</v>
      </c>
    </row>
    <row r="37" spans="4:6" x14ac:dyDescent="0.25">
      <c r="D37" s="13" t="s">
        <v>22</v>
      </c>
      <c r="E37" s="18">
        <v>52</v>
      </c>
      <c r="F37" s="56"/>
    </row>
    <row r="38" spans="4:6" x14ac:dyDescent="0.25">
      <c r="D38" s="13" t="s">
        <v>32</v>
      </c>
      <c r="E38" s="18">
        <v>57</v>
      </c>
      <c r="F38" s="56"/>
    </row>
    <row r="39" spans="4:6" x14ac:dyDescent="0.25">
      <c r="D39" s="13" t="s">
        <v>9</v>
      </c>
      <c r="E39" s="18">
        <v>57</v>
      </c>
      <c r="F39" s="56"/>
    </row>
    <row r="40" spans="4:6" x14ac:dyDescent="0.25">
      <c r="D40" s="13" t="s">
        <v>28</v>
      </c>
      <c r="E40" s="18">
        <v>61</v>
      </c>
      <c r="F40" s="56"/>
    </row>
    <row r="41" spans="4:6" x14ac:dyDescent="0.25">
      <c r="D41" s="13" t="s">
        <v>53</v>
      </c>
      <c r="E41" s="18">
        <v>63</v>
      </c>
      <c r="F41" s="56"/>
    </row>
    <row r="42" spans="4:6" x14ac:dyDescent="0.25">
      <c r="D42" s="13" t="s">
        <v>21</v>
      </c>
      <c r="E42" s="18">
        <v>63</v>
      </c>
      <c r="F42" s="56"/>
    </row>
    <row r="43" spans="4:6" x14ac:dyDescent="0.25">
      <c r="D43" s="13" t="s">
        <v>31</v>
      </c>
      <c r="E43" s="18">
        <v>69</v>
      </c>
      <c r="F43" s="56"/>
    </row>
    <row r="44" spans="4:6" x14ac:dyDescent="0.25">
      <c r="D44" s="13" t="s">
        <v>54</v>
      </c>
      <c r="E44" s="18">
        <v>70</v>
      </c>
      <c r="F44" s="56"/>
    </row>
    <row r="45" spans="4:6" x14ac:dyDescent="0.25">
      <c r="D45" s="13" t="s">
        <v>58</v>
      </c>
      <c r="E45" s="18">
        <v>91</v>
      </c>
      <c r="F45" s="56"/>
    </row>
    <row r="46" spans="4:6" x14ac:dyDescent="0.25">
      <c r="D46" s="15" t="s">
        <v>52</v>
      </c>
      <c r="E46" s="19">
        <v>95</v>
      </c>
      <c r="F46" s="57"/>
    </row>
    <row r="47" spans="4:6" x14ac:dyDescent="0.25">
      <c r="D47" s="11" t="s">
        <v>57</v>
      </c>
      <c r="E47" s="17">
        <v>100</v>
      </c>
      <c r="F47" s="55">
        <f>AVERAGE(E47:E58)</f>
        <v>172.58333333333334</v>
      </c>
    </row>
    <row r="48" spans="4:6" x14ac:dyDescent="0.25">
      <c r="D48" s="13" t="s">
        <v>56</v>
      </c>
      <c r="E48" s="18">
        <v>110</v>
      </c>
      <c r="F48" s="56"/>
    </row>
    <row r="49" spans="4:6" x14ac:dyDescent="0.25">
      <c r="D49" s="13" t="s">
        <v>37</v>
      </c>
      <c r="E49" s="18">
        <v>111</v>
      </c>
      <c r="F49" s="56"/>
    </row>
    <row r="50" spans="4:6" x14ac:dyDescent="0.25">
      <c r="D50" s="13" t="s">
        <v>19</v>
      </c>
      <c r="E50" s="18">
        <v>111</v>
      </c>
      <c r="F50" s="56"/>
    </row>
    <row r="51" spans="4:6" x14ac:dyDescent="0.25">
      <c r="D51" s="13" t="s">
        <v>47</v>
      </c>
      <c r="E51" s="18">
        <v>114</v>
      </c>
      <c r="F51" s="56"/>
    </row>
    <row r="52" spans="4:6" x14ac:dyDescent="0.25">
      <c r="D52" s="13" t="s">
        <v>55</v>
      </c>
      <c r="E52" s="18">
        <v>117</v>
      </c>
      <c r="F52" s="56"/>
    </row>
    <row r="53" spans="4:6" x14ac:dyDescent="0.25">
      <c r="D53" s="13" t="s">
        <v>14</v>
      </c>
      <c r="E53" s="18">
        <v>120</v>
      </c>
      <c r="F53" s="56"/>
    </row>
    <row r="54" spans="4:6" x14ac:dyDescent="0.25">
      <c r="D54" s="13" t="s">
        <v>49</v>
      </c>
      <c r="E54" s="18">
        <v>125</v>
      </c>
      <c r="F54" s="56"/>
    </row>
    <row r="55" spans="4:6" x14ac:dyDescent="0.25">
      <c r="D55" s="13" t="s">
        <v>40</v>
      </c>
      <c r="E55" s="18">
        <v>227</v>
      </c>
      <c r="F55" s="56"/>
    </row>
    <row r="56" spans="4:6" x14ac:dyDescent="0.25">
      <c r="D56" s="13" t="s">
        <v>45</v>
      </c>
      <c r="E56" s="18">
        <v>270</v>
      </c>
      <c r="F56" s="56"/>
    </row>
    <row r="57" spans="4:6" x14ac:dyDescent="0.25">
      <c r="D57" s="13" t="s">
        <v>50</v>
      </c>
      <c r="E57" s="18">
        <v>310</v>
      </c>
      <c r="F57" s="56"/>
    </row>
    <row r="58" spans="4:6" x14ac:dyDescent="0.25">
      <c r="D58" s="15" t="s">
        <v>44</v>
      </c>
      <c r="E58" s="19">
        <v>356</v>
      </c>
      <c r="F58" s="57"/>
    </row>
  </sheetData>
  <mergeCells count="5">
    <mergeCell ref="F2:F13"/>
    <mergeCell ref="F14:F24"/>
    <mergeCell ref="F25:F35"/>
    <mergeCell ref="F36:F46"/>
    <mergeCell ref="F47:F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E12" sqref="E12"/>
    </sheetView>
  </sheetViews>
  <sheetFormatPr defaultRowHeight="15.75" x14ac:dyDescent="0.25"/>
  <cols>
    <col min="1" max="1" width="10.85546875" style="6" bestFit="1" customWidth="1"/>
    <col min="2" max="2" width="16" style="6" bestFit="1" customWidth="1"/>
    <col min="3" max="3" width="9.140625" style="6"/>
    <col min="4" max="4" width="43.140625" style="6" bestFit="1" customWidth="1"/>
    <col min="5" max="5" width="16" style="6" bestFit="1" customWidth="1"/>
    <col min="6" max="6" width="10.42578125" style="9" bestFit="1" customWidth="1"/>
    <col min="7" max="16384" width="9.140625" style="6"/>
  </cols>
  <sheetData>
    <row r="1" spans="1:6" x14ac:dyDescent="0.25">
      <c r="A1" s="1" t="s">
        <v>66</v>
      </c>
      <c r="B1" s="2" t="s">
        <v>63</v>
      </c>
      <c r="D1" s="2" t="s">
        <v>0</v>
      </c>
      <c r="E1" s="2" t="s">
        <v>63</v>
      </c>
      <c r="F1" s="20" t="s">
        <v>77</v>
      </c>
    </row>
    <row r="2" spans="1:6" x14ac:dyDescent="0.25">
      <c r="A2" s="3" t="s">
        <v>67</v>
      </c>
      <c r="B2" s="4">
        <f>PERCENTILE(E2:E58,0.2)</f>
        <v>11</v>
      </c>
      <c r="D2" s="11" t="s">
        <v>6</v>
      </c>
      <c r="E2" s="17">
        <v>3</v>
      </c>
      <c r="F2" s="55">
        <f>AVERAGE(E2:E13)</f>
        <v>8.25</v>
      </c>
    </row>
    <row r="3" spans="1:6" x14ac:dyDescent="0.25">
      <c r="A3" s="3" t="s">
        <v>68</v>
      </c>
      <c r="B3" s="4">
        <f>PERCENTILE(E2:E58,0.4)</f>
        <v>15.400000000000002</v>
      </c>
      <c r="D3" s="13" t="s">
        <v>11</v>
      </c>
      <c r="E3" s="18">
        <v>6</v>
      </c>
      <c r="F3" s="56"/>
    </row>
    <row r="4" spans="1:6" x14ac:dyDescent="0.25">
      <c r="A4" s="3" t="s">
        <v>69</v>
      </c>
      <c r="B4" s="4">
        <f>PERCENTILE(E2:E58,0.6)</f>
        <v>20</v>
      </c>
      <c r="D4" s="13" t="s">
        <v>20</v>
      </c>
      <c r="E4" s="18">
        <v>6</v>
      </c>
      <c r="F4" s="56"/>
    </row>
    <row r="5" spans="1:6" x14ac:dyDescent="0.25">
      <c r="A5" s="5" t="s">
        <v>70</v>
      </c>
      <c r="B5" s="4">
        <f>PERCENTILE(E2:E58,0.8)</f>
        <v>29</v>
      </c>
      <c r="D5" s="13" t="s">
        <v>4</v>
      </c>
      <c r="E5" s="18">
        <v>6</v>
      </c>
      <c r="F5" s="56"/>
    </row>
    <row r="6" spans="1:6" x14ac:dyDescent="0.25">
      <c r="D6" s="13" t="s">
        <v>3</v>
      </c>
      <c r="E6" s="18">
        <v>7</v>
      </c>
      <c r="F6" s="56"/>
    </row>
    <row r="7" spans="1:6" x14ac:dyDescent="0.25">
      <c r="A7" s="1" t="s">
        <v>71</v>
      </c>
      <c r="B7" s="2" t="s">
        <v>63</v>
      </c>
      <c r="D7" s="13" t="s">
        <v>7</v>
      </c>
      <c r="E7" s="18">
        <v>8</v>
      </c>
      <c r="F7" s="56"/>
    </row>
    <row r="8" spans="1:6" x14ac:dyDescent="0.25">
      <c r="A8" s="5" t="s">
        <v>72</v>
      </c>
      <c r="B8" s="4">
        <f>F2</f>
        <v>8.25</v>
      </c>
      <c r="D8" s="13" t="s">
        <v>19</v>
      </c>
      <c r="E8" s="18">
        <v>10</v>
      </c>
      <c r="F8" s="56"/>
    </row>
    <row r="9" spans="1:6" x14ac:dyDescent="0.25">
      <c r="A9" s="5" t="s">
        <v>73</v>
      </c>
      <c r="B9" s="4">
        <f>F14</f>
        <v>13</v>
      </c>
      <c r="D9" s="13" t="s">
        <v>13</v>
      </c>
      <c r="E9" s="18">
        <v>10</v>
      </c>
      <c r="F9" s="56"/>
    </row>
    <row r="10" spans="1:6" x14ac:dyDescent="0.25">
      <c r="A10" s="3" t="s">
        <v>74</v>
      </c>
      <c r="B10" s="7">
        <f>F25</f>
        <v>17.636363636363637</v>
      </c>
      <c r="D10" s="13" t="s">
        <v>12</v>
      </c>
      <c r="E10" s="18">
        <v>10</v>
      </c>
      <c r="F10" s="56"/>
    </row>
    <row r="11" spans="1:6" x14ac:dyDescent="0.25">
      <c r="A11" s="5" t="s">
        <v>75</v>
      </c>
      <c r="B11" s="4">
        <f>F36</f>
        <v>24.454545454545453</v>
      </c>
      <c r="D11" s="13" t="s">
        <v>2</v>
      </c>
      <c r="E11" s="18">
        <v>11</v>
      </c>
      <c r="F11" s="56"/>
    </row>
    <row r="12" spans="1:6" x14ac:dyDescent="0.25">
      <c r="A12" s="5" t="s">
        <v>76</v>
      </c>
      <c r="B12" s="4">
        <f>F47</f>
        <v>40.25</v>
      </c>
      <c r="D12" s="13" t="s">
        <v>27</v>
      </c>
      <c r="E12" s="18">
        <v>11</v>
      </c>
      <c r="F12" s="56"/>
    </row>
    <row r="13" spans="1:6" x14ac:dyDescent="0.25">
      <c r="D13" s="15" t="s">
        <v>9</v>
      </c>
      <c r="E13" s="19">
        <v>11</v>
      </c>
      <c r="F13" s="57"/>
    </row>
    <row r="14" spans="1:6" x14ac:dyDescent="0.25">
      <c r="D14" s="11" t="s">
        <v>8</v>
      </c>
      <c r="E14" s="17">
        <v>11</v>
      </c>
      <c r="F14" s="55">
        <f>AVERAGE(E14:E24)</f>
        <v>13</v>
      </c>
    </row>
    <row r="15" spans="1:6" x14ac:dyDescent="0.25">
      <c r="D15" s="13" t="s">
        <v>17</v>
      </c>
      <c r="E15" s="18">
        <v>11</v>
      </c>
      <c r="F15" s="56"/>
    </row>
    <row r="16" spans="1:6" x14ac:dyDescent="0.25">
      <c r="D16" s="13" t="s">
        <v>23</v>
      </c>
      <c r="E16" s="18">
        <v>11</v>
      </c>
      <c r="F16" s="56"/>
    </row>
    <row r="17" spans="4:6" x14ac:dyDescent="0.25">
      <c r="D17" s="13" t="s">
        <v>35</v>
      </c>
      <c r="E17" s="18">
        <v>12</v>
      </c>
      <c r="F17" s="56"/>
    </row>
    <row r="18" spans="4:6" x14ac:dyDescent="0.25">
      <c r="D18" s="13" t="s">
        <v>24</v>
      </c>
      <c r="E18" s="18">
        <v>12</v>
      </c>
      <c r="F18" s="56"/>
    </row>
    <row r="19" spans="4:6" x14ac:dyDescent="0.25">
      <c r="D19" s="13" t="s">
        <v>16</v>
      </c>
      <c r="E19" s="18">
        <v>13</v>
      </c>
      <c r="F19" s="56"/>
    </row>
    <row r="20" spans="4:6" x14ac:dyDescent="0.25">
      <c r="D20" s="13" t="s">
        <v>42</v>
      </c>
      <c r="E20" s="18">
        <v>14</v>
      </c>
      <c r="F20" s="56"/>
    </row>
    <row r="21" spans="4:6" x14ac:dyDescent="0.25">
      <c r="D21" s="13" t="s">
        <v>29</v>
      </c>
      <c r="E21" s="18">
        <v>14</v>
      </c>
      <c r="F21" s="56"/>
    </row>
    <row r="22" spans="4:6" x14ac:dyDescent="0.25">
      <c r="D22" s="13" t="s">
        <v>15</v>
      </c>
      <c r="E22" s="18">
        <v>15</v>
      </c>
      <c r="F22" s="56"/>
    </row>
    <row r="23" spans="4:6" x14ac:dyDescent="0.25">
      <c r="D23" s="13" t="s">
        <v>38</v>
      </c>
      <c r="E23" s="18">
        <v>15</v>
      </c>
      <c r="F23" s="56"/>
    </row>
    <row r="24" spans="4:6" x14ac:dyDescent="0.25">
      <c r="D24" s="15" t="s">
        <v>36</v>
      </c>
      <c r="E24" s="19">
        <v>15</v>
      </c>
      <c r="F24" s="57"/>
    </row>
    <row r="25" spans="4:6" x14ac:dyDescent="0.25">
      <c r="D25" s="11" t="s">
        <v>10</v>
      </c>
      <c r="E25" s="17">
        <v>16</v>
      </c>
      <c r="F25" s="55">
        <f>AVERAGE(E25:E35)</f>
        <v>17.636363636363637</v>
      </c>
    </row>
    <row r="26" spans="4:6" x14ac:dyDescent="0.25">
      <c r="D26" s="13" t="s">
        <v>30</v>
      </c>
      <c r="E26" s="18">
        <v>16</v>
      </c>
      <c r="F26" s="56"/>
    </row>
    <row r="27" spans="4:6" x14ac:dyDescent="0.25">
      <c r="D27" s="13" t="s">
        <v>25</v>
      </c>
      <c r="E27" s="18">
        <v>16</v>
      </c>
      <c r="F27" s="56"/>
    </row>
    <row r="28" spans="4:6" x14ac:dyDescent="0.25">
      <c r="D28" s="13" t="s">
        <v>31</v>
      </c>
      <c r="E28" s="18">
        <v>17</v>
      </c>
      <c r="F28" s="56"/>
    </row>
    <row r="29" spans="4:6" x14ac:dyDescent="0.25">
      <c r="D29" s="13" t="s">
        <v>14</v>
      </c>
      <c r="E29" s="18">
        <v>17</v>
      </c>
      <c r="F29" s="56"/>
    </row>
    <row r="30" spans="4:6" x14ac:dyDescent="0.25">
      <c r="D30" s="13" t="s">
        <v>5</v>
      </c>
      <c r="E30" s="18">
        <v>17</v>
      </c>
      <c r="F30" s="56"/>
    </row>
    <row r="31" spans="4:6" x14ac:dyDescent="0.25">
      <c r="D31" s="13" t="s">
        <v>26</v>
      </c>
      <c r="E31" s="18">
        <v>18</v>
      </c>
      <c r="F31" s="56"/>
    </row>
    <row r="32" spans="4:6" x14ac:dyDescent="0.25">
      <c r="D32" s="13" t="s">
        <v>28</v>
      </c>
      <c r="E32" s="18">
        <v>19</v>
      </c>
      <c r="F32" s="56"/>
    </row>
    <row r="33" spans="4:6" x14ac:dyDescent="0.25">
      <c r="D33" s="13" t="s">
        <v>18</v>
      </c>
      <c r="E33" s="18">
        <v>19</v>
      </c>
      <c r="F33" s="56"/>
    </row>
    <row r="34" spans="4:6" x14ac:dyDescent="0.25">
      <c r="D34" s="13" t="s">
        <v>33</v>
      </c>
      <c r="E34" s="18">
        <v>19</v>
      </c>
      <c r="F34" s="56"/>
    </row>
    <row r="35" spans="4:6" x14ac:dyDescent="0.25">
      <c r="D35" s="15" t="s">
        <v>39</v>
      </c>
      <c r="E35" s="19">
        <v>20</v>
      </c>
      <c r="F35" s="57"/>
    </row>
    <row r="36" spans="4:6" x14ac:dyDescent="0.25">
      <c r="D36" s="11" t="s">
        <v>53</v>
      </c>
      <c r="E36" s="17">
        <v>20</v>
      </c>
      <c r="F36" s="55">
        <f>AVERAGE(E36:E46)</f>
        <v>24.454545454545453</v>
      </c>
    </row>
    <row r="37" spans="4:6" x14ac:dyDescent="0.25">
      <c r="D37" s="13" t="s">
        <v>41</v>
      </c>
      <c r="E37" s="18">
        <v>21</v>
      </c>
      <c r="F37" s="56"/>
    </row>
    <row r="38" spans="4:6" x14ac:dyDescent="0.25">
      <c r="D38" s="13" t="s">
        <v>51</v>
      </c>
      <c r="E38" s="18">
        <v>21</v>
      </c>
      <c r="F38" s="56"/>
    </row>
    <row r="39" spans="4:6" x14ac:dyDescent="0.25">
      <c r="D39" s="13" t="s">
        <v>34</v>
      </c>
      <c r="E39" s="18">
        <v>22</v>
      </c>
      <c r="F39" s="56"/>
    </row>
    <row r="40" spans="4:6" x14ac:dyDescent="0.25">
      <c r="D40" s="13" t="s">
        <v>21</v>
      </c>
      <c r="E40" s="18">
        <v>24</v>
      </c>
      <c r="F40" s="56"/>
    </row>
    <row r="41" spans="4:6" x14ac:dyDescent="0.25">
      <c r="D41" s="13" t="s">
        <v>58</v>
      </c>
      <c r="E41" s="18">
        <v>24</v>
      </c>
      <c r="F41" s="56"/>
    </row>
    <row r="42" spans="4:6" x14ac:dyDescent="0.25">
      <c r="D42" s="13" t="s">
        <v>22</v>
      </c>
      <c r="E42" s="18">
        <v>25</v>
      </c>
      <c r="F42" s="56"/>
    </row>
    <row r="43" spans="4:6" x14ac:dyDescent="0.25">
      <c r="D43" s="13" t="s">
        <v>54</v>
      </c>
      <c r="E43" s="18">
        <v>26</v>
      </c>
      <c r="F43" s="56"/>
    </row>
    <row r="44" spans="4:6" x14ac:dyDescent="0.25">
      <c r="D44" s="13" t="s">
        <v>48</v>
      </c>
      <c r="E44" s="18">
        <v>28</v>
      </c>
      <c r="F44" s="56"/>
    </row>
    <row r="45" spans="4:6" x14ac:dyDescent="0.25">
      <c r="D45" s="13" t="s">
        <v>45</v>
      </c>
      <c r="E45" s="18">
        <v>29</v>
      </c>
      <c r="F45" s="56"/>
    </row>
    <row r="46" spans="4:6" x14ac:dyDescent="0.25">
      <c r="D46" s="15" t="s">
        <v>43</v>
      </c>
      <c r="E46" s="19">
        <v>29</v>
      </c>
      <c r="F46" s="57"/>
    </row>
    <row r="47" spans="4:6" x14ac:dyDescent="0.25">
      <c r="D47" s="11" t="s">
        <v>32</v>
      </c>
      <c r="E47" s="17">
        <v>29</v>
      </c>
      <c r="F47" s="55">
        <f>AVERAGE(E47:E58)</f>
        <v>40.25</v>
      </c>
    </row>
    <row r="48" spans="4:6" x14ac:dyDescent="0.25">
      <c r="D48" s="13" t="s">
        <v>47</v>
      </c>
      <c r="E48" s="18">
        <v>29</v>
      </c>
      <c r="F48" s="56"/>
    </row>
    <row r="49" spans="4:6" x14ac:dyDescent="0.25">
      <c r="D49" s="13" t="s">
        <v>40</v>
      </c>
      <c r="E49" s="18">
        <v>32</v>
      </c>
      <c r="F49" s="56"/>
    </row>
    <row r="50" spans="4:6" x14ac:dyDescent="0.25">
      <c r="D50" s="13" t="s">
        <v>49</v>
      </c>
      <c r="E50" s="18">
        <v>32</v>
      </c>
      <c r="F50" s="56"/>
    </row>
    <row r="51" spans="4:6" x14ac:dyDescent="0.25">
      <c r="D51" s="13" t="s">
        <v>46</v>
      </c>
      <c r="E51" s="18">
        <v>32</v>
      </c>
      <c r="F51" s="56"/>
    </row>
    <row r="52" spans="4:6" x14ac:dyDescent="0.25">
      <c r="D52" s="13" t="s">
        <v>52</v>
      </c>
      <c r="E52" s="18">
        <v>33</v>
      </c>
      <c r="F52" s="56"/>
    </row>
    <row r="53" spans="4:6" x14ac:dyDescent="0.25">
      <c r="D53" s="13" t="s">
        <v>55</v>
      </c>
      <c r="E53" s="18">
        <v>35</v>
      </c>
      <c r="F53" s="56"/>
    </row>
    <row r="54" spans="4:6" x14ac:dyDescent="0.25">
      <c r="D54" s="13" t="s">
        <v>37</v>
      </c>
      <c r="E54" s="18">
        <v>37</v>
      </c>
      <c r="F54" s="56"/>
    </row>
    <row r="55" spans="4:6" x14ac:dyDescent="0.25">
      <c r="D55" s="13" t="s">
        <v>56</v>
      </c>
      <c r="E55" s="18">
        <v>39</v>
      </c>
      <c r="F55" s="56"/>
    </row>
    <row r="56" spans="4:6" x14ac:dyDescent="0.25">
      <c r="D56" s="13" t="s">
        <v>50</v>
      </c>
      <c r="E56" s="18">
        <v>48</v>
      </c>
      <c r="F56" s="56"/>
    </row>
    <row r="57" spans="4:6" x14ac:dyDescent="0.25">
      <c r="D57" s="13" t="s">
        <v>57</v>
      </c>
      <c r="E57" s="18">
        <v>50</v>
      </c>
      <c r="F57" s="56"/>
    </row>
    <row r="58" spans="4:6" x14ac:dyDescent="0.25">
      <c r="D58" s="15" t="s">
        <v>44</v>
      </c>
      <c r="E58" s="19">
        <v>87</v>
      </c>
      <c r="F58" s="57"/>
    </row>
  </sheetData>
  <mergeCells count="5">
    <mergeCell ref="F2:F13"/>
    <mergeCell ref="F14:F24"/>
    <mergeCell ref="F25:F35"/>
    <mergeCell ref="F36:F46"/>
    <mergeCell ref="F47:F5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E5" sqref="E5"/>
    </sheetView>
  </sheetViews>
  <sheetFormatPr defaultRowHeight="15.75" x14ac:dyDescent="0.25"/>
  <cols>
    <col min="1" max="1" width="10.85546875" style="6" bestFit="1" customWidth="1"/>
    <col min="2" max="2" width="20.5703125" style="6" bestFit="1" customWidth="1"/>
    <col min="3" max="3" width="9.140625" style="6"/>
    <col min="4" max="4" width="43.140625" style="6" bestFit="1" customWidth="1"/>
    <col min="5" max="5" width="19.85546875" style="6" bestFit="1" customWidth="1"/>
    <col min="6" max="6" width="10.42578125" style="9" bestFit="1" customWidth="1"/>
    <col min="7" max="16384" width="9.140625" style="6"/>
  </cols>
  <sheetData>
    <row r="1" spans="1:6" x14ac:dyDescent="0.25">
      <c r="A1" s="1" t="s">
        <v>66</v>
      </c>
      <c r="B1" s="2" t="s">
        <v>81</v>
      </c>
      <c r="D1" s="2" t="s">
        <v>0</v>
      </c>
      <c r="E1" s="2" t="s">
        <v>64</v>
      </c>
      <c r="F1" s="20" t="s">
        <v>77</v>
      </c>
    </row>
    <row r="2" spans="1:6" x14ac:dyDescent="0.25">
      <c r="A2" s="3" t="s">
        <v>67</v>
      </c>
      <c r="B2" s="4">
        <f>PERCENTILE(E2:E58,0.2)</f>
        <v>309.2</v>
      </c>
      <c r="D2" s="11" t="s">
        <v>2</v>
      </c>
      <c r="E2" s="17">
        <v>93</v>
      </c>
      <c r="F2" s="55">
        <f>AVERAGE(E2:E13)</f>
        <v>212.91666666666666</v>
      </c>
    </row>
    <row r="3" spans="1:6" x14ac:dyDescent="0.25">
      <c r="A3" s="3" t="s">
        <v>68</v>
      </c>
      <c r="B3" s="4">
        <f>PERCENTILE(E2:E58,0.4)</f>
        <v>421.80000000000007</v>
      </c>
      <c r="D3" s="13" t="s">
        <v>6</v>
      </c>
      <c r="E3" s="18">
        <v>130</v>
      </c>
      <c r="F3" s="56"/>
    </row>
    <row r="4" spans="1:6" x14ac:dyDescent="0.25">
      <c r="A4" s="3" t="s">
        <v>69</v>
      </c>
      <c r="B4" s="4">
        <f>PERCENTILE(E2:E58,0.6)</f>
        <v>515.80000000000007</v>
      </c>
      <c r="D4" s="13" t="s">
        <v>23</v>
      </c>
      <c r="E4" s="18">
        <v>168</v>
      </c>
      <c r="F4" s="56"/>
    </row>
    <row r="5" spans="1:6" x14ac:dyDescent="0.25">
      <c r="A5" s="5" t="s">
        <v>70</v>
      </c>
      <c r="B5" s="4">
        <f>PERCENTILE(E2:E58,0.8)</f>
        <v>694</v>
      </c>
      <c r="D5" s="13" t="s">
        <v>3</v>
      </c>
      <c r="E5" s="18">
        <v>169</v>
      </c>
      <c r="F5" s="56"/>
    </row>
    <row r="6" spans="1:6" x14ac:dyDescent="0.25">
      <c r="D6" s="13" t="s">
        <v>4</v>
      </c>
      <c r="E6" s="18">
        <v>178</v>
      </c>
      <c r="F6" s="56"/>
    </row>
    <row r="7" spans="1:6" x14ac:dyDescent="0.25">
      <c r="A7" s="1" t="s">
        <v>71</v>
      </c>
      <c r="B7" s="2" t="s">
        <v>81</v>
      </c>
      <c r="D7" s="13" t="s">
        <v>10</v>
      </c>
      <c r="E7" s="18">
        <v>205</v>
      </c>
      <c r="F7" s="56"/>
    </row>
    <row r="8" spans="1:6" x14ac:dyDescent="0.25">
      <c r="A8" s="5" t="s">
        <v>72</v>
      </c>
      <c r="B8" s="4">
        <f>F2</f>
        <v>212.91666666666666</v>
      </c>
      <c r="D8" s="13" t="s">
        <v>26</v>
      </c>
      <c r="E8" s="18">
        <v>227</v>
      </c>
      <c r="F8" s="56"/>
    </row>
    <row r="9" spans="1:6" x14ac:dyDescent="0.25">
      <c r="A9" s="5" t="s">
        <v>73</v>
      </c>
      <c r="B9" s="4">
        <f>F14</f>
        <v>367.81818181818181</v>
      </c>
      <c r="D9" s="13" t="s">
        <v>19</v>
      </c>
      <c r="E9" s="18">
        <v>236</v>
      </c>
      <c r="F9" s="56"/>
    </row>
    <row r="10" spans="1:6" x14ac:dyDescent="0.25">
      <c r="A10" s="3" t="s">
        <v>74</v>
      </c>
      <c r="B10" s="7">
        <f>F25</f>
        <v>470.18181818181819</v>
      </c>
      <c r="D10" s="13" t="s">
        <v>39</v>
      </c>
      <c r="E10" s="18">
        <v>255</v>
      </c>
      <c r="F10" s="56"/>
    </row>
    <row r="11" spans="1:6" x14ac:dyDescent="0.25">
      <c r="A11" s="5" t="s">
        <v>75</v>
      </c>
      <c r="B11" s="4">
        <f>F36</f>
        <v>601.27272727272725</v>
      </c>
      <c r="D11" s="13" t="s">
        <v>20</v>
      </c>
      <c r="E11" s="18">
        <v>290</v>
      </c>
      <c r="F11" s="56"/>
    </row>
    <row r="12" spans="1:6" x14ac:dyDescent="0.25">
      <c r="A12" s="5" t="s">
        <v>76</v>
      </c>
      <c r="B12" s="4">
        <f>F47</f>
        <v>798.33333333333337</v>
      </c>
      <c r="D12" s="13" t="s">
        <v>13</v>
      </c>
      <c r="E12" s="18">
        <v>295</v>
      </c>
      <c r="F12" s="56"/>
    </row>
    <row r="13" spans="1:6" x14ac:dyDescent="0.25">
      <c r="D13" s="15" t="s">
        <v>8</v>
      </c>
      <c r="E13" s="19">
        <v>309</v>
      </c>
      <c r="F13" s="57"/>
    </row>
    <row r="14" spans="1:6" x14ac:dyDescent="0.25">
      <c r="D14" s="11" t="s">
        <v>30</v>
      </c>
      <c r="E14" s="17">
        <v>310</v>
      </c>
      <c r="F14" s="55">
        <f>AVERAGE(E14:E24)</f>
        <v>367.81818181818181</v>
      </c>
    </row>
    <row r="15" spans="1:6" x14ac:dyDescent="0.25">
      <c r="D15" s="13" t="s">
        <v>14</v>
      </c>
      <c r="E15" s="18">
        <v>319</v>
      </c>
      <c r="F15" s="56"/>
    </row>
    <row r="16" spans="1:6" x14ac:dyDescent="0.25">
      <c r="D16" s="13" t="s">
        <v>7</v>
      </c>
      <c r="E16" s="18">
        <v>325</v>
      </c>
      <c r="F16" s="56"/>
    </row>
    <row r="17" spans="4:6" x14ac:dyDescent="0.25">
      <c r="D17" s="13" t="s">
        <v>16</v>
      </c>
      <c r="E17" s="18">
        <v>335</v>
      </c>
      <c r="F17" s="56"/>
    </row>
    <row r="18" spans="4:6" x14ac:dyDescent="0.25">
      <c r="D18" s="13" t="s">
        <v>12</v>
      </c>
      <c r="E18" s="18">
        <v>363</v>
      </c>
      <c r="F18" s="56"/>
    </row>
    <row r="19" spans="4:6" x14ac:dyDescent="0.25">
      <c r="D19" s="13" t="s">
        <v>18</v>
      </c>
      <c r="E19" s="18">
        <v>386</v>
      </c>
      <c r="F19" s="56"/>
    </row>
    <row r="20" spans="4:6" x14ac:dyDescent="0.25">
      <c r="D20" s="13" t="s">
        <v>9</v>
      </c>
      <c r="E20" s="18">
        <v>387</v>
      </c>
      <c r="F20" s="56"/>
    </row>
    <row r="21" spans="4:6" x14ac:dyDescent="0.25">
      <c r="D21" s="13" t="s">
        <v>37</v>
      </c>
      <c r="E21" s="18">
        <v>398</v>
      </c>
      <c r="F21" s="56"/>
    </row>
    <row r="22" spans="4:6" x14ac:dyDescent="0.25">
      <c r="D22" s="13" t="s">
        <v>17</v>
      </c>
      <c r="E22" s="18">
        <v>399</v>
      </c>
      <c r="F22" s="56"/>
    </row>
    <row r="23" spans="4:6" x14ac:dyDescent="0.25">
      <c r="D23" s="13" t="s">
        <v>11</v>
      </c>
      <c r="E23" s="18">
        <v>411</v>
      </c>
      <c r="F23" s="56"/>
    </row>
    <row r="24" spans="4:6" x14ac:dyDescent="0.25">
      <c r="D24" s="15" t="s">
        <v>21</v>
      </c>
      <c r="E24" s="19">
        <v>413</v>
      </c>
      <c r="F24" s="57"/>
    </row>
    <row r="25" spans="4:6" x14ac:dyDescent="0.25">
      <c r="D25" s="11" t="s">
        <v>48</v>
      </c>
      <c r="E25" s="17">
        <v>435</v>
      </c>
      <c r="F25" s="55">
        <f>AVERAGE(E25:E35)</f>
        <v>470.18181818181819</v>
      </c>
    </row>
    <row r="26" spans="4:6" x14ac:dyDescent="0.25">
      <c r="D26" s="13" t="s">
        <v>15</v>
      </c>
      <c r="E26" s="18">
        <v>435</v>
      </c>
      <c r="F26" s="56"/>
    </row>
    <row r="27" spans="4:6" x14ac:dyDescent="0.25">
      <c r="D27" s="13" t="s">
        <v>22</v>
      </c>
      <c r="E27" s="18">
        <v>440</v>
      </c>
      <c r="F27" s="56"/>
    </row>
    <row r="28" spans="4:6" x14ac:dyDescent="0.25">
      <c r="D28" s="13" t="s">
        <v>35</v>
      </c>
      <c r="E28" s="18">
        <v>441</v>
      </c>
      <c r="F28" s="56"/>
    </row>
    <row r="29" spans="4:6" x14ac:dyDescent="0.25">
      <c r="D29" s="13" t="s">
        <v>5</v>
      </c>
      <c r="E29" s="18">
        <v>479</v>
      </c>
      <c r="F29" s="56"/>
    </row>
    <row r="30" spans="4:6" x14ac:dyDescent="0.25">
      <c r="D30" s="13" t="s">
        <v>34</v>
      </c>
      <c r="E30" s="18">
        <v>481</v>
      </c>
      <c r="F30" s="56"/>
    </row>
    <row r="31" spans="4:6" x14ac:dyDescent="0.25">
      <c r="D31" s="13" t="s">
        <v>38</v>
      </c>
      <c r="E31" s="18">
        <v>488</v>
      </c>
      <c r="F31" s="56"/>
    </row>
    <row r="32" spans="4:6" x14ac:dyDescent="0.25">
      <c r="D32" s="13" t="s">
        <v>55</v>
      </c>
      <c r="E32" s="18">
        <v>489</v>
      </c>
      <c r="F32" s="56"/>
    </row>
    <row r="33" spans="4:6" x14ac:dyDescent="0.25">
      <c r="D33" s="13" t="s">
        <v>28</v>
      </c>
      <c r="E33" s="18">
        <v>490</v>
      </c>
      <c r="F33" s="56"/>
    </row>
    <row r="34" spans="4:6" x14ac:dyDescent="0.25">
      <c r="D34" s="13" t="s">
        <v>53</v>
      </c>
      <c r="E34" s="18">
        <v>495</v>
      </c>
      <c r="F34" s="56"/>
    </row>
    <row r="35" spans="4:6" x14ac:dyDescent="0.25">
      <c r="D35" s="15" t="s">
        <v>25</v>
      </c>
      <c r="E35" s="19">
        <v>499</v>
      </c>
      <c r="F35" s="57"/>
    </row>
    <row r="36" spans="4:6" x14ac:dyDescent="0.25">
      <c r="D36" s="11" t="s">
        <v>47</v>
      </c>
      <c r="E36" s="17">
        <v>527</v>
      </c>
      <c r="F36" s="55">
        <f>AVERAGE(E36:E46)</f>
        <v>601.27272727272725</v>
      </c>
    </row>
    <row r="37" spans="4:6" x14ac:dyDescent="0.25">
      <c r="D37" s="13" t="s">
        <v>51</v>
      </c>
      <c r="E37" s="18">
        <v>530</v>
      </c>
      <c r="F37" s="56"/>
    </row>
    <row r="38" spans="4:6" x14ac:dyDescent="0.25">
      <c r="D38" s="13" t="s">
        <v>58</v>
      </c>
      <c r="E38" s="18">
        <v>530</v>
      </c>
      <c r="F38" s="56"/>
    </row>
    <row r="39" spans="4:6" x14ac:dyDescent="0.25">
      <c r="D39" s="13" t="s">
        <v>24</v>
      </c>
      <c r="E39" s="18">
        <v>538</v>
      </c>
      <c r="F39" s="56"/>
    </row>
    <row r="40" spans="4:6" x14ac:dyDescent="0.25">
      <c r="D40" s="13" t="s">
        <v>42</v>
      </c>
      <c r="E40" s="18">
        <v>580</v>
      </c>
      <c r="F40" s="56"/>
    </row>
    <row r="41" spans="4:6" x14ac:dyDescent="0.25">
      <c r="D41" s="13" t="s">
        <v>45</v>
      </c>
      <c r="E41" s="18">
        <v>587</v>
      </c>
      <c r="F41" s="56"/>
    </row>
    <row r="42" spans="4:6" x14ac:dyDescent="0.25">
      <c r="D42" s="13" t="s">
        <v>49</v>
      </c>
      <c r="E42" s="18">
        <v>627</v>
      </c>
      <c r="F42" s="56"/>
    </row>
    <row r="43" spans="4:6" x14ac:dyDescent="0.25">
      <c r="D43" s="13" t="s">
        <v>41</v>
      </c>
      <c r="E43" s="18">
        <v>662</v>
      </c>
      <c r="F43" s="56"/>
    </row>
    <row r="44" spans="4:6" x14ac:dyDescent="0.25">
      <c r="D44" s="13" t="s">
        <v>33</v>
      </c>
      <c r="E44" s="18">
        <v>663</v>
      </c>
      <c r="F44" s="56"/>
    </row>
    <row r="45" spans="4:6" x14ac:dyDescent="0.25">
      <c r="D45" s="13" t="s">
        <v>29</v>
      </c>
      <c r="E45" s="18">
        <v>684</v>
      </c>
      <c r="F45" s="56"/>
    </row>
    <row r="46" spans="4:6" x14ac:dyDescent="0.25">
      <c r="D46" s="15" t="s">
        <v>44</v>
      </c>
      <c r="E46" s="19">
        <v>686</v>
      </c>
      <c r="F46" s="57"/>
    </row>
    <row r="47" spans="4:6" x14ac:dyDescent="0.25">
      <c r="D47" s="11" t="s">
        <v>27</v>
      </c>
      <c r="E47" s="17">
        <v>696</v>
      </c>
      <c r="F47" s="55">
        <f>AVERAGE(E47:E58)</f>
        <v>798.33333333333337</v>
      </c>
    </row>
    <row r="48" spans="4:6" x14ac:dyDescent="0.25">
      <c r="D48" s="13" t="s">
        <v>36</v>
      </c>
      <c r="E48" s="18">
        <v>742</v>
      </c>
      <c r="F48" s="56"/>
    </row>
    <row r="49" spans="4:6" x14ac:dyDescent="0.25">
      <c r="D49" s="13" t="s">
        <v>56</v>
      </c>
      <c r="E49" s="18">
        <v>763</v>
      </c>
      <c r="F49" s="56"/>
    </row>
    <row r="50" spans="4:6" x14ac:dyDescent="0.25">
      <c r="D50" s="13" t="s">
        <v>50</v>
      </c>
      <c r="E50" s="18">
        <v>764</v>
      </c>
      <c r="F50" s="56"/>
    </row>
    <row r="51" spans="4:6" x14ac:dyDescent="0.25">
      <c r="D51" s="13" t="s">
        <v>54</v>
      </c>
      <c r="E51" s="18">
        <v>772</v>
      </c>
      <c r="F51" s="56"/>
    </row>
    <row r="52" spans="4:6" x14ac:dyDescent="0.25">
      <c r="D52" s="13" t="s">
        <v>46</v>
      </c>
      <c r="E52" s="18">
        <v>772</v>
      </c>
      <c r="F52" s="56"/>
    </row>
    <row r="53" spans="4:6" x14ac:dyDescent="0.25">
      <c r="D53" s="13" t="s">
        <v>52</v>
      </c>
      <c r="E53" s="18">
        <v>784</v>
      </c>
      <c r="F53" s="56"/>
    </row>
    <row r="54" spans="4:6" x14ac:dyDescent="0.25">
      <c r="D54" s="13" t="s">
        <v>43</v>
      </c>
      <c r="E54" s="18">
        <v>807</v>
      </c>
      <c r="F54" s="56"/>
    </row>
    <row r="55" spans="4:6" x14ac:dyDescent="0.25">
      <c r="D55" s="13" t="s">
        <v>32</v>
      </c>
      <c r="E55" s="18">
        <v>809</v>
      </c>
      <c r="F55" s="56"/>
    </row>
    <row r="56" spans="4:6" x14ac:dyDescent="0.25">
      <c r="D56" s="13" t="s">
        <v>31</v>
      </c>
      <c r="E56" s="18">
        <v>849</v>
      </c>
      <c r="F56" s="56"/>
    </row>
    <row r="57" spans="4:6" x14ac:dyDescent="0.25">
      <c r="D57" s="13" t="s">
        <v>57</v>
      </c>
      <c r="E57" s="18">
        <v>885</v>
      </c>
      <c r="F57" s="56"/>
    </row>
    <row r="58" spans="4:6" x14ac:dyDescent="0.25">
      <c r="D58" s="15" t="s">
        <v>40</v>
      </c>
      <c r="E58" s="19">
        <v>937</v>
      </c>
      <c r="F58" s="57"/>
    </row>
  </sheetData>
  <mergeCells count="5">
    <mergeCell ref="F2:F13"/>
    <mergeCell ref="F14:F24"/>
    <mergeCell ref="F25:F35"/>
    <mergeCell ref="F36:F46"/>
    <mergeCell ref="F47:F5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F14" sqref="F14:F24"/>
    </sheetView>
  </sheetViews>
  <sheetFormatPr defaultRowHeight="15.75" x14ac:dyDescent="0.25"/>
  <cols>
    <col min="1" max="1" width="10.85546875" style="6" bestFit="1" customWidth="1"/>
    <col min="2" max="2" width="25.85546875" style="6" bestFit="1" customWidth="1"/>
    <col min="3" max="3" width="9.140625" style="6"/>
    <col min="4" max="4" width="43.140625" style="6" bestFit="1" customWidth="1"/>
    <col min="5" max="5" width="25.85546875" style="6" bestFit="1" customWidth="1"/>
    <col min="6" max="6" width="10.42578125" style="9" bestFit="1" customWidth="1"/>
    <col min="7" max="16384" width="9.140625" style="6"/>
  </cols>
  <sheetData>
    <row r="1" spans="1:6" x14ac:dyDescent="0.25">
      <c r="A1" s="1" t="s">
        <v>66</v>
      </c>
      <c r="B1" s="2" t="s">
        <v>65</v>
      </c>
      <c r="D1" s="2" t="s">
        <v>0</v>
      </c>
      <c r="E1" s="2" t="s">
        <v>65</v>
      </c>
      <c r="F1" s="20" t="s">
        <v>77</v>
      </c>
    </row>
    <row r="2" spans="1:6" x14ac:dyDescent="0.25">
      <c r="A2" s="3" t="s">
        <v>67</v>
      </c>
      <c r="B2" s="4">
        <f>PERCENTILE(E2:E58,0.2)</f>
        <v>266</v>
      </c>
      <c r="D2" s="11" t="s">
        <v>3</v>
      </c>
      <c r="E2" s="17">
        <v>90</v>
      </c>
      <c r="F2" s="55">
        <f>AVERAGE(E2:E13)</f>
        <v>185</v>
      </c>
    </row>
    <row r="3" spans="1:6" x14ac:dyDescent="0.25">
      <c r="A3" s="3" t="s">
        <v>68</v>
      </c>
      <c r="B3" s="4">
        <f>PERCENTILE(E2:E58,0.4)</f>
        <v>391.20000000000005</v>
      </c>
      <c r="D3" s="13" t="s">
        <v>2</v>
      </c>
      <c r="E3" s="18">
        <v>128</v>
      </c>
      <c r="F3" s="56"/>
    </row>
    <row r="4" spans="1:6" x14ac:dyDescent="0.25">
      <c r="A4" s="3" t="s">
        <v>69</v>
      </c>
      <c r="B4" s="4">
        <f>PERCENTILE(E2:E58,0.6)</f>
        <v>644</v>
      </c>
      <c r="D4" s="13" t="s">
        <v>6</v>
      </c>
      <c r="E4" s="18">
        <v>143</v>
      </c>
      <c r="F4" s="56"/>
    </row>
    <row r="5" spans="1:6" x14ac:dyDescent="0.25">
      <c r="A5" s="5" t="s">
        <v>70</v>
      </c>
      <c r="B5" s="4">
        <f>PERCENTILE(E2:E58,0.8)</f>
        <v>934.80000000000041</v>
      </c>
      <c r="D5" s="13" t="s">
        <v>4</v>
      </c>
      <c r="E5" s="18">
        <v>158</v>
      </c>
      <c r="F5" s="56"/>
    </row>
    <row r="6" spans="1:6" x14ac:dyDescent="0.25">
      <c r="D6" s="13" t="s">
        <v>12</v>
      </c>
      <c r="E6" s="18">
        <v>158</v>
      </c>
      <c r="F6" s="56"/>
    </row>
    <row r="7" spans="1:6" x14ac:dyDescent="0.25">
      <c r="A7" s="1" t="s">
        <v>71</v>
      </c>
      <c r="B7" s="2" t="s">
        <v>65</v>
      </c>
      <c r="D7" s="13" t="s">
        <v>7</v>
      </c>
      <c r="E7" s="18">
        <v>184</v>
      </c>
      <c r="F7" s="56"/>
    </row>
    <row r="8" spans="1:6" x14ac:dyDescent="0.25">
      <c r="A8" s="5" t="s">
        <v>72</v>
      </c>
      <c r="B8" s="4">
        <f>F2</f>
        <v>185</v>
      </c>
      <c r="D8" s="13" t="s">
        <v>11</v>
      </c>
      <c r="E8" s="18">
        <v>199</v>
      </c>
      <c r="F8" s="56"/>
    </row>
    <row r="9" spans="1:6" x14ac:dyDescent="0.25">
      <c r="A9" s="5" t="s">
        <v>73</v>
      </c>
      <c r="B9" s="4">
        <f>F14</f>
        <v>335</v>
      </c>
      <c r="D9" s="13" t="s">
        <v>20</v>
      </c>
      <c r="E9" s="18">
        <v>214</v>
      </c>
      <c r="F9" s="56"/>
    </row>
    <row r="10" spans="1:6" x14ac:dyDescent="0.25">
      <c r="A10" s="3" t="s">
        <v>74</v>
      </c>
      <c r="B10" s="7">
        <f>F25</f>
        <v>523.36363636363637</v>
      </c>
      <c r="D10" s="13" t="s">
        <v>23</v>
      </c>
      <c r="E10" s="18">
        <v>219</v>
      </c>
      <c r="F10" s="56"/>
    </row>
    <row r="11" spans="1:6" x14ac:dyDescent="0.25">
      <c r="A11" s="5" t="s">
        <v>75</v>
      </c>
      <c r="B11" s="4">
        <f>F36</f>
        <v>748.36363636363637</v>
      </c>
      <c r="D11" s="13" t="s">
        <v>8</v>
      </c>
      <c r="E11" s="18">
        <v>222</v>
      </c>
      <c r="F11" s="56"/>
    </row>
    <row r="12" spans="1:6" x14ac:dyDescent="0.25">
      <c r="A12" s="5" t="s">
        <v>76</v>
      </c>
      <c r="B12" s="4">
        <f>F47</f>
        <v>1717.0833333333333</v>
      </c>
      <c r="D12" s="13" t="s">
        <v>13</v>
      </c>
      <c r="E12" s="18">
        <v>241</v>
      </c>
      <c r="F12" s="56"/>
    </row>
    <row r="13" spans="1:6" x14ac:dyDescent="0.25">
      <c r="D13" s="15" t="s">
        <v>16</v>
      </c>
      <c r="E13" s="19">
        <v>264</v>
      </c>
      <c r="F13" s="57"/>
    </row>
    <row r="14" spans="1:6" x14ac:dyDescent="0.25">
      <c r="D14" s="11" t="s">
        <v>10</v>
      </c>
      <c r="E14" s="17">
        <v>274</v>
      </c>
      <c r="F14" s="55">
        <f>AVERAGE(E14:E24)</f>
        <v>335</v>
      </c>
    </row>
    <row r="15" spans="1:6" x14ac:dyDescent="0.25">
      <c r="D15" s="13" t="s">
        <v>9</v>
      </c>
      <c r="E15" s="18">
        <v>300</v>
      </c>
      <c r="F15" s="56"/>
    </row>
    <row r="16" spans="1:6" x14ac:dyDescent="0.25">
      <c r="D16" s="13" t="s">
        <v>29</v>
      </c>
      <c r="E16" s="18">
        <v>306</v>
      </c>
      <c r="F16" s="56"/>
    </row>
    <row r="17" spans="4:6" x14ac:dyDescent="0.25">
      <c r="D17" s="13" t="s">
        <v>38</v>
      </c>
      <c r="E17" s="18">
        <v>307</v>
      </c>
      <c r="F17" s="56"/>
    </row>
    <row r="18" spans="4:6" x14ac:dyDescent="0.25">
      <c r="D18" s="13" t="s">
        <v>35</v>
      </c>
      <c r="E18" s="18">
        <v>308</v>
      </c>
      <c r="F18" s="56"/>
    </row>
    <row r="19" spans="4:6" x14ac:dyDescent="0.25">
      <c r="D19" s="13" t="s">
        <v>5</v>
      </c>
      <c r="E19" s="18">
        <v>316</v>
      </c>
      <c r="F19" s="56"/>
    </row>
    <row r="20" spans="4:6" x14ac:dyDescent="0.25">
      <c r="D20" s="13" t="s">
        <v>24</v>
      </c>
      <c r="E20" s="18">
        <v>363</v>
      </c>
      <c r="F20" s="56"/>
    </row>
    <row r="21" spans="4:6" x14ac:dyDescent="0.25">
      <c r="D21" s="13" t="s">
        <v>31</v>
      </c>
      <c r="E21" s="18">
        <v>372</v>
      </c>
      <c r="F21" s="56"/>
    </row>
    <row r="22" spans="4:6" x14ac:dyDescent="0.25">
      <c r="D22" s="13" t="s">
        <v>39</v>
      </c>
      <c r="E22" s="18">
        <v>374</v>
      </c>
      <c r="F22" s="56"/>
    </row>
    <row r="23" spans="4:6" x14ac:dyDescent="0.25">
      <c r="D23" s="13" t="s">
        <v>15</v>
      </c>
      <c r="E23" s="18">
        <v>379</v>
      </c>
      <c r="F23" s="56"/>
    </row>
    <row r="24" spans="4:6" x14ac:dyDescent="0.25">
      <c r="D24" s="15" t="s">
        <v>28</v>
      </c>
      <c r="E24" s="19">
        <v>386</v>
      </c>
      <c r="F24" s="57"/>
    </row>
    <row r="25" spans="4:6" x14ac:dyDescent="0.25">
      <c r="D25" s="11" t="s">
        <v>27</v>
      </c>
      <c r="E25" s="17">
        <v>399</v>
      </c>
      <c r="F25" s="55">
        <f>AVERAGE(E25:E35)</f>
        <v>523.36363636363637</v>
      </c>
    </row>
    <row r="26" spans="4:6" x14ac:dyDescent="0.25">
      <c r="D26" s="13" t="s">
        <v>41</v>
      </c>
      <c r="E26" s="18">
        <v>401</v>
      </c>
      <c r="F26" s="56"/>
    </row>
    <row r="27" spans="4:6" x14ac:dyDescent="0.25">
      <c r="D27" s="13" t="s">
        <v>25</v>
      </c>
      <c r="E27" s="18">
        <v>429</v>
      </c>
      <c r="F27" s="56"/>
    </row>
    <row r="28" spans="4:6" x14ac:dyDescent="0.25">
      <c r="D28" s="13" t="s">
        <v>14</v>
      </c>
      <c r="E28" s="18">
        <v>457</v>
      </c>
      <c r="F28" s="56"/>
    </row>
    <row r="29" spans="4:6" x14ac:dyDescent="0.25">
      <c r="D29" s="13" t="s">
        <v>33</v>
      </c>
      <c r="E29" s="18">
        <v>506</v>
      </c>
      <c r="F29" s="56"/>
    </row>
    <row r="30" spans="4:6" x14ac:dyDescent="0.25">
      <c r="D30" s="13" t="s">
        <v>32</v>
      </c>
      <c r="E30" s="18">
        <v>558</v>
      </c>
      <c r="F30" s="56"/>
    </row>
    <row r="31" spans="4:6" x14ac:dyDescent="0.25">
      <c r="D31" s="13" t="s">
        <v>21</v>
      </c>
      <c r="E31" s="18">
        <v>565</v>
      </c>
      <c r="F31" s="56"/>
    </row>
    <row r="32" spans="4:6" x14ac:dyDescent="0.25">
      <c r="D32" s="13" t="s">
        <v>46</v>
      </c>
      <c r="E32" s="18">
        <v>580</v>
      </c>
      <c r="F32" s="56"/>
    </row>
    <row r="33" spans="4:7" x14ac:dyDescent="0.25">
      <c r="D33" s="13" t="s">
        <v>43</v>
      </c>
      <c r="E33" s="18">
        <v>616</v>
      </c>
      <c r="F33" s="56"/>
    </row>
    <row r="34" spans="4:7" x14ac:dyDescent="0.25">
      <c r="D34" s="13" t="s">
        <v>22</v>
      </c>
      <c r="E34" s="18">
        <v>623</v>
      </c>
      <c r="F34" s="56"/>
    </row>
    <row r="35" spans="4:7" x14ac:dyDescent="0.25">
      <c r="D35" s="15" t="s">
        <v>19</v>
      </c>
      <c r="E35" s="19">
        <v>623</v>
      </c>
      <c r="F35" s="57"/>
    </row>
    <row r="36" spans="4:7" x14ac:dyDescent="0.25">
      <c r="D36" s="11" t="s">
        <v>17</v>
      </c>
      <c r="E36" s="17">
        <v>658</v>
      </c>
      <c r="F36" s="55">
        <f>AVERAGE(E36:E46)</f>
        <v>748.36363636363637</v>
      </c>
    </row>
    <row r="37" spans="4:7" x14ac:dyDescent="0.25">
      <c r="D37" s="13" t="s">
        <v>36</v>
      </c>
      <c r="E37" s="18">
        <v>674</v>
      </c>
      <c r="F37" s="56"/>
    </row>
    <row r="38" spans="4:7" x14ac:dyDescent="0.25">
      <c r="D38" s="13" t="s">
        <v>26</v>
      </c>
      <c r="E38" s="18">
        <v>678</v>
      </c>
      <c r="F38" s="56"/>
    </row>
    <row r="39" spans="4:7" x14ac:dyDescent="0.25">
      <c r="D39" s="13" t="s">
        <v>30</v>
      </c>
      <c r="E39" s="18">
        <v>711</v>
      </c>
      <c r="F39" s="56"/>
    </row>
    <row r="40" spans="4:7" x14ac:dyDescent="0.25">
      <c r="D40" s="13" t="s">
        <v>34</v>
      </c>
      <c r="E40" s="18">
        <v>742</v>
      </c>
      <c r="F40" s="56"/>
    </row>
    <row r="41" spans="4:7" x14ac:dyDescent="0.25">
      <c r="D41" s="13" t="s">
        <v>53</v>
      </c>
      <c r="E41" s="18">
        <v>747</v>
      </c>
      <c r="F41" s="56"/>
    </row>
    <row r="42" spans="4:7" x14ac:dyDescent="0.25">
      <c r="D42" s="13" t="s">
        <v>42</v>
      </c>
      <c r="E42" s="18">
        <v>757</v>
      </c>
      <c r="F42" s="56"/>
    </row>
    <row r="43" spans="4:7" x14ac:dyDescent="0.25">
      <c r="D43" s="13" t="s">
        <v>18</v>
      </c>
      <c r="E43" s="18">
        <v>776</v>
      </c>
      <c r="F43" s="56"/>
    </row>
    <row r="44" spans="4:7" x14ac:dyDescent="0.25">
      <c r="D44" s="13" t="s">
        <v>54</v>
      </c>
      <c r="E44" s="18">
        <v>798</v>
      </c>
      <c r="F44" s="56"/>
    </row>
    <row r="45" spans="4:7" x14ac:dyDescent="0.25">
      <c r="D45" s="13" t="s">
        <v>48</v>
      </c>
      <c r="E45" s="18">
        <v>841</v>
      </c>
      <c r="F45" s="56"/>
    </row>
    <row r="46" spans="4:7" x14ac:dyDescent="0.25">
      <c r="D46" s="15" t="s">
        <v>51</v>
      </c>
      <c r="E46" s="19">
        <v>850</v>
      </c>
      <c r="F46" s="57"/>
    </row>
    <row r="47" spans="4:7" x14ac:dyDescent="0.25">
      <c r="D47" s="11" t="s">
        <v>47</v>
      </c>
      <c r="E47" s="17">
        <v>956</v>
      </c>
      <c r="F47" s="55">
        <f>AVERAGE(E47:E58)</f>
        <v>1717.0833333333333</v>
      </c>
      <c r="G47" s="26"/>
    </row>
    <row r="48" spans="4:7" x14ac:dyDescent="0.25">
      <c r="D48" s="13" t="s">
        <v>52</v>
      </c>
      <c r="E48" s="18">
        <v>1009</v>
      </c>
      <c r="F48" s="56"/>
      <c r="G48" s="27"/>
    </row>
    <row r="49" spans="4:7" x14ac:dyDescent="0.25">
      <c r="D49" s="13" t="s">
        <v>57</v>
      </c>
      <c r="E49" s="18">
        <v>1080</v>
      </c>
      <c r="F49" s="56"/>
      <c r="G49" s="27"/>
    </row>
    <row r="50" spans="4:7" x14ac:dyDescent="0.25">
      <c r="D50" s="13" t="s">
        <v>56</v>
      </c>
      <c r="E50" s="18">
        <v>1190</v>
      </c>
      <c r="F50" s="56"/>
      <c r="G50" s="27"/>
    </row>
    <row r="51" spans="4:7" x14ac:dyDescent="0.25">
      <c r="D51" s="13" t="s">
        <v>55</v>
      </c>
      <c r="E51" s="18">
        <v>1219</v>
      </c>
      <c r="F51" s="56"/>
      <c r="G51" s="27"/>
    </row>
    <row r="52" spans="4:7" x14ac:dyDescent="0.25">
      <c r="D52" s="13" t="s">
        <v>37</v>
      </c>
      <c r="E52" s="18">
        <v>1256</v>
      </c>
      <c r="F52" s="56"/>
      <c r="G52" s="27"/>
    </row>
    <row r="53" spans="4:7" x14ac:dyDescent="0.25">
      <c r="D53" s="13" t="s">
        <v>49</v>
      </c>
      <c r="E53" s="18">
        <v>1283</v>
      </c>
      <c r="F53" s="56"/>
      <c r="G53" s="27"/>
    </row>
    <row r="54" spans="4:7" x14ac:dyDescent="0.25">
      <c r="D54" s="13" t="s">
        <v>45</v>
      </c>
      <c r="E54" s="18">
        <v>1398</v>
      </c>
      <c r="F54" s="56"/>
      <c r="G54" s="27"/>
    </row>
    <row r="55" spans="4:7" x14ac:dyDescent="0.25">
      <c r="D55" s="13" t="s">
        <v>40</v>
      </c>
      <c r="E55" s="18">
        <v>1533</v>
      </c>
      <c r="F55" s="56"/>
      <c r="G55" s="27"/>
    </row>
    <row r="56" spans="4:7" x14ac:dyDescent="0.25">
      <c r="D56" s="13" t="s">
        <v>58</v>
      </c>
      <c r="E56" s="18">
        <v>1775</v>
      </c>
      <c r="F56" s="56"/>
      <c r="G56" s="27"/>
    </row>
    <row r="57" spans="4:7" x14ac:dyDescent="0.25">
      <c r="D57" s="13" t="s">
        <v>50</v>
      </c>
      <c r="E57" s="18">
        <v>1887</v>
      </c>
      <c r="F57" s="56"/>
      <c r="G57" s="27"/>
    </row>
    <row r="58" spans="4:7" x14ac:dyDescent="0.25">
      <c r="D58" s="15" t="s">
        <v>44</v>
      </c>
      <c r="E58" s="19">
        <v>6019</v>
      </c>
      <c r="F58" s="57"/>
      <c r="G58" s="28"/>
    </row>
  </sheetData>
  <mergeCells count="5">
    <mergeCell ref="F2:F13"/>
    <mergeCell ref="F14:F24"/>
    <mergeCell ref="F25:F35"/>
    <mergeCell ref="F36:F46"/>
    <mergeCell ref="F47:F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Total Research 2012</vt:lpstr>
      <vt:lpstr>Federal Research 2012</vt:lpstr>
      <vt:lpstr>Endowment 2013</vt:lpstr>
      <vt:lpstr>Annual Giving 2013</vt:lpstr>
      <vt:lpstr>National Academy Members 2013</vt:lpstr>
      <vt:lpstr>Faculty Awards 2013</vt:lpstr>
      <vt:lpstr>Doctorates Awards 2013</vt:lpstr>
      <vt:lpstr>Postdoctoral Appointees 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 Pham</cp:lastModifiedBy>
  <dcterms:created xsi:type="dcterms:W3CDTF">2018-08-08T15:10:31Z</dcterms:created>
  <dcterms:modified xsi:type="dcterms:W3CDTF">2018-08-08T15:44:21Z</dcterms:modified>
</cp:coreProperties>
</file>