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zz934\PowerBI\Versus AAU\result\"/>
    </mc:Choice>
  </mc:AlternateContent>
  <bookViews>
    <workbookView xWindow="240" yWindow="15" windowWidth="16095" windowHeight="9660" tabRatio="1000"/>
  </bookViews>
  <sheets>
    <sheet name="Summary" sheetId="9" r:id="rId1"/>
    <sheet name="Total Research 2013" sheetId="1" r:id="rId2"/>
    <sheet name="Federal Research 2013" sheetId="2" r:id="rId3"/>
    <sheet name="Endowment 2014" sheetId="3" r:id="rId4"/>
    <sheet name="Annual Giving 2014" sheetId="4" r:id="rId5"/>
    <sheet name="National Academy Members 2014" sheetId="5" r:id="rId6"/>
    <sheet name="Faculty Awards 2014" sheetId="6" r:id="rId7"/>
    <sheet name="Doctorates Awards 2014" sheetId="7" r:id="rId8"/>
    <sheet name="Postdoctoral Appointees 2013" sheetId="8" r:id="rId9"/>
  </sheets>
  <calcPr calcId="152511"/>
</workbook>
</file>

<file path=xl/calcChain.xml><?xml version="1.0" encoding="utf-8"?>
<calcChain xmlns="http://schemas.openxmlformats.org/spreadsheetml/2006/main">
  <c r="G10" i="9" l="1"/>
  <c r="F10" i="9"/>
  <c r="E10" i="9"/>
  <c r="D10" i="9"/>
  <c r="C10" i="9"/>
  <c r="G9" i="9"/>
  <c r="F9" i="9"/>
  <c r="E9" i="9"/>
  <c r="D9" i="9"/>
  <c r="C9" i="9"/>
  <c r="G8" i="9"/>
  <c r="F8" i="9"/>
  <c r="E8" i="9"/>
  <c r="D8" i="9"/>
  <c r="C8" i="9"/>
  <c r="G7" i="9"/>
  <c r="F7" i="9"/>
  <c r="E7" i="9"/>
  <c r="D7" i="9"/>
  <c r="C7" i="9"/>
  <c r="G6" i="9"/>
  <c r="F6" i="9"/>
  <c r="E6" i="9"/>
  <c r="D6" i="9"/>
  <c r="C6" i="9"/>
  <c r="G5" i="9"/>
  <c r="F5" i="9"/>
  <c r="E5" i="9"/>
  <c r="D5" i="9"/>
  <c r="C5" i="9"/>
  <c r="G3" i="9"/>
  <c r="F3" i="9"/>
  <c r="E3" i="9"/>
  <c r="D3" i="9"/>
  <c r="C3" i="9"/>
  <c r="B12" i="8"/>
  <c r="B11" i="8"/>
  <c r="B10" i="8"/>
  <c r="B9" i="8"/>
  <c r="B8" i="8"/>
  <c r="B5" i="8"/>
  <c r="B4" i="8"/>
  <c r="B3" i="8"/>
  <c r="B2" i="8"/>
  <c r="F47" i="8"/>
  <c r="F36" i="8"/>
  <c r="F25" i="8"/>
  <c r="F14" i="8"/>
  <c r="F2" i="8"/>
  <c r="B12" i="7"/>
  <c r="B11" i="7"/>
  <c r="B10" i="7"/>
  <c r="B9" i="7"/>
  <c r="B8" i="7"/>
  <c r="B5" i="7"/>
  <c r="B4" i="7"/>
  <c r="B3" i="7"/>
  <c r="B2" i="7"/>
  <c r="F47" i="7"/>
  <c r="F36" i="7"/>
  <c r="F25" i="7"/>
  <c r="F14" i="7"/>
  <c r="F2" i="7"/>
  <c r="B12" i="6"/>
  <c r="B11" i="6"/>
  <c r="B10" i="6"/>
  <c r="B9" i="6"/>
  <c r="B8" i="6"/>
  <c r="B5" i="6"/>
  <c r="B4" i="6"/>
  <c r="B3" i="6"/>
  <c r="B2" i="6"/>
  <c r="F47" i="6"/>
  <c r="F36" i="6"/>
  <c r="F25" i="6"/>
  <c r="F14" i="6"/>
  <c r="F2" i="6"/>
  <c r="B12" i="5"/>
  <c r="B11" i="5"/>
  <c r="B10" i="5"/>
  <c r="B9" i="5"/>
  <c r="B8" i="5"/>
  <c r="B5" i="5"/>
  <c r="B4" i="5"/>
  <c r="B3" i="5"/>
  <c r="B2" i="5"/>
  <c r="F47" i="5"/>
  <c r="F36" i="5"/>
  <c r="F25" i="5"/>
  <c r="F14" i="5"/>
  <c r="F2" i="5"/>
  <c r="B12" i="4"/>
  <c r="B11" i="4"/>
  <c r="B10" i="4"/>
  <c r="B9" i="4"/>
  <c r="B8" i="4"/>
  <c r="B5" i="4"/>
  <c r="B4" i="4"/>
  <c r="B3" i="4"/>
  <c r="B2" i="4"/>
  <c r="F47" i="4"/>
  <c r="F36" i="4"/>
  <c r="F25" i="4"/>
  <c r="F14" i="4"/>
  <c r="F2" i="4"/>
  <c r="B12" i="3"/>
  <c r="B11" i="3"/>
  <c r="B10" i="3"/>
  <c r="B9" i="3"/>
  <c r="B8" i="3"/>
  <c r="B5" i="3"/>
  <c r="B4" i="3"/>
  <c r="B3" i="3"/>
  <c r="B2" i="3"/>
  <c r="F47" i="3"/>
  <c r="F36" i="3"/>
  <c r="F25" i="3"/>
  <c r="F14" i="3"/>
  <c r="F2" i="3"/>
  <c r="F47" i="2"/>
  <c r="F36" i="2"/>
  <c r="B11" i="2" s="1"/>
  <c r="F4" i="9" s="1"/>
  <c r="F25" i="2"/>
  <c r="F14" i="2"/>
  <c r="F2" i="2"/>
  <c r="B12" i="2"/>
  <c r="G4" i="9" s="1"/>
  <c r="B10" i="2"/>
  <c r="E4" i="9" s="1"/>
  <c r="B9" i="2"/>
  <c r="D4" i="9" s="1"/>
  <c r="B8" i="2"/>
  <c r="C4" i="9" s="1"/>
  <c r="B5" i="2"/>
  <c r="B4" i="2"/>
  <c r="B3" i="2"/>
  <c r="B2" i="2"/>
  <c r="B12" i="1"/>
  <c r="B11" i="1"/>
  <c r="B10" i="1"/>
  <c r="B9" i="1"/>
  <c r="B8" i="1"/>
  <c r="B5" i="1"/>
  <c r="B4" i="1"/>
  <c r="B3" i="1"/>
  <c r="B2" i="1"/>
  <c r="F47" i="1"/>
  <c r="F36" i="1"/>
  <c r="F25" i="1"/>
  <c r="F14" i="1"/>
  <c r="F2" i="1"/>
</calcChain>
</file>

<file path=xl/sharedStrings.xml><?xml version="1.0" encoding="utf-8"?>
<sst xmlns="http://schemas.openxmlformats.org/spreadsheetml/2006/main" count="603" uniqueCount="101">
  <si>
    <t>Institution</t>
  </si>
  <si>
    <t>Total Research x $1000</t>
  </si>
  <si>
    <t>Brandeis University</t>
  </si>
  <si>
    <t>University of Oregon</t>
  </si>
  <si>
    <t>Rice University</t>
  </si>
  <si>
    <t>Tulane University</t>
  </si>
  <si>
    <t>Indiana University - Bloomington</t>
  </si>
  <si>
    <t>University of Kansas - Lawrence</t>
  </si>
  <si>
    <t>Brown University</t>
  </si>
  <si>
    <t>Stony Brook University</t>
  </si>
  <si>
    <t>University of California - Santa Barbara</t>
  </si>
  <si>
    <t>University of Missouri - Columbia</t>
  </si>
  <si>
    <t>Iowa State University</t>
  </si>
  <si>
    <t>Princeton University</t>
  </si>
  <si>
    <t>Carnegie Mellon University</t>
  </si>
  <si>
    <t>University of California - Irvine</t>
  </si>
  <si>
    <t>California Institute of Technology</t>
  </si>
  <si>
    <t>University of Virginia</t>
  </si>
  <si>
    <t>University of Colorado - Boulder</t>
  </si>
  <si>
    <t>University at Buffalo</t>
  </si>
  <si>
    <t>University of Rochester</t>
  </si>
  <si>
    <t>University of Chicago</t>
  </si>
  <si>
    <t>Case Western Reserve University</t>
  </si>
  <si>
    <t>University of Iowa</t>
  </si>
  <si>
    <t>New York University</t>
  </si>
  <si>
    <t>Michigan State University</t>
  </si>
  <si>
    <t>University of Maryland - College Park</t>
  </si>
  <si>
    <t>Emory University</t>
  </si>
  <si>
    <t>Purdue University - West Lafayette</t>
  </si>
  <si>
    <t>Vanderbilt University</t>
  </si>
  <si>
    <t>Cornell University</t>
  </si>
  <si>
    <t>University of Texas - Austin</t>
  </si>
  <si>
    <t>University of Southern California</t>
  </si>
  <si>
    <t>Northwestern University</t>
  </si>
  <si>
    <t>University of Arizona</t>
  </si>
  <si>
    <t>University of Florida</t>
  </si>
  <si>
    <t>Washington University in St. Louis</t>
  </si>
  <si>
    <t>University of California - Berkeley</t>
  </si>
  <si>
    <t>University of California - Davis</t>
  </si>
  <si>
    <t>University of Illinois - Urbana-Champaign</t>
  </si>
  <si>
    <t>Georgia Institute of Technology</t>
  </si>
  <si>
    <t>Pennsylvania State University - University Park</t>
  </si>
  <si>
    <t>Ohio State University - Columbus</t>
  </si>
  <si>
    <t>Yale University</t>
  </si>
  <si>
    <t>University of Pennsylvania</t>
  </si>
  <si>
    <t>Massachusetts Institute of Technology</t>
  </si>
  <si>
    <t>University of Minnesota - Twin Cities</t>
  </si>
  <si>
    <t>Columbia University</t>
  </si>
  <si>
    <t>University of Pittsburgh - Pittsburgh</t>
  </si>
  <si>
    <t>Stanford University</t>
  </si>
  <si>
    <t>Harvard University</t>
  </si>
  <si>
    <t>University of California - Los Angeles</t>
  </si>
  <si>
    <t>University of North Carolina - Chapel Hill</t>
  </si>
  <si>
    <t>Duke University</t>
  </si>
  <si>
    <t>University of Wisconsin - Madison</t>
  </si>
  <si>
    <t>University of California - San Diego</t>
  </si>
  <si>
    <t>University of Washington - Seattle</t>
  </si>
  <si>
    <t>University of Michigan - Ann Arbor</t>
  </si>
  <si>
    <t>Johns Hopkins University</t>
  </si>
  <si>
    <t>Federal Research</t>
  </si>
  <si>
    <t>Endowment Assets</t>
  </si>
  <si>
    <t>Annual Giving</t>
  </si>
  <si>
    <t>National Academy Members</t>
  </si>
  <si>
    <t>Faculty Awards</t>
  </si>
  <si>
    <t>Doctorates Awards</t>
  </si>
  <si>
    <t>Postdoctoral Appointees</t>
  </si>
  <si>
    <t>Average</t>
  </si>
  <si>
    <t>Percentile</t>
  </si>
  <si>
    <t>20th</t>
  </si>
  <si>
    <t>40th</t>
  </si>
  <si>
    <t>60th</t>
  </si>
  <si>
    <t>80th</t>
  </si>
  <si>
    <t>Averages</t>
  </si>
  <si>
    <t>0-20</t>
  </si>
  <si>
    <t>21-40</t>
  </si>
  <si>
    <t>41-60</t>
  </si>
  <si>
    <t>61-80</t>
  </si>
  <si>
    <t>81-100</t>
  </si>
  <si>
    <t>Federal Research x $1000</t>
  </si>
  <si>
    <t>Endowment Assets x $1000</t>
  </si>
  <si>
    <t>Annual Giving x $1000</t>
  </si>
  <si>
    <t>Doctorates Granted</t>
  </si>
  <si>
    <t>Measure</t>
  </si>
  <si>
    <t>University of Texas - San Antonio</t>
  </si>
  <si>
    <t>Average of AAU Universities*:</t>
  </si>
  <si>
    <t>0th - 20th percentile</t>
  </si>
  <si>
    <t>21st - 40th percentile</t>
  </si>
  <si>
    <t>41st - 60th percentile</t>
  </si>
  <si>
    <t>61st - 80th percentile</t>
  </si>
  <si>
    <t>81st - 100th percentile</t>
  </si>
  <si>
    <t>Note: Percentiles were calculated with Excel.</t>
  </si>
  <si>
    <t>Source: American Research University Data (https://mup.asu.edu/University-Data, accessed 8/6/2018)</t>
  </si>
  <si>
    <t>* all measures exclude McGill University and University of Toronto (because CMUP has no data for these two universities)</t>
  </si>
  <si>
    <t>Total Research x $1000            (2013)</t>
  </si>
  <si>
    <t>Federal Research x $1000          (2013)</t>
  </si>
  <si>
    <t>Endowment Assets x $1000                         (2014)</t>
  </si>
  <si>
    <t>Annual Giving x $1000              (2014)</t>
  </si>
  <si>
    <t>National Academy Members (2014)</t>
  </si>
  <si>
    <t>Faculty Awards                           (2014)</t>
  </si>
  <si>
    <t>Doctorates Awarded         (2014)</t>
  </si>
  <si>
    <t>Postdoctoral Appointees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</si>
</sst>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5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3" fillId="0" borderId="2" xfId="1" applyNumberFormat="1" applyFont="1" applyFill="1" applyBorder="1" applyAlignment="1">
      <alignment horizontal="center" vertical="top"/>
    </xf>
    <xf numFmtId="164" fontId="4" fillId="0" borderId="0" xfId="1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/>
    <xf numFmtId="164" fontId="4" fillId="0" borderId="1" xfId="1" applyNumberFormat="1" applyFont="1" applyBorder="1"/>
    <xf numFmtId="0" fontId="4" fillId="0" borderId="1" xfId="0" applyFont="1" applyFill="1" applyBorder="1"/>
    <xf numFmtId="0" fontId="4" fillId="0" borderId="0" xfId="0" applyFont="1"/>
    <xf numFmtId="164" fontId="4" fillId="0" borderId="1" xfId="0" applyNumberFormat="1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64" fontId="1" fillId="0" borderId="1" xfId="1" applyNumberFormat="1" applyFont="1" applyBorder="1" applyAlignment="1">
      <alignment horizontal="center" vertical="top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0" fillId="0" borderId="9" xfId="1" applyNumberFormat="1" applyFont="1" applyBorder="1"/>
    <xf numFmtId="164" fontId="0" fillId="0" borderId="0" xfId="1" applyNumberFormat="1" applyFont="1"/>
    <xf numFmtId="164" fontId="3" fillId="0" borderId="1" xfId="1" applyNumberFormat="1" applyFont="1" applyBorder="1" applyAlignment="1">
      <alignment horizontal="center" vertical="top"/>
    </xf>
    <xf numFmtId="0" fontId="4" fillId="0" borderId="5" xfId="0" applyFont="1" applyBorder="1"/>
    <xf numFmtId="164" fontId="4" fillId="0" borderId="6" xfId="1" applyNumberFormat="1" applyFont="1" applyBorder="1"/>
    <xf numFmtId="0" fontId="4" fillId="0" borderId="7" xfId="0" applyFont="1" applyBorder="1"/>
    <xf numFmtId="164" fontId="4" fillId="0" borderId="0" xfId="1" applyNumberFormat="1" applyFont="1" applyBorder="1"/>
    <xf numFmtId="0" fontId="4" fillId="0" borderId="8" xfId="0" applyFont="1" applyBorder="1"/>
    <xf numFmtId="164" fontId="4" fillId="0" borderId="9" xfId="1" applyNumberFormat="1" applyFont="1" applyBorder="1"/>
    <xf numFmtId="164" fontId="4" fillId="0" borderId="5" xfId="1" applyNumberFormat="1" applyFont="1" applyBorder="1"/>
    <xf numFmtId="164" fontId="4" fillId="0" borderId="7" xfId="1" applyNumberFormat="1" applyFont="1" applyBorder="1"/>
    <xf numFmtId="164" fontId="4" fillId="0" borderId="8" xfId="1" applyNumberFormat="1" applyFont="1" applyBorder="1"/>
    <xf numFmtId="164" fontId="3" fillId="0" borderId="3" xfId="1" applyNumberFormat="1" applyFont="1" applyFill="1" applyBorder="1" applyAlignment="1">
      <alignment horizontal="center" vertical="top"/>
    </xf>
    <xf numFmtId="0" fontId="4" fillId="0" borderId="6" xfId="0" applyFont="1" applyBorder="1"/>
    <xf numFmtId="0" fontId="4" fillId="0" borderId="0" xfId="0" applyFont="1" applyBorder="1"/>
    <xf numFmtId="0" fontId="4" fillId="0" borderId="9" xfId="0" applyFont="1" applyBorder="1"/>
    <xf numFmtId="0" fontId="4" fillId="0" borderId="0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0" xfId="0" applyFont="1" applyFill="1" applyBorder="1"/>
    <xf numFmtId="0" fontId="6" fillId="0" borderId="13" xfId="2" applyFont="1" applyFill="1" applyBorder="1" applyAlignment="1">
      <alignment horizontal="center" vertical="center" wrapText="1"/>
    </xf>
    <xf numFmtId="164" fontId="7" fillId="0" borderId="1" xfId="3" applyNumberFormat="1" applyFont="1" applyFill="1" applyBorder="1" applyAlignment="1" applyProtection="1">
      <alignment horizontal="left" wrapText="1"/>
    </xf>
    <xf numFmtId="164" fontId="7" fillId="0" borderId="14" xfId="3" applyNumberFormat="1" applyFont="1" applyFill="1" applyBorder="1" applyAlignment="1" applyProtection="1">
      <alignment horizontal="left" wrapText="1"/>
    </xf>
    <xf numFmtId="3" fontId="4" fillId="0" borderId="0" xfId="0" applyNumberFormat="1" applyFont="1" applyFill="1" applyBorder="1"/>
    <xf numFmtId="164" fontId="7" fillId="0" borderId="1" xfId="1" applyNumberFormat="1" applyFont="1" applyFill="1" applyBorder="1" applyAlignment="1" applyProtection="1">
      <alignment horizontal="left" wrapText="1"/>
    </xf>
    <xf numFmtId="164" fontId="8" fillId="0" borderId="0" xfId="1" applyNumberFormat="1" applyFont="1"/>
    <xf numFmtId="37" fontId="7" fillId="0" borderId="1" xfId="1" applyNumberFormat="1" applyFont="1" applyFill="1" applyBorder="1" applyAlignment="1" applyProtection="1">
      <alignment horizontal="right" wrapText="1"/>
    </xf>
    <xf numFmtId="0" fontId="4" fillId="0" borderId="20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_Top_100_FedResearch_Pri" xfId="2"/>
    <cellStyle name="Normal_Top_100_FedResearch_Pri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H14" sqref="H14"/>
    </sheetView>
  </sheetViews>
  <sheetFormatPr defaultColWidth="15.7109375" defaultRowHeight="15.75" x14ac:dyDescent="0.25"/>
  <cols>
    <col min="1" max="1" width="31.85546875" style="36" bestFit="1" customWidth="1"/>
    <col min="2" max="2" width="14.42578125" style="33" customWidth="1"/>
    <col min="3" max="6" width="11.28515625" style="33" bestFit="1" customWidth="1"/>
    <col min="7" max="7" width="12.42578125" style="33" bestFit="1" customWidth="1"/>
    <col min="8" max="16384" width="15.7109375" style="33"/>
  </cols>
  <sheetData>
    <row r="1" spans="1:7" x14ac:dyDescent="0.25">
      <c r="A1" s="47" t="s">
        <v>82</v>
      </c>
      <c r="B1" s="49" t="s">
        <v>83</v>
      </c>
      <c r="C1" s="51" t="s">
        <v>84</v>
      </c>
      <c r="D1" s="51"/>
      <c r="E1" s="51"/>
      <c r="F1" s="51"/>
      <c r="G1" s="52"/>
    </row>
    <row r="2" spans="1:7" s="36" customFormat="1" ht="31.5" x14ac:dyDescent="0.25">
      <c r="A2" s="48"/>
      <c r="B2" s="50"/>
      <c r="C2" s="34" t="s">
        <v>85</v>
      </c>
      <c r="D2" s="34" t="s">
        <v>86</v>
      </c>
      <c r="E2" s="34" t="s">
        <v>87</v>
      </c>
      <c r="F2" s="34" t="s">
        <v>88</v>
      </c>
      <c r="G2" s="35" t="s">
        <v>89</v>
      </c>
    </row>
    <row r="3" spans="1:7" ht="31.5" x14ac:dyDescent="0.25">
      <c r="A3" s="37" t="s">
        <v>93</v>
      </c>
      <c r="B3" s="41">
        <v>48599</v>
      </c>
      <c r="C3" s="38">
        <f>'Total Research 2013'!B8</f>
        <v>184277.33333333334</v>
      </c>
      <c r="D3" s="38">
        <f>'Total Research 2013'!B9</f>
        <v>372148.27272727271</v>
      </c>
      <c r="E3" s="38">
        <f>'Total Research 2013'!B10</f>
        <v>558863.72727272729</v>
      </c>
      <c r="F3" s="38">
        <f>'Total Research 2013'!B11</f>
        <v>750126.09090909094</v>
      </c>
      <c r="G3" s="39">
        <f>'Total Research 2013'!B12</f>
        <v>1083114</v>
      </c>
    </row>
    <row r="4" spans="1:7" ht="31.5" x14ac:dyDescent="0.25">
      <c r="A4" s="37" t="s">
        <v>94</v>
      </c>
      <c r="B4" s="41">
        <v>28066</v>
      </c>
      <c r="C4" s="38">
        <f>'Federal Research 2013'!B8</f>
        <v>101743.58333333333</v>
      </c>
      <c r="D4" s="38">
        <f>'Federal Research 2013'!B9</f>
        <v>247019.27272727274</v>
      </c>
      <c r="E4" s="38">
        <f>'Federal Research 2013'!B10</f>
        <v>335390.81818181818</v>
      </c>
      <c r="F4" s="38">
        <f>'Federal Research 2013'!B11</f>
        <v>466822.27272727271</v>
      </c>
      <c r="G4" s="39">
        <f>'Federal Research 2013'!B12</f>
        <v>746486.16666666663</v>
      </c>
    </row>
    <row r="5" spans="1:7" ht="31.5" x14ac:dyDescent="0.25">
      <c r="A5" s="37" t="s">
        <v>95</v>
      </c>
      <c r="B5" s="42">
        <v>113909</v>
      </c>
      <c r="C5" s="38">
        <f>'Endowment 2014'!B8</f>
        <v>587362.75</v>
      </c>
      <c r="D5" s="38">
        <f>'Endowment 2014'!B9</f>
        <v>1407701.3636363635</v>
      </c>
      <c r="E5" s="38">
        <f>'Endowment 2014'!B10</f>
        <v>2741242.0909090908</v>
      </c>
      <c r="F5" s="38">
        <f>'Endowment 2014'!B11</f>
        <v>4775405.3636363633</v>
      </c>
      <c r="G5" s="39">
        <f>'Endowment 2014'!B12</f>
        <v>14906948.333333334</v>
      </c>
    </row>
    <row r="6" spans="1:7" ht="31.5" x14ac:dyDescent="0.25">
      <c r="A6" s="37" t="s">
        <v>96</v>
      </c>
      <c r="B6" s="41">
        <v>15457</v>
      </c>
      <c r="C6" s="38">
        <f>'Annual Giving 2014'!B8</f>
        <v>76037.166666666672</v>
      </c>
      <c r="D6" s="38">
        <f>'Annual Giving 2014'!B9</f>
        <v>128801.09090909091</v>
      </c>
      <c r="E6" s="38">
        <f>'Annual Giving 2014'!B10</f>
        <v>196015.63636363635</v>
      </c>
      <c r="F6" s="38">
        <f>'Annual Giving 2014'!B11</f>
        <v>348633.45454545453</v>
      </c>
      <c r="G6" s="39">
        <f>'Annual Giving 2014'!B12</f>
        <v>611137.91666666663</v>
      </c>
    </row>
    <row r="7" spans="1:7" ht="31.5" x14ac:dyDescent="0.25">
      <c r="A7" s="37" t="s">
        <v>97</v>
      </c>
      <c r="B7" s="43">
        <v>0</v>
      </c>
      <c r="C7" s="38">
        <f>'National Academy Members 2014'!B8</f>
        <v>10.083333333333334</v>
      </c>
      <c r="D7" s="38">
        <f>'National Academy Members 2014'!B9</f>
        <v>26.363636363636363</v>
      </c>
      <c r="E7" s="38">
        <f>'National Academy Members 2014'!B10</f>
        <v>37.272727272727273</v>
      </c>
      <c r="F7" s="38">
        <f>'National Academy Members 2014'!B11</f>
        <v>68.36363636363636</v>
      </c>
      <c r="G7" s="39">
        <f>'National Academy Members 2014'!B12</f>
        <v>176.16666666666666</v>
      </c>
    </row>
    <row r="8" spans="1:7" ht="31.5" x14ac:dyDescent="0.25">
      <c r="A8" s="37" t="s">
        <v>98</v>
      </c>
      <c r="B8" s="41">
        <v>1</v>
      </c>
      <c r="C8" s="38">
        <f>'Faculty Awards 2014'!B8</f>
        <v>6.166666666666667</v>
      </c>
      <c r="D8" s="38">
        <f>'Faculty Awards 2014'!B9</f>
        <v>12.181818181818182</v>
      </c>
      <c r="E8" s="38">
        <f>'Faculty Awards 2014'!B10</f>
        <v>17.454545454545453</v>
      </c>
      <c r="F8" s="38">
        <f>'Faculty Awards 2014'!B11</f>
        <v>25.636363636363637</v>
      </c>
      <c r="G8" s="39">
        <f>'Faculty Awards 2014'!B12</f>
        <v>39.916666666666664</v>
      </c>
    </row>
    <row r="9" spans="1:7" ht="31.5" x14ac:dyDescent="0.25">
      <c r="A9" s="37" t="s">
        <v>99</v>
      </c>
      <c r="B9" s="41">
        <v>106</v>
      </c>
      <c r="C9" s="38">
        <f>'Doctorates Awards 2014'!B8</f>
        <v>213.66666666666666</v>
      </c>
      <c r="D9" s="38">
        <f>'Doctorates Awards 2014'!B9</f>
        <v>373.90909090909093</v>
      </c>
      <c r="E9" s="38">
        <f>'Doctorates Awards 2014'!B10</f>
        <v>474.81818181818181</v>
      </c>
      <c r="F9" s="38">
        <f>'Doctorates Awards 2014'!B11</f>
        <v>595.36363636363637</v>
      </c>
      <c r="G9" s="39">
        <f>'Doctorates Awards 2014'!B12</f>
        <v>804.16666666666663</v>
      </c>
    </row>
    <row r="10" spans="1:7" ht="31.5" x14ac:dyDescent="0.25">
      <c r="A10" s="37" t="s">
        <v>100</v>
      </c>
      <c r="B10" s="41">
        <v>45</v>
      </c>
      <c r="C10" s="38">
        <f>'Postdoctoral Appointees 2013'!B8</f>
        <v>185.41666666666666</v>
      </c>
      <c r="D10" s="38">
        <f>'Postdoctoral Appointees 2013'!B9</f>
        <v>321</v>
      </c>
      <c r="E10" s="38">
        <f>'Postdoctoral Appointees 2013'!B10</f>
        <v>510.63636363636363</v>
      </c>
      <c r="F10" s="38">
        <f>'Postdoctoral Appointees 2013'!B11</f>
        <v>731.5454545454545</v>
      </c>
      <c r="G10" s="39">
        <f>'Postdoctoral Appointees 2013'!B12</f>
        <v>1692.0833333333333</v>
      </c>
    </row>
    <row r="11" spans="1:7" x14ac:dyDescent="0.25">
      <c r="A11" s="53"/>
      <c r="B11" s="54"/>
      <c r="C11" s="54"/>
      <c r="D11" s="54"/>
      <c r="E11" s="54"/>
      <c r="F11" s="54"/>
      <c r="G11" s="55"/>
    </row>
    <row r="12" spans="1:7" x14ac:dyDescent="0.25">
      <c r="A12" s="56" t="s">
        <v>90</v>
      </c>
      <c r="B12" s="57"/>
      <c r="C12" s="57"/>
      <c r="D12" s="57"/>
      <c r="E12" s="57"/>
      <c r="F12" s="57"/>
      <c r="G12" s="58"/>
    </row>
    <row r="13" spans="1:7" x14ac:dyDescent="0.25">
      <c r="A13" s="56" t="s">
        <v>91</v>
      </c>
      <c r="B13" s="57"/>
      <c r="C13" s="57"/>
      <c r="D13" s="57"/>
      <c r="E13" s="57"/>
      <c r="F13" s="57"/>
      <c r="G13" s="58"/>
    </row>
    <row r="14" spans="1:7" ht="16.5" thickBot="1" x14ac:dyDescent="0.3">
      <c r="A14" s="44" t="s">
        <v>92</v>
      </c>
      <c r="B14" s="45"/>
      <c r="C14" s="45"/>
      <c r="D14" s="45"/>
      <c r="E14" s="45"/>
      <c r="F14" s="45"/>
      <c r="G14" s="46"/>
    </row>
    <row r="15" spans="1:7" x14ac:dyDescent="0.25">
      <c r="A15" s="33"/>
    </row>
    <row r="17" spans="1:5" x14ac:dyDescent="0.25">
      <c r="A17" s="33"/>
    </row>
    <row r="18" spans="1:5" x14ac:dyDescent="0.25">
      <c r="A18" s="33"/>
    </row>
    <row r="19" spans="1:5" x14ac:dyDescent="0.25">
      <c r="A19" s="33"/>
    </row>
    <row r="20" spans="1:5" x14ac:dyDescent="0.25">
      <c r="A20" s="33"/>
    </row>
    <row r="21" spans="1:5" x14ac:dyDescent="0.25">
      <c r="A21" s="33"/>
    </row>
    <row r="22" spans="1:5" x14ac:dyDescent="0.25">
      <c r="A22" s="33"/>
    </row>
    <row r="23" spans="1:5" x14ac:dyDescent="0.25">
      <c r="A23" s="33"/>
      <c r="E23" s="40"/>
    </row>
    <row r="25" spans="1:5" x14ac:dyDescent="0.25">
      <c r="A25" s="33"/>
    </row>
    <row r="26" spans="1:5" x14ac:dyDescent="0.25">
      <c r="A26" s="33"/>
    </row>
    <row r="27" spans="1:5" x14ac:dyDescent="0.25">
      <c r="A27" s="33"/>
    </row>
    <row r="28" spans="1:5" x14ac:dyDescent="0.25">
      <c r="A28" s="33"/>
    </row>
    <row r="29" spans="1:5" x14ac:dyDescent="0.25">
      <c r="A29" s="33"/>
    </row>
    <row r="30" spans="1:5" x14ac:dyDescent="0.25">
      <c r="A30" s="33"/>
    </row>
    <row r="31" spans="1:5" x14ac:dyDescent="0.25">
      <c r="A31" s="33"/>
    </row>
    <row r="32" spans="1:5" x14ac:dyDescent="0.25">
      <c r="A32" s="33"/>
    </row>
    <row r="33" spans="1:1" x14ac:dyDescent="0.25">
      <c r="A33" s="33"/>
    </row>
    <row r="34" spans="1:1" x14ac:dyDescent="0.25">
      <c r="A34" s="33"/>
    </row>
    <row r="35" spans="1:1" x14ac:dyDescent="0.25">
      <c r="A35" s="33"/>
    </row>
    <row r="36" spans="1:1" x14ac:dyDescent="0.25">
      <c r="A36" s="33"/>
    </row>
    <row r="37" spans="1:1" x14ac:dyDescent="0.25">
      <c r="A37" s="33"/>
    </row>
    <row r="38" spans="1:1" x14ac:dyDescent="0.25">
      <c r="A38" s="33"/>
    </row>
    <row r="39" spans="1:1" x14ac:dyDescent="0.25">
      <c r="A39" s="33"/>
    </row>
    <row r="40" spans="1:1" x14ac:dyDescent="0.25">
      <c r="A40" s="33"/>
    </row>
    <row r="41" spans="1:1" x14ac:dyDescent="0.25">
      <c r="A41" s="33"/>
    </row>
    <row r="42" spans="1:1" x14ac:dyDescent="0.25">
      <c r="A42" s="33"/>
    </row>
    <row r="43" spans="1:1" x14ac:dyDescent="0.25">
      <c r="A43" s="33"/>
    </row>
    <row r="44" spans="1:1" x14ac:dyDescent="0.25">
      <c r="A44" s="33"/>
    </row>
    <row r="45" spans="1:1" x14ac:dyDescent="0.25">
      <c r="A45" s="33"/>
    </row>
    <row r="46" spans="1:1" x14ac:dyDescent="0.25">
      <c r="A46" s="33"/>
    </row>
    <row r="47" spans="1:1" x14ac:dyDescent="0.25">
      <c r="A47" s="33"/>
    </row>
    <row r="48" spans="1:1" x14ac:dyDescent="0.25">
      <c r="A48" s="33"/>
    </row>
    <row r="49" spans="1:1" x14ac:dyDescent="0.25">
      <c r="A49" s="33"/>
    </row>
    <row r="50" spans="1:1" x14ac:dyDescent="0.25">
      <c r="A50" s="33"/>
    </row>
    <row r="51" spans="1:1" x14ac:dyDescent="0.25">
      <c r="A51" s="33"/>
    </row>
    <row r="52" spans="1:1" x14ac:dyDescent="0.25">
      <c r="A52" s="33"/>
    </row>
    <row r="53" spans="1:1" x14ac:dyDescent="0.25">
      <c r="A53" s="33"/>
    </row>
    <row r="54" spans="1:1" x14ac:dyDescent="0.25">
      <c r="A54" s="33"/>
    </row>
    <row r="55" spans="1:1" x14ac:dyDescent="0.25">
      <c r="A55" s="33"/>
    </row>
    <row r="56" spans="1:1" x14ac:dyDescent="0.25">
      <c r="A56" s="33"/>
    </row>
    <row r="57" spans="1:1" x14ac:dyDescent="0.25">
      <c r="A57" s="33"/>
    </row>
    <row r="58" spans="1:1" x14ac:dyDescent="0.25">
      <c r="A58" s="33"/>
    </row>
    <row r="59" spans="1:1" x14ac:dyDescent="0.25">
      <c r="A59" s="33"/>
    </row>
    <row r="60" spans="1:1" x14ac:dyDescent="0.25">
      <c r="A60" s="33"/>
    </row>
    <row r="61" spans="1:1" x14ac:dyDescent="0.25">
      <c r="A61" s="33"/>
    </row>
    <row r="62" spans="1:1" x14ac:dyDescent="0.25">
      <c r="A62" s="33"/>
    </row>
    <row r="63" spans="1:1" x14ac:dyDescent="0.25">
      <c r="A63" s="33"/>
    </row>
    <row r="64" spans="1:1" x14ac:dyDescent="0.25">
      <c r="A64" s="33"/>
    </row>
    <row r="65" spans="1:1" x14ac:dyDescent="0.25">
      <c r="A65" s="33"/>
    </row>
    <row r="66" spans="1:1" x14ac:dyDescent="0.25">
      <c r="A66" s="33"/>
    </row>
    <row r="67" spans="1:1" x14ac:dyDescent="0.25">
      <c r="A67" s="33"/>
    </row>
    <row r="68" spans="1:1" x14ac:dyDescent="0.25">
      <c r="A68" s="33"/>
    </row>
    <row r="69" spans="1:1" x14ac:dyDescent="0.25">
      <c r="A69" s="33"/>
    </row>
    <row r="70" spans="1:1" x14ac:dyDescent="0.25">
      <c r="A70" s="33"/>
    </row>
    <row r="71" spans="1:1" x14ac:dyDescent="0.25">
      <c r="A71" s="33"/>
    </row>
    <row r="72" spans="1:1" x14ac:dyDescent="0.25">
      <c r="A72" s="33"/>
    </row>
    <row r="73" spans="1:1" x14ac:dyDescent="0.25">
      <c r="A73" s="33"/>
    </row>
    <row r="74" spans="1:1" x14ac:dyDescent="0.25">
      <c r="A74" s="33"/>
    </row>
    <row r="75" spans="1:1" x14ac:dyDescent="0.25">
      <c r="A75" s="33"/>
    </row>
    <row r="76" spans="1:1" x14ac:dyDescent="0.25">
      <c r="A76" s="33"/>
    </row>
    <row r="77" spans="1:1" x14ac:dyDescent="0.25">
      <c r="A77" s="33"/>
    </row>
    <row r="78" spans="1:1" x14ac:dyDescent="0.25">
      <c r="A78" s="33"/>
    </row>
    <row r="79" spans="1:1" x14ac:dyDescent="0.25">
      <c r="A79" s="33"/>
    </row>
    <row r="80" spans="1:1" x14ac:dyDescent="0.25">
      <c r="A80" s="33"/>
    </row>
    <row r="81" spans="1:1" x14ac:dyDescent="0.25">
      <c r="A81" s="33"/>
    </row>
    <row r="82" spans="1:1" x14ac:dyDescent="0.25">
      <c r="A82" s="33"/>
    </row>
    <row r="83" spans="1:1" x14ac:dyDescent="0.25">
      <c r="A83" s="33"/>
    </row>
    <row r="84" spans="1:1" x14ac:dyDescent="0.25">
      <c r="A84" s="33"/>
    </row>
    <row r="85" spans="1:1" x14ac:dyDescent="0.25">
      <c r="A85" s="33"/>
    </row>
    <row r="86" spans="1:1" x14ac:dyDescent="0.25">
      <c r="A86" s="33"/>
    </row>
  </sheetData>
  <mergeCells count="7">
    <mergeCell ref="A14:G14"/>
    <mergeCell ref="A1:A2"/>
    <mergeCell ref="B1:B2"/>
    <mergeCell ref="C1:G1"/>
    <mergeCell ref="A11:G11"/>
    <mergeCell ref="A12:G12"/>
    <mergeCell ref="A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E6" sqref="E6"/>
    </sheetView>
  </sheetViews>
  <sheetFormatPr defaultRowHeight="15.75" x14ac:dyDescent="0.25"/>
  <cols>
    <col min="1" max="1" width="10.85546875" style="9" bestFit="1" customWidth="1"/>
    <col min="2" max="2" width="23.5703125" style="9" bestFit="1" customWidth="1"/>
    <col min="3" max="3" width="9.140625" style="9"/>
    <col min="4" max="4" width="43.140625" style="9" bestFit="1" customWidth="1"/>
    <col min="5" max="5" width="25" style="3" bestFit="1" customWidth="1"/>
    <col min="6" max="6" width="11.5703125" style="3" bestFit="1" customWidth="1"/>
    <col min="7" max="16384" width="9.140625" style="9"/>
  </cols>
  <sheetData>
    <row r="1" spans="1:6" x14ac:dyDescent="0.25">
      <c r="A1" s="4" t="s">
        <v>67</v>
      </c>
      <c r="B1" s="5" t="s">
        <v>1</v>
      </c>
      <c r="D1" s="5" t="s">
        <v>0</v>
      </c>
      <c r="E1" s="19" t="s">
        <v>1</v>
      </c>
      <c r="F1" s="2" t="s">
        <v>66</v>
      </c>
    </row>
    <row r="2" spans="1:6" x14ac:dyDescent="0.25">
      <c r="A2" s="6" t="s">
        <v>68</v>
      </c>
      <c r="B2" s="7">
        <f>PERCENTILE(E2:E58,0.2)</f>
        <v>266178</v>
      </c>
      <c r="D2" s="20" t="s">
        <v>2</v>
      </c>
      <c r="E2" s="21">
        <v>69398</v>
      </c>
      <c r="F2" s="59">
        <f>AVERAGE(E2:E13)</f>
        <v>184277.33333333334</v>
      </c>
    </row>
    <row r="3" spans="1:6" x14ac:dyDescent="0.25">
      <c r="A3" s="6" t="s">
        <v>69</v>
      </c>
      <c r="B3" s="7">
        <f>PERCENTILE(E2:E58,0.4)</f>
        <v>452715.00000000012</v>
      </c>
      <c r="D3" s="22" t="s">
        <v>3</v>
      </c>
      <c r="E3" s="23">
        <v>78654</v>
      </c>
      <c r="F3" s="60"/>
    </row>
    <row r="4" spans="1:6" x14ac:dyDescent="0.25">
      <c r="A4" s="6" t="s">
        <v>70</v>
      </c>
      <c r="B4" s="7">
        <f>PERCENTILE(E2:E58,0.6)</f>
        <v>656291.20000000007</v>
      </c>
      <c r="D4" s="22" t="s">
        <v>4</v>
      </c>
      <c r="E4" s="23">
        <v>128621</v>
      </c>
      <c r="F4" s="60"/>
    </row>
    <row r="5" spans="1:6" x14ac:dyDescent="0.25">
      <c r="A5" s="8" t="s">
        <v>71</v>
      </c>
      <c r="B5" s="7">
        <f>PERCENTILE(E2:E58,0.8)</f>
        <v>843513.8</v>
      </c>
      <c r="D5" s="22" t="s">
        <v>5</v>
      </c>
      <c r="E5" s="23">
        <v>151314</v>
      </c>
      <c r="F5" s="60"/>
    </row>
    <row r="6" spans="1:6" x14ac:dyDescent="0.25">
      <c r="D6" s="22" t="s">
        <v>6</v>
      </c>
      <c r="E6" s="23">
        <v>173464</v>
      </c>
      <c r="F6" s="60"/>
    </row>
    <row r="7" spans="1:6" x14ac:dyDescent="0.25">
      <c r="A7" s="4" t="s">
        <v>72</v>
      </c>
      <c r="B7" s="5" t="s">
        <v>1</v>
      </c>
      <c r="D7" s="22" t="s">
        <v>7</v>
      </c>
      <c r="E7" s="23">
        <v>179848</v>
      </c>
      <c r="F7" s="60"/>
    </row>
    <row r="8" spans="1:6" x14ac:dyDescent="0.25">
      <c r="A8" s="8" t="s">
        <v>73</v>
      </c>
      <c r="B8" s="7">
        <f>F2</f>
        <v>184277.33333333334</v>
      </c>
      <c r="D8" s="22" t="s">
        <v>8</v>
      </c>
      <c r="E8" s="23">
        <v>222945</v>
      </c>
      <c r="F8" s="60"/>
    </row>
    <row r="9" spans="1:6" x14ac:dyDescent="0.25">
      <c r="A9" s="8" t="s">
        <v>74</v>
      </c>
      <c r="B9" s="7">
        <f>F14</f>
        <v>372148.27272727271</v>
      </c>
      <c r="D9" s="22" t="s">
        <v>9</v>
      </c>
      <c r="E9" s="23">
        <v>224030</v>
      </c>
      <c r="F9" s="60"/>
    </row>
    <row r="10" spans="1:6" x14ac:dyDescent="0.25">
      <c r="A10" s="6" t="s">
        <v>75</v>
      </c>
      <c r="B10" s="10">
        <f>F25</f>
        <v>558863.72727272729</v>
      </c>
      <c r="D10" s="22" t="s">
        <v>10</v>
      </c>
      <c r="E10" s="23">
        <v>225976</v>
      </c>
      <c r="F10" s="60"/>
    </row>
    <row r="11" spans="1:6" x14ac:dyDescent="0.25">
      <c r="A11" s="8" t="s">
        <v>76</v>
      </c>
      <c r="B11" s="7">
        <f>F36</f>
        <v>750126.09090909094</v>
      </c>
      <c r="D11" s="22" t="s">
        <v>11</v>
      </c>
      <c r="E11" s="23">
        <v>232760</v>
      </c>
      <c r="F11" s="60"/>
    </row>
    <row r="12" spans="1:6" x14ac:dyDescent="0.25">
      <c r="A12" s="8" t="s">
        <v>77</v>
      </c>
      <c r="B12" s="7">
        <f>F47</f>
        <v>1083114</v>
      </c>
      <c r="D12" s="22" t="s">
        <v>12</v>
      </c>
      <c r="E12" s="23">
        <v>259320</v>
      </c>
      <c r="F12" s="60"/>
    </row>
    <row r="13" spans="1:6" x14ac:dyDescent="0.25">
      <c r="D13" s="24" t="s">
        <v>13</v>
      </c>
      <c r="E13" s="25">
        <v>264998</v>
      </c>
      <c r="F13" s="61"/>
    </row>
    <row r="14" spans="1:6" x14ac:dyDescent="0.25">
      <c r="D14" s="20" t="s">
        <v>14</v>
      </c>
      <c r="E14" s="21">
        <v>270898</v>
      </c>
      <c r="F14" s="59">
        <f>AVERAGE(E14:E24)</f>
        <v>372148.27272727271</v>
      </c>
    </row>
    <row r="15" spans="1:6" x14ac:dyDescent="0.25">
      <c r="D15" s="22" t="s">
        <v>15</v>
      </c>
      <c r="E15" s="23">
        <v>329500</v>
      </c>
      <c r="F15" s="60"/>
    </row>
    <row r="16" spans="1:6" x14ac:dyDescent="0.25">
      <c r="D16" s="22" t="s">
        <v>16</v>
      </c>
      <c r="E16" s="23">
        <v>333548</v>
      </c>
      <c r="F16" s="60"/>
    </row>
    <row r="17" spans="4:6" x14ac:dyDescent="0.25">
      <c r="D17" s="22" t="s">
        <v>17</v>
      </c>
      <c r="E17" s="23">
        <v>366103</v>
      </c>
      <c r="F17" s="60"/>
    </row>
    <row r="18" spans="4:6" x14ac:dyDescent="0.25">
      <c r="D18" s="22" t="s">
        <v>18</v>
      </c>
      <c r="E18" s="23">
        <v>369663</v>
      </c>
      <c r="F18" s="60"/>
    </row>
    <row r="19" spans="4:6" x14ac:dyDescent="0.25">
      <c r="D19" s="22" t="s">
        <v>19</v>
      </c>
      <c r="E19" s="23">
        <v>371387</v>
      </c>
      <c r="F19" s="60"/>
    </row>
    <row r="20" spans="4:6" x14ac:dyDescent="0.25">
      <c r="D20" s="22" t="s">
        <v>20</v>
      </c>
      <c r="E20" s="23">
        <v>382399</v>
      </c>
      <c r="F20" s="60"/>
    </row>
    <row r="21" spans="4:6" x14ac:dyDescent="0.25">
      <c r="D21" s="22" t="s">
        <v>21</v>
      </c>
      <c r="E21" s="23">
        <v>389900</v>
      </c>
      <c r="F21" s="60"/>
    </row>
    <row r="22" spans="4:6" x14ac:dyDescent="0.25">
      <c r="D22" s="22" t="s">
        <v>22</v>
      </c>
      <c r="E22" s="23">
        <v>422041</v>
      </c>
      <c r="F22" s="60"/>
    </row>
    <row r="23" spans="4:6" x14ac:dyDescent="0.25">
      <c r="D23" s="22" t="s">
        <v>23</v>
      </c>
      <c r="E23" s="23">
        <v>423097</v>
      </c>
      <c r="F23" s="60"/>
    </row>
    <row r="24" spans="4:6" x14ac:dyDescent="0.25">
      <c r="D24" s="24" t="s">
        <v>24</v>
      </c>
      <c r="E24" s="25">
        <v>435095</v>
      </c>
      <c r="F24" s="61"/>
    </row>
    <row r="25" spans="4:6" x14ac:dyDescent="0.25">
      <c r="D25" s="20" t="s">
        <v>25</v>
      </c>
      <c r="E25" s="21">
        <v>479145</v>
      </c>
      <c r="F25" s="59">
        <f>AVERAGE(E25:E35)</f>
        <v>558863.72727272729</v>
      </c>
    </row>
    <row r="26" spans="4:6" x14ac:dyDescent="0.25">
      <c r="D26" s="22" t="s">
        <v>26</v>
      </c>
      <c r="E26" s="23">
        <v>487345</v>
      </c>
      <c r="F26" s="60"/>
    </row>
    <row r="27" spans="4:6" x14ac:dyDescent="0.25">
      <c r="D27" s="22" t="s">
        <v>27</v>
      </c>
      <c r="E27" s="23">
        <v>493734</v>
      </c>
      <c r="F27" s="60"/>
    </row>
    <row r="28" spans="4:6" x14ac:dyDescent="0.25">
      <c r="D28" s="22" t="s">
        <v>28</v>
      </c>
      <c r="E28" s="23">
        <v>528564</v>
      </c>
      <c r="F28" s="60"/>
    </row>
    <row r="29" spans="4:6" x14ac:dyDescent="0.25">
      <c r="D29" s="22" t="s">
        <v>29</v>
      </c>
      <c r="E29" s="23">
        <v>548086</v>
      </c>
      <c r="F29" s="60"/>
    </row>
    <row r="30" spans="4:6" x14ac:dyDescent="0.25">
      <c r="D30" s="22" t="s">
        <v>30</v>
      </c>
      <c r="E30" s="23">
        <v>556288</v>
      </c>
      <c r="F30" s="60"/>
    </row>
    <row r="31" spans="4:6" x14ac:dyDescent="0.25">
      <c r="D31" s="22" t="s">
        <v>31</v>
      </c>
      <c r="E31" s="23">
        <v>572959</v>
      </c>
      <c r="F31" s="60"/>
    </row>
    <row r="32" spans="4:6" x14ac:dyDescent="0.25">
      <c r="D32" s="22" t="s">
        <v>32</v>
      </c>
      <c r="E32" s="23">
        <v>610382</v>
      </c>
      <c r="F32" s="60"/>
    </row>
    <row r="33" spans="4:6" x14ac:dyDescent="0.25">
      <c r="D33" s="22" t="s">
        <v>33</v>
      </c>
      <c r="E33" s="23">
        <v>612009</v>
      </c>
      <c r="F33" s="60"/>
    </row>
    <row r="34" spans="4:6" x14ac:dyDescent="0.25">
      <c r="D34" s="22" t="s">
        <v>34</v>
      </c>
      <c r="E34" s="23">
        <v>616487</v>
      </c>
      <c r="F34" s="60"/>
    </row>
    <row r="35" spans="4:6" x14ac:dyDescent="0.25">
      <c r="D35" s="24" t="s">
        <v>35</v>
      </c>
      <c r="E35" s="25">
        <v>642502</v>
      </c>
      <c r="F35" s="61"/>
    </row>
    <row r="36" spans="4:6" x14ac:dyDescent="0.25">
      <c r="D36" s="20" t="s">
        <v>36</v>
      </c>
      <c r="E36" s="21">
        <v>665484</v>
      </c>
      <c r="F36" s="59">
        <f>AVERAGE(E36:E46)</f>
        <v>750126.09090909094</v>
      </c>
    </row>
    <row r="37" spans="4:6" x14ac:dyDescent="0.25">
      <c r="D37" s="22" t="s">
        <v>37</v>
      </c>
      <c r="E37" s="23">
        <v>690299</v>
      </c>
      <c r="F37" s="60"/>
    </row>
    <row r="38" spans="4:6" x14ac:dyDescent="0.25">
      <c r="D38" s="22" t="s">
        <v>38</v>
      </c>
      <c r="E38" s="23">
        <v>715870</v>
      </c>
      <c r="F38" s="60"/>
    </row>
    <row r="39" spans="4:6" x14ac:dyDescent="0.25">
      <c r="D39" s="22" t="s">
        <v>39</v>
      </c>
      <c r="E39" s="23">
        <v>721587</v>
      </c>
      <c r="F39" s="60"/>
    </row>
    <row r="40" spans="4:6" x14ac:dyDescent="0.25">
      <c r="D40" s="22" t="s">
        <v>40</v>
      </c>
      <c r="E40" s="23">
        <v>726377</v>
      </c>
      <c r="F40" s="60"/>
    </row>
    <row r="41" spans="4:6" x14ac:dyDescent="0.25">
      <c r="D41" s="22" t="s">
        <v>41</v>
      </c>
      <c r="E41" s="23">
        <v>742510</v>
      </c>
      <c r="F41" s="60"/>
    </row>
    <row r="42" spans="4:6" x14ac:dyDescent="0.25">
      <c r="D42" s="22" t="s">
        <v>42</v>
      </c>
      <c r="E42" s="23">
        <v>743321</v>
      </c>
      <c r="F42" s="60"/>
    </row>
    <row r="43" spans="4:6" x14ac:dyDescent="0.25">
      <c r="D43" s="22" t="s">
        <v>43</v>
      </c>
      <c r="E43" s="23">
        <v>787609</v>
      </c>
      <c r="F43" s="60"/>
    </row>
    <row r="44" spans="4:6" x14ac:dyDescent="0.25">
      <c r="D44" s="22" t="s">
        <v>44</v>
      </c>
      <c r="E44" s="23">
        <v>790265</v>
      </c>
      <c r="F44" s="60"/>
    </row>
    <row r="45" spans="4:6" x14ac:dyDescent="0.25">
      <c r="D45" s="22" t="s">
        <v>45</v>
      </c>
      <c r="E45" s="23">
        <v>833884</v>
      </c>
      <c r="F45" s="60"/>
    </row>
    <row r="46" spans="4:6" x14ac:dyDescent="0.25">
      <c r="D46" s="24" t="s">
        <v>46</v>
      </c>
      <c r="E46" s="25">
        <v>834181</v>
      </c>
      <c r="F46" s="61"/>
    </row>
    <row r="47" spans="4:6" x14ac:dyDescent="0.25">
      <c r="D47" s="20" t="s">
        <v>47</v>
      </c>
      <c r="E47" s="21">
        <v>845847</v>
      </c>
      <c r="F47" s="59">
        <f>AVERAGE(E47:E58)</f>
        <v>1083114</v>
      </c>
    </row>
    <row r="48" spans="4:6" x14ac:dyDescent="0.25">
      <c r="D48" s="22" t="s">
        <v>48</v>
      </c>
      <c r="E48" s="23">
        <v>846556</v>
      </c>
      <c r="F48" s="60"/>
    </row>
    <row r="49" spans="4:6" x14ac:dyDescent="0.25">
      <c r="D49" s="22" t="s">
        <v>49</v>
      </c>
      <c r="E49" s="23">
        <v>900547</v>
      </c>
      <c r="F49" s="60"/>
    </row>
    <row r="50" spans="4:6" x14ac:dyDescent="0.25">
      <c r="D50" s="22" t="s">
        <v>50</v>
      </c>
      <c r="E50" s="23">
        <v>910569</v>
      </c>
      <c r="F50" s="60"/>
    </row>
    <row r="51" spans="4:6" x14ac:dyDescent="0.25">
      <c r="D51" s="22" t="s">
        <v>51</v>
      </c>
      <c r="E51" s="23">
        <v>934135</v>
      </c>
      <c r="F51" s="60"/>
    </row>
    <row r="52" spans="4:6" x14ac:dyDescent="0.25">
      <c r="D52" s="22" t="s">
        <v>52</v>
      </c>
      <c r="E52" s="23">
        <v>942467</v>
      </c>
      <c r="F52" s="60"/>
    </row>
    <row r="53" spans="4:6" x14ac:dyDescent="0.25">
      <c r="D53" s="22" t="s">
        <v>53</v>
      </c>
      <c r="E53" s="23">
        <v>987393</v>
      </c>
      <c r="F53" s="60"/>
    </row>
    <row r="54" spans="4:6" x14ac:dyDescent="0.25">
      <c r="D54" s="22" t="s">
        <v>54</v>
      </c>
      <c r="E54" s="23">
        <v>997523</v>
      </c>
      <c r="F54" s="60"/>
    </row>
    <row r="55" spans="4:6" x14ac:dyDescent="0.25">
      <c r="D55" s="22" t="s">
        <v>55</v>
      </c>
      <c r="E55" s="23">
        <v>1066979</v>
      </c>
      <c r="F55" s="60"/>
    </row>
    <row r="56" spans="4:6" x14ac:dyDescent="0.25">
      <c r="D56" s="22" t="s">
        <v>56</v>
      </c>
      <c r="E56" s="23">
        <v>1111508</v>
      </c>
      <c r="F56" s="60"/>
    </row>
    <row r="57" spans="4:6" x14ac:dyDescent="0.25">
      <c r="D57" s="22" t="s">
        <v>57</v>
      </c>
      <c r="E57" s="23">
        <v>1304074</v>
      </c>
      <c r="F57" s="60"/>
    </row>
    <row r="58" spans="4:6" x14ac:dyDescent="0.25">
      <c r="D58" s="24" t="s">
        <v>58</v>
      </c>
      <c r="E58" s="25">
        <v>2149770</v>
      </c>
      <c r="F58" s="61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1" sqref="F1:F1048576"/>
    </sheetView>
  </sheetViews>
  <sheetFormatPr defaultRowHeight="15.75" x14ac:dyDescent="0.25"/>
  <cols>
    <col min="1" max="1" width="10.85546875" style="9" bestFit="1" customWidth="1"/>
    <col min="2" max="2" width="25.85546875" style="9" bestFit="1" customWidth="1"/>
    <col min="3" max="3" width="9.140625" style="9"/>
    <col min="4" max="4" width="43.140625" style="9" bestFit="1" customWidth="1"/>
    <col min="5" max="5" width="19.140625" style="3" bestFit="1" customWidth="1"/>
    <col min="6" max="6" width="12.7109375" style="3" bestFit="1" customWidth="1"/>
    <col min="7" max="16384" width="9.140625" style="9"/>
  </cols>
  <sheetData>
    <row r="1" spans="1:6" x14ac:dyDescent="0.25">
      <c r="A1" s="4" t="s">
        <v>67</v>
      </c>
      <c r="B1" s="5" t="s">
        <v>78</v>
      </c>
      <c r="D1" s="5" t="s">
        <v>0</v>
      </c>
      <c r="E1" s="19" t="s">
        <v>59</v>
      </c>
      <c r="F1" s="2" t="s">
        <v>66</v>
      </c>
    </row>
    <row r="2" spans="1:6" x14ac:dyDescent="0.25">
      <c r="A2" s="6" t="s">
        <v>68</v>
      </c>
      <c r="B2" s="7">
        <f>PERCENTILE(E2:E58,0.2)</f>
        <v>164107.20000000004</v>
      </c>
      <c r="D2" s="26" t="s">
        <v>2</v>
      </c>
      <c r="E2" s="21">
        <v>43963</v>
      </c>
      <c r="F2" s="59">
        <f>AVERAGE(E2:E13)</f>
        <v>101743.58333333333</v>
      </c>
    </row>
    <row r="3" spans="1:6" x14ac:dyDescent="0.25">
      <c r="A3" s="6" t="s">
        <v>69</v>
      </c>
      <c r="B3" s="7">
        <f>PERCENTILE(E2:E58,0.4)</f>
        <v>296429.60000000003</v>
      </c>
      <c r="D3" s="27" t="s">
        <v>3</v>
      </c>
      <c r="E3" s="23">
        <v>61856</v>
      </c>
      <c r="F3" s="60"/>
    </row>
    <row r="4" spans="1:6" x14ac:dyDescent="0.25">
      <c r="A4" s="6" t="s">
        <v>70</v>
      </c>
      <c r="B4" s="7">
        <f>PERCENTILE(E2:E58,0.6)</f>
        <v>397524</v>
      </c>
      <c r="D4" s="27" t="s">
        <v>4</v>
      </c>
      <c r="E4" s="23">
        <v>79742</v>
      </c>
      <c r="F4" s="60"/>
    </row>
    <row r="5" spans="1:6" x14ac:dyDescent="0.25">
      <c r="A5" s="8" t="s">
        <v>71</v>
      </c>
      <c r="B5" s="7">
        <f>PERCENTILE(E2:E58,0.8)</f>
        <v>530726.80000000005</v>
      </c>
      <c r="D5" s="27" t="s">
        <v>6</v>
      </c>
      <c r="E5" s="23">
        <v>82005</v>
      </c>
      <c r="F5" s="60"/>
    </row>
    <row r="6" spans="1:6" x14ac:dyDescent="0.25">
      <c r="D6" s="27" t="s">
        <v>5</v>
      </c>
      <c r="E6" s="23">
        <v>97873</v>
      </c>
      <c r="F6" s="60"/>
    </row>
    <row r="7" spans="1:6" x14ac:dyDescent="0.25">
      <c r="A7" s="4" t="s">
        <v>72</v>
      </c>
      <c r="B7" s="5" t="s">
        <v>78</v>
      </c>
      <c r="D7" s="27" t="s">
        <v>7</v>
      </c>
      <c r="E7" s="23">
        <v>99374</v>
      </c>
      <c r="F7" s="60"/>
    </row>
    <row r="8" spans="1:6" x14ac:dyDescent="0.25">
      <c r="A8" s="8" t="s">
        <v>73</v>
      </c>
      <c r="B8" s="7">
        <f>F2</f>
        <v>101743.58333333333</v>
      </c>
      <c r="D8" s="27" t="s">
        <v>11</v>
      </c>
      <c r="E8" s="23">
        <v>108305</v>
      </c>
      <c r="F8" s="60"/>
    </row>
    <row r="9" spans="1:6" x14ac:dyDescent="0.25">
      <c r="A9" s="8" t="s">
        <v>74</v>
      </c>
      <c r="B9" s="7">
        <f>F14</f>
        <v>247019.27272727274</v>
      </c>
      <c r="D9" s="27" t="s">
        <v>9</v>
      </c>
      <c r="E9" s="23">
        <v>118432</v>
      </c>
      <c r="F9" s="60"/>
    </row>
    <row r="10" spans="1:6" x14ac:dyDescent="0.25">
      <c r="A10" s="6" t="s">
        <v>75</v>
      </c>
      <c r="B10" s="10">
        <f>F25</f>
        <v>335390.81818181818</v>
      </c>
      <c r="D10" s="27" t="s">
        <v>12</v>
      </c>
      <c r="E10" s="23">
        <v>120934</v>
      </c>
      <c r="F10" s="60"/>
    </row>
    <row r="11" spans="1:6" x14ac:dyDescent="0.25">
      <c r="A11" s="8" t="s">
        <v>76</v>
      </c>
      <c r="B11" s="7">
        <f>F36</f>
        <v>466822.27272727271</v>
      </c>
      <c r="D11" s="27" t="s">
        <v>8</v>
      </c>
      <c r="E11" s="23">
        <v>120977</v>
      </c>
      <c r="F11" s="60"/>
    </row>
    <row r="12" spans="1:6" x14ac:dyDescent="0.25">
      <c r="A12" s="8" t="s">
        <v>77</v>
      </c>
      <c r="B12" s="7">
        <f>F47</f>
        <v>746486.16666666663</v>
      </c>
      <c r="D12" s="27" t="s">
        <v>10</v>
      </c>
      <c r="E12" s="23">
        <v>131392</v>
      </c>
      <c r="F12" s="60"/>
    </row>
    <row r="13" spans="1:6" x14ac:dyDescent="0.25">
      <c r="D13" s="28" t="s">
        <v>13</v>
      </c>
      <c r="E13" s="25">
        <v>156070</v>
      </c>
      <c r="F13" s="61"/>
    </row>
    <row r="14" spans="1:6" x14ac:dyDescent="0.25">
      <c r="D14" s="20" t="s">
        <v>15</v>
      </c>
      <c r="E14" s="21">
        <v>196256</v>
      </c>
      <c r="F14" s="59">
        <f>AVERAGE(E14:E24)</f>
        <v>247019.27272727274</v>
      </c>
    </row>
    <row r="15" spans="1:6" x14ac:dyDescent="0.25">
      <c r="D15" s="22" t="s">
        <v>19</v>
      </c>
      <c r="E15" s="23">
        <v>200212</v>
      </c>
      <c r="F15" s="60"/>
    </row>
    <row r="16" spans="1:6" x14ac:dyDescent="0.25">
      <c r="D16" s="22" t="s">
        <v>17</v>
      </c>
      <c r="E16" s="23">
        <v>212051</v>
      </c>
      <c r="F16" s="60"/>
    </row>
    <row r="17" spans="4:6" x14ac:dyDescent="0.25">
      <c r="D17" s="22" t="s">
        <v>14</v>
      </c>
      <c r="E17" s="23">
        <v>215560</v>
      </c>
      <c r="F17" s="60"/>
    </row>
    <row r="18" spans="4:6" x14ac:dyDescent="0.25">
      <c r="D18" s="22" t="s">
        <v>25</v>
      </c>
      <c r="E18" s="23">
        <v>246131</v>
      </c>
      <c r="F18" s="60"/>
    </row>
    <row r="19" spans="4:6" x14ac:dyDescent="0.25">
      <c r="D19" s="22" t="s">
        <v>23</v>
      </c>
      <c r="E19" s="23">
        <v>252161</v>
      </c>
      <c r="F19" s="60"/>
    </row>
    <row r="20" spans="4:6" x14ac:dyDescent="0.25">
      <c r="D20" s="22" t="s">
        <v>28</v>
      </c>
      <c r="E20" s="23">
        <v>258596</v>
      </c>
      <c r="F20" s="60"/>
    </row>
    <row r="21" spans="4:6" x14ac:dyDescent="0.25">
      <c r="D21" s="22" t="s">
        <v>16</v>
      </c>
      <c r="E21" s="23">
        <v>272223</v>
      </c>
      <c r="F21" s="60"/>
    </row>
    <row r="22" spans="4:6" x14ac:dyDescent="0.25">
      <c r="D22" s="22" t="s">
        <v>24</v>
      </c>
      <c r="E22" s="23">
        <v>283382</v>
      </c>
      <c r="F22" s="60"/>
    </row>
    <row r="23" spans="4:6" x14ac:dyDescent="0.25">
      <c r="D23" s="22" t="s">
        <v>35</v>
      </c>
      <c r="E23" s="23">
        <v>285778</v>
      </c>
      <c r="F23" s="60"/>
    </row>
    <row r="24" spans="4:6" x14ac:dyDescent="0.25">
      <c r="D24" s="24" t="s">
        <v>21</v>
      </c>
      <c r="E24" s="25">
        <v>294862</v>
      </c>
      <c r="F24" s="61"/>
    </row>
    <row r="25" spans="4:6" x14ac:dyDescent="0.25">
      <c r="D25" s="20" t="s">
        <v>20</v>
      </c>
      <c r="E25" s="21">
        <v>298781</v>
      </c>
      <c r="F25" s="59">
        <f>AVERAGE(E25:E35)</f>
        <v>335390.81818181818</v>
      </c>
    </row>
    <row r="26" spans="4:6" x14ac:dyDescent="0.25">
      <c r="D26" s="22" t="s">
        <v>30</v>
      </c>
      <c r="E26" s="23">
        <v>299951</v>
      </c>
      <c r="F26" s="60"/>
    </row>
    <row r="27" spans="4:6" x14ac:dyDescent="0.25">
      <c r="D27" s="22" t="s">
        <v>37</v>
      </c>
      <c r="E27" s="23">
        <v>305932</v>
      </c>
      <c r="F27" s="60"/>
    </row>
    <row r="28" spans="4:6" x14ac:dyDescent="0.25">
      <c r="D28" s="22" t="s">
        <v>18</v>
      </c>
      <c r="E28" s="23">
        <v>309072</v>
      </c>
      <c r="F28" s="60"/>
    </row>
    <row r="29" spans="4:6" x14ac:dyDescent="0.25">
      <c r="D29" s="22" t="s">
        <v>34</v>
      </c>
      <c r="E29" s="23">
        <v>334680</v>
      </c>
      <c r="F29" s="60"/>
    </row>
    <row r="30" spans="4:6" x14ac:dyDescent="0.25">
      <c r="D30" s="22" t="s">
        <v>26</v>
      </c>
      <c r="E30" s="23">
        <v>341942</v>
      </c>
      <c r="F30" s="60"/>
    </row>
    <row r="31" spans="4:6" x14ac:dyDescent="0.25">
      <c r="D31" s="22" t="s">
        <v>38</v>
      </c>
      <c r="E31" s="23">
        <v>344632</v>
      </c>
      <c r="F31" s="60"/>
    </row>
    <row r="32" spans="4:6" x14ac:dyDescent="0.25">
      <c r="D32" s="22" t="s">
        <v>22</v>
      </c>
      <c r="E32" s="23">
        <v>347628</v>
      </c>
      <c r="F32" s="60"/>
    </row>
    <row r="33" spans="4:6" x14ac:dyDescent="0.25">
      <c r="D33" s="22" t="s">
        <v>31</v>
      </c>
      <c r="E33" s="23">
        <v>352788</v>
      </c>
      <c r="F33" s="60"/>
    </row>
    <row r="34" spans="4:6" x14ac:dyDescent="0.25">
      <c r="D34" s="22" t="s">
        <v>27</v>
      </c>
      <c r="E34" s="23">
        <v>364136</v>
      </c>
      <c r="F34" s="60"/>
    </row>
    <row r="35" spans="4:6" x14ac:dyDescent="0.25">
      <c r="D35" s="24" t="s">
        <v>33</v>
      </c>
      <c r="E35" s="25">
        <v>389757</v>
      </c>
      <c r="F35" s="61"/>
    </row>
    <row r="36" spans="4:6" x14ac:dyDescent="0.25">
      <c r="D36" s="20" t="s">
        <v>36</v>
      </c>
      <c r="E36" s="21">
        <v>402702</v>
      </c>
      <c r="F36" s="59">
        <f>AVERAGE(E36:E46)</f>
        <v>466822.27272727271</v>
      </c>
    </row>
    <row r="37" spans="4:6" x14ac:dyDescent="0.25">
      <c r="D37" s="22" t="s">
        <v>32</v>
      </c>
      <c r="E37" s="23">
        <v>423708</v>
      </c>
      <c r="F37" s="60"/>
    </row>
    <row r="38" spans="4:6" x14ac:dyDescent="0.25">
      <c r="D38" s="22" t="s">
        <v>42</v>
      </c>
      <c r="E38" s="23">
        <v>425547</v>
      </c>
      <c r="F38" s="60"/>
    </row>
    <row r="39" spans="4:6" x14ac:dyDescent="0.25">
      <c r="D39" s="22" t="s">
        <v>29</v>
      </c>
      <c r="E39" s="23">
        <v>432752</v>
      </c>
      <c r="F39" s="60"/>
    </row>
    <row r="40" spans="4:6" x14ac:dyDescent="0.25">
      <c r="D40" s="22" t="s">
        <v>39</v>
      </c>
      <c r="E40" s="23">
        <v>459791</v>
      </c>
      <c r="F40" s="60"/>
    </row>
    <row r="41" spans="4:6" x14ac:dyDescent="0.25">
      <c r="D41" s="22" t="s">
        <v>45</v>
      </c>
      <c r="E41" s="23">
        <v>487647</v>
      </c>
      <c r="F41" s="60"/>
    </row>
    <row r="42" spans="4:6" x14ac:dyDescent="0.25">
      <c r="D42" s="22" t="s">
        <v>46</v>
      </c>
      <c r="E42" s="23">
        <v>489318</v>
      </c>
      <c r="F42" s="60"/>
    </row>
    <row r="43" spans="4:6" x14ac:dyDescent="0.25">
      <c r="D43" s="22" t="s">
        <v>51</v>
      </c>
      <c r="E43" s="23">
        <v>489820</v>
      </c>
      <c r="F43" s="60"/>
    </row>
    <row r="44" spans="4:6" x14ac:dyDescent="0.25">
      <c r="D44" s="22" t="s">
        <v>41</v>
      </c>
      <c r="E44" s="23">
        <v>500567</v>
      </c>
      <c r="F44" s="60"/>
    </row>
    <row r="45" spans="4:6" x14ac:dyDescent="0.25">
      <c r="D45" s="22" t="s">
        <v>43</v>
      </c>
      <c r="E45" s="23">
        <v>502439</v>
      </c>
      <c r="F45" s="60"/>
    </row>
    <row r="46" spans="4:6" x14ac:dyDescent="0.25">
      <c r="D46" s="24" t="s">
        <v>40</v>
      </c>
      <c r="E46" s="25">
        <v>520754</v>
      </c>
      <c r="F46" s="61"/>
    </row>
    <row r="47" spans="4:6" x14ac:dyDescent="0.25">
      <c r="D47" s="20" t="s">
        <v>54</v>
      </c>
      <c r="E47" s="21">
        <v>533220</v>
      </c>
      <c r="F47" s="59">
        <f>AVERAGE(E47:E58)</f>
        <v>746486.16666666663</v>
      </c>
    </row>
    <row r="48" spans="4:6" x14ac:dyDescent="0.25">
      <c r="D48" s="22" t="s">
        <v>50</v>
      </c>
      <c r="E48" s="23">
        <v>575868</v>
      </c>
      <c r="F48" s="60"/>
    </row>
    <row r="49" spans="4:6" x14ac:dyDescent="0.25">
      <c r="D49" s="22" t="s">
        <v>53</v>
      </c>
      <c r="E49" s="23">
        <v>580416</v>
      </c>
      <c r="F49" s="60"/>
    </row>
    <row r="50" spans="4:6" x14ac:dyDescent="0.25">
      <c r="D50" s="22" t="s">
        <v>48</v>
      </c>
      <c r="E50" s="23">
        <v>601358</v>
      </c>
      <c r="F50" s="60"/>
    </row>
    <row r="51" spans="4:6" x14ac:dyDescent="0.25">
      <c r="D51" s="22" t="s">
        <v>52</v>
      </c>
      <c r="E51" s="23">
        <v>614627</v>
      </c>
      <c r="F51" s="60"/>
    </row>
    <row r="52" spans="4:6" x14ac:dyDescent="0.25">
      <c r="D52" s="22" t="s">
        <v>47</v>
      </c>
      <c r="E52" s="23">
        <v>619557</v>
      </c>
      <c r="F52" s="60"/>
    </row>
    <row r="53" spans="4:6" x14ac:dyDescent="0.25">
      <c r="D53" s="22" t="s">
        <v>44</v>
      </c>
      <c r="E53" s="23">
        <v>623939</v>
      </c>
      <c r="F53" s="60"/>
    </row>
    <row r="54" spans="4:6" x14ac:dyDescent="0.25">
      <c r="D54" s="22" t="s">
        <v>49</v>
      </c>
      <c r="E54" s="23">
        <v>625144</v>
      </c>
      <c r="F54" s="60"/>
    </row>
    <row r="55" spans="4:6" x14ac:dyDescent="0.25">
      <c r="D55" s="22" t="s">
        <v>55</v>
      </c>
      <c r="E55" s="23">
        <v>630009</v>
      </c>
      <c r="F55" s="60"/>
    </row>
    <row r="56" spans="4:6" x14ac:dyDescent="0.25">
      <c r="D56" s="22" t="s">
        <v>57</v>
      </c>
      <c r="E56" s="23">
        <v>802114</v>
      </c>
      <c r="F56" s="60"/>
    </row>
    <row r="57" spans="4:6" x14ac:dyDescent="0.25">
      <c r="D57" s="22" t="s">
        <v>56</v>
      </c>
      <c r="E57" s="23">
        <v>869623</v>
      </c>
      <c r="F57" s="60"/>
    </row>
    <row r="58" spans="4:6" x14ac:dyDescent="0.25">
      <c r="D58" s="24" t="s">
        <v>58</v>
      </c>
      <c r="E58" s="25">
        <v>1881959</v>
      </c>
      <c r="F58" s="61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1" sqref="F1:F1048576"/>
    </sheetView>
  </sheetViews>
  <sheetFormatPr defaultRowHeight="15.75" x14ac:dyDescent="0.25"/>
  <cols>
    <col min="1" max="1" width="10.85546875" style="9" bestFit="1" customWidth="1"/>
    <col min="2" max="2" width="27.85546875" style="9" bestFit="1" customWidth="1"/>
    <col min="4" max="4" width="43.140625" bestFit="1" customWidth="1"/>
    <col min="5" max="5" width="18.140625" style="18" bestFit="1" customWidth="1"/>
    <col min="6" max="6" width="12.7109375" style="3" bestFit="1" customWidth="1"/>
  </cols>
  <sheetData>
    <row r="1" spans="1:6" x14ac:dyDescent="0.25">
      <c r="A1" s="4" t="s">
        <v>67</v>
      </c>
      <c r="B1" s="5" t="s">
        <v>79</v>
      </c>
      <c r="D1" s="1" t="s">
        <v>0</v>
      </c>
      <c r="E1" s="14" t="s">
        <v>60</v>
      </c>
      <c r="F1" s="29" t="s">
        <v>66</v>
      </c>
    </row>
    <row r="2" spans="1:6" x14ac:dyDescent="0.25">
      <c r="A2" s="6" t="s">
        <v>68</v>
      </c>
      <c r="B2" s="7">
        <f>PERCENTILE(E2:E58,0.2)</f>
        <v>878182.00000000012</v>
      </c>
      <c r="D2" s="11" t="s">
        <v>9</v>
      </c>
      <c r="E2" s="15">
        <v>214446</v>
      </c>
      <c r="F2" s="59">
        <f>AVERAGE(E2:E13)</f>
        <v>587362.75</v>
      </c>
    </row>
    <row r="3" spans="1:6" x14ac:dyDescent="0.25">
      <c r="A3" s="6" t="s">
        <v>69</v>
      </c>
      <c r="B3" s="7">
        <f>PERCENTILE(E2:E58,0.4)</f>
        <v>1939521.6000000003</v>
      </c>
      <c r="D3" s="12" t="s">
        <v>10</v>
      </c>
      <c r="E3" s="16">
        <v>257987</v>
      </c>
      <c r="F3" s="60"/>
    </row>
    <row r="4" spans="1:6" x14ac:dyDescent="0.25">
      <c r="A4" s="6" t="s">
        <v>70</v>
      </c>
      <c r="B4" s="7">
        <f>PERCENTILE(E2:E58,0.6)</f>
        <v>3440059</v>
      </c>
      <c r="D4" s="12" t="s">
        <v>15</v>
      </c>
      <c r="E4" s="16">
        <v>387157</v>
      </c>
      <c r="F4" s="60"/>
    </row>
    <row r="5" spans="1:6" x14ac:dyDescent="0.25">
      <c r="A5" s="8" t="s">
        <v>71</v>
      </c>
      <c r="B5" s="7">
        <f>PERCENTILE(E2:E58,0.8)</f>
        <v>6965716.6000000015</v>
      </c>
      <c r="D5" s="12" t="s">
        <v>26</v>
      </c>
      <c r="E5" s="16">
        <v>471391</v>
      </c>
      <c r="F5" s="60"/>
    </row>
    <row r="6" spans="1:6" x14ac:dyDescent="0.25">
      <c r="D6" s="12" t="s">
        <v>18</v>
      </c>
      <c r="E6" s="16">
        <v>510646</v>
      </c>
      <c r="F6" s="60"/>
    </row>
    <row r="7" spans="1:6" x14ac:dyDescent="0.25">
      <c r="A7" s="4" t="s">
        <v>72</v>
      </c>
      <c r="B7" s="5" t="s">
        <v>79</v>
      </c>
      <c r="D7" s="12" t="s">
        <v>19</v>
      </c>
      <c r="E7" s="16">
        <v>624791</v>
      </c>
      <c r="F7" s="60"/>
    </row>
    <row r="8" spans="1:6" x14ac:dyDescent="0.25">
      <c r="A8" s="8" t="s">
        <v>73</v>
      </c>
      <c r="B8" s="7">
        <f>F2</f>
        <v>587362.75</v>
      </c>
      <c r="D8" s="12" t="s">
        <v>3</v>
      </c>
      <c r="E8" s="16">
        <v>627004</v>
      </c>
      <c r="F8" s="60"/>
    </row>
    <row r="9" spans="1:6" x14ac:dyDescent="0.25">
      <c r="A9" s="8" t="s">
        <v>74</v>
      </c>
      <c r="B9" s="7">
        <f>F14</f>
        <v>1407701.3636363635</v>
      </c>
      <c r="D9" s="12" t="s">
        <v>55</v>
      </c>
      <c r="E9" s="16">
        <v>752079</v>
      </c>
      <c r="F9" s="60"/>
    </row>
    <row r="10" spans="1:6" x14ac:dyDescent="0.25">
      <c r="A10" s="6" t="s">
        <v>75</v>
      </c>
      <c r="B10" s="10">
        <f>F25</f>
        <v>2741242.0909090908</v>
      </c>
      <c r="D10" s="12" t="s">
        <v>34</v>
      </c>
      <c r="E10" s="16">
        <v>760679</v>
      </c>
      <c r="F10" s="60"/>
    </row>
    <row r="11" spans="1:6" x14ac:dyDescent="0.25">
      <c r="A11" s="8" t="s">
        <v>76</v>
      </c>
      <c r="B11" s="7">
        <f>F36</f>
        <v>4775405.3636363633</v>
      </c>
      <c r="D11" s="12" t="s">
        <v>12</v>
      </c>
      <c r="E11" s="16">
        <v>777018</v>
      </c>
      <c r="F11" s="60"/>
    </row>
    <row r="12" spans="1:6" x14ac:dyDescent="0.25">
      <c r="A12" s="8" t="s">
        <v>77</v>
      </c>
      <c r="B12" s="7">
        <f>F47</f>
        <v>14906948.333333334</v>
      </c>
      <c r="D12" s="12" t="s">
        <v>11</v>
      </c>
      <c r="E12" s="16">
        <v>804003</v>
      </c>
      <c r="F12" s="60"/>
    </row>
    <row r="13" spans="1:6" x14ac:dyDescent="0.25">
      <c r="D13" s="13" t="s">
        <v>2</v>
      </c>
      <c r="E13" s="17">
        <v>861152</v>
      </c>
      <c r="F13" s="61"/>
    </row>
    <row r="14" spans="1:6" x14ac:dyDescent="0.25">
      <c r="D14" s="11" t="s">
        <v>38</v>
      </c>
      <c r="E14" s="15">
        <v>946302</v>
      </c>
      <c r="F14" s="59">
        <f>AVERAGE(E14:E24)</f>
        <v>1407701.3636363635</v>
      </c>
    </row>
    <row r="15" spans="1:6" x14ac:dyDescent="0.25">
      <c r="D15" s="12" t="s">
        <v>6</v>
      </c>
      <c r="E15" s="16">
        <v>961054</v>
      </c>
      <c r="F15" s="60"/>
    </row>
    <row r="16" spans="1:6" x14ac:dyDescent="0.25">
      <c r="D16" s="12" t="s">
        <v>7</v>
      </c>
      <c r="E16" s="16">
        <v>1147213</v>
      </c>
      <c r="F16" s="60"/>
    </row>
    <row r="17" spans="4:6" x14ac:dyDescent="0.25">
      <c r="D17" s="12" t="s">
        <v>5</v>
      </c>
      <c r="E17" s="16">
        <v>1183924</v>
      </c>
      <c r="F17" s="60"/>
    </row>
    <row r="18" spans="4:6" x14ac:dyDescent="0.25">
      <c r="D18" s="12" t="s">
        <v>23</v>
      </c>
      <c r="E18" s="16">
        <v>1251356</v>
      </c>
      <c r="F18" s="60"/>
    </row>
    <row r="19" spans="4:6" x14ac:dyDescent="0.25">
      <c r="D19" s="12" t="s">
        <v>39</v>
      </c>
      <c r="E19" s="16">
        <v>1488828</v>
      </c>
      <c r="F19" s="60"/>
    </row>
    <row r="20" spans="4:6" x14ac:dyDescent="0.25">
      <c r="D20" s="12" t="s">
        <v>35</v>
      </c>
      <c r="E20" s="16">
        <v>1519522</v>
      </c>
      <c r="F20" s="60"/>
    </row>
    <row r="21" spans="4:6" x14ac:dyDescent="0.25">
      <c r="D21" s="12" t="s">
        <v>14</v>
      </c>
      <c r="E21" s="16">
        <v>1599900</v>
      </c>
      <c r="F21" s="60"/>
    </row>
    <row r="22" spans="4:6" x14ac:dyDescent="0.25">
      <c r="D22" s="12" t="s">
        <v>41</v>
      </c>
      <c r="E22" s="16">
        <v>1739032</v>
      </c>
      <c r="F22" s="60"/>
    </row>
    <row r="23" spans="4:6" x14ac:dyDescent="0.25">
      <c r="D23" s="12" t="s">
        <v>22</v>
      </c>
      <c r="E23" s="16">
        <v>1758570</v>
      </c>
      <c r="F23" s="60"/>
    </row>
    <row r="24" spans="4:6" x14ac:dyDescent="0.25">
      <c r="D24" s="13" t="s">
        <v>40</v>
      </c>
      <c r="E24" s="17">
        <v>1889014</v>
      </c>
      <c r="F24" s="61"/>
    </row>
    <row r="25" spans="4:6" x14ac:dyDescent="0.25">
      <c r="D25" s="11" t="s">
        <v>20</v>
      </c>
      <c r="E25" s="15">
        <v>2015283</v>
      </c>
      <c r="F25" s="59">
        <f>AVERAGE(E25:E35)</f>
        <v>2741242.0909090908</v>
      </c>
    </row>
    <row r="26" spans="4:6" x14ac:dyDescent="0.25">
      <c r="D26" s="12" t="s">
        <v>16</v>
      </c>
      <c r="E26" s="16">
        <v>2093842</v>
      </c>
      <c r="F26" s="60"/>
    </row>
    <row r="27" spans="4:6" x14ac:dyDescent="0.25">
      <c r="D27" s="12" t="s">
        <v>28</v>
      </c>
      <c r="E27" s="16">
        <v>2443494</v>
      </c>
      <c r="F27" s="60"/>
    </row>
    <row r="28" spans="4:6" x14ac:dyDescent="0.25">
      <c r="D28" s="12" t="s">
        <v>25</v>
      </c>
      <c r="E28" s="16">
        <v>2548913</v>
      </c>
      <c r="F28" s="60"/>
    </row>
    <row r="29" spans="4:6" x14ac:dyDescent="0.25">
      <c r="D29" s="12" t="s">
        <v>52</v>
      </c>
      <c r="E29" s="16">
        <v>2695663</v>
      </c>
      <c r="F29" s="60"/>
    </row>
    <row r="30" spans="4:6" x14ac:dyDescent="0.25">
      <c r="D30" s="12" t="s">
        <v>54</v>
      </c>
      <c r="E30" s="16">
        <v>2699253</v>
      </c>
      <c r="F30" s="60"/>
    </row>
    <row r="31" spans="4:6" x14ac:dyDescent="0.25">
      <c r="D31" s="12" t="s">
        <v>56</v>
      </c>
      <c r="E31" s="16">
        <v>2832753</v>
      </c>
      <c r="F31" s="60"/>
    </row>
    <row r="32" spans="4:6" x14ac:dyDescent="0.25">
      <c r="D32" s="12" t="s">
        <v>8</v>
      </c>
      <c r="E32" s="16">
        <v>2999749</v>
      </c>
      <c r="F32" s="60"/>
    </row>
    <row r="33" spans="4:6" x14ac:dyDescent="0.25">
      <c r="D33" s="12" t="s">
        <v>46</v>
      </c>
      <c r="E33" s="16">
        <v>3176456</v>
      </c>
      <c r="F33" s="60"/>
    </row>
    <row r="34" spans="4:6" x14ac:dyDescent="0.25">
      <c r="D34" s="12" t="s">
        <v>51</v>
      </c>
      <c r="E34" s="16">
        <v>3226030</v>
      </c>
      <c r="F34" s="60"/>
    </row>
    <row r="35" spans="4:6" x14ac:dyDescent="0.25">
      <c r="D35" s="13" t="s">
        <v>24</v>
      </c>
      <c r="E35" s="17">
        <v>3422227</v>
      </c>
      <c r="F35" s="61"/>
    </row>
    <row r="36" spans="4:6" x14ac:dyDescent="0.25">
      <c r="D36" s="11" t="s">
        <v>58</v>
      </c>
      <c r="E36" s="15">
        <v>3451947</v>
      </c>
      <c r="F36" s="59">
        <f>AVERAGE(E36:E46)</f>
        <v>4775405.3636363633</v>
      </c>
    </row>
    <row r="37" spans="4:6" x14ac:dyDescent="0.25">
      <c r="D37" s="12" t="s">
        <v>48</v>
      </c>
      <c r="E37" s="16">
        <v>3492839</v>
      </c>
      <c r="F37" s="60"/>
    </row>
    <row r="38" spans="4:6" x14ac:dyDescent="0.25">
      <c r="D38" s="12" t="s">
        <v>42</v>
      </c>
      <c r="E38" s="16">
        <v>3547566</v>
      </c>
      <c r="F38" s="60"/>
    </row>
    <row r="39" spans="4:6" x14ac:dyDescent="0.25">
      <c r="D39" s="12" t="s">
        <v>37</v>
      </c>
      <c r="E39" s="16">
        <v>3913416</v>
      </c>
      <c r="F39" s="60"/>
    </row>
    <row r="40" spans="4:6" x14ac:dyDescent="0.25">
      <c r="D40" s="12" t="s">
        <v>29</v>
      </c>
      <c r="E40" s="16">
        <v>4086040</v>
      </c>
      <c r="F40" s="60"/>
    </row>
    <row r="41" spans="4:6" x14ac:dyDescent="0.25">
      <c r="D41" s="12" t="s">
        <v>32</v>
      </c>
      <c r="E41" s="16">
        <v>4593014</v>
      </c>
      <c r="F41" s="60"/>
    </row>
    <row r="42" spans="4:6" x14ac:dyDescent="0.25">
      <c r="D42" s="12" t="s">
        <v>30</v>
      </c>
      <c r="E42" s="16">
        <v>4646134</v>
      </c>
      <c r="F42" s="60"/>
    </row>
    <row r="43" spans="4:6" x14ac:dyDescent="0.25">
      <c r="D43" s="12" t="s">
        <v>4</v>
      </c>
      <c r="E43" s="16">
        <v>5527693</v>
      </c>
      <c r="F43" s="60"/>
    </row>
    <row r="44" spans="4:6" x14ac:dyDescent="0.25">
      <c r="D44" s="12" t="s">
        <v>17</v>
      </c>
      <c r="E44" s="16">
        <v>5945952</v>
      </c>
      <c r="F44" s="60"/>
    </row>
    <row r="45" spans="4:6" x14ac:dyDescent="0.25">
      <c r="D45" s="12" t="s">
        <v>36</v>
      </c>
      <c r="E45" s="16">
        <v>6643379</v>
      </c>
      <c r="F45" s="60"/>
    </row>
    <row r="46" spans="4:6" x14ac:dyDescent="0.25">
      <c r="D46" s="13" t="s">
        <v>27</v>
      </c>
      <c r="E46" s="17">
        <v>6681479</v>
      </c>
      <c r="F46" s="61"/>
    </row>
    <row r="47" spans="4:6" x14ac:dyDescent="0.25">
      <c r="D47" s="11" t="s">
        <v>53</v>
      </c>
      <c r="E47" s="15">
        <v>7036776</v>
      </c>
      <c r="F47" s="59">
        <f>AVERAGE(E47:E58)</f>
        <v>14906948.333333334</v>
      </c>
    </row>
    <row r="48" spans="4:6" x14ac:dyDescent="0.25">
      <c r="D48" s="12" t="s">
        <v>21</v>
      </c>
      <c r="E48" s="16">
        <v>7545544</v>
      </c>
      <c r="F48" s="60"/>
    </row>
    <row r="49" spans="4:6" x14ac:dyDescent="0.25">
      <c r="D49" s="12" t="s">
        <v>47</v>
      </c>
      <c r="E49" s="16">
        <v>9223047</v>
      </c>
      <c r="F49" s="60"/>
    </row>
    <row r="50" spans="4:6" x14ac:dyDescent="0.25">
      <c r="D50" s="12" t="s">
        <v>44</v>
      </c>
      <c r="E50" s="16">
        <v>9582335</v>
      </c>
      <c r="F50" s="60"/>
    </row>
    <row r="51" spans="4:6" x14ac:dyDescent="0.25">
      <c r="D51" s="12" t="s">
        <v>57</v>
      </c>
      <c r="E51" s="16">
        <v>9731460</v>
      </c>
      <c r="F51" s="60"/>
    </row>
    <row r="52" spans="4:6" x14ac:dyDescent="0.25">
      <c r="D52" s="12" t="s">
        <v>33</v>
      </c>
      <c r="E52" s="16">
        <v>9778112</v>
      </c>
      <c r="F52" s="60"/>
    </row>
    <row r="53" spans="4:6" x14ac:dyDescent="0.25">
      <c r="D53" s="12" t="s">
        <v>31</v>
      </c>
      <c r="E53" s="16">
        <v>11340760</v>
      </c>
      <c r="F53" s="60"/>
    </row>
    <row r="54" spans="4:6" x14ac:dyDescent="0.25">
      <c r="D54" s="12" t="s">
        <v>45</v>
      </c>
      <c r="E54" s="16">
        <v>12425131</v>
      </c>
      <c r="F54" s="60"/>
    </row>
    <row r="55" spans="4:6" x14ac:dyDescent="0.25">
      <c r="D55" s="12" t="s">
        <v>13</v>
      </c>
      <c r="E55" s="16">
        <v>20995518</v>
      </c>
      <c r="F55" s="60"/>
    </row>
    <row r="56" spans="4:6" x14ac:dyDescent="0.25">
      <c r="D56" s="12" t="s">
        <v>49</v>
      </c>
      <c r="E56" s="16">
        <v>21446006</v>
      </c>
      <c r="F56" s="60"/>
    </row>
    <row r="57" spans="4:6" x14ac:dyDescent="0.25">
      <c r="D57" s="12" t="s">
        <v>43</v>
      </c>
      <c r="E57" s="16">
        <v>23894800</v>
      </c>
      <c r="F57" s="60"/>
    </row>
    <row r="58" spans="4:6" x14ac:dyDescent="0.25">
      <c r="D58" s="13" t="s">
        <v>50</v>
      </c>
      <c r="E58" s="17">
        <v>35883891</v>
      </c>
      <c r="F58" s="61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B1" sqref="A1:B1048576"/>
    </sheetView>
  </sheetViews>
  <sheetFormatPr defaultRowHeight="15.75" x14ac:dyDescent="0.25"/>
  <cols>
    <col min="1" max="1" width="10.85546875" style="9" bestFit="1" customWidth="1"/>
    <col min="2" max="2" width="23" style="9" bestFit="1" customWidth="1"/>
    <col min="3" max="3" width="9.140625" style="9"/>
    <col min="4" max="4" width="43.140625" style="9" bestFit="1" customWidth="1"/>
    <col min="5" max="5" width="13.5703125" style="3" bestFit="1" customWidth="1"/>
    <col min="6" max="6" width="12.7109375" style="3" bestFit="1" customWidth="1"/>
    <col min="7" max="16384" width="9.140625" style="9"/>
  </cols>
  <sheetData>
    <row r="1" spans="1:6" x14ac:dyDescent="0.25">
      <c r="A1" s="4" t="s">
        <v>67</v>
      </c>
      <c r="B1" s="5" t="s">
        <v>80</v>
      </c>
      <c r="D1" s="5" t="s">
        <v>0</v>
      </c>
      <c r="E1" s="19" t="s">
        <v>61</v>
      </c>
      <c r="F1" s="29" t="s">
        <v>66</v>
      </c>
    </row>
    <row r="2" spans="1:6" x14ac:dyDescent="0.25">
      <c r="A2" s="6" t="s">
        <v>68</v>
      </c>
      <c r="B2" s="7">
        <f>PERCENTILE(E2:E58,0.2)</f>
        <v>114109.6</v>
      </c>
      <c r="D2" s="20" t="s">
        <v>19</v>
      </c>
      <c r="E2" s="21">
        <v>33300</v>
      </c>
      <c r="F2" s="59">
        <f>AVERAGE(E2:E13)</f>
        <v>76037.166666666672</v>
      </c>
    </row>
    <row r="3" spans="1:6" x14ac:dyDescent="0.25">
      <c r="A3" s="6" t="s">
        <v>69</v>
      </c>
      <c r="B3" s="7">
        <f>PERCENTILE(E2:E58,0.4)</f>
        <v>148227.20000000001</v>
      </c>
      <c r="D3" s="22" t="s">
        <v>2</v>
      </c>
      <c r="E3" s="23">
        <v>56905</v>
      </c>
      <c r="F3" s="60"/>
    </row>
    <row r="4" spans="1:6" x14ac:dyDescent="0.25">
      <c r="A4" s="6" t="s">
        <v>70</v>
      </c>
      <c r="B4" s="7">
        <f>PERCENTILE(E2:E58,0.6)</f>
        <v>261220.00000000003</v>
      </c>
      <c r="D4" s="22" t="s">
        <v>12</v>
      </c>
      <c r="E4" s="23">
        <v>64854</v>
      </c>
      <c r="F4" s="60"/>
    </row>
    <row r="5" spans="1:6" x14ac:dyDescent="0.25">
      <c r="A5" s="8" t="s">
        <v>71</v>
      </c>
      <c r="B5" s="7">
        <f>PERCENTILE(E2:E58,0.8)</f>
        <v>432138.60000000003</v>
      </c>
      <c r="D5" s="22" t="s">
        <v>10</v>
      </c>
      <c r="E5" s="23">
        <v>67505</v>
      </c>
      <c r="F5" s="60"/>
    </row>
    <row r="6" spans="1:6" x14ac:dyDescent="0.25">
      <c r="D6" s="22" t="s">
        <v>18</v>
      </c>
      <c r="E6" s="23">
        <v>67726</v>
      </c>
      <c r="F6" s="60"/>
    </row>
    <row r="7" spans="1:6" x14ac:dyDescent="0.25">
      <c r="A7" s="4" t="s">
        <v>72</v>
      </c>
      <c r="B7" s="5" t="s">
        <v>80</v>
      </c>
      <c r="D7" s="22" t="s">
        <v>3</v>
      </c>
      <c r="E7" s="23">
        <v>68221</v>
      </c>
      <c r="F7" s="60"/>
    </row>
    <row r="8" spans="1:6" x14ac:dyDescent="0.25">
      <c r="A8" s="8" t="s">
        <v>73</v>
      </c>
      <c r="B8" s="7">
        <f>F2</f>
        <v>76037.166666666672</v>
      </c>
      <c r="D8" s="22" t="s">
        <v>9</v>
      </c>
      <c r="E8" s="23">
        <v>78655</v>
      </c>
      <c r="F8" s="60"/>
    </row>
    <row r="9" spans="1:6" x14ac:dyDescent="0.25">
      <c r="A9" s="8" t="s">
        <v>74</v>
      </c>
      <c r="B9" s="7">
        <f>F14</f>
        <v>128801.09090909091</v>
      </c>
      <c r="D9" s="22" t="s">
        <v>5</v>
      </c>
      <c r="E9" s="23">
        <v>78768</v>
      </c>
      <c r="F9" s="60"/>
    </row>
    <row r="10" spans="1:6" x14ac:dyDescent="0.25">
      <c r="A10" s="6" t="s">
        <v>75</v>
      </c>
      <c r="B10" s="10">
        <f>F25</f>
        <v>196015.63636363635</v>
      </c>
      <c r="D10" s="22" t="s">
        <v>26</v>
      </c>
      <c r="E10" s="23">
        <v>81788</v>
      </c>
      <c r="F10" s="60"/>
    </row>
    <row r="11" spans="1:6" x14ac:dyDescent="0.25">
      <c r="A11" s="8" t="s">
        <v>76</v>
      </c>
      <c r="B11" s="7">
        <f>F36</f>
        <v>348633.45454545453</v>
      </c>
      <c r="D11" s="22" t="s">
        <v>15</v>
      </c>
      <c r="E11" s="23">
        <v>97241</v>
      </c>
      <c r="F11" s="60"/>
    </row>
    <row r="12" spans="1:6" x14ac:dyDescent="0.25">
      <c r="A12" s="8" t="s">
        <v>77</v>
      </c>
      <c r="B12" s="7">
        <f>F47</f>
        <v>611137.91666666663</v>
      </c>
      <c r="D12" s="22" t="s">
        <v>4</v>
      </c>
      <c r="E12" s="23">
        <v>104113</v>
      </c>
      <c r="F12" s="60"/>
    </row>
    <row r="13" spans="1:6" x14ac:dyDescent="0.25">
      <c r="D13" s="24" t="s">
        <v>16</v>
      </c>
      <c r="E13" s="25">
        <v>113370</v>
      </c>
      <c r="F13" s="61"/>
    </row>
    <row r="14" spans="1:6" x14ac:dyDescent="0.25">
      <c r="D14" s="20" t="s">
        <v>48</v>
      </c>
      <c r="E14" s="21">
        <v>117068</v>
      </c>
      <c r="F14" s="59">
        <f>AVERAGE(E14:E24)</f>
        <v>128801.09090909091</v>
      </c>
    </row>
    <row r="15" spans="1:6" x14ac:dyDescent="0.25">
      <c r="D15" s="22" t="s">
        <v>25</v>
      </c>
      <c r="E15" s="23">
        <v>117566</v>
      </c>
      <c r="F15" s="60"/>
    </row>
    <row r="16" spans="1:6" x14ac:dyDescent="0.25">
      <c r="D16" s="22" t="s">
        <v>11</v>
      </c>
      <c r="E16" s="23">
        <v>118745</v>
      </c>
      <c r="F16" s="60"/>
    </row>
    <row r="17" spans="4:6" x14ac:dyDescent="0.25">
      <c r="D17" s="22" t="s">
        <v>20</v>
      </c>
      <c r="E17" s="23">
        <v>120038</v>
      </c>
      <c r="F17" s="60"/>
    </row>
    <row r="18" spans="4:6" x14ac:dyDescent="0.25">
      <c r="D18" s="22" t="s">
        <v>22</v>
      </c>
      <c r="E18" s="23">
        <v>124509</v>
      </c>
      <c r="F18" s="60"/>
    </row>
    <row r="19" spans="4:6" x14ac:dyDescent="0.25">
      <c r="D19" s="22" t="s">
        <v>28</v>
      </c>
      <c r="E19" s="23">
        <v>129490</v>
      </c>
      <c r="F19" s="60"/>
    </row>
    <row r="20" spans="4:6" x14ac:dyDescent="0.25">
      <c r="D20" s="22" t="s">
        <v>7</v>
      </c>
      <c r="E20" s="23">
        <v>129794</v>
      </c>
      <c r="F20" s="60"/>
    </row>
    <row r="21" spans="4:6" x14ac:dyDescent="0.25">
      <c r="D21" s="22" t="s">
        <v>38</v>
      </c>
      <c r="E21" s="23">
        <v>133393</v>
      </c>
      <c r="F21" s="60"/>
    </row>
    <row r="22" spans="4:6" x14ac:dyDescent="0.25">
      <c r="D22" s="22" t="s">
        <v>14</v>
      </c>
      <c r="E22" s="23">
        <v>137573</v>
      </c>
      <c r="F22" s="60"/>
    </row>
    <row r="23" spans="4:6" x14ac:dyDescent="0.25">
      <c r="D23" s="22" t="s">
        <v>40</v>
      </c>
      <c r="E23" s="23">
        <v>141888</v>
      </c>
      <c r="F23" s="60"/>
    </row>
    <row r="24" spans="4:6" x14ac:dyDescent="0.25">
      <c r="D24" s="24" t="s">
        <v>23</v>
      </c>
      <c r="E24" s="25">
        <v>146748</v>
      </c>
      <c r="F24" s="61"/>
    </row>
    <row r="25" spans="4:6" x14ac:dyDescent="0.25">
      <c r="D25" s="20" t="s">
        <v>55</v>
      </c>
      <c r="E25" s="21">
        <v>150446</v>
      </c>
      <c r="F25" s="59">
        <f>AVERAGE(E25:E35)</f>
        <v>196015.63636363635</v>
      </c>
    </row>
    <row r="26" spans="4:6" x14ac:dyDescent="0.25">
      <c r="D26" s="22" t="s">
        <v>29</v>
      </c>
      <c r="E26" s="23">
        <v>157510</v>
      </c>
      <c r="F26" s="60"/>
    </row>
    <row r="27" spans="4:6" x14ac:dyDescent="0.25">
      <c r="D27" s="22" t="s">
        <v>41</v>
      </c>
      <c r="E27" s="23">
        <v>172319</v>
      </c>
      <c r="F27" s="60"/>
    </row>
    <row r="28" spans="4:6" x14ac:dyDescent="0.25">
      <c r="D28" s="22" t="s">
        <v>39</v>
      </c>
      <c r="E28" s="23">
        <v>177193</v>
      </c>
      <c r="F28" s="60"/>
    </row>
    <row r="29" spans="4:6" x14ac:dyDescent="0.25">
      <c r="D29" s="22" t="s">
        <v>34</v>
      </c>
      <c r="E29" s="23">
        <v>186192</v>
      </c>
      <c r="F29" s="60"/>
    </row>
    <row r="30" spans="4:6" x14ac:dyDescent="0.25">
      <c r="D30" s="22" t="s">
        <v>6</v>
      </c>
      <c r="E30" s="23">
        <v>190593</v>
      </c>
      <c r="F30" s="60"/>
    </row>
    <row r="31" spans="4:6" x14ac:dyDescent="0.25">
      <c r="D31" s="22" t="s">
        <v>8</v>
      </c>
      <c r="E31" s="23">
        <v>201731</v>
      </c>
      <c r="F31" s="60"/>
    </row>
    <row r="32" spans="4:6" x14ac:dyDescent="0.25">
      <c r="D32" s="22" t="s">
        <v>17</v>
      </c>
      <c r="E32" s="23">
        <v>214412</v>
      </c>
      <c r="F32" s="60"/>
    </row>
    <row r="33" spans="4:6" x14ac:dyDescent="0.25">
      <c r="D33" s="22" t="s">
        <v>35</v>
      </c>
      <c r="E33" s="23">
        <v>215184</v>
      </c>
      <c r="F33" s="60"/>
    </row>
    <row r="34" spans="4:6" x14ac:dyDescent="0.25">
      <c r="D34" s="22" t="s">
        <v>13</v>
      </c>
      <c r="E34" s="23">
        <v>240931</v>
      </c>
      <c r="F34" s="60"/>
    </row>
    <row r="35" spans="4:6" x14ac:dyDescent="0.25">
      <c r="D35" s="24" t="s">
        <v>54</v>
      </c>
      <c r="E35" s="25">
        <v>249661</v>
      </c>
      <c r="F35" s="61"/>
    </row>
    <row r="36" spans="4:6" x14ac:dyDescent="0.25">
      <c r="D36" s="20" t="s">
        <v>27</v>
      </c>
      <c r="E36" s="21">
        <v>268926</v>
      </c>
      <c r="F36" s="59">
        <f>AVERAGE(E36:E46)</f>
        <v>348633.45454545453</v>
      </c>
    </row>
    <row r="37" spans="4:6" x14ac:dyDescent="0.25">
      <c r="D37" s="22" t="s">
        <v>36</v>
      </c>
      <c r="E37" s="23">
        <v>274498</v>
      </c>
      <c r="F37" s="60"/>
    </row>
    <row r="38" spans="4:6" x14ac:dyDescent="0.25">
      <c r="D38" s="22" t="s">
        <v>46</v>
      </c>
      <c r="E38" s="23">
        <v>287361</v>
      </c>
      <c r="F38" s="60"/>
    </row>
    <row r="39" spans="4:6" x14ac:dyDescent="0.25">
      <c r="D39" s="22" t="s">
        <v>52</v>
      </c>
      <c r="E39" s="23">
        <v>298804</v>
      </c>
      <c r="F39" s="60"/>
    </row>
    <row r="40" spans="4:6" x14ac:dyDescent="0.25">
      <c r="D40" s="22" t="s">
        <v>42</v>
      </c>
      <c r="E40" s="23">
        <v>332627</v>
      </c>
      <c r="F40" s="60"/>
    </row>
    <row r="41" spans="4:6" x14ac:dyDescent="0.25">
      <c r="D41" s="22" t="s">
        <v>30</v>
      </c>
      <c r="E41" s="23">
        <v>341851</v>
      </c>
      <c r="F41" s="60"/>
    </row>
    <row r="42" spans="4:6" x14ac:dyDescent="0.25">
      <c r="D42" s="22" t="s">
        <v>45</v>
      </c>
      <c r="E42" s="23">
        <v>375031</v>
      </c>
      <c r="F42" s="60"/>
    </row>
    <row r="43" spans="4:6" x14ac:dyDescent="0.25">
      <c r="D43" s="22" t="s">
        <v>37</v>
      </c>
      <c r="E43" s="23">
        <v>389935</v>
      </c>
      <c r="F43" s="60"/>
    </row>
    <row r="44" spans="4:6" x14ac:dyDescent="0.25">
      <c r="D44" s="22" t="s">
        <v>21</v>
      </c>
      <c r="E44" s="23">
        <v>405350</v>
      </c>
      <c r="F44" s="60"/>
    </row>
    <row r="45" spans="4:6" x14ac:dyDescent="0.25">
      <c r="D45" s="22" t="s">
        <v>51</v>
      </c>
      <c r="E45" s="23">
        <v>430276</v>
      </c>
      <c r="F45" s="60"/>
    </row>
    <row r="46" spans="4:6" x14ac:dyDescent="0.25">
      <c r="D46" s="24" t="s">
        <v>43</v>
      </c>
      <c r="E46" s="25">
        <v>430309</v>
      </c>
      <c r="F46" s="61"/>
    </row>
    <row r="47" spans="4:6" x14ac:dyDescent="0.25">
      <c r="D47" s="20" t="s">
        <v>57</v>
      </c>
      <c r="E47" s="21">
        <v>432596</v>
      </c>
      <c r="F47" s="59">
        <f>AVERAGE(E47:E58)</f>
        <v>611137.91666666663</v>
      </c>
    </row>
    <row r="48" spans="4:6" x14ac:dyDescent="0.25">
      <c r="D48" s="22" t="s">
        <v>53</v>
      </c>
      <c r="E48" s="23">
        <v>437382</v>
      </c>
      <c r="F48" s="60"/>
    </row>
    <row r="49" spans="4:6" x14ac:dyDescent="0.25">
      <c r="D49" s="22" t="s">
        <v>24</v>
      </c>
      <c r="E49" s="23">
        <v>455718</v>
      </c>
      <c r="F49" s="60"/>
    </row>
    <row r="50" spans="4:6" x14ac:dyDescent="0.25">
      <c r="D50" s="22" t="s">
        <v>47</v>
      </c>
      <c r="E50" s="23">
        <v>469969</v>
      </c>
      <c r="F50" s="60"/>
    </row>
    <row r="51" spans="4:6" x14ac:dyDescent="0.25">
      <c r="D51" s="22" t="s">
        <v>56</v>
      </c>
      <c r="E51" s="23">
        <v>478072</v>
      </c>
      <c r="F51" s="60"/>
    </row>
    <row r="52" spans="4:6" x14ac:dyDescent="0.25">
      <c r="D52" s="22" t="s">
        <v>44</v>
      </c>
      <c r="E52" s="23">
        <v>483569</v>
      </c>
      <c r="F52" s="60"/>
    </row>
    <row r="53" spans="4:6" x14ac:dyDescent="0.25">
      <c r="D53" s="22" t="s">
        <v>31</v>
      </c>
      <c r="E53" s="23">
        <v>529391</v>
      </c>
      <c r="F53" s="60"/>
    </row>
    <row r="54" spans="4:6" x14ac:dyDescent="0.25">
      <c r="D54" s="22" t="s">
        <v>58</v>
      </c>
      <c r="E54" s="23">
        <v>614606</v>
      </c>
      <c r="F54" s="60"/>
    </row>
    <row r="55" spans="4:6" x14ac:dyDescent="0.25">
      <c r="D55" s="22" t="s">
        <v>33</v>
      </c>
      <c r="E55" s="23">
        <v>616351</v>
      </c>
      <c r="F55" s="60"/>
    </row>
    <row r="56" spans="4:6" x14ac:dyDescent="0.25">
      <c r="D56" s="22" t="s">
        <v>32</v>
      </c>
      <c r="E56" s="23">
        <v>731933</v>
      </c>
      <c r="F56" s="60"/>
    </row>
    <row r="57" spans="4:6" x14ac:dyDescent="0.25">
      <c r="D57" s="22" t="s">
        <v>49</v>
      </c>
      <c r="E57" s="23">
        <v>928458</v>
      </c>
      <c r="F57" s="60"/>
    </row>
    <row r="58" spans="4:6" x14ac:dyDescent="0.25">
      <c r="D58" s="24" t="s">
        <v>50</v>
      </c>
      <c r="E58" s="25">
        <v>1155610</v>
      </c>
      <c r="F58" s="61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1" sqref="F1:F1048576"/>
    </sheetView>
  </sheetViews>
  <sheetFormatPr defaultRowHeight="15.75" x14ac:dyDescent="0.25"/>
  <cols>
    <col min="1" max="1" width="10.85546875" style="9" bestFit="1" customWidth="1"/>
    <col min="2" max="2" width="29.28515625" style="9" bestFit="1" customWidth="1"/>
    <col min="3" max="3" width="9.140625" style="9"/>
    <col min="4" max="4" width="43.140625" style="9" bestFit="1" customWidth="1"/>
    <col min="5" max="5" width="26.7109375" style="9" bestFit="1" customWidth="1"/>
    <col min="6" max="6" width="10.42578125" style="3" bestFit="1" customWidth="1"/>
    <col min="7" max="16384" width="9.140625" style="9"/>
  </cols>
  <sheetData>
    <row r="1" spans="1:6" x14ac:dyDescent="0.25">
      <c r="A1" s="4" t="s">
        <v>67</v>
      </c>
      <c r="B1" s="5" t="s">
        <v>62</v>
      </c>
      <c r="D1" s="5" t="s">
        <v>0</v>
      </c>
      <c r="E1" s="5" t="s">
        <v>62</v>
      </c>
      <c r="F1" s="29" t="s">
        <v>66</v>
      </c>
    </row>
    <row r="2" spans="1:6" x14ac:dyDescent="0.25">
      <c r="A2" s="6" t="s">
        <v>68</v>
      </c>
      <c r="B2" s="7">
        <f>PERCENTILE(E2:E58,0.2)</f>
        <v>20.400000000000002</v>
      </c>
      <c r="D2" s="20" t="s">
        <v>5</v>
      </c>
      <c r="E2" s="30">
        <v>1</v>
      </c>
      <c r="F2" s="59">
        <f>AVERAGE(E2:E13)</f>
        <v>10.083333333333334</v>
      </c>
    </row>
    <row r="3" spans="1:6" x14ac:dyDescent="0.25">
      <c r="A3" s="6" t="s">
        <v>69</v>
      </c>
      <c r="B3" s="7">
        <f>PERCENTILE(E2:E58,0.4)</f>
        <v>30</v>
      </c>
      <c r="D3" s="22" t="s">
        <v>7</v>
      </c>
      <c r="E3" s="31">
        <v>5</v>
      </c>
      <c r="F3" s="60"/>
    </row>
    <row r="4" spans="1:6" x14ac:dyDescent="0.25">
      <c r="A4" s="6" t="s">
        <v>70</v>
      </c>
      <c r="B4" s="7">
        <f>PERCENTILE(E2:E58,0.6)</f>
        <v>49.400000000000006</v>
      </c>
      <c r="D4" s="22" t="s">
        <v>12</v>
      </c>
      <c r="E4" s="31">
        <v>5</v>
      </c>
      <c r="F4" s="60"/>
    </row>
    <row r="5" spans="1:6" x14ac:dyDescent="0.25">
      <c r="A5" s="8" t="s">
        <v>71</v>
      </c>
      <c r="B5" s="7">
        <f>PERCENTILE(E2:E58,0.8)</f>
        <v>104.80000000000003</v>
      </c>
      <c r="D5" s="22" t="s">
        <v>19</v>
      </c>
      <c r="E5" s="31">
        <v>7</v>
      </c>
      <c r="F5" s="60"/>
    </row>
    <row r="6" spans="1:6" x14ac:dyDescent="0.25">
      <c r="D6" s="22" t="s">
        <v>11</v>
      </c>
      <c r="E6" s="31">
        <v>8</v>
      </c>
      <c r="F6" s="60"/>
    </row>
    <row r="7" spans="1:6" x14ac:dyDescent="0.25">
      <c r="A7" s="4" t="s">
        <v>72</v>
      </c>
      <c r="B7" s="5" t="s">
        <v>62</v>
      </c>
      <c r="D7" s="22" t="s">
        <v>6</v>
      </c>
      <c r="E7" s="31">
        <v>8</v>
      </c>
      <c r="F7" s="60"/>
    </row>
    <row r="8" spans="1:6" x14ac:dyDescent="0.25">
      <c r="A8" s="8" t="s">
        <v>73</v>
      </c>
      <c r="B8" s="7">
        <f>F2</f>
        <v>10.083333333333334</v>
      </c>
      <c r="D8" s="22" t="s">
        <v>3</v>
      </c>
      <c r="E8" s="31">
        <v>10</v>
      </c>
      <c r="F8" s="60"/>
    </row>
    <row r="9" spans="1:6" x14ac:dyDescent="0.25">
      <c r="A9" s="8" t="s">
        <v>74</v>
      </c>
      <c r="B9" s="7">
        <f>F14</f>
        <v>26.363636363636363</v>
      </c>
      <c r="D9" s="22" t="s">
        <v>2</v>
      </c>
      <c r="E9" s="31">
        <v>11</v>
      </c>
      <c r="F9" s="60"/>
    </row>
    <row r="10" spans="1:6" x14ac:dyDescent="0.25">
      <c r="A10" s="6" t="s">
        <v>75</v>
      </c>
      <c r="B10" s="10">
        <f>F25</f>
        <v>37.272727272727273</v>
      </c>
      <c r="D10" s="22" t="s">
        <v>25</v>
      </c>
      <c r="E10" s="31">
        <v>12</v>
      </c>
      <c r="F10" s="60"/>
    </row>
    <row r="11" spans="1:6" x14ac:dyDescent="0.25">
      <c r="A11" s="8" t="s">
        <v>76</v>
      </c>
      <c r="B11" s="7">
        <f>F36</f>
        <v>68.36363636363636</v>
      </c>
      <c r="D11" s="22" t="s">
        <v>9</v>
      </c>
      <c r="E11" s="31">
        <v>15</v>
      </c>
      <c r="F11" s="60"/>
    </row>
    <row r="12" spans="1:6" x14ac:dyDescent="0.25">
      <c r="A12" s="8" t="s">
        <v>77</v>
      </c>
      <c r="B12" s="7">
        <f>F47</f>
        <v>176.16666666666666</v>
      </c>
      <c r="D12" s="22" t="s">
        <v>8</v>
      </c>
      <c r="E12" s="31">
        <v>19</v>
      </c>
      <c r="F12" s="60"/>
    </row>
    <row r="13" spans="1:6" x14ac:dyDescent="0.25">
      <c r="D13" s="24" t="s">
        <v>22</v>
      </c>
      <c r="E13" s="32">
        <v>20</v>
      </c>
      <c r="F13" s="61"/>
    </row>
    <row r="14" spans="1:6" x14ac:dyDescent="0.25">
      <c r="D14" s="20" t="s">
        <v>23</v>
      </c>
      <c r="E14" s="30">
        <v>22</v>
      </c>
      <c r="F14" s="59">
        <f>AVERAGE(E14:E24)</f>
        <v>26.363636363636363</v>
      </c>
    </row>
    <row r="15" spans="1:6" x14ac:dyDescent="0.25">
      <c r="D15" s="22" t="s">
        <v>17</v>
      </c>
      <c r="E15" s="31">
        <v>24</v>
      </c>
      <c r="F15" s="60"/>
    </row>
    <row r="16" spans="1:6" x14ac:dyDescent="0.25">
      <c r="D16" s="22" t="s">
        <v>4</v>
      </c>
      <c r="E16" s="31">
        <v>25</v>
      </c>
      <c r="F16" s="60"/>
    </row>
    <row r="17" spans="4:6" x14ac:dyDescent="0.25">
      <c r="D17" s="22" t="s">
        <v>35</v>
      </c>
      <c r="E17" s="31">
        <v>25</v>
      </c>
      <c r="F17" s="60"/>
    </row>
    <row r="18" spans="4:6" x14ac:dyDescent="0.25">
      <c r="D18" s="22" t="s">
        <v>40</v>
      </c>
      <c r="E18" s="31">
        <v>26</v>
      </c>
      <c r="F18" s="60"/>
    </row>
    <row r="19" spans="4:6" x14ac:dyDescent="0.25">
      <c r="D19" s="22" t="s">
        <v>20</v>
      </c>
      <c r="E19" s="31">
        <v>26</v>
      </c>
      <c r="F19" s="60"/>
    </row>
    <row r="20" spans="4:6" x14ac:dyDescent="0.25">
      <c r="D20" s="22" t="s">
        <v>28</v>
      </c>
      <c r="E20" s="31">
        <v>27</v>
      </c>
      <c r="F20" s="60"/>
    </row>
    <row r="21" spans="4:6" x14ac:dyDescent="0.25">
      <c r="D21" s="22" t="s">
        <v>41</v>
      </c>
      <c r="E21" s="31">
        <v>27</v>
      </c>
      <c r="F21" s="60"/>
    </row>
    <row r="22" spans="4:6" x14ac:dyDescent="0.25">
      <c r="D22" s="22" t="s">
        <v>27</v>
      </c>
      <c r="E22" s="31">
        <v>28</v>
      </c>
      <c r="F22" s="60"/>
    </row>
    <row r="23" spans="4:6" x14ac:dyDescent="0.25">
      <c r="D23" s="22" t="s">
        <v>26</v>
      </c>
      <c r="E23" s="31">
        <v>30</v>
      </c>
      <c r="F23" s="60"/>
    </row>
    <row r="24" spans="4:6" x14ac:dyDescent="0.25">
      <c r="D24" s="24" t="s">
        <v>18</v>
      </c>
      <c r="E24" s="32">
        <v>30</v>
      </c>
      <c r="F24" s="61"/>
    </row>
    <row r="25" spans="4:6" x14ac:dyDescent="0.25">
      <c r="D25" s="20" t="s">
        <v>15</v>
      </c>
      <c r="E25" s="30">
        <v>30</v>
      </c>
      <c r="F25" s="59">
        <f>AVERAGE(E25:E35)</f>
        <v>37.272727272727273</v>
      </c>
    </row>
    <row r="26" spans="4:6" x14ac:dyDescent="0.25">
      <c r="D26" s="22" t="s">
        <v>34</v>
      </c>
      <c r="E26" s="31">
        <v>30</v>
      </c>
      <c r="F26" s="60"/>
    </row>
    <row r="27" spans="4:6" x14ac:dyDescent="0.25">
      <c r="D27" s="22" t="s">
        <v>42</v>
      </c>
      <c r="E27" s="31">
        <v>32</v>
      </c>
      <c r="F27" s="60"/>
    </row>
    <row r="28" spans="4:6" x14ac:dyDescent="0.25">
      <c r="D28" s="22" t="s">
        <v>48</v>
      </c>
      <c r="E28" s="31">
        <v>33</v>
      </c>
      <c r="F28" s="60"/>
    </row>
    <row r="29" spans="4:6" x14ac:dyDescent="0.25">
      <c r="D29" s="22" t="s">
        <v>29</v>
      </c>
      <c r="E29" s="31">
        <v>34</v>
      </c>
      <c r="F29" s="60"/>
    </row>
    <row r="30" spans="4:6" x14ac:dyDescent="0.25">
      <c r="D30" s="22" t="s">
        <v>14</v>
      </c>
      <c r="E30" s="31">
        <v>37</v>
      </c>
      <c r="F30" s="60"/>
    </row>
    <row r="31" spans="4:6" x14ac:dyDescent="0.25">
      <c r="D31" s="22" t="s">
        <v>52</v>
      </c>
      <c r="E31" s="31">
        <v>38</v>
      </c>
      <c r="F31" s="60"/>
    </row>
    <row r="32" spans="4:6" x14ac:dyDescent="0.25">
      <c r="D32" s="22" t="s">
        <v>46</v>
      </c>
      <c r="E32" s="31">
        <v>40</v>
      </c>
      <c r="F32" s="60"/>
    </row>
    <row r="33" spans="4:6" x14ac:dyDescent="0.25">
      <c r="D33" s="22" t="s">
        <v>33</v>
      </c>
      <c r="E33" s="31">
        <v>43</v>
      </c>
      <c r="F33" s="60"/>
    </row>
    <row r="34" spans="4:6" x14ac:dyDescent="0.25">
      <c r="D34" s="22" t="s">
        <v>38</v>
      </c>
      <c r="E34" s="31">
        <v>46</v>
      </c>
      <c r="F34" s="60"/>
    </row>
    <row r="35" spans="4:6" x14ac:dyDescent="0.25">
      <c r="D35" s="24" t="s">
        <v>36</v>
      </c>
      <c r="E35" s="32">
        <v>47</v>
      </c>
      <c r="F35" s="61"/>
    </row>
    <row r="36" spans="4:6" x14ac:dyDescent="0.25">
      <c r="D36" s="20" t="s">
        <v>32</v>
      </c>
      <c r="E36" s="30">
        <v>51</v>
      </c>
      <c r="F36" s="59">
        <f>AVERAGE(E36:E46)</f>
        <v>68.36363636363636</v>
      </c>
    </row>
    <row r="37" spans="4:6" x14ac:dyDescent="0.25">
      <c r="D37" s="22" t="s">
        <v>24</v>
      </c>
      <c r="E37" s="31">
        <v>53</v>
      </c>
      <c r="F37" s="60"/>
    </row>
    <row r="38" spans="4:6" x14ac:dyDescent="0.25">
      <c r="D38" s="22" t="s">
        <v>39</v>
      </c>
      <c r="E38" s="31">
        <v>55</v>
      </c>
      <c r="F38" s="60"/>
    </row>
    <row r="39" spans="4:6" x14ac:dyDescent="0.25">
      <c r="D39" s="22" t="s">
        <v>10</v>
      </c>
      <c r="E39" s="31">
        <v>58</v>
      </c>
      <c r="F39" s="60"/>
    </row>
    <row r="40" spans="4:6" x14ac:dyDescent="0.25">
      <c r="D40" s="22" t="s">
        <v>30</v>
      </c>
      <c r="E40" s="31">
        <v>61</v>
      </c>
      <c r="F40" s="60"/>
    </row>
    <row r="41" spans="4:6" x14ac:dyDescent="0.25">
      <c r="D41" s="22" t="s">
        <v>53</v>
      </c>
      <c r="E41" s="31">
        <v>65</v>
      </c>
      <c r="F41" s="60"/>
    </row>
    <row r="42" spans="4:6" x14ac:dyDescent="0.25">
      <c r="D42" s="22" t="s">
        <v>21</v>
      </c>
      <c r="E42" s="31">
        <v>67</v>
      </c>
      <c r="F42" s="60"/>
    </row>
    <row r="43" spans="4:6" x14ac:dyDescent="0.25">
      <c r="D43" s="22" t="s">
        <v>31</v>
      </c>
      <c r="E43" s="31">
        <v>72</v>
      </c>
      <c r="F43" s="60"/>
    </row>
    <row r="44" spans="4:6" x14ac:dyDescent="0.25">
      <c r="D44" s="22" t="s">
        <v>54</v>
      </c>
      <c r="E44" s="31">
        <v>75</v>
      </c>
      <c r="F44" s="60"/>
    </row>
    <row r="45" spans="4:6" x14ac:dyDescent="0.25">
      <c r="D45" s="22" t="s">
        <v>58</v>
      </c>
      <c r="E45" s="31">
        <v>95</v>
      </c>
      <c r="F45" s="60"/>
    </row>
    <row r="46" spans="4:6" x14ac:dyDescent="0.25">
      <c r="D46" s="24" t="s">
        <v>51</v>
      </c>
      <c r="E46" s="32">
        <v>100</v>
      </c>
      <c r="F46" s="61"/>
    </row>
    <row r="47" spans="4:6" x14ac:dyDescent="0.25">
      <c r="D47" s="20" t="s">
        <v>57</v>
      </c>
      <c r="E47" s="30">
        <v>106</v>
      </c>
      <c r="F47" s="59">
        <f>AVERAGE(E47:E58)</f>
        <v>176.16666666666666</v>
      </c>
    </row>
    <row r="48" spans="4:6" x14ac:dyDescent="0.25">
      <c r="D48" s="22" t="s">
        <v>43</v>
      </c>
      <c r="E48" s="31">
        <v>111</v>
      </c>
      <c r="F48" s="60"/>
    </row>
    <row r="49" spans="4:6" x14ac:dyDescent="0.25">
      <c r="D49" s="22" t="s">
        <v>16</v>
      </c>
      <c r="E49" s="31">
        <v>113</v>
      </c>
      <c r="F49" s="60"/>
    </row>
    <row r="50" spans="4:6" x14ac:dyDescent="0.25">
      <c r="D50" s="22" t="s">
        <v>44</v>
      </c>
      <c r="E50" s="31">
        <v>114</v>
      </c>
      <c r="F50" s="60"/>
    </row>
    <row r="51" spans="4:6" x14ac:dyDescent="0.25">
      <c r="D51" s="22" t="s">
        <v>56</v>
      </c>
      <c r="E51" s="31">
        <v>116</v>
      </c>
      <c r="F51" s="60"/>
    </row>
    <row r="52" spans="4:6" x14ac:dyDescent="0.25">
      <c r="D52" s="22" t="s">
        <v>55</v>
      </c>
      <c r="E52" s="31">
        <v>118</v>
      </c>
      <c r="F52" s="60"/>
    </row>
    <row r="53" spans="4:6" x14ac:dyDescent="0.25">
      <c r="D53" s="22" t="s">
        <v>13</v>
      </c>
      <c r="E53" s="31">
        <v>124</v>
      </c>
      <c r="F53" s="60"/>
    </row>
    <row r="54" spans="4:6" x14ac:dyDescent="0.25">
      <c r="D54" s="22" t="s">
        <v>47</v>
      </c>
      <c r="E54" s="31">
        <v>131</v>
      </c>
      <c r="F54" s="60"/>
    </row>
    <row r="55" spans="4:6" x14ac:dyDescent="0.25">
      <c r="D55" s="22" t="s">
        <v>37</v>
      </c>
      <c r="E55" s="31">
        <v>230</v>
      </c>
      <c r="F55" s="60"/>
    </row>
    <row r="56" spans="4:6" x14ac:dyDescent="0.25">
      <c r="D56" s="22" t="s">
        <v>45</v>
      </c>
      <c r="E56" s="31">
        <v>265</v>
      </c>
      <c r="F56" s="60"/>
    </row>
    <row r="57" spans="4:6" x14ac:dyDescent="0.25">
      <c r="D57" s="22" t="s">
        <v>49</v>
      </c>
      <c r="E57" s="31">
        <v>316</v>
      </c>
      <c r="F57" s="60"/>
    </row>
    <row r="58" spans="4:6" x14ac:dyDescent="0.25">
      <c r="D58" s="24" t="s">
        <v>50</v>
      </c>
      <c r="E58" s="32">
        <v>370</v>
      </c>
      <c r="F58" s="61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1" sqref="F1:F1048576"/>
    </sheetView>
  </sheetViews>
  <sheetFormatPr defaultRowHeight="15.75" x14ac:dyDescent="0.25"/>
  <cols>
    <col min="1" max="1" width="10.85546875" style="9" bestFit="1" customWidth="1"/>
    <col min="2" max="2" width="16" style="9" bestFit="1" customWidth="1"/>
    <col min="3" max="3" width="9.140625" style="9"/>
    <col min="4" max="4" width="43.140625" style="9" bestFit="1" customWidth="1"/>
    <col min="5" max="5" width="14.42578125" style="9" bestFit="1" customWidth="1"/>
    <col min="6" max="6" width="10.42578125" style="3" bestFit="1" customWidth="1"/>
    <col min="7" max="16384" width="9.140625" style="9"/>
  </cols>
  <sheetData>
    <row r="1" spans="1:6" x14ac:dyDescent="0.25">
      <c r="A1" s="4" t="s">
        <v>67</v>
      </c>
      <c r="B1" s="5" t="s">
        <v>63</v>
      </c>
      <c r="D1" s="5" t="s">
        <v>0</v>
      </c>
      <c r="E1" s="5" t="s">
        <v>63</v>
      </c>
      <c r="F1" s="29" t="s">
        <v>66</v>
      </c>
    </row>
    <row r="2" spans="1:6" x14ac:dyDescent="0.25">
      <c r="A2" s="6" t="s">
        <v>68</v>
      </c>
      <c r="B2" s="7">
        <f>PERCENTILE(E2:E58,0.2)</f>
        <v>10</v>
      </c>
      <c r="D2" s="20" t="s">
        <v>5</v>
      </c>
      <c r="E2" s="30">
        <v>3</v>
      </c>
      <c r="F2" s="59">
        <f>AVERAGE(E2:E13)</f>
        <v>6.166666666666667</v>
      </c>
    </row>
    <row r="3" spans="1:6" x14ac:dyDescent="0.25">
      <c r="A3" s="6" t="s">
        <v>69</v>
      </c>
      <c r="B3" s="7">
        <f>PERCENTILE(E2:E58,0.4)</f>
        <v>14</v>
      </c>
      <c r="D3" s="22" t="s">
        <v>20</v>
      </c>
      <c r="E3" s="31">
        <v>3</v>
      </c>
      <c r="F3" s="60"/>
    </row>
    <row r="4" spans="1:6" x14ac:dyDescent="0.25">
      <c r="A4" s="6" t="s">
        <v>70</v>
      </c>
      <c r="B4" s="7">
        <f>PERCENTILE(E2:E58,0.6)</f>
        <v>23.6</v>
      </c>
      <c r="D4" s="22" t="s">
        <v>2</v>
      </c>
      <c r="E4" s="31">
        <v>4</v>
      </c>
      <c r="F4" s="60"/>
    </row>
    <row r="5" spans="1:6" x14ac:dyDescent="0.25">
      <c r="A5" s="8" t="s">
        <v>71</v>
      </c>
      <c r="B5" s="7">
        <f>PERCENTILE(E2:E58,0.8)</f>
        <v>29</v>
      </c>
      <c r="D5" s="22" t="s">
        <v>22</v>
      </c>
      <c r="E5" s="31">
        <v>4</v>
      </c>
      <c r="F5" s="60"/>
    </row>
    <row r="6" spans="1:6" x14ac:dyDescent="0.25">
      <c r="D6" s="22" t="s">
        <v>3</v>
      </c>
      <c r="E6" s="31">
        <v>6</v>
      </c>
      <c r="F6" s="60"/>
    </row>
    <row r="7" spans="1:6" x14ac:dyDescent="0.25">
      <c r="A7" s="4" t="s">
        <v>72</v>
      </c>
      <c r="B7" s="5" t="s">
        <v>63</v>
      </c>
      <c r="D7" s="22" t="s">
        <v>19</v>
      </c>
      <c r="E7" s="31">
        <v>6</v>
      </c>
      <c r="F7" s="60"/>
    </row>
    <row r="8" spans="1:6" x14ac:dyDescent="0.25">
      <c r="A8" s="8" t="s">
        <v>73</v>
      </c>
      <c r="B8" s="7">
        <f>F2</f>
        <v>6.166666666666667</v>
      </c>
      <c r="D8" s="22" t="s">
        <v>12</v>
      </c>
      <c r="E8" s="31">
        <v>6</v>
      </c>
      <c r="F8" s="60"/>
    </row>
    <row r="9" spans="1:6" x14ac:dyDescent="0.25">
      <c r="A9" s="8" t="s">
        <v>74</v>
      </c>
      <c r="B9" s="7">
        <f>F14</f>
        <v>12.181818181818182</v>
      </c>
      <c r="D9" s="22" t="s">
        <v>11</v>
      </c>
      <c r="E9" s="31">
        <v>7</v>
      </c>
      <c r="F9" s="60"/>
    </row>
    <row r="10" spans="1:6" x14ac:dyDescent="0.25">
      <c r="A10" s="6" t="s">
        <v>75</v>
      </c>
      <c r="B10" s="10">
        <f>F25</f>
        <v>17.454545454545453</v>
      </c>
      <c r="D10" s="22" t="s">
        <v>4</v>
      </c>
      <c r="E10" s="31">
        <v>7</v>
      </c>
      <c r="F10" s="60"/>
    </row>
    <row r="11" spans="1:6" x14ac:dyDescent="0.25">
      <c r="A11" s="8" t="s">
        <v>76</v>
      </c>
      <c r="B11" s="7">
        <f>F36</f>
        <v>25.636363636363637</v>
      </c>
      <c r="D11" s="22" t="s">
        <v>38</v>
      </c>
      <c r="E11" s="31">
        <v>8</v>
      </c>
      <c r="F11" s="60"/>
    </row>
    <row r="12" spans="1:6" x14ac:dyDescent="0.25">
      <c r="A12" s="8" t="s">
        <v>77</v>
      </c>
      <c r="B12" s="7">
        <f>F47</f>
        <v>39.916666666666664</v>
      </c>
      <c r="D12" s="22" t="s">
        <v>14</v>
      </c>
      <c r="E12" s="31">
        <v>10</v>
      </c>
      <c r="F12" s="60"/>
    </row>
    <row r="13" spans="1:6" x14ac:dyDescent="0.25">
      <c r="D13" s="24" t="s">
        <v>10</v>
      </c>
      <c r="E13" s="32">
        <v>10</v>
      </c>
      <c r="F13" s="61"/>
    </row>
    <row r="14" spans="1:6" x14ac:dyDescent="0.25">
      <c r="D14" s="20" t="s">
        <v>34</v>
      </c>
      <c r="E14" s="30">
        <v>10</v>
      </c>
      <c r="F14" s="59">
        <f>AVERAGE(E14:E24)</f>
        <v>12.181818181818182</v>
      </c>
    </row>
    <row r="15" spans="1:6" x14ac:dyDescent="0.25">
      <c r="D15" s="22" t="s">
        <v>23</v>
      </c>
      <c r="E15" s="31">
        <v>11</v>
      </c>
      <c r="F15" s="60"/>
    </row>
    <row r="16" spans="1:6" x14ac:dyDescent="0.25">
      <c r="D16" s="22" t="s">
        <v>9</v>
      </c>
      <c r="E16" s="31">
        <v>11</v>
      </c>
      <c r="F16" s="60"/>
    </row>
    <row r="17" spans="4:6" x14ac:dyDescent="0.25">
      <c r="D17" s="22" t="s">
        <v>17</v>
      </c>
      <c r="E17" s="31">
        <v>11</v>
      </c>
      <c r="F17" s="60"/>
    </row>
    <row r="18" spans="4:6" x14ac:dyDescent="0.25">
      <c r="D18" s="22" t="s">
        <v>16</v>
      </c>
      <c r="E18" s="31">
        <v>12</v>
      </c>
      <c r="F18" s="60"/>
    </row>
    <row r="19" spans="4:6" x14ac:dyDescent="0.25">
      <c r="D19" s="22" t="s">
        <v>18</v>
      </c>
      <c r="E19" s="31">
        <v>12</v>
      </c>
      <c r="F19" s="60"/>
    </row>
    <row r="20" spans="4:6" x14ac:dyDescent="0.25">
      <c r="D20" s="22" t="s">
        <v>42</v>
      </c>
      <c r="E20" s="31">
        <v>13</v>
      </c>
      <c r="F20" s="60"/>
    </row>
    <row r="21" spans="4:6" x14ac:dyDescent="0.25">
      <c r="D21" s="22" t="s">
        <v>25</v>
      </c>
      <c r="E21" s="31">
        <v>13</v>
      </c>
      <c r="F21" s="60"/>
    </row>
    <row r="22" spans="4:6" x14ac:dyDescent="0.25">
      <c r="D22" s="22" t="s">
        <v>29</v>
      </c>
      <c r="E22" s="31">
        <v>13</v>
      </c>
      <c r="F22" s="60"/>
    </row>
    <row r="23" spans="4:6" x14ac:dyDescent="0.25">
      <c r="D23" s="22" t="s">
        <v>41</v>
      </c>
      <c r="E23" s="31">
        <v>14</v>
      </c>
      <c r="F23" s="60"/>
    </row>
    <row r="24" spans="4:6" x14ac:dyDescent="0.25">
      <c r="D24" s="24" t="s">
        <v>7</v>
      </c>
      <c r="E24" s="32">
        <v>14</v>
      </c>
      <c r="F24" s="61"/>
    </row>
    <row r="25" spans="4:6" x14ac:dyDescent="0.25">
      <c r="D25" s="20" t="s">
        <v>26</v>
      </c>
      <c r="E25" s="30">
        <v>14</v>
      </c>
      <c r="F25" s="59">
        <f>AVERAGE(E25:E35)</f>
        <v>17.454545454545453</v>
      </c>
    </row>
    <row r="26" spans="4:6" x14ac:dyDescent="0.25">
      <c r="D26" s="22" t="s">
        <v>28</v>
      </c>
      <c r="E26" s="31">
        <v>15</v>
      </c>
      <c r="F26" s="60"/>
    </row>
    <row r="27" spans="4:6" x14ac:dyDescent="0.25">
      <c r="D27" s="22" t="s">
        <v>15</v>
      </c>
      <c r="E27" s="31">
        <v>15</v>
      </c>
      <c r="F27" s="60"/>
    </row>
    <row r="28" spans="4:6" x14ac:dyDescent="0.25">
      <c r="D28" s="22" t="s">
        <v>40</v>
      </c>
      <c r="E28" s="31">
        <v>16</v>
      </c>
      <c r="F28" s="60"/>
    </row>
    <row r="29" spans="4:6" x14ac:dyDescent="0.25">
      <c r="D29" s="22" t="s">
        <v>36</v>
      </c>
      <c r="E29" s="31">
        <v>17</v>
      </c>
      <c r="F29" s="60"/>
    </row>
    <row r="30" spans="4:6" x14ac:dyDescent="0.25">
      <c r="D30" s="22" t="s">
        <v>8</v>
      </c>
      <c r="E30" s="31">
        <v>17</v>
      </c>
      <c r="F30" s="60"/>
    </row>
    <row r="31" spans="4:6" x14ac:dyDescent="0.25">
      <c r="D31" s="22" t="s">
        <v>31</v>
      </c>
      <c r="E31" s="31">
        <v>17</v>
      </c>
      <c r="F31" s="60"/>
    </row>
    <row r="32" spans="4:6" x14ac:dyDescent="0.25">
      <c r="D32" s="22" t="s">
        <v>6</v>
      </c>
      <c r="E32" s="31">
        <v>18</v>
      </c>
      <c r="F32" s="60"/>
    </row>
    <row r="33" spans="4:6" x14ac:dyDescent="0.25">
      <c r="D33" s="22" t="s">
        <v>55</v>
      </c>
      <c r="E33" s="31">
        <v>19</v>
      </c>
      <c r="F33" s="60"/>
    </row>
    <row r="34" spans="4:6" x14ac:dyDescent="0.25">
      <c r="D34" s="22" t="s">
        <v>35</v>
      </c>
      <c r="E34" s="31">
        <v>21</v>
      </c>
      <c r="F34" s="60"/>
    </row>
    <row r="35" spans="4:6" x14ac:dyDescent="0.25">
      <c r="D35" s="24" t="s">
        <v>32</v>
      </c>
      <c r="E35" s="32">
        <v>23</v>
      </c>
      <c r="F35" s="61"/>
    </row>
    <row r="36" spans="4:6" x14ac:dyDescent="0.25">
      <c r="D36" s="20" t="s">
        <v>21</v>
      </c>
      <c r="E36" s="30">
        <v>24</v>
      </c>
      <c r="F36" s="59">
        <f>AVERAGE(E36:E46)</f>
        <v>25.636363636363637</v>
      </c>
    </row>
    <row r="37" spans="4:6" x14ac:dyDescent="0.25">
      <c r="D37" s="22" t="s">
        <v>52</v>
      </c>
      <c r="E37" s="31">
        <v>24</v>
      </c>
      <c r="F37" s="60"/>
    </row>
    <row r="38" spans="4:6" x14ac:dyDescent="0.25">
      <c r="D38" s="22" t="s">
        <v>13</v>
      </c>
      <c r="E38" s="31">
        <v>24</v>
      </c>
      <c r="F38" s="60"/>
    </row>
    <row r="39" spans="4:6" x14ac:dyDescent="0.25">
      <c r="D39" s="22" t="s">
        <v>30</v>
      </c>
      <c r="E39" s="31">
        <v>24</v>
      </c>
      <c r="F39" s="60"/>
    </row>
    <row r="40" spans="4:6" x14ac:dyDescent="0.25">
      <c r="D40" s="22" t="s">
        <v>48</v>
      </c>
      <c r="E40" s="31">
        <v>24</v>
      </c>
      <c r="F40" s="60"/>
    </row>
    <row r="41" spans="4:6" x14ac:dyDescent="0.25">
      <c r="D41" s="22" t="s">
        <v>47</v>
      </c>
      <c r="E41" s="31">
        <v>25</v>
      </c>
      <c r="F41" s="60"/>
    </row>
    <row r="42" spans="4:6" x14ac:dyDescent="0.25">
      <c r="D42" s="22" t="s">
        <v>27</v>
      </c>
      <c r="E42" s="31">
        <v>26</v>
      </c>
      <c r="F42" s="60"/>
    </row>
    <row r="43" spans="4:6" x14ac:dyDescent="0.25">
      <c r="D43" s="22" t="s">
        <v>46</v>
      </c>
      <c r="E43" s="31">
        <v>26</v>
      </c>
      <c r="F43" s="60"/>
    </row>
    <row r="44" spans="4:6" x14ac:dyDescent="0.25">
      <c r="D44" s="22" t="s">
        <v>51</v>
      </c>
      <c r="E44" s="31">
        <v>28</v>
      </c>
      <c r="F44" s="60"/>
    </row>
    <row r="45" spans="4:6" x14ac:dyDescent="0.25">
      <c r="D45" s="22" t="s">
        <v>33</v>
      </c>
      <c r="E45" s="31">
        <v>28</v>
      </c>
      <c r="F45" s="60"/>
    </row>
    <row r="46" spans="4:6" x14ac:dyDescent="0.25">
      <c r="D46" s="24" t="s">
        <v>54</v>
      </c>
      <c r="E46" s="32">
        <v>29</v>
      </c>
      <c r="F46" s="61"/>
    </row>
    <row r="47" spans="4:6" x14ac:dyDescent="0.25">
      <c r="D47" s="20" t="s">
        <v>24</v>
      </c>
      <c r="E47" s="30">
        <v>29</v>
      </c>
      <c r="F47" s="59">
        <f>AVERAGE(E47:E58)</f>
        <v>39.916666666666664</v>
      </c>
    </row>
    <row r="48" spans="4:6" x14ac:dyDescent="0.25">
      <c r="D48" s="22" t="s">
        <v>56</v>
      </c>
      <c r="E48" s="31">
        <v>30</v>
      </c>
      <c r="F48" s="60"/>
    </row>
    <row r="49" spans="4:6" x14ac:dyDescent="0.25">
      <c r="D49" s="22" t="s">
        <v>58</v>
      </c>
      <c r="E49" s="31">
        <v>32</v>
      </c>
      <c r="F49" s="60"/>
    </row>
    <row r="50" spans="4:6" x14ac:dyDescent="0.25">
      <c r="D50" s="22" t="s">
        <v>43</v>
      </c>
      <c r="E50" s="31">
        <v>33</v>
      </c>
      <c r="F50" s="60"/>
    </row>
    <row r="51" spans="4:6" x14ac:dyDescent="0.25">
      <c r="D51" s="22" t="s">
        <v>53</v>
      </c>
      <c r="E51" s="31">
        <v>33</v>
      </c>
      <c r="F51" s="60"/>
    </row>
    <row r="52" spans="4:6" x14ac:dyDescent="0.25">
      <c r="D52" s="22" t="s">
        <v>44</v>
      </c>
      <c r="E52" s="31">
        <v>33</v>
      </c>
      <c r="F52" s="60"/>
    </row>
    <row r="53" spans="4:6" x14ac:dyDescent="0.25">
      <c r="D53" s="22" t="s">
        <v>57</v>
      </c>
      <c r="E53" s="31">
        <v>34</v>
      </c>
      <c r="F53" s="60"/>
    </row>
    <row r="54" spans="4:6" x14ac:dyDescent="0.25">
      <c r="D54" s="22" t="s">
        <v>39</v>
      </c>
      <c r="E54" s="31">
        <v>35</v>
      </c>
      <c r="F54" s="60"/>
    </row>
    <row r="55" spans="4:6" x14ac:dyDescent="0.25">
      <c r="D55" s="22" t="s">
        <v>45</v>
      </c>
      <c r="E55" s="31">
        <v>42</v>
      </c>
      <c r="F55" s="60"/>
    </row>
    <row r="56" spans="4:6" x14ac:dyDescent="0.25">
      <c r="D56" s="22" t="s">
        <v>37</v>
      </c>
      <c r="E56" s="31">
        <v>42</v>
      </c>
      <c r="F56" s="60"/>
    </row>
    <row r="57" spans="4:6" x14ac:dyDescent="0.25">
      <c r="D57" s="22" t="s">
        <v>49</v>
      </c>
      <c r="E57" s="31">
        <v>46</v>
      </c>
      <c r="F57" s="60"/>
    </row>
    <row r="58" spans="4:6" x14ac:dyDescent="0.25">
      <c r="D58" s="24" t="s">
        <v>50</v>
      </c>
      <c r="E58" s="32">
        <v>90</v>
      </c>
      <c r="F58" s="61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1" sqref="F1:F1048576"/>
    </sheetView>
  </sheetViews>
  <sheetFormatPr defaultRowHeight="15.75" x14ac:dyDescent="0.25"/>
  <cols>
    <col min="1" max="1" width="10.85546875" style="9" bestFit="1" customWidth="1"/>
    <col min="2" max="2" width="20.5703125" style="9" bestFit="1" customWidth="1"/>
    <col min="3" max="3" width="9.140625" style="9"/>
    <col min="4" max="4" width="43.140625" style="9" bestFit="1" customWidth="1"/>
    <col min="5" max="5" width="17.85546875" style="9" bestFit="1" customWidth="1"/>
    <col min="6" max="6" width="10.42578125" style="3" bestFit="1" customWidth="1"/>
    <col min="7" max="16384" width="9.140625" style="9"/>
  </cols>
  <sheetData>
    <row r="1" spans="1:6" x14ac:dyDescent="0.25">
      <c r="A1" s="4" t="s">
        <v>67</v>
      </c>
      <c r="B1" s="5" t="s">
        <v>81</v>
      </c>
      <c r="D1" s="5" t="s">
        <v>0</v>
      </c>
      <c r="E1" s="5" t="s">
        <v>64</v>
      </c>
      <c r="F1" s="29" t="s">
        <v>66</v>
      </c>
    </row>
    <row r="2" spans="1:6" x14ac:dyDescent="0.25">
      <c r="A2" s="6" t="s">
        <v>68</v>
      </c>
      <c r="B2" s="7">
        <f>PERCENTILE(E2:E58,0.2)</f>
        <v>304.40000000000003</v>
      </c>
      <c r="D2" s="20" t="s">
        <v>2</v>
      </c>
      <c r="E2" s="30">
        <v>97</v>
      </c>
      <c r="F2" s="59">
        <f>AVERAGE(E2:E13)</f>
        <v>213.66666666666666</v>
      </c>
    </row>
    <row r="3" spans="1:6" x14ac:dyDescent="0.25">
      <c r="A3" s="6" t="s">
        <v>69</v>
      </c>
      <c r="B3" s="7">
        <f>PERCENTILE(E2:E58,0.4)</f>
        <v>418</v>
      </c>
      <c r="D3" s="22" t="s">
        <v>5</v>
      </c>
      <c r="E3" s="31">
        <v>110</v>
      </c>
      <c r="F3" s="60"/>
    </row>
    <row r="4" spans="1:6" x14ac:dyDescent="0.25">
      <c r="A4" s="6" t="s">
        <v>70</v>
      </c>
      <c r="B4" s="7">
        <f>PERCENTILE(E2:E58,0.6)</f>
        <v>523</v>
      </c>
      <c r="D4" s="22" t="s">
        <v>3</v>
      </c>
      <c r="E4" s="31">
        <v>155</v>
      </c>
      <c r="F4" s="60"/>
    </row>
    <row r="5" spans="1:6" x14ac:dyDescent="0.25">
      <c r="A5" s="8" t="s">
        <v>71</v>
      </c>
      <c r="B5" s="7">
        <f>PERCENTILE(E2:E58,0.8)</f>
        <v>715.8000000000003</v>
      </c>
      <c r="D5" s="22" t="s">
        <v>16</v>
      </c>
      <c r="E5" s="31">
        <v>181</v>
      </c>
      <c r="F5" s="60"/>
    </row>
    <row r="6" spans="1:6" x14ac:dyDescent="0.25">
      <c r="D6" s="22" t="s">
        <v>4</v>
      </c>
      <c r="E6" s="31">
        <v>191</v>
      </c>
      <c r="F6" s="60"/>
    </row>
    <row r="7" spans="1:6" x14ac:dyDescent="0.25">
      <c r="A7" s="4" t="s">
        <v>72</v>
      </c>
      <c r="B7" s="5" t="s">
        <v>81</v>
      </c>
      <c r="D7" s="22" t="s">
        <v>22</v>
      </c>
      <c r="E7" s="31">
        <v>199</v>
      </c>
      <c r="F7" s="60"/>
    </row>
    <row r="8" spans="1:6" x14ac:dyDescent="0.25">
      <c r="A8" s="8" t="s">
        <v>73</v>
      </c>
      <c r="B8" s="7">
        <f>F2</f>
        <v>213.66666666666666</v>
      </c>
      <c r="D8" s="22" t="s">
        <v>8</v>
      </c>
      <c r="E8" s="31">
        <v>227</v>
      </c>
      <c r="F8" s="60"/>
    </row>
    <row r="9" spans="1:6" x14ac:dyDescent="0.25">
      <c r="A9" s="8" t="s">
        <v>74</v>
      </c>
      <c r="B9" s="7">
        <f>F14</f>
        <v>373.90909090909093</v>
      </c>
      <c r="D9" s="22" t="s">
        <v>36</v>
      </c>
      <c r="E9" s="31">
        <v>261</v>
      </c>
      <c r="F9" s="60"/>
    </row>
    <row r="10" spans="1:6" x14ac:dyDescent="0.25">
      <c r="A10" s="6" t="s">
        <v>75</v>
      </c>
      <c r="B10" s="10">
        <f>F25</f>
        <v>474.81818181818181</v>
      </c>
      <c r="D10" s="22" t="s">
        <v>27</v>
      </c>
      <c r="E10" s="31">
        <v>271</v>
      </c>
      <c r="F10" s="60"/>
    </row>
    <row r="11" spans="1:6" x14ac:dyDescent="0.25">
      <c r="A11" s="8" t="s">
        <v>76</v>
      </c>
      <c r="B11" s="7">
        <f>F36</f>
        <v>595.36363636363637</v>
      </c>
      <c r="D11" s="22" t="s">
        <v>20</v>
      </c>
      <c r="E11" s="31">
        <v>281</v>
      </c>
      <c r="F11" s="60"/>
    </row>
    <row r="12" spans="1:6" x14ac:dyDescent="0.25">
      <c r="A12" s="8" t="s">
        <v>77</v>
      </c>
      <c r="B12" s="7">
        <f>F47</f>
        <v>804.16666666666663</v>
      </c>
      <c r="D12" s="22" t="s">
        <v>7</v>
      </c>
      <c r="E12" s="31">
        <v>290</v>
      </c>
      <c r="F12" s="60"/>
    </row>
    <row r="13" spans="1:6" x14ac:dyDescent="0.25">
      <c r="D13" s="24" t="s">
        <v>9</v>
      </c>
      <c r="E13" s="32">
        <v>301</v>
      </c>
      <c r="F13" s="61"/>
    </row>
    <row r="14" spans="1:6" x14ac:dyDescent="0.25">
      <c r="D14" s="20" t="s">
        <v>29</v>
      </c>
      <c r="E14" s="30">
        <v>318</v>
      </c>
      <c r="F14" s="59">
        <f>AVERAGE(E14:E24)</f>
        <v>373.90909090909093</v>
      </c>
    </row>
    <row r="15" spans="1:6" x14ac:dyDescent="0.25">
      <c r="D15" s="22" t="s">
        <v>14</v>
      </c>
      <c r="E15" s="31">
        <v>341</v>
      </c>
      <c r="F15" s="60"/>
    </row>
    <row r="16" spans="1:6" x14ac:dyDescent="0.25">
      <c r="D16" s="22" t="s">
        <v>12</v>
      </c>
      <c r="E16" s="31">
        <v>347</v>
      </c>
      <c r="F16" s="60"/>
    </row>
    <row r="17" spans="4:6" x14ac:dyDescent="0.25">
      <c r="D17" s="22" t="s">
        <v>10</v>
      </c>
      <c r="E17" s="31">
        <v>360</v>
      </c>
      <c r="F17" s="60"/>
    </row>
    <row r="18" spans="4:6" x14ac:dyDescent="0.25">
      <c r="D18" s="22" t="s">
        <v>19</v>
      </c>
      <c r="E18" s="31">
        <v>360</v>
      </c>
      <c r="F18" s="60"/>
    </row>
    <row r="19" spans="4:6" x14ac:dyDescent="0.25">
      <c r="D19" s="22" t="s">
        <v>18</v>
      </c>
      <c r="E19" s="31">
        <v>380</v>
      </c>
      <c r="F19" s="60"/>
    </row>
    <row r="20" spans="4:6" x14ac:dyDescent="0.25">
      <c r="D20" s="22" t="s">
        <v>13</v>
      </c>
      <c r="E20" s="31">
        <v>389</v>
      </c>
      <c r="F20" s="60"/>
    </row>
    <row r="21" spans="4:6" x14ac:dyDescent="0.25">
      <c r="D21" s="22" t="s">
        <v>11</v>
      </c>
      <c r="E21" s="31">
        <v>390</v>
      </c>
      <c r="F21" s="60"/>
    </row>
    <row r="22" spans="4:6" x14ac:dyDescent="0.25">
      <c r="D22" s="22" t="s">
        <v>21</v>
      </c>
      <c r="E22" s="31">
        <v>401</v>
      </c>
      <c r="F22" s="60"/>
    </row>
    <row r="23" spans="4:6" x14ac:dyDescent="0.25">
      <c r="D23" s="22" t="s">
        <v>43</v>
      </c>
      <c r="E23" s="31">
        <v>413</v>
      </c>
      <c r="F23" s="60"/>
    </row>
    <row r="24" spans="4:6" x14ac:dyDescent="0.25">
      <c r="D24" s="24" t="s">
        <v>15</v>
      </c>
      <c r="E24" s="32">
        <v>414</v>
      </c>
      <c r="F24" s="61"/>
    </row>
    <row r="25" spans="4:6" x14ac:dyDescent="0.25">
      <c r="D25" s="20" t="s">
        <v>17</v>
      </c>
      <c r="E25" s="30">
        <v>424</v>
      </c>
      <c r="F25" s="59">
        <f>AVERAGE(E25:E35)</f>
        <v>474.81818181818181</v>
      </c>
    </row>
    <row r="26" spans="4:6" x14ac:dyDescent="0.25">
      <c r="D26" s="22" t="s">
        <v>33</v>
      </c>
      <c r="E26" s="31">
        <v>446</v>
      </c>
      <c r="F26" s="60"/>
    </row>
    <row r="27" spans="4:6" x14ac:dyDescent="0.25">
      <c r="D27" s="22" t="s">
        <v>6</v>
      </c>
      <c r="E27" s="31">
        <v>458</v>
      </c>
      <c r="F27" s="60"/>
    </row>
    <row r="28" spans="4:6" x14ac:dyDescent="0.25">
      <c r="D28" s="22" t="s">
        <v>34</v>
      </c>
      <c r="E28" s="31">
        <v>460</v>
      </c>
      <c r="F28" s="60"/>
    </row>
    <row r="29" spans="4:6" x14ac:dyDescent="0.25">
      <c r="D29" s="22" t="s">
        <v>24</v>
      </c>
      <c r="E29" s="31">
        <v>476</v>
      </c>
      <c r="F29" s="60"/>
    </row>
    <row r="30" spans="4:6" x14ac:dyDescent="0.25">
      <c r="D30" s="22" t="s">
        <v>58</v>
      </c>
      <c r="E30" s="31">
        <v>477</v>
      </c>
      <c r="F30" s="60"/>
    </row>
    <row r="31" spans="4:6" x14ac:dyDescent="0.25">
      <c r="D31" s="22" t="s">
        <v>55</v>
      </c>
      <c r="E31" s="31">
        <v>487</v>
      </c>
      <c r="F31" s="60"/>
    </row>
    <row r="32" spans="4:6" x14ac:dyDescent="0.25">
      <c r="D32" s="22" t="s">
        <v>23</v>
      </c>
      <c r="E32" s="31">
        <v>490</v>
      </c>
      <c r="F32" s="60"/>
    </row>
    <row r="33" spans="4:6" x14ac:dyDescent="0.25">
      <c r="D33" s="22" t="s">
        <v>48</v>
      </c>
      <c r="E33" s="31">
        <v>496</v>
      </c>
      <c r="F33" s="60"/>
    </row>
    <row r="34" spans="4:6" x14ac:dyDescent="0.25">
      <c r="D34" s="22" t="s">
        <v>38</v>
      </c>
      <c r="E34" s="31">
        <v>504</v>
      </c>
      <c r="F34" s="60"/>
    </row>
    <row r="35" spans="4:6" x14ac:dyDescent="0.25">
      <c r="D35" s="24" t="s">
        <v>30</v>
      </c>
      <c r="E35" s="32">
        <v>505</v>
      </c>
      <c r="F35" s="61"/>
    </row>
    <row r="36" spans="4:6" x14ac:dyDescent="0.25">
      <c r="D36" s="20" t="s">
        <v>44</v>
      </c>
      <c r="E36" s="30">
        <v>535</v>
      </c>
      <c r="F36" s="59">
        <f>AVERAGE(E36:E46)</f>
        <v>595.36363636363637</v>
      </c>
    </row>
    <row r="37" spans="4:6" x14ac:dyDescent="0.25">
      <c r="D37" s="22" t="s">
        <v>40</v>
      </c>
      <c r="E37" s="31">
        <v>553</v>
      </c>
      <c r="F37" s="60"/>
    </row>
    <row r="38" spans="4:6" x14ac:dyDescent="0.25">
      <c r="D38" s="22" t="s">
        <v>52</v>
      </c>
      <c r="E38" s="31">
        <v>557</v>
      </c>
      <c r="F38" s="60"/>
    </row>
    <row r="39" spans="4:6" x14ac:dyDescent="0.25">
      <c r="D39" s="22" t="s">
        <v>53</v>
      </c>
      <c r="E39" s="31">
        <v>557</v>
      </c>
      <c r="F39" s="60"/>
    </row>
    <row r="40" spans="4:6" x14ac:dyDescent="0.25">
      <c r="D40" s="22" t="s">
        <v>45</v>
      </c>
      <c r="E40" s="31">
        <v>594</v>
      </c>
      <c r="F40" s="60"/>
    </row>
    <row r="41" spans="4:6" x14ac:dyDescent="0.25">
      <c r="D41" s="22" t="s">
        <v>32</v>
      </c>
      <c r="E41" s="31">
        <v>594</v>
      </c>
      <c r="F41" s="60"/>
    </row>
    <row r="42" spans="4:6" x14ac:dyDescent="0.25">
      <c r="D42" s="22" t="s">
        <v>25</v>
      </c>
      <c r="E42" s="31">
        <v>602</v>
      </c>
      <c r="F42" s="60"/>
    </row>
    <row r="43" spans="4:6" x14ac:dyDescent="0.25">
      <c r="D43" s="22" t="s">
        <v>26</v>
      </c>
      <c r="E43" s="31">
        <v>620</v>
      </c>
      <c r="F43" s="60"/>
    </row>
    <row r="44" spans="4:6" x14ac:dyDescent="0.25">
      <c r="D44" s="22" t="s">
        <v>47</v>
      </c>
      <c r="E44" s="31">
        <v>636</v>
      </c>
      <c r="F44" s="60"/>
    </row>
    <row r="45" spans="4:6" x14ac:dyDescent="0.25">
      <c r="D45" s="22" t="s">
        <v>41</v>
      </c>
      <c r="E45" s="31">
        <v>638</v>
      </c>
      <c r="F45" s="60"/>
    </row>
    <row r="46" spans="4:6" x14ac:dyDescent="0.25">
      <c r="D46" s="24" t="s">
        <v>56</v>
      </c>
      <c r="E46" s="32">
        <v>663</v>
      </c>
      <c r="F46" s="61"/>
    </row>
    <row r="47" spans="4:6" x14ac:dyDescent="0.25">
      <c r="D47" s="20" t="s">
        <v>49</v>
      </c>
      <c r="E47" s="30">
        <v>729</v>
      </c>
      <c r="F47" s="59">
        <f>AVERAGE(E47:E58)</f>
        <v>804.16666666666663</v>
      </c>
    </row>
    <row r="48" spans="4:6" x14ac:dyDescent="0.25">
      <c r="D48" s="22" t="s">
        <v>28</v>
      </c>
      <c r="E48" s="31">
        <v>732</v>
      </c>
      <c r="F48" s="60"/>
    </row>
    <row r="49" spans="4:6" x14ac:dyDescent="0.25">
      <c r="D49" s="22" t="s">
        <v>50</v>
      </c>
      <c r="E49" s="31">
        <v>746</v>
      </c>
      <c r="F49" s="60"/>
    </row>
    <row r="50" spans="4:6" x14ac:dyDescent="0.25">
      <c r="D50" s="22" t="s">
        <v>42</v>
      </c>
      <c r="E50" s="31">
        <v>747</v>
      </c>
      <c r="F50" s="60"/>
    </row>
    <row r="51" spans="4:6" x14ac:dyDescent="0.25">
      <c r="D51" s="22" t="s">
        <v>46</v>
      </c>
      <c r="E51" s="31">
        <v>778</v>
      </c>
      <c r="F51" s="60"/>
    </row>
    <row r="52" spans="4:6" x14ac:dyDescent="0.25">
      <c r="D52" s="22" t="s">
        <v>51</v>
      </c>
      <c r="E52" s="31">
        <v>795</v>
      </c>
      <c r="F52" s="60"/>
    </row>
    <row r="53" spans="4:6" x14ac:dyDescent="0.25">
      <c r="D53" s="22" t="s">
        <v>35</v>
      </c>
      <c r="E53" s="31">
        <v>796</v>
      </c>
      <c r="F53" s="60"/>
    </row>
    <row r="54" spans="4:6" x14ac:dyDescent="0.25">
      <c r="D54" s="22" t="s">
        <v>39</v>
      </c>
      <c r="E54" s="31">
        <v>804</v>
      </c>
      <c r="F54" s="60"/>
    </row>
    <row r="55" spans="4:6" x14ac:dyDescent="0.25">
      <c r="D55" s="22" t="s">
        <v>54</v>
      </c>
      <c r="E55" s="31">
        <v>813</v>
      </c>
      <c r="F55" s="60"/>
    </row>
    <row r="56" spans="4:6" x14ac:dyDescent="0.25">
      <c r="D56" s="22" t="s">
        <v>57</v>
      </c>
      <c r="E56" s="31">
        <v>881</v>
      </c>
      <c r="F56" s="60"/>
    </row>
    <row r="57" spans="4:6" x14ac:dyDescent="0.25">
      <c r="D57" s="22" t="s">
        <v>31</v>
      </c>
      <c r="E57" s="31">
        <v>892</v>
      </c>
      <c r="F57" s="60"/>
    </row>
    <row r="58" spans="4:6" x14ac:dyDescent="0.25">
      <c r="D58" s="24" t="s">
        <v>37</v>
      </c>
      <c r="E58" s="32">
        <v>937</v>
      </c>
      <c r="F58" s="61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B1" sqref="A1:B1048576"/>
    </sheetView>
  </sheetViews>
  <sheetFormatPr defaultRowHeight="15.75" x14ac:dyDescent="0.25"/>
  <cols>
    <col min="1" max="1" width="10.85546875" style="9" bestFit="1" customWidth="1"/>
    <col min="2" max="2" width="25.85546875" style="9" bestFit="1" customWidth="1"/>
    <col min="3" max="3" width="9.140625" style="9"/>
    <col min="4" max="4" width="43.140625" style="9" bestFit="1" customWidth="1"/>
    <col min="5" max="5" width="23.28515625" style="9" bestFit="1" customWidth="1"/>
    <col min="6" max="6" width="10.42578125" style="3" bestFit="1" customWidth="1"/>
    <col min="7" max="16384" width="9.140625" style="9"/>
  </cols>
  <sheetData>
    <row r="1" spans="1:6" x14ac:dyDescent="0.25">
      <c r="A1" s="4" t="s">
        <v>67</v>
      </c>
      <c r="B1" s="5" t="s">
        <v>65</v>
      </c>
      <c r="D1" s="5" t="s">
        <v>0</v>
      </c>
      <c r="E1" s="5" t="s">
        <v>65</v>
      </c>
      <c r="F1" s="29" t="s">
        <v>66</v>
      </c>
    </row>
    <row r="2" spans="1:6" x14ac:dyDescent="0.25">
      <c r="A2" s="6" t="s">
        <v>68</v>
      </c>
      <c r="B2" s="7">
        <f>PERCENTILE(E2:E58,0.2)</f>
        <v>266.2</v>
      </c>
      <c r="D2" s="20" t="s">
        <v>3</v>
      </c>
      <c r="E2" s="30">
        <v>89</v>
      </c>
      <c r="F2" s="59">
        <f>AVERAGE(E2:E13)</f>
        <v>185.41666666666666</v>
      </c>
    </row>
    <row r="3" spans="1:6" x14ac:dyDescent="0.25">
      <c r="A3" s="6" t="s">
        <v>69</v>
      </c>
      <c r="B3" s="7">
        <f>PERCENTILE(E2:E58,0.4)</f>
        <v>379.4</v>
      </c>
      <c r="D3" s="22" t="s">
        <v>2</v>
      </c>
      <c r="E3" s="31">
        <v>116</v>
      </c>
      <c r="F3" s="60"/>
    </row>
    <row r="4" spans="1:6" x14ac:dyDescent="0.25">
      <c r="A4" s="6" t="s">
        <v>70</v>
      </c>
      <c r="B4" s="7">
        <f>PERCENTILE(E2:E58,0.6)</f>
        <v>646</v>
      </c>
      <c r="D4" s="22" t="s">
        <v>6</v>
      </c>
      <c r="E4" s="31">
        <v>117</v>
      </c>
      <c r="F4" s="60"/>
    </row>
    <row r="5" spans="1:6" x14ac:dyDescent="0.25">
      <c r="A5" s="8" t="s">
        <v>71</v>
      </c>
      <c r="B5" s="7">
        <f>PERCENTILE(E2:E58,0.8)</f>
        <v>924.80000000000041</v>
      </c>
      <c r="D5" s="22" t="s">
        <v>7</v>
      </c>
      <c r="E5" s="31">
        <v>155</v>
      </c>
      <c r="F5" s="60"/>
    </row>
    <row r="6" spans="1:6" x14ac:dyDescent="0.25">
      <c r="D6" s="22" t="s">
        <v>5</v>
      </c>
      <c r="E6" s="31">
        <v>162</v>
      </c>
      <c r="F6" s="60"/>
    </row>
    <row r="7" spans="1:6" x14ac:dyDescent="0.25">
      <c r="A7" s="4" t="s">
        <v>72</v>
      </c>
      <c r="B7" s="5" t="s">
        <v>65</v>
      </c>
      <c r="D7" s="22" t="s">
        <v>4</v>
      </c>
      <c r="E7" s="31">
        <v>182</v>
      </c>
      <c r="F7" s="60"/>
    </row>
    <row r="8" spans="1:6" x14ac:dyDescent="0.25">
      <c r="A8" s="8" t="s">
        <v>73</v>
      </c>
      <c r="B8" s="7">
        <f>F2</f>
        <v>185.41666666666666</v>
      </c>
      <c r="D8" s="22" t="s">
        <v>14</v>
      </c>
      <c r="E8" s="31">
        <v>194</v>
      </c>
      <c r="F8" s="60"/>
    </row>
    <row r="9" spans="1:6" x14ac:dyDescent="0.25">
      <c r="A9" s="8" t="s">
        <v>74</v>
      </c>
      <c r="B9" s="7">
        <f>F14</f>
        <v>321</v>
      </c>
      <c r="D9" s="22" t="s">
        <v>22</v>
      </c>
      <c r="E9" s="31">
        <v>224</v>
      </c>
      <c r="F9" s="60"/>
    </row>
    <row r="10" spans="1:6" x14ac:dyDescent="0.25">
      <c r="A10" s="6" t="s">
        <v>75</v>
      </c>
      <c r="B10" s="10">
        <f>F25</f>
        <v>510.63636363636363</v>
      </c>
      <c r="D10" s="22" t="s">
        <v>11</v>
      </c>
      <c r="E10" s="31">
        <v>225</v>
      </c>
      <c r="F10" s="60"/>
    </row>
    <row r="11" spans="1:6" x14ac:dyDescent="0.25">
      <c r="A11" s="8" t="s">
        <v>76</v>
      </c>
      <c r="B11" s="7">
        <f>F36</f>
        <v>731.5454545454545</v>
      </c>
      <c r="D11" s="22" t="s">
        <v>9</v>
      </c>
      <c r="E11" s="31">
        <v>236</v>
      </c>
      <c r="F11" s="60"/>
    </row>
    <row r="12" spans="1:6" x14ac:dyDescent="0.25">
      <c r="A12" s="8" t="s">
        <v>77</v>
      </c>
      <c r="B12" s="7">
        <f>F47</f>
        <v>1692.0833333333333</v>
      </c>
      <c r="D12" s="22" t="s">
        <v>8</v>
      </c>
      <c r="E12" s="31">
        <v>259</v>
      </c>
      <c r="F12" s="60"/>
    </row>
    <row r="13" spans="1:6" x14ac:dyDescent="0.25">
      <c r="D13" s="24" t="s">
        <v>19</v>
      </c>
      <c r="E13" s="32">
        <v>266</v>
      </c>
      <c r="F13" s="61"/>
    </row>
    <row r="14" spans="1:6" x14ac:dyDescent="0.25">
      <c r="D14" s="20" t="s">
        <v>40</v>
      </c>
      <c r="E14" s="30">
        <v>267</v>
      </c>
      <c r="F14" s="59">
        <f>AVERAGE(E14:E24)</f>
        <v>321</v>
      </c>
    </row>
    <row r="15" spans="1:6" x14ac:dyDescent="0.25">
      <c r="D15" s="22" t="s">
        <v>10</v>
      </c>
      <c r="E15" s="31">
        <v>281</v>
      </c>
      <c r="F15" s="60"/>
    </row>
    <row r="16" spans="1:6" x14ac:dyDescent="0.25">
      <c r="D16" s="22" t="s">
        <v>28</v>
      </c>
      <c r="E16" s="31">
        <v>289</v>
      </c>
      <c r="F16" s="60"/>
    </row>
    <row r="17" spans="4:6" x14ac:dyDescent="0.25">
      <c r="D17" s="22" t="s">
        <v>12</v>
      </c>
      <c r="E17" s="31">
        <v>299</v>
      </c>
      <c r="F17" s="60"/>
    </row>
    <row r="18" spans="4:6" x14ac:dyDescent="0.25">
      <c r="D18" s="22" t="s">
        <v>34</v>
      </c>
      <c r="E18" s="31">
        <v>303</v>
      </c>
      <c r="F18" s="60"/>
    </row>
    <row r="19" spans="4:6" x14ac:dyDescent="0.25">
      <c r="D19" s="22" t="s">
        <v>20</v>
      </c>
      <c r="E19" s="31">
        <v>325</v>
      </c>
      <c r="F19" s="60"/>
    </row>
    <row r="20" spans="4:6" x14ac:dyDescent="0.25">
      <c r="D20" s="22" t="s">
        <v>15</v>
      </c>
      <c r="E20" s="31">
        <v>325</v>
      </c>
      <c r="F20" s="60"/>
    </row>
    <row r="21" spans="4:6" x14ac:dyDescent="0.25">
      <c r="D21" s="22" t="s">
        <v>36</v>
      </c>
      <c r="E21" s="31">
        <v>350</v>
      </c>
      <c r="F21" s="60"/>
    </row>
    <row r="22" spans="4:6" x14ac:dyDescent="0.25">
      <c r="D22" s="22" t="s">
        <v>23</v>
      </c>
      <c r="E22" s="31">
        <v>352</v>
      </c>
      <c r="F22" s="60"/>
    </row>
    <row r="23" spans="4:6" x14ac:dyDescent="0.25">
      <c r="D23" s="22" t="s">
        <v>31</v>
      </c>
      <c r="E23" s="31">
        <v>361</v>
      </c>
      <c r="F23" s="60"/>
    </row>
    <row r="24" spans="4:6" x14ac:dyDescent="0.25">
      <c r="D24" s="24" t="s">
        <v>26</v>
      </c>
      <c r="E24" s="32">
        <v>379</v>
      </c>
      <c r="F24" s="61"/>
    </row>
    <row r="25" spans="4:6" x14ac:dyDescent="0.25">
      <c r="D25" s="20" t="s">
        <v>41</v>
      </c>
      <c r="E25" s="30">
        <v>380</v>
      </c>
      <c r="F25" s="59">
        <f>AVERAGE(E25:E35)</f>
        <v>510.63636363636363</v>
      </c>
    </row>
    <row r="26" spans="4:6" x14ac:dyDescent="0.25">
      <c r="D26" s="22" t="s">
        <v>17</v>
      </c>
      <c r="E26" s="31">
        <v>384</v>
      </c>
      <c r="F26" s="60"/>
    </row>
    <row r="27" spans="4:6" x14ac:dyDescent="0.25">
      <c r="D27" s="22" t="s">
        <v>30</v>
      </c>
      <c r="E27" s="31">
        <v>437</v>
      </c>
      <c r="F27" s="60"/>
    </row>
    <row r="28" spans="4:6" x14ac:dyDescent="0.25">
      <c r="D28" s="22" t="s">
        <v>25</v>
      </c>
      <c r="E28" s="31">
        <v>446</v>
      </c>
      <c r="F28" s="60"/>
    </row>
    <row r="29" spans="4:6" x14ac:dyDescent="0.25">
      <c r="D29" s="22" t="s">
        <v>32</v>
      </c>
      <c r="E29" s="31">
        <v>486</v>
      </c>
      <c r="F29" s="60"/>
    </row>
    <row r="30" spans="4:6" x14ac:dyDescent="0.25">
      <c r="D30" s="22" t="s">
        <v>13</v>
      </c>
      <c r="E30" s="31">
        <v>527</v>
      </c>
      <c r="F30" s="60"/>
    </row>
    <row r="31" spans="4:6" x14ac:dyDescent="0.25">
      <c r="D31" s="22" t="s">
        <v>39</v>
      </c>
      <c r="E31" s="31">
        <v>562</v>
      </c>
      <c r="F31" s="60"/>
    </row>
    <row r="32" spans="4:6" x14ac:dyDescent="0.25">
      <c r="D32" s="22" t="s">
        <v>16</v>
      </c>
      <c r="E32" s="31">
        <v>579</v>
      </c>
      <c r="F32" s="60"/>
    </row>
    <row r="33" spans="4:6" x14ac:dyDescent="0.25">
      <c r="D33" s="22" t="s">
        <v>24</v>
      </c>
      <c r="E33" s="31">
        <v>593</v>
      </c>
      <c r="F33" s="60"/>
    </row>
    <row r="34" spans="4:6" x14ac:dyDescent="0.25">
      <c r="D34" s="22" t="s">
        <v>21</v>
      </c>
      <c r="E34" s="31">
        <v>598</v>
      </c>
      <c r="F34" s="60"/>
    </row>
    <row r="35" spans="4:6" x14ac:dyDescent="0.25">
      <c r="D35" s="24" t="s">
        <v>42</v>
      </c>
      <c r="E35" s="32">
        <v>625</v>
      </c>
      <c r="F35" s="61"/>
    </row>
    <row r="36" spans="4:6" x14ac:dyDescent="0.25">
      <c r="D36" s="20" t="s">
        <v>46</v>
      </c>
      <c r="E36" s="30">
        <v>660</v>
      </c>
      <c r="F36" s="59">
        <f>AVERAGE(E36:E46)</f>
        <v>731.5454545454545</v>
      </c>
    </row>
    <row r="37" spans="4:6" x14ac:dyDescent="0.25">
      <c r="D37" s="22" t="s">
        <v>35</v>
      </c>
      <c r="E37" s="31">
        <v>677</v>
      </c>
      <c r="F37" s="60"/>
    </row>
    <row r="38" spans="4:6" x14ac:dyDescent="0.25">
      <c r="D38" s="22" t="s">
        <v>29</v>
      </c>
      <c r="E38" s="31">
        <v>678</v>
      </c>
      <c r="F38" s="60"/>
    </row>
    <row r="39" spans="4:6" x14ac:dyDescent="0.25">
      <c r="D39" s="22" t="s">
        <v>27</v>
      </c>
      <c r="E39" s="31">
        <v>712</v>
      </c>
      <c r="F39" s="60"/>
    </row>
    <row r="40" spans="4:6" x14ac:dyDescent="0.25">
      <c r="D40" s="22" t="s">
        <v>33</v>
      </c>
      <c r="E40" s="31">
        <v>716</v>
      </c>
      <c r="F40" s="60"/>
    </row>
    <row r="41" spans="4:6" x14ac:dyDescent="0.25">
      <c r="D41" s="22" t="s">
        <v>53</v>
      </c>
      <c r="E41" s="31">
        <v>732</v>
      </c>
      <c r="F41" s="60"/>
    </row>
    <row r="42" spans="4:6" x14ac:dyDescent="0.25">
      <c r="D42" s="22" t="s">
        <v>54</v>
      </c>
      <c r="E42" s="31">
        <v>738</v>
      </c>
      <c r="F42" s="60"/>
    </row>
    <row r="43" spans="4:6" x14ac:dyDescent="0.25">
      <c r="D43" s="22" t="s">
        <v>48</v>
      </c>
      <c r="E43" s="31">
        <v>741</v>
      </c>
      <c r="F43" s="60"/>
    </row>
    <row r="44" spans="4:6" x14ac:dyDescent="0.25">
      <c r="D44" s="22" t="s">
        <v>52</v>
      </c>
      <c r="E44" s="31">
        <v>778</v>
      </c>
      <c r="F44" s="60"/>
    </row>
    <row r="45" spans="4:6" x14ac:dyDescent="0.25">
      <c r="D45" s="22" t="s">
        <v>38</v>
      </c>
      <c r="E45" s="31">
        <v>779</v>
      </c>
      <c r="F45" s="60"/>
    </row>
    <row r="46" spans="4:6" x14ac:dyDescent="0.25">
      <c r="D46" s="24" t="s">
        <v>18</v>
      </c>
      <c r="E46" s="32">
        <v>836</v>
      </c>
      <c r="F46" s="61"/>
    </row>
    <row r="47" spans="4:6" x14ac:dyDescent="0.25">
      <c r="D47" s="20" t="s">
        <v>44</v>
      </c>
      <c r="E47" s="30">
        <v>947</v>
      </c>
      <c r="F47" s="59">
        <f>AVERAGE(E47:E58)</f>
        <v>1692.0833333333333</v>
      </c>
    </row>
    <row r="48" spans="4:6" x14ac:dyDescent="0.25">
      <c r="D48" s="22" t="s">
        <v>51</v>
      </c>
      <c r="E48" s="31">
        <v>1084</v>
      </c>
      <c r="F48" s="60"/>
    </row>
    <row r="49" spans="4:6" x14ac:dyDescent="0.25">
      <c r="D49" s="22" t="s">
        <v>56</v>
      </c>
      <c r="E49" s="31">
        <v>1187</v>
      </c>
      <c r="F49" s="60"/>
    </row>
    <row r="50" spans="4:6" x14ac:dyDescent="0.25">
      <c r="D50" s="22" t="s">
        <v>43</v>
      </c>
      <c r="E50" s="31">
        <v>1214</v>
      </c>
      <c r="F50" s="60"/>
    </row>
    <row r="51" spans="4:6" x14ac:dyDescent="0.25">
      <c r="D51" s="22" t="s">
        <v>57</v>
      </c>
      <c r="E51" s="31">
        <v>1227</v>
      </c>
      <c r="F51" s="60"/>
    </row>
    <row r="52" spans="4:6" x14ac:dyDescent="0.25">
      <c r="D52" s="22" t="s">
        <v>47</v>
      </c>
      <c r="E52" s="31">
        <v>1232</v>
      </c>
      <c r="F52" s="60"/>
    </row>
    <row r="53" spans="4:6" x14ac:dyDescent="0.25">
      <c r="D53" s="22" t="s">
        <v>37</v>
      </c>
      <c r="E53" s="31">
        <v>1255</v>
      </c>
      <c r="F53" s="60"/>
    </row>
    <row r="54" spans="4:6" x14ac:dyDescent="0.25">
      <c r="D54" s="22" t="s">
        <v>55</v>
      </c>
      <c r="E54" s="31">
        <v>1275</v>
      </c>
      <c r="F54" s="60"/>
    </row>
    <row r="55" spans="4:6" x14ac:dyDescent="0.25">
      <c r="D55" s="22" t="s">
        <v>45</v>
      </c>
      <c r="E55" s="31">
        <v>1406</v>
      </c>
      <c r="F55" s="60"/>
    </row>
    <row r="56" spans="4:6" x14ac:dyDescent="0.25">
      <c r="D56" s="22" t="s">
        <v>58</v>
      </c>
      <c r="E56" s="31">
        <v>1693</v>
      </c>
      <c r="F56" s="60"/>
    </row>
    <row r="57" spans="4:6" x14ac:dyDescent="0.25">
      <c r="D57" s="22" t="s">
        <v>49</v>
      </c>
      <c r="E57" s="31">
        <v>1976</v>
      </c>
      <c r="F57" s="60"/>
    </row>
    <row r="58" spans="4:6" x14ac:dyDescent="0.25">
      <c r="D58" s="24" t="s">
        <v>50</v>
      </c>
      <c r="E58" s="32">
        <v>5809</v>
      </c>
      <c r="F58" s="61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Total Research 2013</vt:lpstr>
      <vt:lpstr>Federal Research 2013</vt:lpstr>
      <vt:lpstr>Endowment 2014</vt:lpstr>
      <vt:lpstr>Annual Giving 2014</vt:lpstr>
      <vt:lpstr>National Academy Members 2014</vt:lpstr>
      <vt:lpstr>Faculty Awards 2014</vt:lpstr>
      <vt:lpstr>Doctorates Awards 2014</vt:lpstr>
      <vt:lpstr>Postdoctoral Appointees 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 Pham</cp:lastModifiedBy>
  <dcterms:created xsi:type="dcterms:W3CDTF">2018-08-08T14:41:21Z</dcterms:created>
  <dcterms:modified xsi:type="dcterms:W3CDTF">2018-08-08T15:37:56Z</dcterms:modified>
</cp:coreProperties>
</file>