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zz934\PowerBI\Versus AAU\result\"/>
    </mc:Choice>
  </mc:AlternateContent>
  <bookViews>
    <workbookView xWindow="240" yWindow="15" windowWidth="16095" windowHeight="9660" tabRatio="967"/>
  </bookViews>
  <sheets>
    <sheet name="Summary" sheetId="9" r:id="rId1"/>
    <sheet name="Total Research 2014" sheetId="1" r:id="rId2"/>
    <sheet name="Federal Research 2014" sheetId="2" r:id="rId3"/>
    <sheet name="Endowment 2015" sheetId="3" r:id="rId4"/>
    <sheet name="Annual Giving 2015" sheetId="4" r:id="rId5"/>
    <sheet name="National Academy Members 2015" sheetId="5" r:id="rId6"/>
    <sheet name="Faculty Awards 2015" sheetId="6" r:id="rId7"/>
    <sheet name="Doctorates Awards 2015" sheetId="7" r:id="rId8"/>
    <sheet name="Postdoctoral Appointees 2014" sheetId="8" r:id="rId9"/>
  </sheets>
  <calcPr calcId="152511"/>
</workbook>
</file>

<file path=xl/calcChain.xml><?xml version="1.0" encoding="utf-8"?>
<calcChain xmlns="http://schemas.openxmlformats.org/spreadsheetml/2006/main">
  <c r="G10" i="9" l="1"/>
  <c r="F10" i="9"/>
  <c r="E10" i="9"/>
  <c r="D10" i="9"/>
  <c r="C10" i="9"/>
  <c r="G9" i="9"/>
  <c r="F9" i="9"/>
  <c r="E9" i="9"/>
  <c r="D9" i="9"/>
  <c r="C9" i="9"/>
  <c r="G8" i="9"/>
  <c r="F8" i="9"/>
  <c r="E8" i="9"/>
  <c r="D8" i="9"/>
  <c r="C8" i="9"/>
  <c r="G7" i="9"/>
  <c r="F7" i="9"/>
  <c r="E7" i="9"/>
  <c r="D7" i="9"/>
  <c r="C7" i="9"/>
  <c r="G6" i="9"/>
  <c r="F6" i="9"/>
  <c r="E6" i="9"/>
  <c r="D6" i="9"/>
  <c r="C6" i="9"/>
  <c r="G5" i="9"/>
  <c r="F5" i="9"/>
  <c r="E5" i="9"/>
  <c r="D5" i="9"/>
  <c r="C5" i="9"/>
  <c r="G4" i="9" l="1"/>
  <c r="F4" i="9"/>
  <c r="E4" i="9"/>
  <c r="D4" i="9"/>
  <c r="C4" i="9"/>
  <c r="B12" i="8"/>
  <c r="B11" i="8"/>
  <c r="B10" i="8"/>
  <c r="B9" i="8"/>
  <c r="B8" i="8"/>
  <c r="B12" i="7"/>
  <c r="B11" i="7"/>
  <c r="B10" i="7"/>
  <c r="B9" i="7"/>
  <c r="B8" i="7"/>
  <c r="B12" i="6"/>
  <c r="B11" i="6"/>
  <c r="B10" i="6"/>
  <c r="B9" i="6"/>
  <c r="B8" i="6"/>
  <c r="B12" i="5"/>
  <c r="B11" i="5"/>
  <c r="B10" i="5"/>
  <c r="B9" i="5"/>
  <c r="B8" i="5"/>
  <c r="B12" i="4"/>
  <c r="B11" i="4"/>
  <c r="B10" i="4"/>
  <c r="B9" i="4"/>
  <c r="B8" i="4"/>
  <c r="B12" i="3"/>
  <c r="B11" i="3"/>
  <c r="B10" i="3"/>
  <c r="B9" i="3"/>
  <c r="B8" i="3"/>
  <c r="B12" i="2"/>
  <c r="B11" i="2"/>
  <c r="B10" i="2"/>
  <c r="B9" i="2"/>
  <c r="B8" i="2"/>
  <c r="G3" i="9"/>
  <c r="F3" i="9"/>
  <c r="E3" i="9"/>
  <c r="B12" i="1"/>
  <c r="B11" i="1"/>
  <c r="B10" i="1"/>
  <c r="B9" i="1"/>
  <c r="B8" i="1"/>
  <c r="D3" i="9"/>
  <c r="C3" i="9"/>
  <c r="B5" i="8"/>
  <c r="B4" i="8"/>
  <c r="B3" i="8"/>
  <c r="B2" i="8"/>
  <c r="F47" i="8"/>
  <c r="F36" i="8"/>
  <c r="F25" i="8"/>
  <c r="F14" i="8"/>
  <c r="F2" i="8"/>
  <c r="B5" i="7"/>
  <c r="B4" i="7"/>
  <c r="B3" i="7"/>
  <c r="B2" i="7"/>
  <c r="F47" i="7"/>
  <c r="F36" i="7"/>
  <c r="F25" i="7"/>
  <c r="F14" i="7"/>
  <c r="F2" i="7"/>
  <c r="B5" i="6"/>
  <c r="B4" i="6"/>
  <c r="B3" i="6"/>
  <c r="B2" i="6"/>
  <c r="F47" i="6"/>
  <c r="F36" i="6"/>
  <c r="F25" i="6"/>
  <c r="F14" i="6"/>
  <c r="F2" i="6"/>
  <c r="F47" i="5" l="1"/>
  <c r="F36" i="5"/>
  <c r="F25" i="5"/>
  <c r="F14" i="5"/>
  <c r="F2" i="5"/>
  <c r="B5" i="5"/>
  <c r="B4" i="5"/>
  <c r="B3" i="5"/>
  <c r="B2" i="5"/>
  <c r="B5" i="4"/>
  <c r="B4" i="4"/>
  <c r="B3" i="4"/>
  <c r="B2" i="4"/>
  <c r="F47" i="4"/>
  <c r="F36" i="4"/>
  <c r="F25" i="4"/>
  <c r="F14" i="4"/>
  <c r="F2" i="4"/>
  <c r="F47" i="3"/>
  <c r="F36" i="3"/>
  <c r="F25" i="3"/>
  <c r="F14" i="3"/>
  <c r="F2" i="3"/>
  <c r="B5" i="3"/>
  <c r="B4" i="3"/>
  <c r="B3" i="3"/>
  <c r="B2" i="3"/>
  <c r="F47" i="2"/>
  <c r="F36" i="2"/>
  <c r="F25" i="2"/>
  <c r="F14" i="2"/>
  <c r="F2" i="2"/>
  <c r="B2" i="2" l="1"/>
  <c r="B3" i="2"/>
  <c r="B4" i="2"/>
  <c r="B5" i="2"/>
  <c r="F47" i="1"/>
  <c r="F36" i="1"/>
  <c r="F25" i="1"/>
  <c r="F14" i="1"/>
  <c r="B5" i="1"/>
  <c r="B4" i="1"/>
  <c r="B3" i="1"/>
  <c r="B2" i="1"/>
  <c r="F2" i="1"/>
</calcChain>
</file>

<file path=xl/sharedStrings.xml><?xml version="1.0" encoding="utf-8"?>
<sst xmlns="http://schemas.openxmlformats.org/spreadsheetml/2006/main" count="603" uniqueCount="100">
  <si>
    <t>Institution</t>
  </si>
  <si>
    <t>Total Research x $1000</t>
  </si>
  <si>
    <t>Brandeis University</t>
  </si>
  <si>
    <t>University of Oregon</t>
  </si>
  <si>
    <t>Rice University</t>
  </si>
  <si>
    <t>Tulane University</t>
  </si>
  <si>
    <t>University of Kansas - Lawrence</t>
  </si>
  <si>
    <t>Indiana University - Bloomington</t>
  </si>
  <si>
    <t>Stony Brook University</t>
  </si>
  <si>
    <t>University of California - Santa Barbara</t>
  </si>
  <si>
    <t>University of Missouri - Columbia</t>
  </si>
  <si>
    <t>Carnegie Mellon University</t>
  </si>
  <si>
    <t>Princeton University</t>
  </si>
  <si>
    <t>Brown University</t>
  </si>
  <si>
    <t>Iowa State University</t>
  </si>
  <si>
    <t>University of California - Irvine</t>
  </si>
  <si>
    <t>University of Virginia</t>
  </si>
  <si>
    <t>University of Rochester</t>
  </si>
  <si>
    <t>California Institute of Technology</t>
  </si>
  <si>
    <t>University of Colorado - Boulder</t>
  </si>
  <si>
    <t>University at Buffalo</t>
  </si>
  <si>
    <t>University of Chicago</t>
  </si>
  <si>
    <t>Case Western Reserve University</t>
  </si>
  <si>
    <t>University of Iowa</t>
  </si>
  <si>
    <t>University of Maryland - College Park</t>
  </si>
  <si>
    <t>New York University</t>
  </si>
  <si>
    <t>Michigan State University</t>
  </si>
  <si>
    <t>Purdue University - West Lafayette</t>
  </si>
  <si>
    <t>University of Texas - Austin</t>
  </si>
  <si>
    <t>Emory University</t>
  </si>
  <si>
    <t>University of Arizona</t>
  </si>
  <si>
    <t>Cornell University</t>
  </si>
  <si>
    <t>University of Illinois - Urbana-Champaign</t>
  </si>
  <si>
    <t>Northwestern University</t>
  </si>
  <si>
    <t>Washington University in St. Louis</t>
  </si>
  <si>
    <t>University of Southern California</t>
  </si>
  <si>
    <t>University of Florida</t>
  </si>
  <si>
    <t>Vanderbilt University</t>
  </si>
  <si>
    <t>University of California - Davis</t>
  </si>
  <si>
    <t>Pennsylvania State University - University Park</t>
  </si>
  <si>
    <t>University of California - Berkeley</t>
  </si>
  <si>
    <t>Georgia Institute of Technology</t>
  </si>
  <si>
    <t>Ohio State University - Columbus</t>
  </si>
  <si>
    <t>Yale University</t>
  </si>
  <si>
    <t>University of Pennsylvania</t>
  </si>
  <si>
    <t>Massachusetts Institute of Technology</t>
  </si>
  <si>
    <t>University of Pittsburgh - Pittsburgh</t>
  </si>
  <si>
    <t>Columbia University</t>
  </si>
  <si>
    <t>University of Minnesota - Twin Cities</t>
  </si>
  <si>
    <t>Harvard University</t>
  </si>
  <si>
    <t>Stanford University</t>
  </si>
  <si>
    <t>University of California - Los Angeles</t>
  </si>
  <si>
    <t>University of North Carolina - Chapel Hill</t>
  </si>
  <si>
    <t>University of Wisconsin - Madison</t>
  </si>
  <si>
    <t>Duke University</t>
  </si>
  <si>
    <t>University of California - San Diego</t>
  </si>
  <si>
    <t>University of Washington - Seattle</t>
  </si>
  <si>
    <t>University of Michigan - Ann Arbor</t>
  </si>
  <si>
    <t>Johns Hopkins University</t>
  </si>
  <si>
    <t>Endowment Assets</t>
  </si>
  <si>
    <t>Annual Giving</t>
  </si>
  <si>
    <t>National Academy Members</t>
  </si>
  <si>
    <t>Faculty Awards</t>
  </si>
  <si>
    <t>Postdoctoral Appointees</t>
  </si>
  <si>
    <t>Percentile</t>
  </si>
  <si>
    <t>20th</t>
  </si>
  <si>
    <t>40th</t>
  </si>
  <si>
    <t>60th</t>
  </si>
  <si>
    <t>80th</t>
  </si>
  <si>
    <t>Averages</t>
  </si>
  <si>
    <t>0-20</t>
  </si>
  <si>
    <t>21-40</t>
  </si>
  <si>
    <t>61-80</t>
  </si>
  <si>
    <t>81-100</t>
  </si>
  <si>
    <t>Average</t>
  </si>
  <si>
    <t>Federal Research</t>
  </si>
  <si>
    <t>Measure</t>
  </si>
  <si>
    <t>Average of AAU Universities*:</t>
  </si>
  <si>
    <t>0th - 20th percentile</t>
  </si>
  <si>
    <t>21st - 40th percentile</t>
  </si>
  <si>
    <t>41st - 60th percentile</t>
  </si>
  <si>
    <t>61st - 80th percentile</t>
  </si>
  <si>
    <t>81st - 100th percentile</t>
  </si>
  <si>
    <t>Note: Percentiles were calculated with Excel.</t>
  </si>
  <si>
    <t>* all measures exclude McGill University and University of Toronto (because CMUP has no data for these two universities)</t>
  </si>
  <si>
    <t>Total Research x $1000            (2014)</t>
  </si>
  <si>
    <t>Federal Research x $1000          (2014)</t>
  </si>
  <si>
    <t>Endowment Assets x $1000                         (2015)</t>
  </si>
  <si>
    <t>Annual Giving x $1000              (2015)</t>
  </si>
  <si>
    <t>National Academy Members (2015)</t>
  </si>
  <si>
    <t>Faculty Awards                           (2015)</t>
  </si>
  <si>
    <t>Doctorates Awarded         (2015)</t>
  </si>
  <si>
    <t>University of Texas - San Antonio</t>
  </si>
  <si>
    <t>Source: American Research University Data (https://mup.asu.edu/University-Data, accessed 8/6/2018)</t>
  </si>
  <si>
    <t>41-60</t>
  </si>
  <si>
    <t>Federal Research x $1000</t>
  </si>
  <si>
    <t>Endowment Assets x $1000</t>
  </si>
  <si>
    <t>Annual Giving x $1000</t>
  </si>
  <si>
    <t>Doctorates Granted</t>
  </si>
  <si>
    <t>Postdoctoral Appointees (2014)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</si>
</sst>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5" fillId="0" borderId="0"/>
    <xf numFmtId="0" fontId="5" fillId="0" borderId="0"/>
  </cellStyleXfs>
  <cellXfs count="5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4" fillId="0" borderId="1" xfId="0" applyFont="1" applyBorder="1"/>
    <xf numFmtId="0" fontId="4" fillId="0" borderId="1" xfId="0" applyFont="1" applyFill="1" applyBorder="1"/>
    <xf numFmtId="164" fontId="4" fillId="0" borderId="1" xfId="1" applyNumberFormat="1" applyFont="1" applyBorder="1"/>
    <xf numFmtId="164" fontId="3" fillId="0" borderId="3" xfId="1" applyNumberFormat="1" applyFont="1" applyBorder="1" applyAlignment="1">
      <alignment horizontal="center" vertical="top"/>
    </xf>
    <xf numFmtId="164" fontId="3" fillId="0" borderId="2" xfId="1" applyNumberFormat="1" applyFont="1" applyFill="1" applyBorder="1" applyAlignment="1">
      <alignment horizontal="center" vertical="top"/>
    </xf>
    <xf numFmtId="164" fontId="4" fillId="0" borderId="4" xfId="1" applyNumberFormat="1" applyFont="1" applyBorder="1"/>
    <xf numFmtId="164" fontId="4" fillId="0" borderId="5" xfId="1" applyNumberFormat="1" applyFont="1" applyBorder="1"/>
    <xf numFmtId="164" fontId="4" fillId="0" borderId="7" xfId="1" applyNumberFormat="1" applyFont="1" applyBorder="1"/>
    <xf numFmtId="164" fontId="4" fillId="0" borderId="0" xfId="1" applyNumberFormat="1" applyFont="1" applyBorder="1"/>
    <xf numFmtId="164" fontId="4" fillId="0" borderId="8" xfId="1" applyNumberFormat="1" applyFont="1" applyBorder="1"/>
    <xf numFmtId="164" fontId="4" fillId="0" borderId="9" xfId="1" applyNumberFormat="1" applyFont="1" applyBorder="1"/>
    <xf numFmtId="164" fontId="4" fillId="0" borderId="0" xfId="1" applyNumberFormat="1" applyFont="1"/>
    <xf numFmtId="0" fontId="4" fillId="0" borderId="4" xfId="0" applyFont="1" applyBorder="1"/>
    <xf numFmtId="0" fontId="4" fillId="0" borderId="5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9" xfId="0" applyFont="1" applyBorder="1"/>
    <xf numFmtId="164" fontId="3" fillId="0" borderId="6" xfId="1" applyNumberFormat="1" applyFont="1" applyFill="1" applyBorder="1" applyAlignment="1">
      <alignment horizontal="center" vertical="top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Border="1"/>
    <xf numFmtId="164" fontId="3" fillId="0" borderId="1" xfId="1" applyNumberFormat="1" applyFont="1" applyBorder="1" applyAlignment="1">
      <alignment horizontal="center" vertical="top"/>
    </xf>
    <xf numFmtId="164" fontId="6" fillId="0" borderId="1" xfId="3" applyNumberFormat="1" applyFont="1" applyFill="1" applyBorder="1" applyAlignment="1" applyProtection="1">
      <alignment horizontal="left" wrapText="1"/>
    </xf>
    <xf numFmtId="0" fontId="4" fillId="0" borderId="0" xfId="0" applyFont="1" applyFill="1" applyBorder="1"/>
    <xf numFmtId="0" fontId="3" fillId="0" borderId="1" xfId="0" applyFont="1" applyFill="1" applyBorder="1" applyAlignment="1">
      <alignment wrapText="1"/>
    </xf>
    <xf numFmtId="0" fontId="3" fillId="0" borderId="15" xfId="0" applyFont="1" applyFill="1" applyBorder="1" applyAlignment="1">
      <alignment wrapText="1"/>
    </xf>
    <xf numFmtId="0" fontId="3" fillId="0" borderId="0" xfId="0" applyFont="1" applyFill="1" applyBorder="1"/>
    <xf numFmtId="0" fontId="7" fillId="0" borderId="14" xfId="2" applyFont="1" applyFill="1" applyBorder="1" applyAlignment="1">
      <alignment horizontal="center" vertical="center" wrapText="1"/>
    </xf>
    <xf numFmtId="164" fontId="6" fillId="0" borderId="15" xfId="3" applyNumberFormat="1" applyFont="1" applyFill="1" applyBorder="1" applyAlignment="1" applyProtection="1">
      <alignment horizontal="left" wrapText="1"/>
    </xf>
    <xf numFmtId="0" fontId="8" fillId="0" borderId="0" xfId="0" applyFont="1"/>
    <xf numFmtId="3" fontId="4" fillId="0" borderId="0" xfId="0" applyNumberFormat="1" applyFont="1" applyFill="1" applyBorder="1"/>
    <xf numFmtId="164" fontId="4" fillId="0" borderId="1" xfId="0" applyNumberFormat="1" applyFont="1" applyBorder="1"/>
    <xf numFmtId="0" fontId="4" fillId="0" borderId="21" xfId="0" applyFont="1" applyFill="1" applyBorder="1" applyAlignment="1">
      <alignment horizontal="left" vertical="center" wrapText="1"/>
    </xf>
    <xf numFmtId="0" fontId="4" fillId="0" borderId="22" xfId="0" applyFont="1" applyFill="1" applyBorder="1" applyAlignment="1">
      <alignment horizontal="left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20" xfId="0" applyFont="1" applyFill="1" applyBorder="1" applyAlignment="1">
      <alignment horizontal="left" vertical="center" wrapText="1"/>
    </xf>
    <xf numFmtId="164" fontId="4" fillId="0" borderId="6" xfId="1" applyNumberFormat="1" applyFont="1" applyBorder="1" applyAlignment="1">
      <alignment horizontal="center" vertical="center"/>
    </xf>
    <xf numFmtId="164" fontId="4" fillId="0" borderId="2" xfId="1" applyNumberFormat="1" applyFont="1" applyBorder="1" applyAlignment="1">
      <alignment horizontal="center" vertical="center"/>
    </xf>
    <xf numFmtId="164" fontId="4" fillId="0" borderId="10" xfId="1" applyNumberFormat="1" applyFont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_Top_100_FedResearch_Pri" xfId="2"/>
    <cellStyle name="Normal_Top_100_FedResearch_Pri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6"/>
  <sheetViews>
    <sheetView tabSelected="1" workbookViewId="0">
      <selection activeCell="C19" sqref="C19"/>
    </sheetView>
  </sheetViews>
  <sheetFormatPr defaultColWidth="15.7109375" defaultRowHeight="15.75" x14ac:dyDescent="0.25"/>
  <cols>
    <col min="1" max="1" width="31.85546875" style="35" bestFit="1" customWidth="1"/>
    <col min="2" max="2" width="14.42578125" style="32" customWidth="1"/>
    <col min="3" max="6" width="11.28515625" style="32" bestFit="1" customWidth="1"/>
    <col min="7" max="7" width="12.42578125" style="32" bestFit="1" customWidth="1"/>
    <col min="8" max="16384" width="15.7109375" style="32"/>
  </cols>
  <sheetData>
    <row r="1" spans="1:7" x14ac:dyDescent="0.25">
      <c r="A1" s="44" t="s">
        <v>76</v>
      </c>
      <c r="B1" s="46" t="s">
        <v>92</v>
      </c>
      <c r="C1" s="48" t="s">
        <v>77</v>
      </c>
      <c r="D1" s="48"/>
      <c r="E1" s="48"/>
      <c r="F1" s="48"/>
      <c r="G1" s="49"/>
    </row>
    <row r="2" spans="1:7" s="35" customFormat="1" ht="31.5" x14ac:dyDescent="0.25">
      <c r="A2" s="45"/>
      <c r="B2" s="47"/>
      <c r="C2" s="33" t="s">
        <v>78</v>
      </c>
      <c r="D2" s="33" t="s">
        <v>79</v>
      </c>
      <c r="E2" s="33" t="s">
        <v>80</v>
      </c>
      <c r="F2" s="33" t="s">
        <v>81</v>
      </c>
      <c r="G2" s="34" t="s">
        <v>82</v>
      </c>
    </row>
    <row r="3" spans="1:7" ht="31.5" x14ac:dyDescent="0.25">
      <c r="A3" s="36" t="s">
        <v>85</v>
      </c>
      <c r="B3" s="31">
        <v>42318</v>
      </c>
      <c r="C3" s="31">
        <f>'Total Research 2014'!B8</f>
        <v>189320.16666666666</v>
      </c>
      <c r="D3" s="31">
        <f>'Total Research 2014'!B9</f>
        <v>372768</v>
      </c>
      <c r="E3" s="31">
        <f>'Total Research 2014'!B10</f>
        <v>567036.18181818177</v>
      </c>
      <c r="F3" s="31">
        <f>'Total Research 2014'!B11</f>
        <v>736644.63636363635</v>
      </c>
      <c r="G3" s="37">
        <f>'Total Research 2014'!B12</f>
        <v>1086196.0833333333</v>
      </c>
    </row>
    <row r="4" spans="1:7" ht="31.5" x14ac:dyDescent="0.25">
      <c r="A4" s="36" t="s">
        <v>86</v>
      </c>
      <c r="B4" s="31">
        <v>22518</v>
      </c>
      <c r="C4" s="31">
        <f>'Federal Research 2014'!B8</f>
        <v>98634</v>
      </c>
      <c r="D4" s="31">
        <f>'Federal Research 2014'!B9</f>
        <v>233178.90909090909</v>
      </c>
      <c r="E4" s="31">
        <f>'Federal Research 2014'!B10</f>
        <v>316114.81818181818</v>
      </c>
      <c r="F4" s="31">
        <f>'Federal Research 2014'!B11</f>
        <v>446673</v>
      </c>
      <c r="G4" s="37">
        <f>'Federal Research 2014'!B12</f>
        <v>727089.91666666663</v>
      </c>
    </row>
    <row r="5" spans="1:7" ht="31.5" x14ac:dyDescent="0.25">
      <c r="A5" s="36" t="s">
        <v>87</v>
      </c>
      <c r="B5" s="38">
        <v>121962</v>
      </c>
      <c r="C5" s="31">
        <f>'Endowment 2015'!B8</f>
        <v>643640.91666666663</v>
      </c>
      <c r="D5" s="31">
        <f>'Endowment 2015'!B9</f>
        <v>1449401.2727272727</v>
      </c>
      <c r="E5" s="31">
        <f>'Endowment 2015'!B10</f>
        <v>2859602.0909090908</v>
      </c>
      <c r="F5" s="31">
        <f>'Endowment 2015'!B11</f>
        <v>4880813.9090909092</v>
      </c>
      <c r="G5" s="37">
        <f>'Endowment 2015'!B12</f>
        <v>15476160.333333334</v>
      </c>
    </row>
    <row r="6" spans="1:7" ht="31.5" x14ac:dyDescent="0.25">
      <c r="A6" s="36" t="s">
        <v>88</v>
      </c>
      <c r="B6" s="31">
        <v>20309</v>
      </c>
      <c r="C6" s="31">
        <f>'Annual Giving 2015'!B8</f>
        <v>90127.583333333328</v>
      </c>
      <c r="D6" s="31">
        <f>'Annual Giving 2015'!B9</f>
        <v>145093.09090909091</v>
      </c>
      <c r="E6" s="31">
        <f>'Annual Giving 2015'!B10</f>
        <v>202268.45454545456</v>
      </c>
      <c r="F6" s="31">
        <f>'Annual Giving 2015'!B11</f>
        <v>378246.18181818182</v>
      </c>
      <c r="G6" s="37">
        <f>'Annual Giving 2015'!B12</f>
        <v>658265.41666666663</v>
      </c>
    </row>
    <row r="7" spans="1:7" ht="31.5" x14ac:dyDescent="0.25">
      <c r="A7" s="36" t="s">
        <v>89</v>
      </c>
      <c r="B7" s="31">
        <v>1</v>
      </c>
      <c r="C7" s="31">
        <f>'National Academy Members 2015'!B8</f>
        <v>10.666666666666666</v>
      </c>
      <c r="D7" s="31">
        <f>'National Academy Members 2015'!B9</f>
        <v>26.545454545454547</v>
      </c>
      <c r="E7" s="31">
        <f>'National Academy Members 2015'!B10</f>
        <v>37.727272727272727</v>
      </c>
      <c r="F7" s="31">
        <f>'National Academy Members 2015'!B11</f>
        <v>69.272727272727266</v>
      </c>
      <c r="G7" s="37">
        <f>'National Academy Members 2015'!B12</f>
        <v>177.16666666666666</v>
      </c>
    </row>
    <row r="8" spans="1:7" ht="31.5" x14ac:dyDescent="0.25">
      <c r="A8" s="36" t="s">
        <v>90</v>
      </c>
      <c r="B8" s="31">
        <v>7</v>
      </c>
      <c r="C8" s="31">
        <f>'Faculty Awards 2015'!B8</f>
        <v>8.5</v>
      </c>
      <c r="D8" s="31">
        <f>'Faculty Awards 2015'!B9</f>
        <v>13.727272727272727</v>
      </c>
      <c r="E8" s="31">
        <f>'Faculty Awards 2015'!B10</f>
        <v>19.90909090909091</v>
      </c>
      <c r="F8" s="31">
        <f>'Faculty Awards 2015'!B11</f>
        <v>28.363636363636363</v>
      </c>
      <c r="G8" s="37">
        <f>'Faculty Awards 2015'!B12</f>
        <v>41.833333333333336</v>
      </c>
    </row>
    <row r="9" spans="1:7" ht="31.5" x14ac:dyDescent="0.25">
      <c r="A9" s="36" t="s">
        <v>91</v>
      </c>
      <c r="B9" s="31">
        <v>109</v>
      </c>
      <c r="C9" s="31">
        <f>'Doctorates Awards 2015'!B8</f>
        <v>223.66666666666666</v>
      </c>
      <c r="D9" s="31">
        <f>'Doctorates Awards 2015'!B9</f>
        <v>374.72727272727275</v>
      </c>
      <c r="E9" s="31">
        <f>'Doctorates Awards 2015'!B10</f>
        <v>477.45454545454544</v>
      </c>
      <c r="F9" s="31">
        <f>'Doctorates Awards 2015'!B11</f>
        <v>603.4545454545455</v>
      </c>
      <c r="G9" s="37">
        <f>'Doctorates Awards 2015'!B12</f>
        <v>794</v>
      </c>
    </row>
    <row r="10" spans="1:7" ht="31.5" x14ac:dyDescent="0.25">
      <c r="A10" s="36" t="s">
        <v>99</v>
      </c>
      <c r="B10" s="31">
        <v>52</v>
      </c>
      <c r="C10" s="31">
        <f>'Postdoctoral Appointees 2014'!B8</f>
        <v>172.25</v>
      </c>
      <c r="D10" s="31">
        <f>'Postdoctoral Appointees 2014'!B9</f>
        <v>346.18181818181819</v>
      </c>
      <c r="E10" s="31">
        <f>'Postdoctoral Appointees 2014'!B10</f>
        <v>529.18181818181813</v>
      </c>
      <c r="F10" s="31">
        <f>'Postdoctoral Appointees 2014'!B11</f>
        <v>715.18181818181813</v>
      </c>
      <c r="G10" s="37">
        <f>'Postdoctoral Appointees 2014'!B12</f>
        <v>1702.5</v>
      </c>
    </row>
    <row r="11" spans="1:7" x14ac:dyDescent="0.25">
      <c r="A11" s="50"/>
      <c r="B11" s="51"/>
      <c r="C11" s="51"/>
      <c r="D11" s="51"/>
      <c r="E11" s="51"/>
      <c r="F11" s="51"/>
      <c r="G11" s="52"/>
    </row>
    <row r="12" spans="1:7" x14ac:dyDescent="0.25">
      <c r="A12" s="53" t="s">
        <v>83</v>
      </c>
      <c r="B12" s="54"/>
      <c r="C12" s="54"/>
      <c r="D12" s="54"/>
      <c r="E12" s="54"/>
      <c r="F12" s="54"/>
      <c r="G12" s="55"/>
    </row>
    <row r="13" spans="1:7" x14ac:dyDescent="0.25">
      <c r="A13" s="53" t="s">
        <v>93</v>
      </c>
      <c r="B13" s="54"/>
      <c r="C13" s="54"/>
      <c r="D13" s="54"/>
      <c r="E13" s="54"/>
      <c r="F13" s="54"/>
      <c r="G13" s="55"/>
    </row>
    <row r="14" spans="1:7" ht="16.5" thickBot="1" x14ac:dyDescent="0.3">
      <c r="A14" s="41" t="s">
        <v>84</v>
      </c>
      <c r="B14" s="42"/>
      <c r="C14" s="42"/>
      <c r="D14" s="42"/>
      <c r="E14" s="42"/>
      <c r="F14" s="42"/>
      <c r="G14" s="43"/>
    </row>
    <row r="15" spans="1:7" x14ac:dyDescent="0.25">
      <c r="A15" s="32"/>
    </row>
    <row r="17" spans="1:5" x14ac:dyDescent="0.25">
      <c r="A17" s="32"/>
    </row>
    <row r="18" spans="1:5" x14ac:dyDescent="0.25">
      <c r="A18" s="32"/>
    </row>
    <row r="19" spans="1:5" x14ac:dyDescent="0.25">
      <c r="A19" s="32"/>
    </row>
    <row r="20" spans="1:5" x14ac:dyDescent="0.25">
      <c r="A20" s="32"/>
    </row>
    <row r="21" spans="1:5" x14ac:dyDescent="0.25">
      <c r="A21" s="32"/>
    </row>
    <row r="22" spans="1:5" x14ac:dyDescent="0.25">
      <c r="A22" s="32"/>
    </row>
    <row r="23" spans="1:5" x14ac:dyDescent="0.25">
      <c r="A23" s="32"/>
      <c r="E23" s="39"/>
    </row>
    <row r="25" spans="1:5" x14ac:dyDescent="0.25">
      <c r="A25" s="32"/>
    </row>
    <row r="26" spans="1:5" x14ac:dyDescent="0.25">
      <c r="A26" s="32"/>
    </row>
    <row r="27" spans="1:5" x14ac:dyDescent="0.25">
      <c r="A27" s="32"/>
    </row>
    <row r="28" spans="1:5" x14ac:dyDescent="0.25">
      <c r="A28" s="32"/>
    </row>
    <row r="29" spans="1:5" x14ac:dyDescent="0.25">
      <c r="A29" s="32"/>
    </row>
    <row r="30" spans="1:5" x14ac:dyDescent="0.25">
      <c r="A30" s="32"/>
    </row>
    <row r="31" spans="1:5" x14ac:dyDescent="0.25">
      <c r="A31" s="32"/>
    </row>
    <row r="32" spans="1:5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2"/>
    </row>
    <row r="37" spans="1:1" x14ac:dyDescent="0.25">
      <c r="A37" s="32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2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2"/>
    </row>
    <row r="52" spans="1:1" x14ac:dyDescent="0.25">
      <c r="A52" s="32"/>
    </row>
    <row r="53" spans="1:1" x14ac:dyDescent="0.25">
      <c r="A53" s="32"/>
    </row>
    <row r="54" spans="1:1" x14ac:dyDescent="0.25">
      <c r="A54" s="32"/>
    </row>
    <row r="55" spans="1:1" x14ac:dyDescent="0.25">
      <c r="A55" s="32"/>
    </row>
    <row r="56" spans="1:1" x14ac:dyDescent="0.25">
      <c r="A56" s="32"/>
    </row>
    <row r="57" spans="1:1" x14ac:dyDescent="0.25">
      <c r="A57" s="32"/>
    </row>
    <row r="58" spans="1:1" x14ac:dyDescent="0.25">
      <c r="A58" s="32"/>
    </row>
    <row r="59" spans="1:1" x14ac:dyDescent="0.25">
      <c r="A59" s="32"/>
    </row>
    <row r="60" spans="1:1" x14ac:dyDescent="0.25">
      <c r="A60" s="32"/>
    </row>
    <row r="61" spans="1:1" x14ac:dyDescent="0.25">
      <c r="A61" s="32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2"/>
    </row>
    <row r="68" spans="1:1" x14ac:dyDescent="0.25">
      <c r="A68" s="32"/>
    </row>
    <row r="69" spans="1:1" x14ac:dyDescent="0.25">
      <c r="A69" s="32"/>
    </row>
    <row r="70" spans="1:1" x14ac:dyDescent="0.25">
      <c r="A70" s="32"/>
    </row>
    <row r="71" spans="1:1" x14ac:dyDescent="0.25">
      <c r="A71" s="32"/>
    </row>
    <row r="72" spans="1:1" x14ac:dyDescent="0.25">
      <c r="A72" s="32"/>
    </row>
    <row r="73" spans="1:1" x14ac:dyDescent="0.25">
      <c r="A73" s="32"/>
    </row>
    <row r="74" spans="1:1" x14ac:dyDescent="0.25">
      <c r="A74" s="32"/>
    </row>
    <row r="75" spans="1:1" x14ac:dyDescent="0.25">
      <c r="A75" s="32"/>
    </row>
    <row r="76" spans="1:1" x14ac:dyDescent="0.25">
      <c r="A76" s="32"/>
    </row>
    <row r="77" spans="1:1" x14ac:dyDescent="0.25">
      <c r="A77" s="32"/>
    </row>
    <row r="78" spans="1:1" x14ac:dyDescent="0.25">
      <c r="A78" s="32"/>
    </row>
    <row r="79" spans="1:1" x14ac:dyDescent="0.25">
      <c r="A79" s="32"/>
    </row>
    <row r="80" spans="1:1" x14ac:dyDescent="0.25">
      <c r="A80" s="32"/>
    </row>
    <row r="81" spans="1:1" x14ac:dyDescent="0.25">
      <c r="A81" s="32"/>
    </row>
    <row r="82" spans="1:1" x14ac:dyDescent="0.25">
      <c r="A82" s="32"/>
    </row>
    <row r="83" spans="1:1" x14ac:dyDescent="0.25">
      <c r="A83" s="32"/>
    </row>
    <row r="84" spans="1:1" x14ac:dyDescent="0.25">
      <c r="A84" s="32"/>
    </row>
    <row r="85" spans="1:1" x14ac:dyDescent="0.25">
      <c r="A85" s="32"/>
    </row>
    <row r="86" spans="1:1" x14ac:dyDescent="0.25">
      <c r="A86" s="32"/>
    </row>
  </sheetData>
  <mergeCells count="7">
    <mergeCell ref="A14:G14"/>
    <mergeCell ref="A1:A2"/>
    <mergeCell ref="B1:B2"/>
    <mergeCell ref="C1:G1"/>
    <mergeCell ref="A11:G11"/>
    <mergeCell ref="A12:G12"/>
    <mergeCell ref="A13:G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sqref="A1:B1048576"/>
    </sheetView>
  </sheetViews>
  <sheetFormatPr defaultRowHeight="15.75" x14ac:dyDescent="0.25"/>
  <cols>
    <col min="1" max="1" width="10.85546875" style="4" bestFit="1" customWidth="1"/>
    <col min="2" max="2" width="23.5703125" style="4" bestFit="1" customWidth="1"/>
    <col min="3" max="3" width="9.140625" style="4"/>
    <col min="4" max="4" width="45.140625" style="16" bestFit="1" customWidth="1"/>
    <col min="5" max="5" width="23.7109375" style="16" bestFit="1" customWidth="1"/>
    <col min="6" max="6" width="11.5703125" style="16" bestFit="1" customWidth="1"/>
    <col min="7" max="16384" width="9.140625" style="4"/>
  </cols>
  <sheetData>
    <row r="1" spans="1:6" x14ac:dyDescent="0.25">
      <c r="A1" s="2" t="s">
        <v>64</v>
      </c>
      <c r="B1" s="3" t="s">
        <v>1</v>
      </c>
      <c r="D1" s="8" t="s">
        <v>0</v>
      </c>
      <c r="E1" s="8" t="s">
        <v>1</v>
      </c>
      <c r="F1" s="9" t="s">
        <v>74</v>
      </c>
    </row>
    <row r="2" spans="1:6" x14ac:dyDescent="0.25">
      <c r="A2" s="5" t="s">
        <v>65</v>
      </c>
      <c r="B2" s="7">
        <f>PERCENTILE(E2:E58,0.2)</f>
        <v>292992.2</v>
      </c>
      <c r="D2" s="10" t="s">
        <v>2</v>
      </c>
      <c r="E2" s="11">
        <v>67048</v>
      </c>
      <c r="F2" s="56">
        <f>AVERAGE(E2:E13)</f>
        <v>189320.16666666666</v>
      </c>
    </row>
    <row r="3" spans="1:6" x14ac:dyDescent="0.25">
      <c r="A3" s="5" t="s">
        <v>66</v>
      </c>
      <c r="B3" s="7">
        <f>PERCENTILE(E2:E58,0.4)</f>
        <v>479586.60000000003</v>
      </c>
      <c r="D3" s="12" t="s">
        <v>3</v>
      </c>
      <c r="E3" s="13">
        <v>77655</v>
      </c>
      <c r="F3" s="57"/>
    </row>
    <row r="4" spans="1:6" x14ac:dyDescent="0.25">
      <c r="A4" s="5" t="s">
        <v>67</v>
      </c>
      <c r="B4" s="7">
        <f>PERCENTILE(E2:E58,0.6)</f>
        <v>651607</v>
      </c>
      <c r="D4" s="12" t="s">
        <v>4</v>
      </c>
      <c r="E4" s="13">
        <v>136419</v>
      </c>
      <c r="F4" s="57"/>
    </row>
    <row r="5" spans="1:6" x14ac:dyDescent="0.25">
      <c r="A5" s="6" t="s">
        <v>68</v>
      </c>
      <c r="B5" s="7">
        <f>PERCENTILE(E2:E58,0.8)</f>
        <v>842980.4</v>
      </c>
      <c r="D5" s="12" t="s">
        <v>5</v>
      </c>
      <c r="E5" s="13">
        <v>148784</v>
      </c>
      <c r="F5" s="57"/>
    </row>
    <row r="6" spans="1:6" x14ac:dyDescent="0.25">
      <c r="D6" s="12" t="s">
        <v>6</v>
      </c>
      <c r="E6" s="13">
        <v>169884</v>
      </c>
      <c r="F6" s="57"/>
    </row>
    <row r="7" spans="1:6" x14ac:dyDescent="0.25">
      <c r="A7" s="2" t="s">
        <v>69</v>
      </c>
      <c r="B7" s="3" t="s">
        <v>1</v>
      </c>
      <c r="D7" s="12" t="s">
        <v>7</v>
      </c>
      <c r="E7" s="13">
        <v>172380</v>
      </c>
      <c r="F7" s="57"/>
    </row>
    <row r="8" spans="1:6" x14ac:dyDescent="0.25">
      <c r="A8" s="6" t="s">
        <v>70</v>
      </c>
      <c r="B8" s="7">
        <f>F2</f>
        <v>189320.16666666666</v>
      </c>
      <c r="D8" s="12" t="s">
        <v>8</v>
      </c>
      <c r="E8" s="13">
        <v>210301</v>
      </c>
      <c r="F8" s="57"/>
    </row>
    <row r="9" spans="1:6" x14ac:dyDescent="0.25">
      <c r="A9" s="6" t="s">
        <v>71</v>
      </c>
      <c r="B9" s="7">
        <f>F14</f>
        <v>372768</v>
      </c>
      <c r="D9" s="12" t="s">
        <v>9</v>
      </c>
      <c r="E9" s="13">
        <v>225614</v>
      </c>
      <c r="F9" s="57"/>
    </row>
    <row r="10" spans="1:6" x14ac:dyDescent="0.25">
      <c r="A10" s="5" t="s">
        <v>94</v>
      </c>
      <c r="B10" s="40">
        <f>F25</f>
        <v>567036.18181818177</v>
      </c>
      <c r="D10" s="12" t="s">
        <v>10</v>
      </c>
      <c r="E10" s="13">
        <v>233613</v>
      </c>
      <c r="F10" s="57"/>
    </row>
    <row r="11" spans="1:6" x14ac:dyDescent="0.25">
      <c r="A11" s="6" t="s">
        <v>72</v>
      </c>
      <c r="B11" s="7">
        <f>F36</f>
        <v>736644.63636363635</v>
      </c>
      <c r="D11" s="12" t="s">
        <v>11</v>
      </c>
      <c r="E11" s="13">
        <v>250497</v>
      </c>
      <c r="F11" s="57"/>
    </row>
    <row r="12" spans="1:6" x14ac:dyDescent="0.25">
      <c r="A12" s="6" t="s">
        <v>73</v>
      </c>
      <c r="B12" s="7">
        <f>F47</f>
        <v>1086196.0833333333</v>
      </c>
      <c r="D12" s="12" t="s">
        <v>12</v>
      </c>
      <c r="E12" s="13">
        <v>287730</v>
      </c>
      <c r="F12" s="57"/>
    </row>
    <row r="13" spans="1:6" x14ac:dyDescent="0.25">
      <c r="D13" s="14" t="s">
        <v>13</v>
      </c>
      <c r="E13" s="15">
        <v>291917</v>
      </c>
      <c r="F13" s="58"/>
    </row>
    <row r="14" spans="1:6" x14ac:dyDescent="0.25">
      <c r="D14" s="10" t="s">
        <v>14</v>
      </c>
      <c r="E14" s="11">
        <v>297293</v>
      </c>
      <c r="F14" s="56">
        <f>AVERAGE(E14:E24)</f>
        <v>372768</v>
      </c>
    </row>
    <row r="15" spans="1:6" x14ac:dyDescent="0.25">
      <c r="D15" s="12" t="s">
        <v>15</v>
      </c>
      <c r="E15" s="13">
        <v>322315</v>
      </c>
      <c r="F15" s="57"/>
    </row>
    <row r="16" spans="1:6" x14ac:dyDescent="0.25">
      <c r="D16" s="12" t="s">
        <v>16</v>
      </c>
      <c r="E16" s="13">
        <v>337732</v>
      </c>
      <c r="F16" s="57"/>
    </row>
    <row r="17" spans="4:6" x14ac:dyDescent="0.25">
      <c r="D17" s="12" t="s">
        <v>17</v>
      </c>
      <c r="E17" s="13">
        <v>347161</v>
      </c>
      <c r="F17" s="57"/>
    </row>
    <row r="18" spans="4:6" x14ac:dyDescent="0.25">
      <c r="D18" s="12" t="s">
        <v>18</v>
      </c>
      <c r="E18" s="13">
        <v>358137</v>
      </c>
      <c r="F18" s="57"/>
    </row>
    <row r="19" spans="4:6" x14ac:dyDescent="0.25">
      <c r="D19" s="12" t="s">
        <v>19</v>
      </c>
      <c r="E19" s="13">
        <v>362882</v>
      </c>
      <c r="F19" s="57"/>
    </row>
    <row r="20" spans="4:6" x14ac:dyDescent="0.25">
      <c r="D20" s="12" t="s">
        <v>20</v>
      </c>
      <c r="E20" s="13">
        <v>370083</v>
      </c>
      <c r="F20" s="57"/>
    </row>
    <row r="21" spans="4:6" x14ac:dyDescent="0.25">
      <c r="D21" s="12" t="s">
        <v>21</v>
      </c>
      <c r="E21" s="13">
        <v>378322</v>
      </c>
      <c r="F21" s="57"/>
    </row>
    <row r="22" spans="4:6" x14ac:dyDescent="0.25">
      <c r="D22" s="12" t="s">
        <v>22</v>
      </c>
      <c r="E22" s="13">
        <v>417436</v>
      </c>
      <c r="F22" s="57"/>
    </row>
    <row r="23" spans="4:6" x14ac:dyDescent="0.25">
      <c r="D23" s="12" t="s">
        <v>23</v>
      </c>
      <c r="E23" s="13">
        <v>436852</v>
      </c>
      <c r="F23" s="57"/>
    </row>
    <row r="24" spans="4:6" x14ac:dyDescent="0.25">
      <c r="D24" s="14" t="s">
        <v>24</v>
      </c>
      <c r="E24" s="15">
        <v>472235</v>
      </c>
      <c r="F24" s="58"/>
    </row>
    <row r="25" spans="4:6" x14ac:dyDescent="0.25">
      <c r="D25" s="10" t="s">
        <v>25</v>
      </c>
      <c r="E25" s="11">
        <v>490614</v>
      </c>
      <c r="F25" s="56">
        <f>AVERAGE(E25:E35)</f>
        <v>567036.18181818177</v>
      </c>
    </row>
    <row r="26" spans="4:6" x14ac:dyDescent="0.25">
      <c r="D26" s="12" t="s">
        <v>26</v>
      </c>
      <c r="E26" s="13">
        <v>492501</v>
      </c>
      <c r="F26" s="57"/>
    </row>
    <row r="27" spans="4:6" x14ac:dyDescent="0.25">
      <c r="D27" s="12" t="s">
        <v>27</v>
      </c>
      <c r="E27" s="13">
        <v>502457</v>
      </c>
      <c r="F27" s="57"/>
    </row>
    <row r="28" spans="4:6" x14ac:dyDescent="0.25">
      <c r="D28" s="12" t="s">
        <v>28</v>
      </c>
      <c r="E28" s="13">
        <v>526173</v>
      </c>
      <c r="F28" s="57"/>
    </row>
    <row r="29" spans="4:6" x14ac:dyDescent="0.25">
      <c r="D29" s="12" t="s">
        <v>29</v>
      </c>
      <c r="E29" s="13">
        <v>551556</v>
      </c>
      <c r="F29" s="57"/>
    </row>
    <row r="30" spans="4:6" x14ac:dyDescent="0.25">
      <c r="D30" s="12" t="s">
        <v>30</v>
      </c>
      <c r="E30" s="13">
        <v>575864</v>
      </c>
      <c r="F30" s="57"/>
    </row>
    <row r="31" spans="4:6" x14ac:dyDescent="0.25">
      <c r="D31" s="12" t="s">
        <v>31</v>
      </c>
      <c r="E31" s="13">
        <v>580936</v>
      </c>
      <c r="F31" s="57"/>
    </row>
    <row r="32" spans="4:6" x14ac:dyDescent="0.25">
      <c r="D32" s="12" t="s">
        <v>32</v>
      </c>
      <c r="E32" s="13">
        <v>598531</v>
      </c>
      <c r="F32" s="57"/>
    </row>
    <row r="33" spans="4:6" x14ac:dyDescent="0.25">
      <c r="D33" s="12" t="s">
        <v>33</v>
      </c>
      <c r="E33" s="13">
        <v>621504</v>
      </c>
      <c r="F33" s="57"/>
    </row>
    <row r="34" spans="4:6" x14ac:dyDescent="0.25">
      <c r="D34" s="12" t="s">
        <v>34</v>
      </c>
      <c r="E34" s="13">
        <v>646756</v>
      </c>
      <c r="F34" s="57"/>
    </row>
    <row r="35" spans="4:6" x14ac:dyDescent="0.25">
      <c r="D35" s="14" t="s">
        <v>35</v>
      </c>
      <c r="E35" s="15">
        <v>650506</v>
      </c>
      <c r="F35" s="58"/>
    </row>
    <row r="36" spans="4:6" x14ac:dyDescent="0.25">
      <c r="D36" s="10" t="s">
        <v>36</v>
      </c>
      <c r="E36" s="11">
        <v>652341</v>
      </c>
      <c r="F36" s="56">
        <f>AVERAGE(E36:E46)</f>
        <v>736644.63636363635</v>
      </c>
    </row>
    <row r="37" spans="4:6" x14ac:dyDescent="0.25">
      <c r="D37" s="12" t="s">
        <v>37</v>
      </c>
      <c r="E37" s="13">
        <v>659418</v>
      </c>
      <c r="F37" s="57"/>
    </row>
    <row r="38" spans="4:6" x14ac:dyDescent="0.25">
      <c r="D38" s="12" t="s">
        <v>38</v>
      </c>
      <c r="E38" s="13">
        <v>699689</v>
      </c>
      <c r="F38" s="57"/>
    </row>
    <row r="39" spans="4:6" x14ac:dyDescent="0.25">
      <c r="D39" s="12" t="s">
        <v>39</v>
      </c>
      <c r="E39" s="13">
        <v>702912</v>
      </c>
      <c r="F39" s="57"/>
    </row>
    <row r="40" spans="4:6" x14ac:dyDescent="0.25">
      <c r="D40" s="12" t="s">
        <v>40</v>
      </c>
      <c r="E40" s="13">
        <v>708485</v>
      </c>
      <c r="F40" s="57"/>
    </row>
    <row r="41" spans="4:6" x14ac:dyDescent="0.25">
      <c r="D41" s="12" t="s">
        <v>41</v>
      </c>
      <c r="E41" s="13">
        <v>720248</v>
      </c>
      <c r="F41" s="57"/>
    </row>
    <row r="42" spans="4:6" x14ac:dyDescent="0.25">
      <c r="D42" s="12" t="s">
        <v>42</v>
      </c>
      <c r="E42" s="13">
        <v>752836</v>
      </c>
      <c r="F42" s="57"/>
    </row>
    <row r="43" spans="4:6" x14ac:dyDescent="0.25">
      <c r="D43" s="12" t="s">
        <v>43</v>
      </c>
      <c r="E43" s="13">
        <v>764002</v>
      </c>
      <c r="F43" s="57"/>
    </row>
    <row r="44" spans="4:6" x14ac:dyDescent="0.25">
      <c r="D44" s="12" t="s">
        <v>44</v>
      </c>
      <c r="E44" s="13">
        <v>792314</v>
      </c>
      <c r="F44" s="57"/>
    </row>
    <row r="45" spans="4:6" x14ac:dyDescent="0.25">
      <c r="D45" s="12" t="s">
        <v>45</v>
      </c>
      <c r="E45" s="13">
        <v>815008</v>
      </c>
      <c r="F45" s="57"/>
    </row>
    <row r="46" spans="4:6" x14ac:dyDescent="0.25">
      <c r="D46" s="14" t="s">
        <v>46</v>
      </c>
      <c r="E46" s="15">
        <v>835838</v>
      </c>
      <c r="F46" s="58"/>
    </row>
    <row r="47" spans="4:6" x14ac:dyDescent="0.25">
      <c r="D47" s="10" t="s">
        <v>47</v>
      </c>
      <c r="E47" s="11">
        <v>844766</v>
      </c>
      <c r="F47" s="56">
        <f>AVERAGE(E47:E58)</f>
        <v>1086196.0833333333</v>
      </c>
    </row>
    <row r="48" spans="4:6" x14ac:dyDescent="0.25">
      <c r="D48" s="12" t="s">
        <v>48</v>
      </c>
      <c r="E48" s="13">
        <v>850880</v>
      </c>
      <c r="F48" s="57"/>
    </row>
    <row r="49" spans="4:6" x14ac:dyDescent="0.25">
      <c r="D49" s="12" t="s">
        <v>49</v>
      </c>
      <c r="E49" s="13">
        <v>875964</v>
      </c>
      <c r="F49" s="57"/>
    </row>
    <row r="50" spans="4:6" x14ac:dyDescent="0.25">
      <c r="D50" s="12" t="s">
        <v>50</v>
      </c>
      <c r="E50" s="13">
        <v>912244</v>
      </c>
      <c r="F50" s="57"/>
    </row>
    <row r="51" spans="4:6" x14ac:dyDescent="0.25">
      <c r="D51" s="12" t="s">
        <v>51</v>
      </c>
      <c r="E51" s="13">
        <v>920183</v>
      </c>
      <c r="F51" s="57"/>
    </row>
    <row r="52" spans="4:6" x14ac:dyDescent="0.25">
      <c r="D52" s="12" t="s">
        <v>52</v>
      </c>
      <c r="E52" s="13">
        <v>955601</v>
      </c>
      <c r="F52" s="57"/>
    </row>
    <row r="53" spans="4:6" x14ac:dyDescent="0.25">
      <c r="D53" s="12" t="s">
        <v>53</v>
      </c>
      <c r="E53" s="13">
        <v>984830</v>
      </c>
      <c r="F53" s="57"/>
    </row>
    <row r="54" spans="4:6" x14ac:dyDescent="0.25">
      <c r="D54" s="12" t="s">
        <v>54</v>
      </c>
      <c r="E54" s="13">
        <v>1031404</v>
      </c>
      <c r="F54" s="57"/>
    </row>
    <row r="55" spans="4:6" x14ac:dyDescent="0.25">
      <c r="D55" s="12" t="s">
        <v>55</v>
      </c>
      <c r="E55" s="13">
        <v>1060207</v>
      </c>
      <c r="F55" s="57"/>
    </row>
    <row r="56" spans="4:6" x14ac:dyDescent="0.25">
      <c r="D56" s="12" t="s">
        <v>56</v>
      </c>
      <c r="E56" s="13">
        <v>1091135</v>
      </c>
      <c r="F56" s="57"/>
    </row>
    <row r="57" spans="4:6" x14ac:dyDescent="0.25">
      <c r="D57" s="12" t="s">
        <v>57</v>
      </c>
      <c r="E57" s="13">
        <v>1279603</v>
      </c>
      <c r="F57" s="57"/>
    </row>
    <row r="58" spans="4:6" x14ac:dyDescent="0.25">
      <c r="D58" s="14" t="s">
        <v>58</v>
      </c>
      <c r="E58" s="15">
        <v>2227536</v>
      </c>
      <c r="F58" s="58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F1" sqref="F1:F1048576"/>
    </sheetView>
  </sheetViews>
  <sheetFormatPr defaultRowHeight="15.75" x14ac:dyDescent="0.25"/>
  <cols>
    <col min="1" max="1" width="10.85546875" bestFit="1" customWidth="1"/>
    <col min="2" max="2" width="25.85546875" bestFit="1" customWidth="1"/>
    <col min="4" max="4" width="43.140625" style="4" bestFit="1" customWidth="1"/>
    <col min="5" max="5" width="17.7109375" style="16" bestFit="1" customWidth="1"/>
    <col min="6" max="6" width="11.5703125" style="16" bestFit="1" customWidth="1"/>
  </cols>
  <sheetData>
    <row r="1" spans="1:6" x14ac:dyDescent="0.25">
      <c r="A1" s="2" t="s">
        <v>64</v>
      </c>
      <c r="B1" s="3" t="s">
        <v>95</v>
      </c>
      <c r="D1" s="3" t="s">
        <v>0</v>
      </c>
      <c r="E1" s="30" t="s">
        <v>75</v>
      </c>
      <c r="F1" s="9" t="s">
        <v>74</v>
      </c>
    </row>
    <row r="2" spans="1:6" x14ac:dyDescent="0.25">
      <c r="A2" s="5" t="s">
        <v>65</v>
      </c>
      <c r="B2" s="7">
        <f>PERCENTILE(E2:E58,0.2)</f>
        <v>167130.20000000001</v>
      </c>
      <c r="D2" s="17" t="s">
        <v>2</v>
      </c>
      <c r="E2" s="11">
        <v>45800</v>
      </c>
      <c r="F2" s="56">
        <f>AVERAGE(E2:E13)</f>
        <v>98634</v>
      </c>
    </row>
    <row r="3" spans="1:6" x14ac:dyDescent="0.25">
      <c r="A3" s="5" t="s">
        <v>66</v>
      </c>
      <c r="B3" s="7">
        <f>PERCENTILE(E2:E58,0.4)</f>
        <v>282590</v>
      </c>
      <c r="D3" s="19" t="s">
        <v>3</v>
      </c>
      <c r="E3" s="13">
        <v>62824</v>
      </c>
      <c r="F3" s="57"/>
    </row>
    <row r="4" spans="1:6" x14ac:dyDescent="0.25">
      <c r="A4" s="5" t="s">
        <v>67</v>
      </c>
      <c r="B4" s="7">
        <f>PERCENTILE(E2:E58,0.6)</f>
        <v>366001.60000000009</v>
      </c>
      <c r="D4" s="19" t="s">
        <v>4</v>
      </c>
      <c r="E4" s="13">
        <v>73782</v>
      </c>
      <c r="F4" s="57"/>
    </row>
    <row r="5" spans="1:6" x14ac:dyDescent="0.25">
      <c r="A5" s="6" t="s">
        <v>68</v>
      </c>
      <c r="B5" s="7">
        <f>PERCENTILE(E2:E58,0.8)</f>
        <v>519885.20000000007</v>
      </c>
      <c r="D5" s="19" t="s">
        <v>7</v>
      </c>
      <c r="E5" s="13">
        <v>80109</v>
      </c>
      <c r="F5" s="57"/>
    </row>
    <row r="6" spans="1:6" x14ac:dyDescent="0.25">
      <c r="A6" s="4"/>
      <c r="B6" s="4"/>
      <c r="D6" s="19" t="s">
        <v>6</v>
      </c>
      <c r="E6" s="13">
        <v>88725</v>
      </c>
      <c r="F6" s="57"/>
    </row>
    <row r="7" spans="1:6" x14ac:dyDescent="0.25">
      <c r="A7" s="2" t="s">
        <v>69</v>
      </c>
      <c r="B7" s="3" t="s">
        <v>95</v>
      </c>
      <c r="D7" s="19" t="s">
        <v>5</v>
      </c>
      <c r="E7" s="13">
        <v>94287</v>
      </c>
      <c r="F7" s="57"/>
    </row>
    <row r="8" spans="1:6" x14ac:dyDescent="0.25">
      <c r="A8" s="6" t="s">
        <v>70</v>
      </c>
      <c r="B8" s="7">
        <f>F2</f>
        <v>98634</v>
      </c>
      <c r="D8" s="19" t="s">
        <v>10</v>
      </c>
      <c r="E8" s="13">
        <v>102784</v>
      </c>
      <c r="F8" s="57"/>
    </row>
    <row r="9" spans="1:6" x14ac:dyDescent="0.25">
      <c r="A9" s="6" t="s">
        <v>71</v>
      </c>
      <c r="B9" s="7">
        <f>F14</f>
        <v>233178.90909090909</v>
      </c>
      <c r="D9" s="19" t="s">
        <v>8</v>
      </c>
      <c r="E9" s="13">
        <v>111386</v>
      </c>
      <c r="F9" s="57"/>
    </row>
    <row r="10" spans="1:6" x14ac:dyDescent="0.25">
      <c r="A10" s="5" t="s">
        <v>94</v>
      </c>
      <c r="B10" s="40">
        <f>F25</f>
        <v>316114.81818181818</v>
      </c>
      <c r="D10" s="19" t="s">
        <v>14</v>
      </c>
      <c r="E10" s="13">
        <v>115285</v>
      </c>
      <c r="F10" s="57"/>
    </row>
    <row r="11" spans="1:6" x14ac:dyDescent="0.25">
      <c r="A11" s="6" t="s">
        <v>72</v>
      </c>
      <c r="B11" s="7">
        <f>F36</f>
        <v>446673</v>
      </c>
      <c r="D11" s="19" t="s">
        <v>9</v>
      </c>
      <c r="E11" s="13">
        <v>119816</v>
      </c>
      <c r="F11" s="57"/>
    </row>
    <row r="12" spans="1:6" x14ac:dyDescent="0.25">
      <c r="A12" s="6" t="s">
        <v>73</v>
      </c>
      <c r="B12" s="7">
        <f>F47</f>
        <v>727089.91666666663</v>
      </c>
      <c r="D12" s="19" t="s">
        <v>13</v>
      </c>
      <c r="E12" s="13">
        <v>125005</v>
      </c>
      <c r="F12" s="57"/>
    </row>
    <row r="13" spans="1:6" x14ac:dyDescent="0.25">
      <c r="D13" s="21" t="s">
        <v>12</v>
      </c>
      <c r="E13" s="15">
        <v>163805</v>
      </c>
      <c r="F13" s="58"/>
    </row>
    <row r="14" spans="1:6" x14ac:dyDescent="0.25">
      <c r="D14" s="17" t="s">
        <v>15</v>
      </c>
      <c r="E14" s="11">
        <v>180431</v>
      </c>
      <c r="F14" s="56">
        <f>AVERAGE(E14:E24)</f>
        <v>233178.90909090909</v>
      </c>
    </row>
    <row r="15" spans="1:6" x14ac:dyDescent="0.25">
      <c r="D15" s="19" t="s">
        <v>20</v>
      </c>
      <c r="E15" s="13">
        <v>185144</v>
      </c>
      <c r="F15" s="57"/>
    </row>
    <row r="16" spans="1:6" x14ac:dyDescent="0.25">
      <c r="D16" s="19" t="s">
        <v>16</v>
      </c>
      <c r="E16" s="13">
        <v>192907</v>
      </c>
      <c r="F16" s="57"/>
    </row>
    <row r="17" spans="4:6" x14ac:dyDescent="0.25">
      <c r="D17" s="19" t="s">
        <v>11</v>
      </c>
      <c r="E17" s="13">
        <v>198247</v>
      </c>
      <c r="F17" s="57"/>
    </row>
    <row r="18" spans="4:6" x14ac:dyDescent="0.25">
      <c r="D18" s="19" t="s">
        <v>27</v>
      </c>
      <c r="E18" s="13">
        <v>227857</v>
      </c>
      <c r="F18" s="57"/>
    </row>
    <row r="19" spans="4:6" x14ac:dyDescent="0.25">
      <c r="D19" s="19" t="s">
        <v>23</v>
      </c>
      <c r="E19" s="13">
        <v>234122</v>
      </c>
      <c r="F19" s="57"/>
    </row>
    <row r="20" spans="4:6" x14ac:dyDescent="0.25">
      <c r="D20" s="19" t="s">
        <v>26</v>
      </c>
      <c r="E20" s="13">
        <v>247970</v>
      </c>
      <c r="F20" s="57"/>
    </row>
    <row r="21" spans="4:6" x14ac:dyDescent="0.25">
      <c r="D21" s="19" t="s">
        <v>17</v>
      </c>
      <c r="E21" s="13">
        <v>265686</v>
      </c>
      <c r="F21" s="57"/>
    </row>
    <row r="22" spans="4:6" x14ac:dyDescent="0.25">
      <c r="D22" s="19" t="s">
        <v>21</v>
      </c>
      <c r="E22" s="13">
        <v>276237</v>
      </c>
      <c r="F22" s="57"/>
    </row>
    <row r="23" spans="4:6" x14ac:dyDescent="0.25">
      <c r="D23" s="19" t="s">
        <v>18</v>
      </c>
      <c r="E23" s="13">
        <v>276447</v>
      </c>
      <c r="F23" s="57"/>
    </row>
    <row r="24" spans="4:6" x14ac:dyDescent="0.25">
      <c r="D24" s="21" t="s">
        <v>36</v>
      </c>
      <c r="E24" s="15">
        <v>279920</v>
      </c>
      <c r="F24" s="58"/>
    </row>
    <row r="25" spans="4:6" x14ac:dyDescent="0.25">
      <c r="D25" s="17" t="s">
        <v>30</v>
      </c>
      <c r="E25" s="11">
        <v>286595</v>
      </c>
      <c r="F25" s="56">
        <f>AVERAGE(E25:E35)</f>
        <v>316114.81818181818</v>
      </c>
    </row>
    <row r="26" spans="4:6" x14ac:dyDescent="0.25">
      <c r="D26" s="19" t="s">
        <v>31</v>
      </c>
      <c r="E26" s="13">
        <v>299320</v>
      </c>
      <c r="F26" s="57"/>
    </row>
    <row r="27" spans="4:6" x14ac:dyDescent="0.25">
      <c r="D27" s="19" t="s">
        <v>19</v>
      </c>
      <c r="E27" s="13">
        <v>302877</v>
      </c>
      <c r="F27" s="57"/>
    </row>
    <row r="28" spans="4:6" x14ac:dyDescent="0.25">
      <c r="D28" s="19" t="s">
        <v>40</v>
      </c>
      <c r="E28" s="13">
        <v>309305</v>
      </c>
      <c r="F28" s="57"/>
    </row>
    <row r="29" spans="4:6" x14ac:dyDescent="0.25">
      <c r="D29" s="19" t="s">
        <v>28</v>
      </c>
      <c r="E29" s="13">
        <v>313955</v>
      </c>
      <c r="F29" s="57"/>
    </row>
    <row r="30" spans="4:6" x14ac:dyDescent="0.25">
      <c r="D30" s="19" t="s">
        <v>25</v>
      </c>
      <c r="E30" s="13">
        <v>314712</v>
      </c>
      <c r="F30" s="57"/>
    </row>
    <row r="31" spans="4:6" x14ac:dyDescent="0.25">
      <c r="D31" s="19" t="s">
        <v>38</v>
      </c>
      <c r="E31" s="13">
        <v>327697</v>
      </c>
      <c r="F31" s="57"/>
    </row>
    <row r="32" spans="4:6" x14ac:dyDescent="0.25">
      <c r="D32" s="19" t="s">
        <v>22</v>
      </c>
      <c r="E32" s="13">
        <v>328548</v>
      </c>
      <c r="F32" s="57"/>
    </row>
    <row r="33" spans="4:6" x14ac:dyDescent="0.25">
      <c r="D33" s="19" t="s">
        <v>24</v>
      </c>
      <c r="E33" s="13">
        <v>328828</v>
      </c>
      <c r="F33" s="57"/>
    </row>
    <row r="34" spans="4:6" x14ac:dyDescent="0.25">
      <c r="D34" s="19" t="s">
        <v>29</v>
      </c>
      <c r="E34" s="13">
        <v>329254</v>
      </c>
      <c r="F34" s="57"/>
    </row>
    <row r="35" spans="4:6" x14ac:dyDescent="0.25">
      <c r="D35" s="21" t="s">
        <v>32</v>
      </c>
      <c r="E35" s="15">
        <v>336172</v>
      </c>
      <c r="F35" s="58"/>
    </row>
    <row r="36" spans="4:6" x14ac:dyDescent="0.25">
      <c r="D36" s="17" t="s">
        <v>33</v>
      </c>
      <c r="E36" s="11">
        <v>385888</v>
      </c>
      <c r="F36" s="56">
        <f>AVERAGE(E36:E46)</f>
        <v>446673</v>
      </c>
    </row>
    <row r="37" spans="4:6" x14ac:dyDescent="0.25">
      <c r="D37" s="19" t="s">
        <v>37</v>
      </c>
      <c r="E37" s="13">
        <v>408743</v>
      </c>
      <c r="F37" s="57"/>
    </row>
    <row r="38" spans="4:6" x14ac:dyDescent="0.25">
      <c r="D38" s="19" t="s">
        <v>34</v>
      </c>
      <c r="E38" s="13">
        <v>410115</v>
      </c>
      <c r="F38" s="57"/>
    </row>
    <row r="39" spans="4:6" x14ac:dyDescent="0.25">
      <c r="D39" s="19" t="s">
        <v>42</v>
      </c>
      <c r="E39" s="13">
        <v>416177</v>
      </c>
      <c r="F39" s="57"/>
    </row>
    <row r="40" spans="4:6" x14ac:dyDescent="0.25">
      <c r="D40" s="19" t="s">
        <v>35</v>
      </c>
      <c r="E40" s="13">
        <v>421887</v>
      </c>
      <c r="F40" s="57"/>
    </row>
    <row r="41" spans="4:6" x14ac:dyDescent="0.25">
      <c r="D41" s="19" t="s">
        <v>51</v>
      </c>
      <c r="E41" s="13">
        <v>458157</v>
      </c>
      <c r="F41" s="57"/>
    </row>
    <row r="42" spans="4:6" x14ac:dyDescent="0.25">
      <c r="D42" s="19" t="s">
        <v>39</v>
      </c>
      <c r="E42" s="13">
        <v>461896</v>
      </c>
      <c r="F42" s="57"/>
    </row>
    <row r="43" spans="4:6" x14ac:dyDescent="0.25">
      <c r="D43" s="19" t="s">
        <v>43</v>
      </c>
      <c r="E43" s="13">
        <v>475585</v>
      </c>
      <c r="F43" s="57"/>
    </row>
    <row r="44" spans="4:6" x14ac:dyDescent="0.25">
      <c r="D44" s="19" t="s">
        <v>45</v>
      </c>
      <c r="E44" s="13">
        <v>480991</v>
      </c>
      <c r="F44" s="57"/>
    </row>
    <row r="45" spans="4:6" x14ac:dyDescent="0.25">
      <c r="D45" s="19" t="s">
        <v>48</v>
      </c>
      <c r="E45" s="13">
        <v>483542</v>
      </c>
      <c r="F45" s="57"/>
    </row>
    <row r="46" spans="4:6" x14ac:dyDescent="0.25">
      <c r="D46" s="21" t="s">
        <v>41</v>
      </c>
      <c r="E46" s="15">
        <v>510422</v>
      </c>
      <c r="F46" s="58"/>
    </row>
    <row r="47" spans="4:6" x14ac:dyDescent="0.25">
      <c r="D47" s="17" t="s">
        <v>53</v>
      </c>
      <c r="E47" s="11">
        <v>522251</v>
      </c>
      <c r="F47" s="56">
        <f>AVERAGE(E47:E58)</f>
        <v>727089.91666666663</v>
      </c>
    </row>
    <row r="48" spans="4:6" x14ac:dyDescent="0.25">
      <c r="D48" s="19" t="s">
        <v>49</v>
      </c>
      <c r="E48" s="13">
        <v>554944</v>
      </c>
      <c r="F48" s="57"/>
    </row>
    <row r="49" spans="4:6" x14ac:dyDescent="0.25">
      <c r="D49" s="19" t="s">
        <v>54</v>
      </c>
      <c r="E49" s="13">
        <v>556847</v>
      </c>
      <c r="F49" s="57"/>
    </row>
    <row r="50" spans="4:6" x14ac:dyDescent="0.25">
      <c r="D50" s="19" t="s">
        <v>46</v>
      </c>
      <c r="E50" s="13">
        <v>565409</v>
      </c>
      <c r="F50" s="57"/>
    </row>
    <row r="51" spans="4:6" x14ac:dyDescent="0.25">
      <c r="D51" s="19" t="s">
        <v>47</v>
      </c>
      <c r="E51" s="13">
        <v>591523</v>
      </c>
      <c r="F51" s="57"/>
    </row>
    <row r="52" spans="4:6" x14ac:dyDescent="0.25">
      <c r="D52" s="19" t="s">
        <v>55</v>
      </c>
      <c r="E52" s="13">
        <v>597270</v>
      </c>
      <c r="F52" s="57"/>
    </row>
    <row r="53" spans="4:6" x14ac:dyDescent="0.25">
      <c r="D53" s="19" t="s">
        <v>52</v>
      </c>
      <c r="E53" s="13">
        <v>601933</v>
      </c>
      <c r="F53" s="57"/>
    </row>
    <row r="54" spans="4:6" x14ac:dyDescent="0.25">
      <c r="D54" s="19" t="s">
        <v>44</v>
      </c>
      <c r="E54" s="13">
        <v>606115</v>
      </c>
      <c r="F54" s="57"/>
    </row>
    <row r="55" spans="4:6" x14ac:dyDescent="0.25">
      <c r="D55" s="19" t="s">
        <v>50</v>
      </c>
      <c r="E55" s="13">
        <v>608342</v>
      </c>
      <c r="F55" s="57"/>
    </row>
    <row r="56" spans="4:6" x14ac:dyDescent="0.25">
      <c r="D56" s="19" t="s">
        <v>57</v>
      </c>
      <c r="E56" s="13">
        <v>733779</v>
      </c>
      <c r="F56" s="57"/>
    </row>
    <row r="57" spans="4:6" x14ac:dyDescent="0.25">
      <c r="D57" s="19" t="s">
        <v>56</v>
      </c>
      <c r="E57" s="13">
        <v>849713</v>
      </c>
      <c r="F57" s="57"/>
    </row>
    <row r="58" spans="4:6" x14ac:dyDescent="0.25">
      <c r="D58" s="21" t="s">
        <v>58</v>
      </c>
      <c r="E58" s="15">
        <v>1936953</v>
      </c>
      <c r="F58" s="58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sqref="A1:B1048576"/>
    </sheetView>
  </sheetViews>
  <sheetFormatPr defaultRowHeight="15.75" x14ac:dyDescent="0.25"/>
  <cols>
    <col min="1" max="1" width="10.85546875" style="4" bestFit="1" customWidth="1"/>
    <col min="2" max="2" width="27.85546875" style="4" bestFit="1" customWidth="1"/>
    <col min="3" max="3" width="9.140625" style="4"/>
    <col min="4" max="4" width="43.140625" style="4" bestFit="1" customWidth="1"/>
    <col min="5" max="5" width="21.140625" style="16" bestFit="1" customWidth="1"/>
    <col min="6" max="6" width="12.7109375" style="16" bestFit="1" customWidth="1"/>
    <col min="7" max="16384" width="9.140625" style="4"/>
  </cols>
  <sheetData>
    <row r="1" spans="1:6" x14ac:dyDescent="0.25">
      <c r="A1" s="2" t="s">
        <v>64</v>
      </c>
      <c r="B1" s="3" t="s">
        <v>96</v>
      </c>
      <c r="D1" s="3" t="s">
        <v>0</v>
      </c>
      <c r="E1" s="30" t="s">
        <v>59</v>
      </c>
      <c r="F1" s="23" t="s">
        <v>74</v>
      </c>
    </row>
    <row r="2" spans="1:6" x14ac:dyDescent="0.25">
      <c r="A2" s="5" t="s">
        <v>65</v>
      </c>
      <c r="B2" s="7">
        <f>PERCENTILE(E2:E58,0.2)</f>
        <v>953218.6</v>
      </c>
      <c r="D2" s="19" t="s">
        <v>8</v>
      </c>
      <c r="E2" s="13">
        <v>247397</v>
      </c>
      <c r="F2" s="56">
        <f>AVERAGE(E2:E13)</f>
        <v>643640.91666666663</v>
      </c>
    </row>
    <row r="3" spans="1:6" x14ac:dyDescent="0.25">
      <c r="A3" s="5" t="s">
        <v>66</v>
      </c>
      <c r="B3" s="7">
        <f>PERCENTILE(E2:E58,0.4)</f>
        <v>1935465.8000000005</v>
      </c>
      <c r="D3" s="19" t="s">
        <v>9</v>
      </c>
      <c r="E3" s="13">
        <v>265930</v>
      </c>
      <c r="F3" s="57"/>
    </row>
    <row r="4" spans="1:6" x14ac:dyDescent="0.25">
      <c r="A4" s="5" t="s">
        <v>67</v>
      </c>
      <c r="B4" s="7">
        <f>PERCENTILE(E2:E58,0.6)</f>
        <v>3543269.2</v>
      </c>
      <c r="D4" s="19" t="s">
        <v>24</v>
      </c>
      <c r="E4" s="13">
        <v>482628</v>
      </c>
      <c r="F4" s="57"/>
    </row>
    <row r="5" spans="1:6" x14ac:dyDescent="0.25">
      <c r="A5" s="6" t="s">
        <v>68</v>
      </c>
      <c r="B5" s="7">
        <f>PERCENTILE(E2:E58,0.8)</f>
        <v>7200985.6000000024</v>
      </c>
      <c r="D5" s="19" t="s">
        <v>15</v>
      </c>
      <c r="E5" s="13">
        <v>512904</v>
      </c>
      <c r="F5" s="57"/>
    </row>
    <row r="6" spans="1:6" x14ac:dyDescent="0.25">
      <c r="D6" s="19" t="s">
        <v>19</v>
      </c>
      <c r="E6" s="13">
        <v>598355</v>
      </c>
      <c r="F6" s="57"/>
    </row>
    <row r="7" spans="1:6" x14ac:dyDescent="0.25">
      <c r="A7" s="2" t="s">
        <v>69</v>
      </c>
      <c r="B7" s="3" t="s">
        <v>96</v>
      </c>
      <c r="D7" s="19" t="s">
        <v>20</v>
      </c>
      <c r="E7" s="13">
        <v>619296</v>
      </c>
      <c r="F7" s="57"/>
    </row>
    <row r="8" spans="1:6" x14ac:dyDescent="0.25">
      <c r="A8" s="6" t="s">
        <v>70</v>
      </c>
      <c r="B8" s="7">
        <f>F2</f>
        <v>643640.91666666663</v>
      </c>
      <c r="D8" s="19" t="s">
        <v>3</v>
      </c>
      <c r="E8" s="13">
        <v>719111</v>
      </c>
      <c r="F8" s="57"/>
    </row>
    <row r="9" spans="1:6" x14ac:dyDescent="0.25">
      <c r="A9" s="6" t="s">
        <v>71</v>
      </c>
      <c r="B9" s="7">
        <f>F14</f>
        <v>1449401.2727272727</v>
      </c>
      <c r="D9" s="19" t="s">
        <v>30</v>
      </c>
      <c r="E9" s="13">
        <v>767940</v>
      </c>
      <c r="F9" s="57"/>
    </row>
    <row r="10" spans="1:6" x14ac:dyDescent="0.25">
      <c r="A10" s="5" t="s">
        <v>94</v>
      </c>
      <c r="B10" s="40">
        <f>F25</f>
        <v>2859602.0909090908</v>
      </c>
      <c r="D10" s="19" t="s">
        <v>14</v>
      </c>
      <c r="E10" s="13">
        <v>786205</v>
      </c>
      <c r="F10" s="57"/>
    </row>
    <row r="11" spans="1:6" x14ac:dyDescent="0.25">
      <c r="A11" s="6" t="s">
        <v>72</v>
      </c>
      <c r="B11" s="7">
        <f>F36</f>
        <v>4880813.9090909092</v>
      </c>
      <c r="D11" s="19" t="s">
        <v>10</v>
      </c>
      <c r="E11" s="13">
        <v>857471</v>
      </c>
      <c r="F11" s="57"/>
    </row>
    <row r="12" spans="1:6" x14ac:dyDescent="0.25">
      <c r="A12" s="6" t="s">
        <v>73</v>
      </c>
      <c r="B12" s="7">
        <f>F47</f>
        <v>15476160.333333334</v>
      </c>
      <c r="D12" s="19" t="s">
        <v>2</v>
      </c>
      <c r="E12" s="13">
        <v>915087</v>
      </c>
      <c r="F12" s="57"/>
    </row>
    <row r="13" spans="1:6" x14ac:dyDescent="0.25">
      <c r="D13" s="21" t="s">
        <v>55</v>
      </c>
      <c r="E13" s="15">
        <v>951367</v>
      </c>
      <c r="F13" s="58"/>
    </row>
    <row r="14" spans="1:6" x14ac:dyDescent="0.25">
      <c r="D14" s="17" t="s">
        <v>7</v>
      </c>
      <c r="E14" s="11">
        <v>960625</v>
      </c>
      <c r="F14" s="56">
        <f>AVERAGE(E14:E24)</f>
        <v>1449401.2727272727</v>
      </c>
    </row>
    <row r="15" spans="1:6" x14ac:dyDescent="0.25">
      <c r="D15" s="19" t="s">
        <v>38</v>
      </c>
      <c r="E15" s="13">
        <v>1013936</v>
      </c>
      <c r="F15" s="57"/>
    </row>
    <row r="16" spans="1:6" x14ac:dyDescent="0.25">
      <c r="D16" s="19" t="s">
        <v>6</v>
      </c>
      <c r="E16" s="13">
        <v>1170313</v>
      </c>
      <c r="F16" s="57"/>
    </row>
    <row r="17" spans="4:6" x14ac:dyDescent="0.25">
      <c r="D17" s="19" t="s">
        <v>5</v>
      </c>
      <c r="E17" s="13">
        <v>1220464</v>
      </c>
      <c r="F17" s="57"/>
    </row>
    <row r="18" spans="4:6" x14ac:dyDescent="0.25">
      <c r="D18" s="19" t="s">
        <v>23</v>
      </c>
      <c r="E18" s="13">
        <v>1263043</v>
      </c>
      <c r="F18" s="57"/>
    </row>
    <row r="19" spans="4:6" x14ac:dyDescent="0.25">
      <c r="D19" s="19" t="s">
        <v>32</v>
      </c>
      <c r="E19" s="13">
        <v>1530658</v>
      </c>
      <c r="F19" s="57"/>
    </row>
    <row r="20" spans="4:6" x14ac:dyDescent="0.25">
      <c r="D20" s="19" t="s">
        <v>36</v>
      </c>
      <c r="E20" s="13">
        <v>1555703</v>
      </c>
      <c r="F20" s="57"/>
    </row>
    <row r="21" spans="4:6" x14ac:dyDescent="0.25">
      <c r="D21" s="19" t="s">
        <v>11</v>
      </c>
      <c r="E21" s="13">
        <v>1739474</v>
      </c>
      <c r="F21" s="57"/>
    </row>
    <row r="22" spans="4:6" x14ac:dyDescent="0.25">
      <c r="D22" s="19" t="s">
        <v>22</v>
      </c>
      <c r="E22" s="13">
        <v>1775999</v>
      </c>
      <c r="F22" s="57"/>
    </row>
    <row r="23" spans="4:6" x14ac:dyDescent="0.25">
      <c r="D23" s="19" t="s">
        <v>39</v>
      </c>
      <c r="E23" s="13">
        <v>1854222</v>
      </c>
      <c r="F23" s="57"/>
    </row>
    <row r="24" spans="4:6" x14ac:dyDescent="0.25">
      <c r="D24" s="21" t="s">
        <v>41</v>
      </c>
      <c r="E24" s="15">
        <v>1858977</v>
      </c>
      <c r="F24" s="58"/>
    </row>
    <row r="25" spans="4:6" x14ac:dyDescent="0.25">
      <c r="D25" s="17" t="s">
        <v>17</v>
      </c>
      <c r="E25" s="11">
        <v>2050199</v>
      </c>
      <c r="F25" s="56">
        <f>AVERAGE(E25:E35)</f>
        <v>2859602.0909090908</v>
      </c>
    </row>
    <row r="26" spans="4:6" x14ac:dyDescent="0.25">
      <c r="D26" s="19" t="s">
        <v>18</v>
      </c>
      <c r="E26" s="13">
        <v>2198887</v>
      </c>
      <c r="F26" s="57"/>
    </row>
    <row r="27" spans="4:6" x14ac:dyDescent="0.25">
      <c r="D27" s="19" t="s">
        <v>27</v>
      </c>
      <c r="E27" s="13">
        <v>2397902</v>
      </c>
      <c r="F27" s="57"/>
    </row>
    <row r="28" spans="4:6" x14ac:dyDescent="0.25">
      <c r="D28" s="19" t="s">
        <v>26</v>
      </c>
      <c r="E28" s="13">
        <v>2673652</v>
      </c>
      <c r="F28" s="57"/>
    </row>
    <row r="29" spans="4:6" x14ac:dyDescent="0.25">
      <c r="D29" s="19" t="s">
        <v>53</v>
      </c>
      <c r="E29" s="13">
        <v>2792622</v>
      </c>
      <c r="F29" s="57"/>
    </row>
    <row r="30" spans="4:6" x14ac:dyDescent="0.25">
      <c r="D30" s="19" t="s">
        <v>52</v>
      </c>
      <c r="E30" s="13">
        <v>2988806</v>
      </c>
      <c r="F30" s="57"/>
    </row>
    <row r="31" spans="4:6" x14ac:dyDescent="0.25">
      <c r="D31" s="19" t="s">
        <v>13</v>
      </c>
      <c r="E31" s="13">
        <v>3073349</v>
      </c>
      <c r="F31" s="57"/>
    </row>
    <row r="32" spans="4:6" x14ac:dyDescent="0.25">
      <c r="D32" s="19" t="s">
        <v>56</v>
      </c>
      <c r="E32" s="13">
        <v>3076226</v>
      </c>
      <c r="F32" s="57"/>
    </row>
    <row r="33" spans="4:6" x14ac:dyDescent="0.25">
      <c r="D33" s="19" t="s">
        <v>48</v>
      </c>
      <c r="E33" s="13">
        <v>3297460</v>
      </c>
      <c r="F33" s="57"/>
    </row>
    <row r="34" spans="4:6" x14ac:dyDescent="0.25">
      <c r="D34" s="19" t="s">
        <v>58</v>
      </c>
      <c r="E34" s="13">
        <v>3412617</v>
      </c>
      <c r="F34" s="57"/>
    </row>
    <row r="35" spans="4:6" x14ac:dyDescent="0.25">
      <c r="D35" s="21" t="s">
        <v>51</v>
      </c>
      <c r="E35" s="15">
        <v>3493903</v>
      </c>
      <c r="F35" s="58"/>
    </row>
    <row r="36" spans="4:6" x14ac:dyDescent="0.25">
      <c r="D36" s="17" t="s">
        <v>25</v>
      </c>
      <c r="E36" s="11">
        <v>3576180</v>
      </c>
      <c r="F36" s="56">
        <f>AVERAGE(E36:E46)</f>
        <v>4880813.9090909092</v>
      </c>
    </row>
    <row r="37" spans="4:6" x14ac:dyDescent="0.25">
      <c r="D37" s="19" t="s">
        <v>46</v>
      </c>
      <c r="E37" s="13">
        <v>3588775</v>
      </c>
      <c r="F37" s="57"/>
    </row>
    <row r="38" spans="4:6" x14ac:dyDescent="0.25">
      <c r="D38" s="19" t="s">
        <v>42</v>
      </c>
      <c r="E38" s="13">
        <v>3633887</v>
      </c>
      <c r="F38" s="57"/>
    </row>
    <row r="39" spans="4:6" x14ac:dyDescent="0.25">
      <c r="D39" s="19" t="s">
        <v>40</v>
      </c>
      <c r="E39" s="13">
        <v>4045451</v>
      </c>
      <c r="F39" s="57"/>
    </row>
    <row r="40" spans="4:6" x14ac:dyDescent="0.25">
      <c r="D40" s="19" t="s">
        <v>37</v>
      </c>
      <c r="E40" s="13">
        <v>4133542</v>
      </c>
      <c r="F40" s="57"/>
    </row>
    <row r="41" spans="4:6" x14ac:dyDescent="0.25">
      <c r="D41" s="19" t="s">
        <v>35</v>
      </c>
      <c r="E41" s="13">
        <v>4709511</v>
      </c>
      <c r="F41" s="57"/>
    </row>
    <row r="42" spans="4:6" x14ac:dyDescent="0.25">
      <c r="D42" s="19" t="s">
        <v>31</v>
      </c>
      <c r="E42" s="13">
        <v>4760560</v>
      </c>
      <c r="F42" s="57"/>
    </row>
    <row r="43" spans="4:6" x14ac:dyDescent="0.25">
      <c r="D43" s="19" t="s">
        <v>4</v>
      </c>
      <c r="E43" s="13">
        <v>5557479</v>
      </c>
      <c r="F43" s="57"/>
    </row>
    <row r="44" spans="4:6" x14ac:dyDescent="0.25">
      <c r="D44" s="19" t="s">
        <v>16</v>
      </c>
      <c r="E44" s="13">
        <v>6180515</v>
      </c>
      <c r="F44" s="57"/>
    </row>
    <row r="45" spans="4:6" x14ac:dyDescent="0.25">
      <c r="D45" s="19" t="s">
        <v>29</v>
      </c>
      <c r="E45" s="13">
        <v>6684305</v>
      </c>
      <c r="F45" s="57"/>
    </row>
    <row r="46" spans="4:6" x14ac:dyDescent="0.25">
      <c r="D46" s="21" t="s">
        <v>34</v>
      </c>
      <c r="E46" s="15">
        <v>6818748</v>
      </c>
      <c r="F46" s="58"/>
    </row>
    <row r="47" spans="4:6" x14ac:dyDescent="0.25">
      <c r="D47" s="17" t="s">
        <v>54</v>
      </c>
      <c r="E47" s="11">
        <v>7296545</v>
      </c>
      <c r="F47" s="56">
        <f>AVERAGE(E47:E58)</f>
        <v>15476160.333333334</v>
      </c>
    </row>
    <row r="48" spans="4:6" x14ac:dyDescent="0.25">
      <c r="D48" s="19" t="s">
        <v>21</v>
      </c>
      <c r="E48" s="13">
        <v>7549710</v>
      </c>
      <c r="F48" s="57"/>
    </row>
    <row r="49" spans="4:6" x14ac:dyDescent="0.25">
      <c r="D49" s="19" t="s">
        <v>47</v>
      </c>
      <c r="E49" s="13">
        <v>9639065</v>
      </c>
      <c r="F49" s="57"/>
    </row>
    <row r="50" spans="4:6" x14ac:dyDescent="0.25">
      <c r="D50" s="19" t="s">
        <v>57</v>
      </c>
      <c r="E50" s="13">
        <v>9952113</v>
      </c>
      <c r="F50" s="57"/>
    </row>
    <row r="51" spans="4:6" x14ac:dyDescent="0.25">
      <c r="D51" s="19" t="s">
        <v>44</v>
      </c>
      <c r="E51" s="13">
        <v>10133569</v>
      </c>
      <c r="F51" s="57"/>
    </row>
    <row r="52" spans="4:6" x14ac:dyDescent="0.25">
      <c r="D52" s="19" t="s">
        <v>33</v>
      </c>
      <c r="E52" s="13">
        <v>10193037</v>
      </c>
      <c r="F52" s="57"/>
    </row>
    <row r="53" spans="4:6" x14ac:dyDescent="0.25">
      <c r="D53" s="19" t="s">
        <v>28</v>
      </c>
      <c r="E53" s="13">
        <v>10507795</v>
      </c>
      <c r="F53" s="57"/>
    </row>
    <row r="54" spans="4:6" x14ac:dyDescent="0.25">
      <c r="D54" s="19" t="s">
        <v>45</v>
      </c>
      <c r="E54" s="13">
        <v>13474743</v>
      </c>
      <c r="F54" s="57"/>
    </row>
    <row r="55" spans="4:6" x14ac:dyDescent="0.25">
      <c r="D55" s="19" t="s">
        <v>50</v>
      </c>
      <c r="E55" s="13">
        <v>22222957</v>
      </c>
      <c r="F55" s="57"/>
    </row>
    <row r="56" spans="4:6" x14ac:dyDescent="0.25">
      <c r="D56" s="19" t="s">
        <v>12</v>
      </c>
      <c r="E56" s="13">
        <v>22723473</v>
      </c>
      <c r="F56" s="57"/>
    </row>
    <row r="57" spans="4:6" x14ac:dyDescent="0.25">
      <c r="D57" s="19" t="s">
        <v>43</v>
      </c>
      <c r="E57" s="13">
        <v>25572100</v>
      </c>
      <c r="F57" s="57"/>
    </row>
    <row r="58" spans="4:6" x14ac:dyDescent="0.25">
      <c r="D58" s="21" t="s">
        <v>49</v>
      </c>
      <c r="E58" s="15">
        <v>36448817</v>
      </c>
      <c r="F58" s="58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sqref="A1:B1048576"/>
    </sheetView>
  </sheetViews>
  <sheetFormatPr defaultRowHeight="15.75" x14ac:dyDescent="0.25"/>
  <cols>
    <col min="1" max="1" width="10.85546875" style="4" bestFit="1" customWidth="1"/>
    <col min="2" max="2" width="23" style="4" bestFit="1" customWidth="1"/>
    <col min="3" max="3" width="9.140625" style="4"/>
    <col min="4" max="4" width="43.140625" style="4" bestFit="1" customWidth="1"/>
    <col min="5" max="5" width="16.28515625" style="16" bestFit="1" customWidth="1"/>
    <col min="6" max="6" width="12.7109375" style="16" bestFit="1" customWidth="1"/>
    <col min="7" max="16384" width="9.140625" style="4"/>
  </cols>
  <sheetData>
    <row r="1" spans="1:6" x14ac:dyDescent="0.25">
      <c r="A1" s="2" t="s">
        <v>64</v>
      </c>
      <c r="B1" s="3" t="s">
        <v>97</v>
      </c>
      <c r="D1" s="3" t="s">
        <v>0</v>
      </c>
      <c r="E1" s="30" t="s">
        <v>60</v>
      </c>
      <c r="F1" s="23" t="s">
        <v>74</v>
      </c>
    </row>
    <row r="2" spans="1:6" x14ac:dyDescent="0.25">
      <c r="A2" s="5" t="s">
        <v>65</v>
      </c>
      <c r="B2" s="7">
        <f>PERCENTILE(E2:E58,0.2)</f>
        <v>122287.6</v>
      </c>
      <c r="D2" s="19" t="s">
        <v>20</v>
      </c>
      <c r="E2" s="13">
        <v>30565</v>
      </c>
      <c r="F2" s="56">
        <f>AVERAGE(E2:E13)</f>
        <v>90127.583333333328</v>
      </c>
    </row>
    <row r="3" spans="1:6" x14ac:dyDescent="0.25">
      <c r="A3" s="5" t="s">
        <v>66</v>
      </c>
      <c r="B3" s="7">
        <f>PERCENTILE(E2:E58,0.4)</f>
        <v>171523</v>
      </c>
      <c r="D3" s="19" t="s">
        <v>2</v>
      </c>
      <c r="E3" s="13">
        <v>60196</v>
      </c>
      <c r="F3" s="57"/>
    </row>
    <row r="4" spans="1:6" x14ac:dyDescent="0.25">
      <c r="A4" s="5" t="s">
        <v>67</v>
      </c>
      <c r="B4" s="7">
        <f>PERCENTILE(E2:E58,0.6)</f>
        <v>279391.80000000005</v>
      </c>
      <c r="D4" s="19" t="s">
        <v>9</v>
      </c>
      <c r="E4" s="13">
        <v>63413</v>
      </c>
      <c r="F4" s="57"/>
    </row>
    <row r="5" spans="1:6" x14ac:dyDescent="0.25">
      <c r="A5" s="6" t="s">
        <v>68</v>
      </c>
      <c r="B5" s="7">
        <f>PERCENTILE(E2:E58,0.8)</f>
        <v>443195</v>
      </c>
      <c r="D5" s="19" t="s">
        <v>15</v>
      </c>
      <c r="E5" s="13">
        <v>66617</v>
      </c>
      <c r="F5" s="57"/>
    </row>
    <row r="6" spans="1:6" x14ac:dyDescent="0.25">
      <c r="D6" s="19" t="s">
        <v>8</v>
      </c>
      <c r="E6" s="13">
        <v>86687</v>
      </c>
      <c r="F6" s="57"/>
    </row>
    <row r="7" spans="1:6" x14ac:dyDescent="0.25">
      <c r="A7" s="2" t="s">
        <v>69</v>
      </c>
      <c r="B7" s="3" t="s">
        <v>97</v>
      </c>
      <c r="D7" s="19" t="s">
        <v>5</v>
      </c>
      <c r="E7" s="13">
        <v>88422</v>
      </c>
      <c r="F7" s="57"/>
    </row>
    <row r="8" spans="1:6" x14ac:dyDescent="0.25">
      <c r="A8" s="6" t="s">
        <v>70</v>
      </c>
      <c r="B8" s="7">
        <f>F2</f>
        <v>90127.583333333328</v>
      </c>
      <c r="D8" s="19" t="s">
        <v>14</v>
      </c>
      <c r="E8" s="13">
        <v>105512</v>
      </c>
      <c r="F8" s="57"/>
    </row>
    <row r="9" spans="1:6" x14ac:dyDescent="0.25">
      <c r="A9" s="6" t="s">
        <v>71</v>
      </c>
      <c r="B9" s="7">
        <f>F14</f>
        <v>145093.09090909091</v>
      </c>
      <c r="D9" s="19" t="s">
        <v>17</v>
      </c>
      <c r="E9" s="13">
        <v>108217</v>
      </c>
      <c r="F9" s="57"/>
    </row>
    <row r="10" spans="1:6" x14ac:dyDescent="0.25">
      <c r="A10" s="5" t="s">
        <v>94</v>
      </c>
      <c r="B10" s="40">
        <f>F25</f>
        <v>202268.45454545456</v>
      </c>
      <c r="D10" s="19" t="s">
        <v>10</v>
      </c>
      <c r="E10" s="13">
        <v>108689</v>
      </c>
      <c r="F10" s="57"/>
    </row>
    <row r="11" spans="1:6" x14ac:dyDescent="0.25">
      <c r="A11" s="6" t="s">
        <v>72</v>
      </c>
      <c r="B11" s="7">
        <f>F36</f>
        <v>378246.18181818182</v>
      </c>
      <c r="D11" s="19" t="s">
        <v>41</v>
      </c>
      <c r="E11" s="13">
        <v>119118</v>
      </c>
      <c r="F11" s="57"/>
    </row>
    <row r="12" spans="1:6" x14ac:dyDescent="0.25">
      <c r="A12" s="6" t="s">
        <v>73</v>
      </c>
      <c r="B12" s="7">
        <f>F47</f>
        <v>658265.41666666663</v>
      </c>
      <c r="D12" s="19" t="s">
        <v>37</v>
      </c>
      <c r="E12" s="13">
        <v>121909</v>
      </c>
      <c r="F12" s="57"/>
    </row>
    <row r="13" spans="1:6" x14ac:dyDescent="0.25">
      <c r="D13" s="21" t="s">
        <v>4</v>
      </c>
      <c r="E13" s="15">
        <v>122186</v>
      </c>
      <c r="F13" s="58"/>
    </row>
    <row r="14" spans="1:6" x14ac:dyDescent="0.25">
      <c r="D14" s="17" t="s">
        <v>24</v>
      </c>
      <c r="E14" s="11">
        <v>122694</v>
      </c>
      <c r="F14" s="56">
        <f>AVERAGE(E14:E24)</f>
        <v>145093.09090909091</v>
      </c>
    </row>
    <row r="15" spans="1:6" x14ac:dyDescent="0.25">
      <c r="D15" s="19" t="s">
        <v>46</v>
      </c>
      <c r="E15" s="13">
        <v>124602</v>
      </c>
      <c r="F15" s="57"/>
    </row>
    <row r="16" spans="1:6" x14ac:dyDescent="0.25">
      <c r="D16" s="19" t="s">
        <v>26</v>
      </c>
      <c r="E16" s="13">
        <v>131499</v>
      </c>
      <c r="F16" s="57"/>
    </row>
    <row r="17" spans="4:6" x14ac:dyDescent="0.25">
      <c r="D17" s="19" t="s">
        <v>22</v>
      </c>
      <c r="E17" s="13">
        <v>132826</v>
      </c>
      <c r="F17" s="57"/>
    </row>
    <row r="18" spans="4:6" x14ac:dyDescent="0.25">
      <c r="D18" s="19" t="s">
        <v>11</v>
      </c>
      <c r="E18" s="13">
        <v>139563</v>
      </c>
      <c r="F18" s="57"/>
    </row>
    <row r="19" spans="4:6" x14ac:dyDescent="0.25">
      <c r="D19" s="19" t="s">
        <v>3</v>
      </c>
      <c r="E19" s="13">
        <v>145109</v>
      </c>
      <c r="F19" s="57"/>
    </row>
    <row r="20" spans="4:6" x14ac:dyDescent="0.25">
      <c r="D20" s="19" t="s">
        <v>19</v>
      </c>
      <c r="E20" s="13">
        <v>151553</v>
      </c>
      <c r="F20" s="57"/>
    </row>
    <row r="21" spans="4:6" x14ac:dyDescent="0.25">
      <c r="D21" s="19" t="s">
        <v>39</v>
      </c>
      <c r="E21" s="13">
        <v>155658</v>
      </c>
      <c r="F21" s="57"/>
    </row>
    <row r="22" spans="4:6" x14ac:dyDescent="0.25">
      <c r="D22" s="19" t="s">
        <v>23</v>
      </c>
      <c r="E22" s="13">
        <v>159532</v>
      </c>
      <c r="F22" s="57"/>
    </row>
    <row r="23" spans="4:6" x14ac:dyDescent="0.25">
      <c r="D23" s="19" t="s">
        <v>18</v>
      </c>
      <c r="E23" s="13">
        <v>161929</v>
      </c>
      <c r="F23" s="57"/>
    </row>
    <row r="24" spans="4:6" x14ac:dyDescent="0.25">
      <c r="D24" s="21" t="s">
        <v>55</v>
      </c>
      <c r="E24" s="15">
        <v>171059</v>
      </c>
      <c r="F24" s="58"/>
    </row>
    <row r="25" spans="4:6" x14ac:dyDescent="0.25">
      <c r="D25" s="17" t="s">
        <v>27</v>
      </c>
      <c r="E25" s="11">
        <v>172219</v>
      </c>
      <c r="F25" s="56">
        <f>AVERAGE(E25:E35)</f>
        <v>202268.45454545456</v>
      </c>
    </row>
    <row r="26" spans="4:6" x14ac:dyDescent="0.25">
      <c r="D26" s="19" t="s">
        <v>6</v>
      </c>
      <c r="E26" s="13">
        <v>176704</v>
      </c>
      <c r="F26" s="57"/>
    </row>
    <row r="27" spans="4:6" x14ac:dyDescent="0.25">
      <c r="D27" s="19" t="s">
        <v>32</v>
      </c>
      <c r="E27" s="13">
        <v>177235</v>
      </c>
      <c r="F27" s="57"/>
    </row>
    <row r="28" spans="4:6" x14ac:dyDescent="0.25">
      <c r="D28" s="19" t="s">
        <v>38</v>
      </c>
      <c r="E28" s="13">
        <v>185840</v>
      </c>
      <c r="F28" s="57"/>
    </row>
    <row r="29" spans="4:6" x14ac:dyDescent="0.25">
      <c r="D29" s="19" t="s">
        <v>13</v>
      </c>
      <c r="E29" s="13">
        <v>187754</v>
      </c>
      <c r="F29" s="57"/>
    </row>
    <row r="30" spans="4:6" x14ac:dyDescent="0.25">
      <c r="D30" s="19" t="s">
        <v>30</v>
      </c>
      <c r="E30" s="13">
        <v>190184</v>
      </c>
      <c r="F30" s="57"/>
    </row>
    <row r="31" spans="4:6" x14ac:dyDescent="0.25">
      <c r="D31" s="19" t="s">
        <v>7</v>
      </c>
      <c r="E31" s="13">
        <v>211471</v>
      </c>
      <c r="F31" s="57"/>
    </row>
    <row r="32" spans="4:6" x14ac:dyDescent="0.25">
      <c r="D32" s="19" t="s">
        <v>36</v>
      </c>
      <c r="E32" s="13">
        <v>215580</v>
      </c>
      <c r="F32" s="57"/>
    </row>
    <row r="33" spans="4:6" x14ac:dyDescent="0.25">
      <c r="D33" s="19" t="s">
        <v>29</v>
      </c>
      <c r="E33" s="13">
        <v>228034</v>
      </c>
      <c r="F33" s="57"/>
    </row>
    <row r="34" spans="4:6" x14ac:dyDescent="0.25">
      <c r="D34" s="19" t="s">
        <v>16</v>
      </c>
      <c r="E34" s="13">
        <v>233218</v>
      </c>
      <c r="F34" s="57"/>
    </row>
    <row r="35" spans="4:6" x14ac:dyDescent="0.25">
      <c r="D35" s="21" t="s">
        <v>34</v>
      </c>
      <c r="E35" s="15">
        <v>246714</v>
      </c>
      <c r="F35" s="58"/>
    </row>
    <row r="36" spans="4:6" x14ac:dyDescent="0.25">
      <c r="D36" s="17" t="s">
        <v>52</v>
      </c>
      <c r="E36" s="11">
        <v>301177</v>
      </c>
      <c r="F36" s="56">
        <f>AVERAGE(E36:E46)</f>
        <v>378246.18181818182</v>
      </c>
    </row>
    <row r="37" spans="4:6" x14ac:dyDescent="0.25">
      <c r="D37" s="19" t="s">
        <v>28</v>
      </c>
      <c r="E37" s="13">
        <v>310212</v>
      </c>
      <c r="F37" s="57"/>
    </row>
    <row r="38" spans="4:6" x14ac:dyDescent="0.25">
      <c r="D38" s="19" t="s">
        <v>53</v>
      </c>
      <c r="E38" s="13">
        <v>330454</v>
      </c>
      <c r="F38" s="57"/>
    </row>
    <row r="39" spans="4:6" x14ac:dyDescent="0.25">
      <c r="D39" s="19" t="s">
        <v>48</v>
      </c>
      <c r="E39" s="13">
        <v>344303</v>
      </c>
      <c r="F39" s="57"/>
    </row>
    <row r="40" spans="4:6" x14ac:dyDescent="0.25">
      <c r="D40" s="19" t="s">
        <v>42</v>
      </c>
      <c r="E40" s="13">
        <v>359798</v>
      </c>
      <c r="F40" s="57"/>
    </row>
    <row r="41" spans="4:6" x14ac:dyDescent="0.25">
      <c r="D41" s="19" t="s">
        <v>40</v>
      </c>
      <c r="E41" s="13">
        <v>366116</v>
      </c>
      <c r="F41" s="57"/>
    </row>
    <row r="42" spans="4:6" x14ac:dyDescent="0.25">
      <c r="D42" s="19" t="s">
        <v>57</v>
      </c>
      <c r="E42" s="13">
        <v>394310</v>
      </c>
      <c r="F42" s="57"/>
    </row>
    <row r="43" spans="4:6" x14ac:dyDescent="0.25">
      <c r="D43" s="19" t="s">
        <v>31</v>
      </c>
      <c r="E43" s="13">
        <v>434465</v>
      </c>
      <c r="F43" s="57"/>
    </row>
    <row r="44" spans="4:6" x14ac:dyDescent="0.25">
      <c r="D44" s="19" t="s">
        <v>45</v>
      </c>
      <c r="E44" s="13">
        <v>439404</v>
      </c>
      <c r="F44" s="57"/>
    </row>
    <row r="45" spans="4:6" x14ac:dyDescent="0.25">
      <c r="D45" s="19" t="s">
        <v>25</v>
      </c>
      <c r="E45" s="13">
        <v>439662</v>
      </c>
      <c r="F45" s="57"/>
    </row>
    <row r="46" spans="4:6" x14ac:dyDescent="0.25">
      <c r="D46" s="21" t="s">
        <v>43</v>
      </c>
      <c r="E46" s="15">
        <v>440807</v>
      </c>
      <c r="F46" s="58"/>
    </row>
    <row r="47" spans="4:6" x14ac:dyDescent="0.25">
      <c r="D47" s="17" t="s">
        <v>21</v>
      </c>
      <c r="E47" s="11">
        <v>443792</v>
      </c>
      <c r="F47" s="56">
        <f>AVERAGE(E47:E58)</f>
        <v>658265.41666666663</v>
      </c>
    </row>
    <row r="48" spans="4:6" x14ac:dyDescent="0.25">
      <c r="D48" s="19" t="s">
        <v>56</v>
      </c>
      <c r="E48" s="13">
        <v>447021</v>
      </c>
      <c r="F48" s="57"/>
    </row>
    <row r="49" spans="4:6" x14ac:dyDescent="0.25">
      <c r="D49" s="19" t="s">
        <v>54</v>
      </c>
      <c r="E49" s="13">
        <v>472008</v>
      </c>
      <c r="F49" s="57"/>
    </row>
    <row r="50" spans="4:6" x14ac:dyDescent="0.25">
      <c r="D50" s="19" t="s">
        <v>51</v>
      </c>
      <c r="E50" s="13">
        <v>473205</v>
      </c>
      <c r="F50" s="57"/>
    </row>
    <row r="51" spans="4:6" x14ac:dyDescent="0.25">
      <c r="D51" s="19" t="s">
        <v>44</v>
      </c>
      <c r="E51" s="13">
        <v>517198</v>
      </c>
      <c r="F51" s="57"/>
    </row>
    <row r="52" spans="4:6" x14ac:dyDescent="0.25">
      <c r="D52" s="19" t="s">
        <v>33</v>
      </c>
      <c r="E52" s="13">
        <v>536831</v>
      </c>
      <c r="F52" s="57"/>
    </row>
    <row r="53" spans="4:6" x14ac:dyDescent="0.25">
      <c r="D53" s="19" t="s">
        <v>12</v>
      </c>
      <c r="E53" s="13">
        <v>549840</v>
      </c>
      <c r="F53" s="57"/>
    </row>
    <row r="54" spans="4:6" x14ac:dyDescent="0.25">
      <c r="D54" s="19" t="s">
        <v>47</v>
      </c>
      <c r="E54" s="13">
        <v>552682</v>
      </c>
      <c r="F54" s="57"/>
    </row>
    <row r="55" spans="4:6" x14ac:dyDescent="0.25">
      <c r="D55" s="19" t="s">
        <v>58</v>
      </c>
      <c r="E55" s="13">
        <v>582675</v>
      </c>
      <c r="F55" s="57"/>
    </row>
    <row r="56" spans="4:6" x14ac:dyDescent="0.25">
      <c r="D56" s="19" t="s">
        <v>35</v>
      </c>
      <c r="E56" s="13">
        <v>653025</v>
      </c>
      <c r="F56" s="57"/>
    </row>
    <row r="57" spans="4:6" x14ac:dyDescent="0.25">
      <c r="D57" s="19" t="s">
        <v>49</v>
      </c>
      <c r="E57" s="13">
        <v>1045872</v>
      </c>
      <c r="F57" s="57"/>
    </row>
    <row r="58" spans="4:6" x14ac:dyDescent="0.25">
      <c r="D58" s="21" t="s">
        <v>50</v>
      </c>
      <c r="E58" s="15">
        <v>1625036</v>
      </c>
      <c r="F58" s="58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B1" sqref="A1:B1048576"/>
    </sheetView>
  </sheetViews>
  <sheetFormatPr defaultRowHeight="15.75" x14ac:dyDescent="0.25"/>
  <cols>
    <col min="1" max="1" width="10.85546875" style="4" bestFit="1" customWidth="1"/>
    <col min="2" max="2" width="29.28515625" style="4" bestFit="1" customWidth="1"/>
    <col min="4" max="4" width="43.140625" bestFit="1" customWidth="1"/>
    <col min="5" max="5" width="26.7109375" bestFit="1" customWidth="1"/>
    <col min="6" max="6" width="10.42578125" style="16" bestFit="1" customWidth="1"/>
  </cols>
  <sheetData>
    <row r="1" spans="1:6" x14ac:dyDescent="0.25">
      <c r="A1" s="2" t="s">
        <v>64</v>
      </c>
      <c r="B1" s="3" t="s">
        <v>61</v>
      </c>
      <c r="D1" s="1" t="s">
        <v>0</v>
      </c>
      <c r="E1" s="1" t="s">
        <v>61</v>
      </c>
      <c r="F1" s="23" t="s">
        <v>74</v>
      </c>
    </row>
    <row r="2" spans="1:6" x14ac:dyDescent="0.25">
      <c r="A2" s="5" t="s">
        <v>65</v>
      </c>
      <c r="B2" s="7">
        <f>PERCENTILE(E2:E58,0.2)</f>
        <v>22</v>
      </c>
      <c r="D2" s="28" t="s">
        <v>5</v>
      </c>
      <c r="E2" s="29">
        <v>1</v>
      </c>
      <c r="F2" s="56">
        <f>AVERAGE(E2:E13)</f>
        <v>10.666666666666666</v>
      </c>
    </row>
    <row r="3" spans="1:6" x14ac:dyDescent="0.25">
      <c r="A3" s="5" t="s">
        <v>66</v>
      </c>
      <c r="B3" s="7">
        <f>PERCENTILE(E2:E58,0.4)</f>
        <v>31</v>
      </c>
      <c r="D3" s="24" t="s">
        <v>6</v>
      </c>
      <c r="E3" s="25">
        <v>5</v>
      </c>
      <c r="F3" s="57"/>
    </row>
    <row r="4" spans="1:6" x14ac:dyDescent="0.25">
      <c r="A4" s="5" t="s">
        <v>67</v>
      </c>
      <c r="B4" s="7">
        <f>PERCENTILE(E2:E58,0.6)</f>
        <v>48.400000000000006</v>
      </c>
      <c r="D4" s="24" t="s">
        <v>7</v>
      </c>
      <c r="E4" s="25">
        <v>8</v>
      </c>
      <c r="F4" s="57"/>
    </row>
    <row r="5" spans="1:6" x14ac:dyDescent="0.25">
      <c r="A5" s="6" t="s">
        <v>68</v>
      </c>
      <c r="B5" s="7">
        <f>PERCENTILE(E2:E58,0.8)</f>
        <v>106.60000000000002</v>
      </c>
      <c r="D5" s="24" t="s">
        <v>20</v>
      </c>
      <c r="E5" s="25">
        <v>8</v>
      </c>
      <c r="F5" s="57"/>
    </row>
    <row r="6" spans="1:6" x14ac:dyDescent="0.25">
      <c r="D6" s="24" t="s">
        <v>14</v>
      </c>
      <c r="E6" s="25">
        <v>8</v>
      </c>
      <c r="F6" s="57"/>
    </row>
    <row r="7" spans="1:6" x14ac:dyDescent="0.25">
      <c r="A7" s="2" t="s">
        <v>69</v>
      </c>
      <c r="B7" s="3" t="s">
        <v>61</v>
      </c>
      <c r="D7" s="24" t="s">
        <v>3</v>
      </c>
      <c r="E7" s="25">
        <v>9</v>
      </c>
      <c r="F7" s="57"/>
    </row>
    <row r="8" spans="1:6" x14ac:dyDescent="0.25">
      <c r="A8" s="6" t="s">
        <v>70</v>
      </c>
      <c r="B8" s="7">
        <f>F2</f>
        <v>10.666666666666666</v>
      </c>
      <c r="D8" s="24" t="s">
        <v>10</v>
      </c>
      <c r="E8" s="25">
        <v>9</v>
      </c>
      <c r="F8" s="57"/>
    </row>
    <row r="9" spans="1:6" x14ac:dyDescent="0.25">
      <c r="A9" s="6" t="s">
        <v>71</v>
      </c>
      <c r="B9" s="7">
        <f>F14</f>
        <v>26.545454545454547</v>
      </c>
      <c r="D9" s="24" t="s">
        <v>2</v>
      </c>
      <c r="E9" s="25">
        <v>11</v>
      </c>
      <c r="F9" s="57"/>
    </row>
    <row r="10" spans="1:6" x14ac:dyDescent="0.25">
      <c r="A10" s="5" t="s">
        <v>94</v>
      </c>
      <c r="B10" s="40">
        <f>F25</f>
        <v>37.727272727272727</v>
      </c>
      <c r="D10" s="24" t="s">
        <v>26</v>
      </c>
      <c r="E10" s="25">
        <v>13</v>
      </c>
      <c r="F10" s="57"/>
    </row>
    <row r="11" spans="1:6" x14ac:dyDescent="0.25">
      <c r="A11" s="6" t="s">
        <v>72</v>
      </c>
      <c r="B11" s="7">
        <f>F36</f>
        <v>69.272727272727266</v>
      </c>
      <c r="D11" s="24" t="s">
        <v>8</v>
      </c>
      <c r="E11" s="25">
        <v>14</v>
      </c>
      <c r="F11" s="57"/>
    </row>
    <row r="12" spans="1:6" x14ac:dyDescent="0.25">
      <c r="A12" s="6" t="s">
        <v>73</v>
      </c>
      <c r="B12" s="7">
        <f>F47</f>
        <v>177.16666666666666</v>
      </c>
      <c r="D12" s="24" t="s">
        <v>22</v>
      </c>
      <c r="E12" s="25">
        <v>20</v>
      </c>
      <c r="F12" s="57"/>
    </row>
    <row r="13" spans="1:6" x14ac:dyDescent="0.25">
      <c r="D13" s="26" t="s">
        <v>13</v>
      </c>
      <c r="E13" s="27">
        <v>22</v>
      </c>
      <c r="F13" s="58"/>
    </row>
    <row r="14" spans="1:6" x14ac:dyDescent="0.25">
      <c r="D14" s="28" t="s">
        <v>23</v>
      </c>
      <c r="E14" s="29">
        <v>22</v>
      </c>
      <c r="F14" s="56">
        <f>AVERAGE(E14:E24)</f>
        <v>26.545454545454547</v>
      </c>
    </row>
    <row r="15" spans="1:6" x14ac:dyDescent="0.25">
      <c r="D15" s="24" t="s">
        <v>17</v>
      </c>
      <c r="E15" s="25">
        <v>24</v>
      </c>
      <c r="F15" s="57"/>
    </row>
    <row r="16" spans="1:6" x14ac:dyDescent="0.25">
      <c r="D16" s="24" t="s">
        <v>16</v>
      </c>
      <c r="E16" s="25">
        <v>24</v>
      </c>
      <c r="F16" s="57"/>
    </row>
    <row r="17" spans="4:6" x14ac:dyDescent="0.25">
      <c r="D17" s="24" t="s">
        <v>4</v>
      </c>
      <c r="E17" s="25">
        <v>25</v>
      </c>
      <c r="F17" s="57"/>
    </row>
    <row r="18" spans="4:6" x14ac:dyDescent="0.25">
      <c r="D18" s="24" t="s">
        <v>36</v>
      </c>
      <c r="E18" s="25">
        <v>25</v>
      </c>
      <c r="F18" s="57"/>
    </row>
    <row r="19" spans="4:6" x14ac:dyDescent="0.25">
      <c r="D19" s="24" t="s">
        <v>24</v>
      </c>
      <c r="E19" s="25">
        <v>26</v>
      </c>
      <c r="F19" s="57"/>
    </row>
    <row r="20" spans="4:6" x14ac:dyDescent="0.25">
      <c r="D20" s="24" t="s">
        <v>39</v>
      </c>
      <c r="E20" s="25">
        <v>27</v>
      </c>
      <c r="F20" s="57"/>
    </row>
    <row r="21" spans="4:6" x14ac:dyDescent="0.25">
      <c r="D21" s="24" t="s">
        <v>27</v>
      </c>
      <c r="E21" s="25">
        <v>27</v>
      </c>
      <c r="F21" s="57"/>
    </row>
    <row r="22" spans="4:6" x14ac:dyDescent="0.25">
      <c r="D22" s="24" t="s">
        <v>19</v>
      </c>
      <c r="E22" s="25">
        <v>30</v>
      </c>
      <c r="F22" s="57"/>
    </row>
    <row r="23" spans="4:6" x14ac:dyDescent="0.25">
      <c r="D23" s="24" t="s">
        <v>15</v>
      </c>
      <c r="E23" s="25">
        <v>31</v>
      </c>
      <c r="F23" s="57"/>
    </row>
    <row r="24" spans="4:6" x14ac:dyDescent="0.25">
      <c r="D24" s="26" t="s">
        <v>30</v>
      </c>
      <c r="E24" s="27">
        <v>31</v>
      </c>
      <c r="F24" s="58"/>
    </row>
    <row r="25" spans="4:6" x14ac:dyDescent="0.25">
      <c r="D25" s="28" t="s">
        <v>41</v>
      </c>
      <c r="E25" s="29">
        <v>31</v>
      </c>
      <c r="F25" s="56">
        <f>AVERAGE(E25:E35)</f>
        <v>37.727272727272727</v>
      </c>
    </row>
    <row r="26" spans="4:6" x14ac:dyDescent="0.25">
      <c r="D26" s="24" t="s">
        <v>46</v>
      </c>
      <c r="E26" s="25">
        <v>32</v>
      </c>
      <c r="F26" s="57"/>
    </row>
    <row r="27" spans="4:6" x14ac:dyDescent="0.25">
      <c r="D27" s="24" t="s">
        <v>42</v>
      </c>
      <c r="E27" s="25">
        <v>32</v>
      </c>
      <c r="F27" s="57"/>
    </row>
    <row r="28" spans="4:6" x14ac:dyDescent="0.25">
      <c r="D28" s="24" t="s">
        <v>29</v>
      </c>
      <c r="E28" s="25">
        <v>32</v>
      </c>
      <c r="F28" s="57"/>
    </row>
    <row r="29" spans="4:6" x14ac:dyDescent="0.25">
      <c r="D29" s="24" t="s">
        <v>37</v>
      </c>
      <c r="E29" s="25">
        <v>36</v>
      </c>
      <c r="F29" s="57"/>
    </row>
    <row r="30" spans="4:6" x14ac:dyDescent="0.25">
      <c r="D30" s="24" t="s">
        <v>52</v>
      </c>
      <c r="E30" s="25">
        <v>38</v>
      </c>
      <c r="F30" s="57"/>
    </row>
    <row r="31" spans="4:6" x14ac:dyDescent="0.25">
      <c r="D31" s="24" t="s">
        <v>11</v>
      </c>
      <c r="E31" s="25">
        <v>39</v>
      </c>
      <c r="F31" s="57"/>
    </row>
    <row r="32" spans="4:6" x14ac:dyDescent="0.25">
      <c r="D32" s="24" t="s">
        <v>48</v>
      </c>
      <c r="E32" s="25">
        <v>41</v>
      </c>
      <c r="F32" s="57"/>
    </row>
    <row r="33" spans="4:6" x14ac:dyDescent="0.25">
      <c r="D33" s="24" t="s">
        <v>33</v>
      </c>
      <c r="E33" s="25">
        <v>43</v>
      </c>
      <c r="F33" s="57"/>
    </row>
    <row r="34" spans="4:6" x14ac:dyDescent="0.25">
      <c r="D34" s="24" t="s">
        <v>38</v>
      </c>
      <c r="E34" s="25">
        <v>45</v>
      </c>
      <c r="F34" s="57"/>
    </row>
    <row r="35" spans="4:6" x14ac:dyDescent="0.25">
      <c r="D35" s="26" t="s">
        <v>34</v>
      </c>
      <c r="E35" s="27">
        <v>46</v>
      </c>
      <c r="F35" s="58"/>
    </row>
    <row r="36" spans="4:6" x14ac:dyDescent="0.25">
      <c r="D36" s="28" t="s">
        <v>35</v>
      </c>
      <c r="E36" s="29">
        <v>50</v>
      </c>
      <c r="F36" s="56">
        <f>AVERAGE(E36:E46)</f>
        <v>69.272727272727266</v>
      </c>
    </row>
    <row r="37" spans="4:6" x14ac:dyDescent="0.25">
      <c r="D37" s="24" t="s">
        <v>9</v>
      </c>
      <c r="E37" s="25">
        <v>56</v>
      </c>
      <c r="F37" s="57"/>
    </row>
    <row r="38" spans="4:6" x14ac:dyDescent="0.25">
      <c r="D38" s="24" t="s">
        <v>32</v>
      </c>
      <c r="E38" s="25">
        <v>56</v>
      </c>
      <c r="F38" s="57"/>
    </row>
    <row r="39" spans="4:6" x14ac:dyDescent="0.25">
      <c r="D39" s="24" t="s">
        <v>25</v>
      </c>
      <c r="E39" s="25">
        <v>59</v>
      </c>
      <c r="F39" s="57"/>
    </row>
    <row r="40" spans="4:6" x14ac:dyDescent="0.25">
      <c r="D40" s="24" t="s">
        <v>31</v>
      </c>
      <c r="E40" s="25">
        <v>62</v>
      </c>
      <c r="F40" s="57"/>
    </row>
    <row r="41" spans="4:6" x14ac:dyDescent="0.25">
      <c r="D41" s="24" t="s">
        <v>54</v>
      </c>
      <c r="E41" s="25">
        <v>66</v>
      </c>
      <c r="F41" s="57"/>
    </row>
    <row r="42" spans="4:6" x14ac:dyDescent="0.25">
      <c r="D42" s="24" t="s">
        <v>21</v>
      </c>
      <c r="E42" s="25">
        <v>69</v>
      </c>
      <c r="F42" s="57"/>
    </row>
    <row r="43" spans="4:6" x14ac:dyDescent="0.25">
      <c r="D43" s="24" t="s">
        <v>28</v>
      </c>
      <c r="E43" s="25">
        <v>69</v>
      </c>
      <c r="F43" s="57"/>
    </row>
    <row r="44" spans="4:6" x14ac:dyDescent="0.25">
      <c r="D44" s="24" t="s">
        <v>53</v>
      </c>
      <c r="E44" s="25">
        <v>77</v>
      </c>
      <c r="F44" s="57"/>
    </row>
    <row r="45" spans="4:6" x14ac:dyDescent="0.25">
      <c r="D45" s="24" t="s">
        <v>58</v>
      </c>
      <c r="E45" s="25">
        <v>97</v>
      </c>
      <c r="F45" s="57"/>
    </row>
    <row r="46" spans="4:6" x14ac:dyDescent="0.25">
      <c r="D46" s="26" t="s">
        <v>51</v>
      </c>
      <c r="E46" s="27">
        <v>101</v>
      </c>
      <c r="F46" s="58"/>
    </row>
    <row r="47" spans="4:6" x14ac:dyDescent="0.25">
      <c r="D47" s="28" t="s">
        <v>57</v>
      </c>
      <c r="E47" s="29">
        <v>108</v>
      </c>
      <c r="F47" s="56">
        <f>AVERAGE(E47:E58)</f>
        <v>177.16666666666666</v>
      </c>
    </row>
    <row r="48" spans="4:6" x14ac:dyDescent="0.25">
      <c r="D48" s="24" t="s">
        <v>18</v>
      </c>
      <c r="E48" s="25">
        <v>112</v>
      </c>
      <c r="F48" s="57"/>
    </row>
    <row r="49" spans="4:6" x14ac:dyDescent="0.25">
      <c r="D49" s="24" t="s">
        <v>43</v>
      </c>
      <c r="E49" s="25">
        <v>114</v>
      </c>
      <c r="F49" s="57"/>
    </row>
    <row r="50" spans="4:6" x14ac:dyDescent="0.25">
      <c r="D50" s="24" t="s">
        <v>56</v>
      </c>
      <c r="E50" s="25">
        <v>115</v>
      </c>
      <c r="F50" s="57"/>
    </row>
    <row r="51" spans="4:6" x14ac:dyDescent="0.25">
      <c r="D51" s="24" t="s">
        <v>55</v>
      </c>
      <c r="E51" s="25">
        <v>117</v>
      </c>
      <c r="F51" s="57"/>
    </row>
    <row r="52" spans="4:6" x14ac:dyDescent="0.25">
      <c r="D52" s="24" t="s">
        <v>44</v>
      </c>
      <c r="E52" s="25">
        <v>117</v>
      </c>
      <c r="F52" s="57"/>
    </row>
    <row r="53" spans="4:6" x14ac:dyDescent="0.25">
      <c r="D53" s="24" t="s">
        <v>12</v>
      </c>
      <c r="E53" s="25">
        <v>120</v>
      </c>
      <c r="F53" s="57"/>
    </row>
    <row r="54" spans="4:6" x14ac:dyDescent="0.25">
      <c r="D54" s="24" t="s">
        <v>47</v>
      </c>
      <c r="E54" s="25">
        <v>134</v>
      </c>
      <c r="F54" s="57"/>
    </row>
    <row r="55" spans="4:6" x14ac:dyDescent="0.25">
      <c r="D55" s="24" t="s">
        <v>40</v>
      </c>
      <c r="E55" s="25">
        <v>230</v>
      </c>
      <c r="F55" s="57"/>
    </row>
    <row r="56" spans="4:6" x14ac:dyDescent="0.25">
      <c r="D56" s="24" t="s">
        <v>45</v>
      </c>
      <c r="E56" s="25">
        <v>268</v>
      </c>
      <c r="F56" s="57"/>
    </row>
    <row r="57" spans="4:6" x14ac:dyDescent="0.25">
      <c r="D57" s="24" t="s">
        <v>50</v>
      </c>
      <c r="E57" s="25">
        <v>320</v>
      </c>
      <c r="F57" s="57"/>
    </row>
    <row r="58" spans="4:6" x14ac:dyDescent="0.25">
      <c r="D58" s="26" t="s">
        <v>49</v>
      </c>
      <c r="E58" s="27">
        <v>371</v>
      </c>
      <c r="F58" s="58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B1" sqref="A1:B1048576"/>
    </sheetView>
  </sheetViews>
  <sheetFormatPr defaultRowHeight="15.75" x14ac:dyDescent="0.25"/>
  <cols>
    <col min="1" max="1" width="10.85546875" style="4" bestFit="1" customWidth="1"/>
    <col min="2" max="2" width="16" style="4" bestFit="1" customWidth="1"/>
    <col min="3" max="3" width="9.140625" style="4"/>
    <col min="4" max="4" width="43.140625" style="4" bestFit="1" customWidth="1"/>
    <col min="5" max="5" width="16" style="4" bestFit="1" customWidth="1"/>
    <col min="6" max="6" width="10.42578125" style="16" bestFit="1" customWidth="1"/>
    <col min="7" max="16384" width="9.140625" style="4"/>
  </cols>
  <sheetData>
    <row r="1" spans="1:6" x14ac:dyDescent="0.25">
      <c r="A1" s="2" t="s">
        <v>64</v>
      </c>
      <c r="B1" s="3" t="s">
        <v>62</v>
      </c>
      <c r="D1" s="3" t="s">
        <v>0</v>
      </c>
      <c r="E1" s="3" t="s">
        <v>62</v>
      </c>
      <c r="F1" s="23" t="s">
        <v>74</v>
      </c>
    </row>
    <row r="2" spans="1:6" x14ac:dyDescent="0.25">
      <c r="A2" s="5" t="s">
        <v>65</v>
      </c>
      <c r="B2" s="7">
        <f>PERCENTILE(E2:E58,0.2)</f>
        <v>11</v>
      </c>
      <c r="D2" s="17" t="s">
        <v>5</v>
      </c>
      <c r="E2" s="18">
        <v>4</v>
      </c>
      <c r="F2" s="56">
        <f>AVERAGE(E2:E13)</f>
        <v>8.5</v>
      </c>
    </row>
    <row r="3" spans="1:6" x14ac:dyDescent="0.25">
      <c r="A3" s="5" t="s">
        <v>66</v>
      </c>
      <c r="B3" s="7">
        <f>PERCENTILE(E2:E58,0.4)</f>
        <v>17.800000000000004</v>
      </c>
      <c r="D3" s="19" t="s">
        <v>20</v>
      </c>
      <c r="E3" s="20">
        <v>6</v>
      </c>
      <c r="F3" s="57"/>
    </row>
    <row r="4" spans="1:6" x14ac:dyDescent="0.25">
      <c r="A4" s="5" t="s">
        <v>67</v>
      </c>
      <c r="B4" s="7">
        <f>PERCENTILE(E2:E58,0.6)</f>
        <v>22.6</v>
      </c>
      <c r="D4" s="19" t="s">
        <v>4</v>
      </c>
      <c r="E4" s="20">
        <v>6</v>
      </c>
      <c r="F4" s="57"/>
    </row>
    <row r="5" spans="1:6" x14ac:dyDescent="0.25">
      <c r="A5" s="6" t="s">
        <v>68</v>
      </c>
      <c r="B5" s="7">
        <f>PERCENTILE(E2:E58,0.8)</f>
        <v>30</v>
      </c>
      <c r="D5" s="19" t="s">
        <v>14</v>
      </c>
      <c r="E5" s="20">
        <v>6</v>
      </c>
      <c r="F5" s="57"/>
    </row>
    <row r="6" spans="1:6" x14ac:dyDescent="0.25">
      <c r="D6" s="19" t="s">
        <v>2</v>
      </c>
      <c r="E6" s="20">
        <v>9</v>
      </c>
      <c r="F6" s="57"/>
    </row>
    <row r="7" spans="1:6" x14ac:dyDescent="0.25">
      <c r="A7" s="2" t="s">
        <v>69</v>
      </c>
      <c r="B7" s="3" t="s">
        <v>62</v>
      </c>
      <c r="D7" s="19" t="s">
        <v>30</v>
      </c>
      <c r="E7" s="20">
        <v>9</v>
      </c>
      <c r="F7" s="57"/>
    </row>
    <row r="8" spans="1:6" x14ac:dyDescent="0.25">
      <c r="A8" s="6" t="s">
        <v>70</v>
      </c>
      <c r="B8" s="7">
        <f>F2</f>
        <v>8.5</v>
      </c>
      <c r="D8" s="19" t="s">
        <v>10</v>
      </c>
      <c r="E8" s="20">
        <v>9</v>
      </c>
      <c r="F8" s="57"/>
    </row>
    <row r="9" spans="1:6" x14ac:dyDescent="0.25">
      <c r="A9" s="6" t="s">
        <v>71</v>
      </c>
      <c r="B9" s="7">
        <f>F14</f>
        <v>13.727272727272727</v>
      </c>
      <c r="D9" s="19" t="s">
        <v>8</v>
      </c>
      <c r="E9" s="20">
        <v>10</v>
      </c>
      <c r="F9" s="57"/>
    </row>
    <row r="10" spans="1:6" x14ac:dyDescent="0.25">
      <c r="A10" s="5" t="s">
        <v>94</v>
      </c>
      <c r="B10" s="40">
        <f>F25</f>
        <v>19.90909090909091</v>
      </c>
      <c r="D10" s="19" t="s">
        <v>23</v>
      </c>
      <c r="E10" s="20">
        <v>10</v>
      </c>
      <c r="F10" s="57"/>
    </row>
    <row r="11" spans="1:6" x14ac:dyDescent="0.25">
      <c r="A11" s="6" t="s">
        <v>72</v>
      </c>
      <c r="B11" s="7">
        <f>F36</f>
        <v>28.363636363636363</v>
      </c>
      <c r="D11" s="19" t="s">
        <v>6</v>
      </c>
      <c r="E11" s="20">
        <v>11</v>
      </c>
      <c r="F11" s="57"/>
    </row>
    <row r="12" spans="1:6" x14ac:dyDescent="0.25">
      <c r="A12" s="6" t="s">
        <v>73</v>
      </c>
      <c r="B12" s="7">
        <f>F47</f>
        <v>41.833333333333336</v>
      </c>
      <c r="D12" s="19" t="s">
        <v>3</v>
      </c>
      <c r="E12" s="20">
        <v>11</v>
      </c>
      <c r="F12" s="57"/>
    </row>
    <row r="13" spans="1:6" x14ac:dyDescent="0.25">
      <c r="D13" s="21" t="s">
        <v>26</v>
      </c>
      <c r="E13" s="22">
        <v>11</v>
      </c>
      <c r="F13" s="58"/>
    </row>
    <row r="14" spans="1:6" x14ac:dyDescent="0.25">
      <c r="D14" s="17" t="s">
        <v>22</v>
      </c>
      <c r="E14" s="18">
        <v>11</v>
      </c>
      <c r="F14" s="56">
        <f>AVERAGE(E14:E24)</f>
        <v>13.727272727272727</v>
      </c>
    </row>
    <row r="15" spans="1:6" x14ac:dyDescent="0.25">
      <c r="D15" s="19" t="s">
        <v>9</v>
      </c>
      <c r="E15" s="20">
        <v>12</v>
      </c>
      <c r="F15" s="57"/>
    </row>
    <row r="16" spans="1:6" x14ac:dyDescent="0.25">
      <c r="D16" s="19" t="s">
        <v>38</v>
      </c>
      <c r="E16" s="20">
        <v>12</v>
      </c>
      <c r="F16" s="57"/>
    </row>
    <row r="17" spans="4:6" x14ac:dyDescent="0.25">
      <c r="D17" s="19" t="s">
        <v>17</v>
      </c>
      <c r="E17" s="20">
        <v>12</v>
      </c>
      <c r="F17" s="57"/>
    </row>
    <row r="18" spans="4:6" x14ac:dyDescent="0.25">
      <c r="D18" s="19" t="s">
        <v>11</v>
      </c>
      <c r="E18" s="20">
        <v>13</v>
      </c>
      <c r="F18" s="57"/>
    </row>
    <row r="19" spans="4:6" x14ac:dyDescent="0.25">
      <c r="D19" s="19" t="s">
        <v>46</v>
      </c>
      <c r="E19" s="20">
        <v>13</v>
      </c>
      <c r="F19" s="57"/>
    </row>
    <row r="20" spans="4:6" x14ac:dyDescent="0.25">
      <c r="D20" s="19" t="s">
        <v>16</v>
      </c>
      <c r="E20" s="20">
        <v>15</v>
      </c>
      <c r="F20" s="57"/>
    </row>
    <row r="21" spans="4:6" x14ac:dyDescent="0.25">
      <c r="D21" s="19" t="s">
        <v>7</v>
      </c>
      <c r="E21" s="20">
        <v>15</v>
      </c>
      <c r="F21" s="57"/>
    </row>
    <row r="22" spans="4:6" x14ac:dyDescent="0.25">
      <c r="D22" s="19" t="s">
        <v>37</v>
      </c>
      <c r="E22" s="20">
        <v>15</v>
      </c>
      <c r="F22" s="57"/>
    </row>
    <row r="23" spans="4:6" x14ac:dyDescent="0.25">
      <c r="D23" s="19" t="s">
        <v>18</v>
      </c>
      <c r="E23" s="20">
        <v>16</v>
      </c>
      <c r="F23" s="57"/>
    </row>
    <row r="24" spans="4:6" x14ac:dyDescent="0.25">
      <c r="D24" s="21" t="s">
        <v>42</v>
      </c>
      <c r="E24" s="22">
        <v>17</v>
      </c>
      <c r="F24" s="58"/>
    </row>
    <row r="25" spans="4:6" x14ac:dyDescent="0.25">
      <c r="D25" s="17" t="s">
        <v>39</v>
      </c>
      <c r="E25" s="18">
        <v>19</v>
      </c>
      <c r="F25" s="56">
        <f>AVERAGE(E25:E35)</f>
        <v>19.90909090909091</v>
      </c>
    </row>
    <row r="26" spans="4:6" x14ac:dyDescent="0.25">
      <c r="D26" s="19" t="s">
        <v>29</v>
      </c>
      <c r="E26" s="20">
        <v>19</v>
      </c>
      <c r="F26" s="57"/>
    </row>
    <row r="27" spans="4:6" x14ac:dyDescent="0.25">
      <c r="D27" s="19" t="s">
        <v>28</v>
      </c>
      <c r="E27" s="20">
        <v>19</v>
      </c>
      <c r="F27" s="57"/>
    </row>
    <row r="28" spans="4:6" x14ac:dyDescent="0.25">
      <c r="D28" s="19" t="s">
        <v>27</v>
      </c>
      <c r="E28" s="20">
        <v>19</v>
      </c>
      <c r="F28" s="57"/>
    </row>
    <row r="29" spans="4:6" x14ac:dyDescent="0.25">
      <c r="D29" s="19" t="s">
        <v>52</v>
      </c>
      <c r="E29" s="20">
        <v>19</v>
      </c>
      <c r="F29" s="57"/>
    </row>
    <row r="30" spans="4:6" x14ac:dyDescent="0.25">
      <c r="D30" s="19" t="s">
        <v>13</v>
      </c>
      <c r="E30" s="20">
        <v>20</v>
      </c>
      <c r="F30" s="57"/>
    </row>
    <row r="31" spans="4:6" x14ac:dyDescent="0.25">
      <c r="D31" s="19" t="s">
        <v>24</v>
      </c>
      <c r="E31" s="20">
        <v>20</v>
      </c>
      <c r="F31" s="57"/>
    </row>
    <row r="32" spans="4:6" x14ac:dyDescent="0.25">
      <c r="D32" s="19" t="s">
        <v>15</v>
      </c>
      <c r="E32" s="20">
        <v>20</v>
      </c>
      <c r="F32" s="57"/>
    </row>
    <row r="33" spans="4:6" x14ac:dyDescent="0.25">
      <c r="D33" s="19" t="s">
        <v>19</v>
      </c>
      <c r="E33" s="20">
        <v>21</v>
      </c>
      <c r="F33" s="57"/>
    </row>
    <row r="34" spans="4:6" x14ac:dyDescent="0.25">
      <c r="D34" s="19" t="s">
        <v>41</v>
      </c>
      <c r="E34" s="20">
        <v>21</v>
      </c>
      <c r="F34" s="57"/>
    </row>
    <row r="35" spans="4:6" x14ac:dyDescent="0.25">
      <c r="D35" s="21" t="s">
        <v>12</v>
      </c>
      <c r="E35" s="22">
        <v>22</v>
      </c>
      <c r="F35" s="58"/>
    </row>
    <row r="36" spans="4:6" x14ac:dyDescent="0.25">
      <c r="D36" s="17" t="s">
        <v>36</v>
      </c>
      <c r="E36" s="18">
        <v>23</v>
      </c>
      <c r="F36" s="56">
        <f>AVERAGE(E36:E46)</f>
        <v>28.363636363636363</v>
      </c>
    </row>
    <row r="37" spans="4:6" x14ac:dyDescent="0.25">
      <c r="D37" s="19" t="s">
        <v>21</v>
      </c>
      <c r="E37" s="20">
        <v>25</v>
      </c>
      <c r="F37" s="57"/>
    </row>
    <row r="38" spans="4:6" x14ac:dyDescent="0.25">
      <c r="D38" s="19" t="s">
        <v>25</v>
      </c>
      <c r="E38" s="20">
        <v>27</v>
      </c>
      <c r="F38" s="57"/>
    </row>
    <row r="39" spans="4:6" x14ac:dyDescent="0.25">
      <c r="D39" s="19" t="s">
        <v>34</v>
      </c>
      <c r="E39" s="20">
        <v>29</v>
      </c>
      <c r="F39" s="57"/>
    </row>
    <row r="40" spans="4:6" x14ac:dyDescent="0.25">
      <c r="D40" s="19" t="s">
        <v>51</v>
      </c>
      <c r="E40" s="20">
        <v>29</v>
      </c>
      <c r="F40" s="57"/>
    </row>
    <row r="41" spans="4:6" x14ac:dyDescent="0.25">
      <c r="D41" s="19" t="s">
        <v>55</v>
      </c>
      <c r="E41" s="20">
        <v>29</v>
      </c>
      <c r="F41" s="57"/>
    </row>
    <row r="42" spans="4:6" x14ac:dyDescent="0.25">
      <c r="D42" s="19" t="s">
        <v>53</v>
      </c>
      <c r="E42" s="20">
        <v>30</v>
      </c>
      <c r="F42" s="57"/>
    </row>
    <row r="43" spans="4:6" x14ac:dyDescent="0.25">
      <c r="D43" s="19" t="s">
        <v>44</v>
      </c>
      <c r="E43" s="20">
        <v>30</v>
      </c>
      <c r="F43" s="57"/>
    </row>
    <row r="44" spans="4:6" x14ac:dyDescent="0.25">
      <c r="D44" s="19" t="s">
        <v>35</v>
      </c>
      <c r="E44" s="20">
        <v>30</v>
      </c>
      <c r="F44" s="57"/>
    </row>
    <row r="45" spans="4:6" x14ac:dyDescent="0.25">
      <c r="D45" s="19" t="s">
        <v>43</v>
      </c>
      <c r="E45" s="20">
        <v>30</v>
      </c>
      <c r="F45" s="57"/>
    </row>
    <row r="46" spans="4:6" x14ac:dyDescent="0.25">
      <c r="D46" s="21" t="s">
        <v>32</v>
      </c>
      <c r="E46" s="22">
        <v>30</v>
      </c>
      <c r="F46" s="58"/>
    </row>
    <row r="47" spans="4:6" x14ac:dyDescent="0.25">
      <c r="D47" s="17" t="s">
        <v>54</v>
      </c>
      <c r="E47" s="18">
        <v>30</v>
      </c>
      <c r="F47" s="56">
        <f>AVERAGE(E47:E58)</f>
        <v>41.833333333333336</v>
      </c>
    </row>
    <row r="48" spans="4:6" x14ac:dyDescent="0.25">
      <c r="D48" s="19" t="s">
        <v>31</v>
      </c>
      <c r="E48" s="20">
        <v>30</v>
      </c>
      <c r="F48" s="57"/>
    </row>
    <row r="49" spans="4:6" x14ac:dyDescent="0.25">
      <c r="D49" s="19" t="s">
        <v>33</v>
      </c>
      <c r="E49" s="20">
        <v>33</v>
      </c>
      <c r="F49" s="57"/>
    </row>
    <row r="50" spans="4:6" x14ac:dyDescent="0.25">
      <c r="D50" s="19" t="s">
        <v>58</v>
      </c>
      <c r="E50" s="20">
        <v>33</v>
      </c>
      <c r="F50" s="57"/>
    </row>
    <row r="51" spans="4:6" x14ac:dyDescent="0.25">
      <c r="D51" s="19" t="s">
        <v>47</v>
      </c>
      <c r="E51" s="20">
        <v>34</v>
      </c>
      <c r="F51" s="57"/>
    </row>
    <row r="52" spans="4:6" x14ac:dyDescent="0.25">
      <c r="D52" s="19" t="s">
        <v>48</v>
      </c>
      <c r="E52" s="20">
        <v>35</v>
      </c>
      <c r="F52" s="57"/>
    </row>
    <row r="53" spans="4:6" x14ac:dyDescent="0.25">
      <c r="D53" s="19" t="s">
        <v>56</v>
      </c>
      <c r="E53" s="20">
        <v>39</v>
      </c>
      <c r="F53" s="57"/>
    </row>
    <row r="54" spans="4:6" x14ac:dyDescent="0.25">
      <c r="D54" s="19" t="s">
        <v>45</v>
      </c>
      <c r="E54" s="20">
        <v>41</v>
      </c>
      <c r="F54" s="57"/>
    </row>
    <row r="55" spans="4:6" x14ac:dyDescent="0.25">
      <c r="D55" s="19" t="s">
        <v>57</v>
      </c>
      <c r="E55" s="20">
        <v>42</v>
      </c>
      <c r="F55" s="57"/>
    </row>
    <row r="56" spans="4:6" x14ac:dyDescent="0.25">
      <c r="D56" s="19" t="s">
        <v>40</v>
      </c>
      <c r="E56" s="20">
        <v>45</v>
      </c>
      <c r="F56" s="57"/>
    </row>
    <row r="57" spans="4:6" x14ac:dyDescent="0.25">
      <c r="D57" s="19" t="s">
        <v>50</v>
      </c>
      <c r="E57" s="20">
        <v>56</v>
      </c>
      <c r="F57" s="57"/>
    </row>
    <row r="58" spans="4:6" x14ac:dyDescent="0.25">
      <c r="D58" s="21" t="s">
        <v>49</v>
      </c>
      <c r="E58" s="22">
        <v>84</v>
      </c>
      <c r="F58" s="58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workbookViewId="0">
      <selection activeCell="B1" sqref="A1:B1048576"/>
    </sheetView>
  </sheetViews>
  <sheetFormatPr defaultRowHeight="15.75" x14ac:dyDescent="0.25"/>
  <cols>
    <col min="1" max="1" width="10.85546875" style="4" bestFit="1" customWidth="1"/>
    <col min="2" max="2" width="20.5703125" style="4" bestFit="1" customWidth="1"/>
    <col min="3" max="3" width="9.140625" style="4"/>
    <col min="4" max="4" width="43.140625" style="4" bestFit="1" customWidth="1"/>
    <col min="5" max="5" width="20.5703125" style="4" bestFit="1" customWidth="1"/>
    <col min="6" max="6" width="10.42578125" style="16" bestFit="1" customWidth="1"/>
    <col min="7" max="16384" width="9.140625" style="4"/>
  </cols>
  <sheetData>
    <row r="1" spans="1:6" x14ac:dyDescent="0.25">
      <c r="A1" s="2" t="s">
        <v>64</v>
      </c>
      <c r="B1" s="3" t="s">
        <v>98</v>
      </c>
      <c r="D1" s="3" t="s">
        <v>0</v>
      </c>
      <c r="E1" s="3" t="s">
        <v>98</v>
      </c>
      <c r="F1" s="23" t="s">
        <v>74</v>
      </c>
    </row>
    <row r="2" spans="1:6" x14ac:dyDescent="0.25">
      <c r="A2" s="5" t="s">
        <v>65</v>
      </c>
      <c r="B2" s="7">
        <f>PERCENTILE(E2:E58,0.2)</f>
        <v>336.8</v>
      </c>
      <c r="D2" s="17" t="s">
        <v>2</v>
      </c>
      <c r="E2" s="18">
        <v>100</v>
      </c>
      <c r="F2" s="56">
        <f>AVERAGE(E2:E13)</f>
        <v>223.66666666666666</v>
      </c>
    </row>
    <row r="3" spans="1:6" x14ac:dyDescent="0.25">
      <c r="A3" s="5" t="s">
        <v>66</v>
      </c>
      <c r="B3" s="7">
        <f>PERCENTILE(E2:E58,0.4)</f>
        <v>434.4</v>
      </c>
      <c r="D3" s="19" t="s">
        <v>5</v>
      </c>
      <c r="E3" s="20">
        <v>123</v>
      </c>
      <c r="F3" s="57"/>
    </row>
    <row r="4" spans="1:6" x14ac:dyDescent="0.25">
      <c r="A4" s="5" t="s">
        <v>67</v>
      </c>
      <c r="B4" s="7">
        <f>PERCENTILE(E2:E58,0.6)</f>
        <v>532.20000000000005</v>
      </c>
      <c r="D4" s="19" t="s">
        <v>4</v>
      </c>
      <c r="E4" s="20">
        <v>176</v>
      </c>
      <c r="F4" s="57"/>
    </row>
    <row r="5" spans="1:6" x14ac:dyDescent="0.25">
      <c r="A5" s="6" t="s">
        <v>68</v>
      </c>
      <c r="B5" s="7">
        <f>PERCENTILE(E2:E58,0.8)</f>
        <v>687.8</v>
      </c>
      <c r="D5" s="19" t="s">
        <v>18</v>
      </c>
      <c r="E5" s="20">
        <v>182</v>
      </c>
      <c r="F5" s="57"/>
    </row>
    <row r="6" spans="1:6" x14ac:dyDescent="0.25">
      <c r="D6" s="19" t="s">
        <v>22</v>
      </c>
      <c r="E6" s="20">
        <v>197</v>
      </c>
      <c r="F6" s="57"/>
    </row>
    <row r="7" spans="1:6" x14ac:dyDescent="0.25">
      <c r="A7" s="2" t="s">
        <v>69</v>
      </c>
      <c r="B7" s="3" t="s">
        <v>98</v>
      </c>
      <c r="D7" s="19" t="s">
        <v>3</v>
      </c>
      <c r="E7" s="20">
        <v>199</v>
      </c>
      <c r="F7" s="57"/>
    </row>
    <row r="8" spans="1:6" x14ac:dyDescent="0.25">
      <c r="A8" s="6" t="s">
        <v>70</v>
      </c>
      <c r="B8" s="7">
        <f>F2</f>
        <v>223.66666666666666</v>
      </c>
      <c r="D8" s="19" t="s">
        <v>13</v>
      </c>
      <c r="E8" s="20">
        <v>215</v>
      </c>
      <c r="F8" s="57"/>
    </row>
    <row r="9" spans="1:6" x14ac:dyDescent="0.25">
      <c r="A9" s="6" t="s">
        <v>71</v>
      </c>
      <c r="B9" s="7">
        <f>F14</f>
        <v>374.72727272727275</v>
      </c>
      <c r="D9" s="19" t="s">
        <v>29</v>
      </c>
      <c r="E9" s="20">
        <v>264</v>
      </c>
      <c r="F9" s="57"/>
    </row>
    <row r="10" spans="1:6" x14ac:dyDescent="0.25">
      <c r="A10" s="5" t="s">
        <v>94</v>
      </c>
      <c r="B10" s="40">
        <f>F25</f>
        <v>477.45454545454544</v>
      </c>
      <c r="D10" s="19" t="s">
        <v>17</v>
      </c>
      <c r="E10" s="20">
        <v>267</v>
      </c>
      <c r="F10" s="57"/>
    </row>
    <row r="11" spans="1:6" x14ac:dyDescent="0.25">
      <c r="A11" s="6" t="s">
        <v>72</v>
      </c>
      <c r="B11" s="7">
        <f>F36</f>
        <v>603.4545454545455</v>
      </c>
      <c r="D11" s="19" t="s">
        <v>34</v>
      </c>
      <c r="E11" s="20">
        <v>292</v>
      </c>
      <c r="F11" s="57"/>
    </row>
    <row r="12" spans="1:6" x14ac:dyDescent="0.25">
      <c r="A12" s="6" t="s">
        <v>73</v>
      </c>
      <c r="B12" s="7">
        <f>F47</f>
        <v>794</v>
      </c>
      <c r="D12" s="19" t="s">
        <v>11</v>
      </c>
      <c r="E12" s="20">
        <v>333</v>
      </c>
      <c r="F12" s="57"/>
    </row>
    <row r="13" spans="1:6" x14ac:dyDescent="0.25">
      <c r="D13" s="21" t="s">
        <v>14</v>
      </c>
      <c r="E13" s="22">
        <v>336</v>
      </c>
      <c r="F13" s="58"/>
    </row>
    <row r="14" spans="1:6" x14ac:dyDescent="0.25">
      <c r="D14" s="17" t="s">
        <v>37</v>
      </c>
      <c r="E14" s="18">
        <v>340</v>
      </c>
      <c r="F14" s="56">
        <f>AVERAGE(E14:E24)</f>
        <v>374.72727272727275</v>
      </c>
    </row>
    <row r="15" spans="1:6" x14ac:dyDescent="0.25">
      <c r="D15" s="19" t="s">
        <v>20</v>
      </c>
      <c r="E15" s="20">
        <v>342</v>
      </c>
      <c r="F15" s="57"/>
    </row>
    <row r="16" spans="1:6" x14ac:dyDescent="0.25">
      <c r="D16" s="19" t="s">
        <v>8</v>
      </c>
      <c r="E16" s="20">
        <v>347</v>
      </c>
      <c r="F16" s="57"/>
    </row>
    <row r="17" spans="4:6" x14ac:dyDescent="0.25">
      <c r="D17" s="19" t="s">
        <v>9</v>
      </c>
      <c r="E17" s="20">
        <v>349</v>
      </c>
      <c r="F17" s="57"/>
    </row>
    <row r="18" spans="4:6" x14ac:dyDescent="0.25">
      <c r="D18" s="19" t="s">
        <v>6</v>
      </c>
      <c r="E18" s="20">
        <v>365</v>
      </c>
      <c r="F18" s="57"/>
    </row>
    <row r="19" spans="4:6" x14ac:dyDescent="0.25">
      <c r="D19" s="19" t="s">
        <v>16</v>
      </c>
      <c r="E19" s="20">
        <v>366</v>
      </c>
      <c r="F19" s="57"/>
    </row>
    <row r="20" spans="4:6" x14ac:dyDescent="0.25">
      <c r="D20" s="19" t="s">
        <v>12</v>
      </c>
      <c r="E20" s="20">
        <v>371</v>
      </c>
      <c r="F20" s="57"/>
    </row>
    <row r="21" spans="4:6" x14ac:dyDescent="0.25">
      <c r="D21" s="19" t="s">
        <v>15</v>
      </c>
      <c r="E21" s="20">
        <v>390</v>
      </c>
      <c r="F21" s="57"/>
    </row>
    <row r="22" spans="4:6" x14ac:dyDescent="0.25">
      <c r="D22" s="19" t="s">
        <v>21</v>
      </c>
      <c r="E22" s="20">
        <v>392</v>
      </c>
      <c r="F22" s="57"/>
    </row>
    <row r="23" spans="4:6" x14ac:dyDescent="0.25">
      <c r="D23" s="19" t="s">
        <v>43</v>
      </c>
      <c r="E23" s="20">
        <v>426</v>
      </c>
      <c r="F23" s="57"/>
    </row>
    <row r="24" spans="4:6" x14ac:dyDescent="0.25">
      <c r="D24" s="21" t="s">
        <v>19</v>
      </c>
      <c r="E24" s="22">
        <v>434</v>
      </c>
      <c r="F24" s="58"/>
    </row>
    <row r="25" spans="4:6" x14ac:dyDescent="0.25">
      <c r="D25" s="17" t="s">
        <v>10</v>
      </c>
      <c r="E25" s="18">
        <v>435</v>
      </c>
      <c r="F25" s="56">
        <f>AVERAGE(E25:E35)</f>
        <v>477.45454545454544</v>
      </c>
    </row>
    <row r="26" spans="4:6" x14ac:dyDescent="0.25">
      <c r="D26" s="19" t="s">
        <v>46</v>
      </c>
      <c r="E26" s="20">
        <v>438</v>
      </c>
      <c r="F26" s="57"/>
    </row>
    <row r="27" spans="4:6" x14ac:dyDescent="0.25">
      <c r="D27" s="19" t="s">
        <v>33</v>
      </c>
      <c r="E27" s="20">
        <v>438</v>
      </c>
      <c r="F27" s="57"/>
    </row>
    <row r="28" spans="4:6" x14ac:dyDescent="0.25">
      <c r="D28" s="19" t="s">
        <v>25</v>
      </c>
      <c r="E28" s="20">
        <v>438</v>
      </c>
      <c r="F28" s="57"/>
    </row>
    <row r="29" spans="4:6" x14ac:dyDescent="0.25">
      <c r="D29" s="19" t="s">
        <v>23</v>
      </c>
      <c r="E29" s="20">
        <v>453</v>
      </c>
      <c r="F29" s="57"/>
    </row>
    <row r="30" spans="4:6" x14ac:dyDescent="0.25">
      <c r="D30" s="19" t="s">
        <v>54</v>
      </c>
      <c r="E30" s="20">
        <v>485</v>
      </c>
      <c r="F30" s="57"/>
    </row>
    <row r="31" spans="4:6" x14ac:dyDescent="0.25">
      <c r="D31" s="19" t="s">
        <v>31</v>
      </c>
      <c r="E31" s="20">
        <v>487</v>
      </c>
      <c r="F31" s="57"/>
    </row>
    <row r="32" spans="4:6" x14ac:dyDescent="0.25">
      <c r="D32" s="19" t="s">
        <v>55</v>
      </c>
      <c r="E32" s="20">
        <v>505</v>
      </c>
      <c r="F32" s="57"/>
    </row>
    <row r="33" spans="4:6" x14ac:dyDescent="0.25">
      <c r="D33" s="19" t="s">
        <v>52</v>
      </c>
      <c r="E33" s="20">
        <v>519</v>
      </c>
      <c r="F33" s="57"/>
    </row>
    <row r="34" spans="4:6" x14ac:dyDescent="0.25">
      <c r="D34" s="19" t="s">
        <v>41</v>
      </c>
      <c r="E34" s="20">
        <v>526</v>
      </c>
      <c r="F34" s="57"/>
    </row>
    <row r="35" spans="4:6" x14ac:dyDescent="0.25">
      <c r="D35" s="21" t="s">
        <v>30</v>
      </c>
      <c r="E35" s="22">
        <v>528</v>
      </c>
      <c r="F35" s="58"/>
    </row>
    <row r="36" spans="4:6" x14ac:dyDescent="0.25">
      <c r="D36" s="17" t="s">
        <v>58</v>
      </c>
      <c r="E36" s="18">
        <v>535</v>
      </c>
      <c r="F36" s="56">
        <f>AVERAGE(E36:E46)</f>
        <v>603.4545454545455</v>
      </c>
    </row>
    <row r="37" spans="4:6" x14ac:dyDescent="0.25">
      <c r="D37" s="19" t="s">
        <v>7</v>
      </c>
      <c r="E37" s="20">
        <v>538</v>
      </c>
      <c r="F37" s="57"/>
    </row>
    <row r="38" spans="4:6" x14ac:dyDescent="0.25">
      <c r="D38" s="19" t="s">
        <v>38</v>
      </c>
      <c r="E38" s="20">
        <v>553</v>
      </c>
      <c r="F38" s="57"/>
    </row>
    <row r="39" spans="4:6" x14ac:dyDescent="0.25">
      <c r="D39" s="19" t="s">
        <v>47</v>
      </c>
      <c r="E39" s="20">
        <v>564</v>
      </c>
      <c r="F39" s="57"/>
    </row>
    <row r="40" spans="4:6" x14ac:dyDescent="0.25">
      <c r="D40" s="19" t="s">
        <v>44</v>
      </c>
      <c r="E40" s="20">
        <v>566</v>
      </c>
      <c r="F40" s="57"/>
    </row>
    <row r="41" spans="4:6" x14ac:dyDescent="0.25">
      <c r="D41" s="19" t="s">
        <v>26</v>
      </c>
      <c r="E41" s="20">
        <v>577</v>
      </c>
      <c r="F41" s="57"/>
    </row>
    <row r="42" spans="4:6" x14ac:dyDescent="0.25">
      <c r="D42" s="19" t="s">
        <v>45</v>
      </c>
      <c r="E42" s="20">
        <v>606</v>
      </c>
      <c r="F42" s="57"/>
    </row>
    <row r="43" spans="4:6" x14ac:dyDescent="0.25">
      <c r="D43" s="19" t="s">
        <v>24</v>
      </c>
      <c r="E43" s="20">
        <v>654</v>
      </c>
      <c r="F43" s="57"/>
    </row>
    <row r="44" spans="4:6" x14ac:dyDescent="0.25">
      <c r="D44" s="19" t="s">
        <v>39</v>
      </c>
      <c r="E44" s="20">
        <v>673</v>
      </c>
      <c r="F44" s="57"/>
    </row>
    <row r="45" spans="4:6" x14ac:dyDescent="0.25">
      <c r="D45" s="19" t="s">
        <v>35</v>
      </c>
      <c r="E45" s="20">
        <v>685</v>
      </c>
      <c r="F45" s="57"/>
    </row>
    <row r="46" spans="4:6" x14ac:dyDescent="0.25">
      <c r="D46" s="21" t="s">
        <v>56</v>
      </c>
      <c r="E46" s="22">
        <v>687</v>
      </c>
      <c r="F46" s="58"/>
    </row>
    <row r="47" spans="4:6" x14ac:dyDescent="0.25">
      <c r="D47" s="17" t="s">
        <v>50</v>
      </c>
      <c r="E47" s="18">
        <v>688</v>
      </c>
      <c r="F47" s="56">
        <f>AVERAGE(E47:E58)</f>
        <v>794</v>
      </c>
    </row>
    <row r="48" spans="4:6" x14ac:dyDescent="0.25">
      <c r="D48" s="19" t="s">
        <v>27</v>
      </c>
      <c r="E48" s="20">
        <v>717</v>
      </c>
      <c r="F48" s="57"/>
    </row>
    <row r="49" spans="4:6" x14ac:dyDescent="0.25">
      <c r="D49" s="19" t="s">
        <v>48</v>
      </c>
      <c r="E49" s="20">
        <v>725</v>
      </c>
      <c r="F49" s="57"/>
    </row>
    <row r="50" spans="4:6" x14ac:dyDescent="0.25">
      <c r="D50" s="19" t="s">
        <v>49</v>
      </c>
      <c r="E50" s="20">
        <v>745</v>
      </c>
      <c r="F50" s="57"/>
    </row>
    <row r="51" spans="4:6" x14ac:dyDescent="0.25">
      <c r="D51" s="19" t="s">
        <v>36</v>
      </c>
      <c r="E51" s="20">
        <v>754</v>
      </c>
      <c r="F51" s="57"/>
    </row>
    <row r="52" spans="4:6" x14ac:dyDescent="0.25">
      <c r="D52" s="19" t="s">
        <v>51</v>
      </c>
      <c r="E52" s="20">
        <v>774</v>
      </c>
      <c r="F52" s="57"/>
    </row>
    <row r="53" spans="4:6" x14ac:dyDescent="0.25">
      <c r="D53" s="19" t="s">
        <v>40</v>
      </c>
      <c r="E53" s="20">
        <v>826</v>
      </c>
      <c r="F53" s="57"/>
    </row>
    <row r="54" spans="4:6" x14ac:dyDescent="0.25">
      <c r="D54" s="19" t="s">
        <v>32</v>
      </c>
      <c r="E54" s="20">
        <v>829</v>
      </c>
      <c r="F54" s="57"/>
    </row>
    <row r="55" spans="4:6" x14ac:dyDescent="0.25">
      <c r="D55" s="19" t="s">
        <v>42</v>
      </c>
      <c r="E55" s="20">
        <v>832</v>
      </c>
      <c r="F55" s="57"/>
    </row>
    <row r="56" spans="4:6" x14ac:dyDescent="0.25">
      <c r="D56" s="19" t="s">
        <v>53</v>
      </c>
      <c r="E56" s="20">
        <v>857</v>
      </c>
      <c r="F56" s="57"/>
    </row>
    <row r="57" spans="4:6" x14ac:dyDescent="0.25">
      <c r="D57" s="19" t="s">
        <v>57</v>
      </c>
      <c r="E57" s="20">
        <v>882</v>
      </c>
      <c r="F57" s="57"/>
    </row>
    <row r="58" spans="4:6" x14ac:dyDescent="0.25">
      <c r="D58" s="21" t="s">
        <v>28</v>
      </c>
      <c r="E58" s="22">
        <v>899</v>
      </c>
      <c r="F58" s="58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opLeftCell="A28" workbookViewId="0">
      <selection activeCell="H20" sqref="H20"/>
    </sheetView>
  </sheetViews>
  <sheetFormatPr defaultRowHeight="15.75" x14ac:dyDescent="0.25"/>
  <cols>
    <col min="1" max="1" width="10.85546875" style="4" bestFit="1" customWidth="1"/>
    <col min="2" max="2" width="25.85546875" style="4" bestFit="1" customWidth="1"/>
    <col min="3" max="3" width="9.140625" style="4"/>
    <col min="4" max="4" width="43.140625" style="4" bestFit="1" customWidth="1"/>
    <col min="5" max="5" width="25.85546875" style="4" bestFit="1" customWidth="1"/>
    <col min="6" max="6" width="10.42578125" style="16" bestFit="1" customWidth="1"/>
    <col min="7" max="16384" width="9.140625" style="4"/>
  </cols>
  <sheetData>
    <row r="1" spans="1:6" x14ac:dyDescent="0.25">
      <c r="A1" s="2" t="s">
        <v>64</v>
      </c>
      <c r="B1" s="3" t="s">
        <v>63</v>
      </c>
      <c r="D1" s="3" t="s">
        <v>0</v>
      </c>
      <c r="E1" s="3" t="s">
        <v>63</v>
      </c>
      <c r="F1" s="23" t="s">
        <v>74</v>
      </c>
    </row>
    <row r="2" spans="1:6" x14ac:dyDescent="0.25">
      <c r="A2" s="5" t="s">
        <v>65</v>
      </c>
      <c r="B2" s="7">
        <f>PERCENTILE(E2:E58,0.2)</f>
        <v>228.00000000000003</v>
      </c>
      <c r="D2" s="17" t="s">
        <v>3</v>
      </c>
      <c r="E2" s="18">
        <v>85</v>
      </c>
      <c r="F2" s="56">
        <f>AVERAGE(E2:E13)</f>
        <v>172.25</v>
      </c>
    </row>
    <row r="3" spans="1:6" x14ac:dyDescent="0.25">
      <c r="A3" s="5" t="s">
        <v>66</v>
      </c>
      <c r="B3" s="7">
        <f>PERCENTILE(E2:E58,0.4)</f>
        <v>448.2</v>
      </c>
      <c r="D3" s="19" t="s">
        <v>2</v>
      </c>
      <c r="E3" s="20">
        <v>102</v>
      </c>
      <c r="F3" s="57"/>
    </row>
    <row r="4" spans="1:6" x14ac:dyDescent="0.25">
      <c r="A4" s="5" t="s">
        <v>67</v>
      </c>
      <c r="B4" s="7">
        <f>PERCENTILE(E2:E58,0.6)</f>
        <v>632</v>
      </c>
      <c r="D4" s="19" t="s">
        <v>5</v>
      </c>
      <c r="E4" s="20">
        <v>124</v>
      </c>
      <c r="F4" s="57"/>
    </row>
    <row r="5" spans="1:6" x14ac:dyDescent="0.25">
      <c r="A5" s="6" t="s">
        <v>68</v>
      </c>
      <c r="B5" s="7">
        <f>PERCENTILE(E2:E58,0.8)</f>
        <v>911.00000000000023</v>
      </c>
      <c r="D5" s="19" t="s">
        <v>7</v>
      </c>
      <c r="E5" s="20">
        <v>144</v>
      </c>
      <c r="F5" s="57"/>
    </row>
    <row r="6" spans="1:6" x14ac:dyDescent="0.25">
      <c r="D6" s="19" t="s">
        <v>6</v>
      </c>
      <c r="E6" s="20">
        <v>154</v>
      </c>
      <c r="F6" s="57"/>
    </row>
    <row r="7" spans="1:6" x14ac:dyDescent="0.25">
      <c r="A7" s="2" t="s">
        <v>69</v>
      </c>
      <c r="B7" s="3" t="s">
        <v>63</v>
      </c>
      <c r="D7" s="19" t="s">
        <v>10</v>
      </c>
      <c r="E7" s="20">
        <v>184</v>
      </c>
      <c r="F7" s="57"/>
    </row>
    <row r="8" spans="1:6" x14ac:dyDescent="0.25">
      <c r="A8" s="6" t="s">
        <v>70</v>
      </c>
      <c r="B8" s="7">
        <f>F2</f>
        <v>172.25</v>
      </c>
      <c r="D8" s="19" t="s">
        <v>22</v>
      </c>
      <c r="E8" s="20">
        <v>190</v>
      </c>
      <c r="F8" s="57"/>
    </row>
    <row r="9" spans="1:6" x14ac:dyDescent="0.25">
      <c r="A9" s="6" t="s">
        <v>71</v>
      </c>
      <c r="B9" s="7">
        <f>F14</f>
        <v>346.18181818181819</v>
      </c>
      <c r="D9" s="19" t="s">
        <v>4</v>
      </c>
      <c r="E9" s="20">
        <v>206</v>
      </c>
      <c r="F9" s="57"/>
    </row>
    <row r="10" spans="1:6" x14ac:dyDescent="0.25">
      <c r="A10" s="5" t="s">
        <v>94</v>
      </c>
      <c r="B10" s="40">
        <f>F25</f>
        <v>529.18181818181813</v>
      </c>
      <c r="D10" s="19" t="s">
        <v>11</v>
      </c>
      <c r="E10" s="20">
        <v>215</v>
      </c>
      <c r="F10" s="57"/>
    </row>
    <row r="11" spans="1:6" x14ac:dyDescent="0.25">
      <c r="A11" s="6" t="s">
        <v>72</v>
      </c>
      <c r="B11" s="7">
        <f>F36</f>
        <v>715.18181818181813</v>
      </c>
      <c r="D11" s="19" t="s">
        <v>41</v>
      </c>
      <c r="E11" s="20">
        <v>217</v>
      </c>
      <c r="F11" s="57"/>
    </row>
    <row r="12" spans="1:6" x14ac:dyDescent="0.25">
      <c r="A12" s="6" t="s">
        <v>73</v>
      </c>
      <c r="B12" s="7">
        <f>F47</f>
        <v>1702.5</v>
      </c>
      <c r="D12" s="19" t="s">
        <v>17</v>
      </c>
      <c r="E12" s="20">
        <v>222</v>
      </c>
      <c r="F12" s="57"/>
    </row>
    <row r="13" spans="1:6" x14ac:dyDescent="0.25">
      <c r="D13" s="21" t="s">
        <v>8</v>
      </c>
      <c r="E13" s="22">
        <v>224</v>
      </c>
      <c r="F13" s="58"/>
    </row>
    <row r="14" spans="1:6" x14ac:dyDescent="0.25">
      <c r="D14" s="17" t="s">
        <v>13</v>
      </c>
      <c r="E14" s="18">
        <v>244</v>
      </c>
      <c r="F14" s="56">
        <f>AVERAGE(E14:E24)</f>
        <v>346.18181818181819</v>
      </c>
    </row>
    <row r="15" spans="1:6" x14ac:dyDescent="0.25">
      <c r="D15" s="19" t="s">
        <v>9</v>
      </c>
      <c r="E15" s="20">
        <v>285</v>
      </c>
      <c r="F15" s="57"/>
    </row>
    <row r="16" spans="1:6" x14ac:dyDescent="0.25">
      <c r="D16" s="19" t="s">
        <v>20</v>
      </c>
      <c r="E16" s="20">
        <v>301</v>
      </c>
      <c r="F16" s="57"/>
    </row>
    <row r="17" spans="4:6" x14ac:dyDescent="0.25">
      <c r="D17" s="19" t="s">
        <v>15</v>
      </c>
      <c r="E17" s="20">
        <v>315</v>
      </c>
      <c r="F17" s="57"/>
    </row>
    <row r="18" spans="4:6" x14ac:dyDescent="0.25">
      <c r="D18" s="19" t="s">
        <v>14</v>
      </c>
      <c r="E18" s="20">
        <v>331</v>
      </c>
      <c r="F18" s="57"/>
    </row>
    <row r="19" spans="4:6" x14ac:dyDescent="0.25">
      <c r="D19" s="19" t="s">
        <v>23</v>
      </c>
      <c r="E19" s="20">
        <v>355</v>
      </c>
      <c r="F19" s="57"/>
    </row>
    <row r="20" spans="4:6" x14ac:dyDescent="0.25">
      <c r="D20" s="19" t="s">
        <v>27</v>
      </c>
      <c r="E20" s="20">
        <v>358</v>
      </c>
      <c r="F20" s="57"/>
    </row>
    <row r="21" spans="4:6" x14ac:dyDescent="0.25">
      <c r="D21" s="19" t="s">
        <v>39</v>
      </c>
      <c r="E21" s="20">
        <v>365</v>
      </c>
      <c r="F21" s="57"/>
    </row>
    <row r="22" spans="4:6" x14ac:dyDescent="0.25">
      <c r="D22" s="19" t="s">
        <v>28</v>
      </c>
      <c r="E22" s="20">
        <v>370</v>
      </c>
      <c r="F22" s="57"/>
    </row>
    <row r="23" spans="4:6" x14ac:dyDescent="0.25">
      <c r="D23" s="19" t="s">
        <v>24</v>
      </c>
      <c r="E23" s="20">
        <v>437</v>
      </c>
      <c r="F23" s="57"/>
    </row>
    <row r="24" spans="4:6" x14ac:dyDescent="0.25">
      <c r="D24" s="21" t="s">
        <v>16</v>
      </c>
      <c r="E24" s="22">
        <v>447</v>
      </c>
      <c r="F24" s="58"/>
    </row>
    <row r="25" spans="4:6" x14ac:dyDescent="0.25">
      <c r="D25" s="17" t="s">
        <v>26</v>
      </c>
      <c r="E25" s="18">
        <v>450</v>
      </c>
      <c r="F25" s="56">
        <f>AVERAGE(E25:E35)</f>
        <v>529.18181818181813</v>
      </c>
    </row>
    <row r="26" spans="4:6" x14ac:dyDescent="0.25">
      <c r="D26" s="19" t="s">
        <v>30</v>
      </c>
      <c r="E26" s="20">
        <v>451</v>
      </c>
      <c r="F26" s="57"/>
    </row>
    <row r="27" spans="4:6" x14ac:dyDescent="0.25">
      <c r="D27" s="19" t="s">
        <v>12</v>
      </c>
      <c r="E27" s="20">
        <v>464</v>
      </c>
      <c r="F27" s="57"/>
    </row>
    <row r="28" spans="4:6" x14ac:dyDescent="0.25">
      <c r="D28" s="19" t="s">
        <v>31</v>
      </c>
      <c r="E28" s="20">
        <v>466</v>
      </c>
      <c r="F28" s="57"/>
    </row>
    <row r="29" spans="4:6" x14ac:dyDescent="0.25">
      <c r="D29" s="19" t="s">
        <v>35</v>
      </c>
      <c r="E29" s="20">
        <v>480</v>
      </c>
      <c r="F29" s="57"/>
    </row>
    <row r="30" spans="4:6" x14ac:dyDescent="0.25">
      <c r="D30" s="19" t="s">
        <v>32</v>
      </c>
      <c r="E30" s="20">
        <v>525</v>
      </c>
      <c r="F30" s="57"/>
    </row>
    <row r="31" spans="4:6" x14ac:dyDescent="0.25">
      <c r="D31" s="19" t="s">
        <v>18</v>
      </c>
      <c r="E31" s="20">
        <v>552</v>
      </c>
      <c r="F31" s="57"/>
    </row>
    <row r="32" spans="4:6" x14ac:dyDescent="0.25">
      <c r="D32" s="19" t="s">
        <v>21</v>
      </c>
      <c r="E32" s="20">
        <v>583</v>
      </c>
      <c r="F32" s="57"/>
    </row>
    <row r="33" spans="4:6" x14ac:dyDescent="0.25">
      <c r="D33" s="19" t="s">
        <v>25</v>
      </c>
      <c r="E33" s="20">
        <v>596</v>
      </c>
      <c r="F33" s="57"/>
    </row>
    <row r="34" spans="4:6" x14ac:dyDescent="0.25">
      <c r="D34" s="19" t="s">
        <v>34</v>
      </c>
      <c r="E34" s="20">
        <v>625</v>
      </c>
      <c r="F34" s="57"/>
    </row>
    <row r="35" spans="4:6" x14ac:dyDescent="0.25">
      <c r="D35" s="21" t="s">
        <v>42</v>
      </c>
      <c r="E35" s="22">
        <v>629</v>
      </c>
      <c r="F35" s="58"/>
    </row>
    <row r="36" spans="4:6" x14ac:dyDescent="0.25">
      <c r="D36" s="17" t="s">
        <v>37</v>
      </c>
      <c r="E36" s="18">
        <v>634</v>
      </c>
      <c r="F36" s="56">
        <f>AVERAGE(E36:E46)</f>
        <v>715.18181818181813</v>
      </c>
    </row>
    <row r="37" spans="4:6" x14ac:dyDescent="0.25">
      <c r="D37" s="19" t="s">
        <v>36</v>
      </c>
      <c r="E37" s="20">
        <v>644</v>
      </c>
      <c r="F37" s="57"/>
    </row>
    <row r="38" spans="4:6" x14ac:dyDescent="0.25">
      <c r="D38" s="19" t="s">
        <v>54</v>
      </c>
      <c r="E38" s="20">
        <v>656</v>
      </c>
      <c r="F38" s="57"/>
    </row>
    <row r="39" spans="4:6" x14ac:dyDescent="0.25">
      <c r="D39" s="19" t="s">
        <v>46</v>
      </c>
      <c r="E39" s="20">
        <v>659</v>
      </c>
      <c r="F39" s="57"/>
    </row>
    <row r="40" spans="4:6" x14ac:dyDescent="0.25">
      <c r="D40" s="19" t="s">
        <v>29</v>
      </c>
      <c r="E40" s="20">
        <v>674</v>
      </c>
      <c r="F40" s="57"/>
    </row>
    <row r="41" spans="4:6" x14ac:dyDescent="0.25">
      <c r="D41" s="19" t="s">
        <v>48</v>
      </c>
      <c r="E41" s="20">
        <v>679</v>
      </c>
      <c r="F41" s="57"/>
    </row>
    <row r="42" spans="4:6" x14ac:dyDescent="0.25">
      <c r="D42" s="19" t="s">
        <v>33</v>
      </c>
      <c r="E42" s="20">
        <v>708</v>
      </c>
      <c r="F42" s="57"/>
    </row>
    <row r="43" spans="4:6" x14ac:dyDescent="0.25">
      <c r="D43" s="19" t="s">
        <v>38</v>
      </c>
      <c r="E43" s="20">
        <v>765</v>
      </c>
      <c r="F43" s="57"/>
    </row>
    <row r="44" spans="4:6" x14ac:dyDescent="0.25">
      <c r="D44" s="19" t="s">
        <v>53</v>
      </c>
      <c r="E44" s="20">
        <v>767</v>
      </c>
      <c r="F44" s="57"/>
    </row>
    <row r="45" spans="4:6" x14ac:dyDescent="0.25">
      <c r="D45" s="19" t="s">
        <v>52</v>
      </c>
      <c r="E45" s="20">
        <v>802</v>
      </c>
      <c r="F45" s="57"/>
    </row>
    <row r="46" spans="4:6" x14ac:dyDescent="0.25">
      <c r="D46" s="21" t="s">
        <v>19</v>
      </c>
      <c r="E46" s="22">
        <v>879</v>
      </c>
      <c r="F46" s="58"/>
    </row>
    <row r="47" spans="4:6" x14ac:dyDescent="0.25">
      <c r="D47" s="17" t="s">
        <v>44</v>
      </c>
      <c r="E47" s="18">
        <v>919</v>
      </c>
      <c r="F47" s="56">
        <f>AVERAGE(E47:E58)</f>
        <v>1702.5</v>
      </c>
    </row>
    <row r="48" spans="4:6" x14ac:dyDescent="0.25">
      <c r="D48" s="19" t="s">
        <v>51</v>
      </c>
      <c r="E48" s="20">
        <v>1088</v>
      </c>
      <c r="F48" s="57"/>
    </row>
    <row r="49" spans="4:6" x14ac:dyDescent="0.25">
      <c r="D49" s="19" t="s">
        <v>40</v>
      </c>
      <c r="E49" s="20">
        <v>1148</v>
      </c>
      <c r="F49" s="57"/>
    </row>
    <row r="50" spans="4:6" x14ac:dyDescent="0.25">
      <c r="D50" s="19" t="s">
        <v>56</v>
      </c>
      <c r="E50" s="20">
        <v>1184</v>
      </c>
      <c r="F50" s="57"/>
    </row>
    <row r="51" spans="4:6" x14ac:dyDescent="0.25">
      <c r="D51" s="19" t="s">
        <v>43</v>
      </c>
      <c r="E51" s="20">
        <v>1201</v>
      </c>
      <c r="F51" s="57"/>
    </row>
    <row r="52" spans="4:6" x14ac:dyDescent="0.25">
      <c r="D52" s="19" t="s">
        <v>57</v>
      </c>
      <c r="E52" s="20">
        <v>1238</v>
      </c>
      <c r="F52" s="57"/>
    </row>
    <row r="53" spans="4:6" x14ac:dyDescent="0.25">
      <c r="D53" s="19" t="s">
        <v>47</v>
      </c>
      <c r="E53" s="20">
        <v>1274</v>
      </c>
      <c r="F53" s="57"/>
    </row>
    <row r="54" spans="4:6" x14ac:dyDescent="0.25">
      <c r="D54" s="19" t="s">
        <v>55</v>
      </c>
      <c r="E54" s="20">
        <v>1338</v>
      </c>
      <c r="F54" s="57"/>
    </row>
    <row r="55" spans="4:6" x14ac:dyDescent="0.25">
      <c r="D55" s="19" t="s">
        <v>45</v>
      </c>
      <c r="E55" s="20">
        <v>1516</v>
      </c>
      <c r="F55" s="57"/>
    </row>
    <row r="56" spans="4:6" x14ac:dyDescent="0.25">
      <c r="D56" s="19" t="s">
        <v>58</v>
      </c>
      <c r="E56" s="20">
        <v>1715</v>
      </c>
      <c r="F56" s="57"/>
    </row>
    <row r="57" spans="4:6" x14ac:dyDescent="0.25">
      <c r="D57" s="19" t="s">
        <v>50</v>
      </c>
      <c r="E57" s="20">
        <v>2048</v>
      </c>
      <c r="F57" s="57"/>
    </row>
    <row r="58" spans="4:6" x14ac:dyDescent="0.25">
      <c r="D58" s="21" t="s">
        <v>49</v>
      </c>
      <c r="E58" s="22">
        <v>5761</v>
      </c>
      <c r="F58" s="58"/>
    </row>
  </sheetData>
  <mergeCells count="5">
    <mergeCell ref="F2:F13"/>
    <mergeCell ref="F14:F24"/>
    <mergeCell ref="F25:F35"/>
    <mergeCell ref="F36:F46"/>
    <mergeCell ref="F47:F5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Total Research 2014</vt:lpstr>
      <vt:lpstr>Federal Research 2014</vt:lpstr>
      <vt:lpstr>Endowment 2015</vt:lpstr>
      <vt:lpstr>Annual Giving 2015</vt:lpstr>
      <vt:lpstr>National Academy Members 2015</vt:lpstr>
      <vt:lpstr>Faculty Awards 2015</vt:lpstr>
      <vt:lpstr>Doctorates Awards 2015</vt:lpstr>
      <vt:lpstr>Postdoctoral Appointees 2014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Hoa Pham</cp:lastModifiedBy>
  <dcterms:created xsi:type="dcterms:W3CDTF">2018-08-06T21:53:12Z</dcterms:created>
  <dcterms:modified xsi:type="dcterms:W3CDTF">2018-08-08T15:10:53Z</dcterms:modified>
</cp:coreProperties>
</file>