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4.xml" ContentType="application/vnd.openxmlformats-officedocument.spreadsheetml.worksheet+xml"/>
  <Override PartName="/xl/chartsheets/sheet8.xml" ContentType="application/vnd.openxmlformats-officedocument.spreadsheetml.chartsheet+xml"/>
  <Override PartName="/xl/worksheets/sheet5.xml" ContentType="application/vnd.openxmlformats-officedocument.spreadsheetml.worksheet+xml"/>
  <Override PartName="/xl/chartsheets/sheet9.xml" ContentType="application/vnd.openxmlformats-officedocument.spreadsheetml.chartsheet+xml"/>
  <Override PartName="/xl/worksheets/sheet6.xml" ContentType="application/vnd.openxmlformats-officedocument.spreadsheetml.worksheet+xml"/>
  <Override PartName="/xl/chartsheets/sheet10.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ccoaman\Desktop\EF2017Supplement Conventional Oil\"/>
    </mc:Choice>
  </mc:AlternateContent>
  <bookViews>
    <workbookView xWindow="0" yWindow="0" windowWidth="24660" windowHeight="12435"/>
  </bookViews>
  <sheets>
    <sheet name="Table 1.1" sheetId="20" r:id="rId1"/>
    <sheet name="Figure 2.1 data" sheetId="8" r:id="rId2"/>
    <sheet name="Figure 2.1" sheetId="9" r:id="rId3"/>
    <sheet name="Figure 2.2 data" sheetId="1" r:id="rId4"/>
    <sheet name="Figure 2.2 All Class Chart" sheetId="16" r:id="rId5"/>
    <sheet name="Figure 2.2 All Type Chart" sheetId="17" r:id="rId6"/>
    <sheet name="Figure 2.2 BC Chart" sheetId="6" r:id="rId7"/>
    <sheet name="Figure 2.2 AB Chart" sheetId="4" r:id="rId8"/>
    <sheet name="Figure 2.2 SK Chart" sheetId="5" r:id="rId9"/>
    <sheet name="Figure 2.2 MB Chart" sheetId="7" r:id="rId10"/>
    <sheet name="Figure 2.3 data" sheetId="10" r:id="rId11"/>
    <sheet name="Figure 2.3" sheetId="11" r:id="rId12"/>
    <sheet name="Figure 2.4 data" sheetId="12" r:id="rId13"/>
    <sheet name="Figure 2.4" sheetId="13" r:id="rId14"/>
    <sheet name="Figure 3.1 data" sheetId="14" r:id="rId15"/>
    <sheet name="Figure 3.1" sheetId="15" r:id="rId16"/>
  </sheets>
  <definedNames>
    <definedName name="zzz_Tbl_6_1_DL" localSheetId="0">#REF!</definedName>
    <definedName name="zzz_Tbl_6_1_DL">#REF!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4" l="1"/>
  <c r="F48" i="14"/>
  <c r="E48" i="14"/>
  <c r="D48" i="14"/>
  <c r="C48" i="14"/>
  <c r="B48" i="14"/>
  <c r="E16" i="12" l="1"/>
  <c r="I16" i="12"/>
  <c r="K16" i="12"/>
  <c r="M16" i="12"/>
  <c r="G16" i="12"/>
  <c r="O16" i="12"/>
  <c r="E18" i="12"/>
  <c r="I18" i="12"/>
  <c r="M18" i="12"/>
  <c r="Q18" i="12"/>
  <c r="N16" i="12" l="1"/>
  <c r="J16" i="12"/>
  <c r="F16" i="12"/>
  <c r="P16" i="12"/>
  <c r="L16" i="12"/>
  <c r="H16" i="12"/>
  <c r="Q16" i="12"/>
  <c r="C16" i="12"/>
  <c r="D16" i="12"/>
  <c r="B19" i="12"/>
  <c r="B10" i="12"/>
  <c r="Q10" i="12"/>
  <c r="B20" i="12"/>
  <c r="I10" i="12"/>
  <c r="I22" i="12" s="1"/>
  <c r="O21" i="12"/>
  <c r="K21" i="12"/>
  <c r="G21" i="12"/>
  <c r="C21" i="12"/>
  <c r="O20" i="12"/>
  <c r="K20" i="12"/>
  <c r="G20" i="12"/>
  <c r="C20" i="12"/>
  <c r="O19" i="12"/>
  <c r="K19" i="12"/>
  <c r="G19" i="12"/>
  <c r="C19" i="12"/>
  <c r="O18" i="12"/>
  <c r="K18" i="12"/>
  <c r="G18" i="12"/>
  <c r="C18" i="12"/>
  <c r="E10" i="12"/>
  <c r="E22" i="12" s="1"/>
  <c r="B21" i="12"/>
  <c r="R21" i="12"/>
  <c r="N21" i="12"/>
  <c r="J21" i="12"/>
  <c r="F21" i="12"/>
  <c r="N20" i="12"/>
  <c r="J20" i="12"/>
  <c r="F20" i="12"/>
  <c r="R19" i="12"/>
  <c r="N19" i="12"/>
  <c r="J19" i="12"/>
  <c r="F19" i="12"/>
  <c r="R18" i="12"/>
  <c r="N18" i="12"/>
  <c r="J18" i="12"/>
  <c r="F18" i="12"/>
  <c r="P10" i="12"/>
  <c r="L10" i="12"/>
  <c r="L22" i="12" s="1"/>
  <c r="H10" i="12"/>
  <c r="H22" i="12" s="1"/>
  <c r="D10" i="12"/>
  <c r="Q22" i="12"/>
  <c r="Q21" i="12"/>
  <c r="M21" i="12"/>
  <c r="I21" i="12"/>
  <c r="E21" i="12"/>
  <c r="Q20" i="12"/>
  <c r="M20" i="12"/>
  <c r="I20" i="12"/>
  <c r="E20" i="12"/>
  <c r="Q19" i="12"/>
  <c r="M19" i="12"/>
  <c r="I19" i="12"/>
  <c r="E19" i="12"/>
  <c r="N10" i="12"/>
  <c r="N22" i="12" s="1"/>
  <c r="F10" i="12"/>
  <c r="O10" i="12"/>
  <c r="O22" i="12" s="1"/>
  <c r="K10" i="12"/>
  <c r="K22" i="12" s="1"/>
  <c r="G10" i="12"/>
  <c r="G22" i="12" s="1"/>
  <c r="C10" i="12"/>
  <c r="M10" i="12"/>
  <c r="M22" i="12" s="1"/>
  <c r="B16" i="12"/>
  <c r="P21" i="12"/>
  <c r="L21" i="12"/>
  <c r="H21" i="12"/>
  <c r="D21" i="12"/>
  <c r="P20" i="12"/>
  <c r="L20" i="12"/>
  <c r="H20" i="12"/>
  <c r="D20" i="12"/>
  <c r="P19" i="12"/>
  <c r="L19" i="12"/>
  <c r="H19" i="12"/>
  <c r="D19" i="12"/>
  <c r="P18" i="12"/>
  <c r="L18" i="12"/>
  <c r="H18" i="12"/>
  <c r="D18" i="12"/>
  <c r="R10" i="12"/>
  <c r="J10" i="12"/>
  <c r="J22" i="12" s="1"/>
  <c r="B18" i="12"/>
  <c r="F22" i="12" l="1"/>
  <c r="P22" i="12"/>
  <c r="C22" i="12"/>
  <c r="D22" i="12"/>
  <c r="B22" i="12"/>
  <c r="R20" i="12" l="1"/>
  <c r="R16" i="12"/>
  <c r="R22" i="12" s="1"/>
  <c r="S18" i="12" l="1"/>
  <c r="S20" i="12"/>
  <c r="S16" i="12"/>
  <c r="S21" i="12"/>
  <c r="T16" i="12" l="1"/>
  <c r="T21" i="12"/>
  <c r="S19" i="12"/>
  <c r="T20" i="12"/>
  <c r="U16" i="12" l="1"/>
  <c r="S10" i="12"/>
  <c r="S22" i="12" s="1"/>
  <c r="T19" i="12"/>
  <c r="U21" i="12"/>
  <c r="T18" i="12"/>
  <c r="U20" i="12"/>
  <c r="U19" i="12"/>
  <c r="T10" i="12" l="1"/>
  <c r="T22" i="12" s="1"/>
  <c r="V21" i="12"/>
  <c r="U18" i="12"/>
  <c r="U10" i="12"/>
  <c r="U22" i="12" s="1"/>
  <c r="V20" i="12"/>
  <c r="V18" i="12"/>
  <c r="V16" i="12"/>
  <c r="W18" i="12" l="1"/>
  <c r="W16" i="12"/>
  <c r="W21" i="12"/>
  <c r="X21" i="12"/>
  <c r="W20" i="12" l="1"/>
  <c r="X20" i="12"/>
  <c r="W19" i="12"/>
  <c r="X16" i="12"/>
  <c r="V19" i="12"/>
  <c r="V10" i="12"/>
  <c r="V22" i="12" s="1"/>
  <c r="X19" i="12"/>
  <c r="X10" i="12" l="1"/>
  <c r="X22" i="12" s="1"/>
  <c r="X18" i="12"/>
  <c r="Y16" i="12"/>
  <c r="W10" i="12"/>
  <c r="W22" i="12" s="1"/>
  <c r="Y21" i="12"/>
  <c r="Y20" i="12"/>
  <c r="Y19" i="12"/>
  <c r="Y18" i="12" l="1"/>
  <c r="Y10" i="12"/>
  <c r="Y22" i="12" s="1"/>
  <c r="Z16" i="12"/>
  <c r="AA16" i="12"/>
  <c r="Z21" i="12"/>
  <c r="Z20" i="12"/>
  <c r="Z19" i="12"/>
  <c r="Z10" i="12" l="1"/>
  <c r="Z22" i="12" s="1"/>
  <c r="Z18" i="12"/>
  <c r="AA21" i="12"/>
  <c r="AA20" i="12"/>
  <c r="AA19" i="12"/>
  <c r="AB18" i="12" l="1"/>
  <c r="AB21" i="12"/>
  <c r="AB16" i="12"/>
  <c r="AA10" i="12"/>
  <c r="AA22" i="12" s="1"/>
  <c r="AA18" i="12"/>
  <c r="AB20" i="12"/>
  <c r="AB19" i="12"/>
  <c r="AB10" i="12" l="1"/>
  <c r="AB22" i="12" s="1"/>
  <c r="AC21" i="12"/>
  <c r="AC16" i="12"/>
  <c r="AC20" i="12"/>
  <c r="AC19" i="12"/>
  <c r="AD18" i="12" l="1"/>
  <c r="AD16" i="12"/>
  <c r="AC18" i="12"/>
  <c r="AC10" i="12"/>
  <c r="AC22" i="12" s="1"/>
  <c r="AD21" i="12"/>
  <c r="AD20" i="12"/>
  <c r="AD10" i="12"/>
  <c r="AD22" i="12" s="1"/>
  <c r="AE21" i="12" l="1"/>
  <c r="AE20" i="12"/>
  <c r="AD19" i="12"/>
  <c r="AE16" i="12"/>
  <c r="AE19" i="12"/>
  <c r="AE10" i="12" l="1"/>
  <c r="AE18" i="12"/>
  <c r="AE22" i="12"/>
  <c r="AG16" i="12"/>
  <c r="AF21" i="12"/>
  <c r="AF16" i="12"/>
  <c r="AF20" i="12"/>
  <c r="AF19" i="12"/>
  <c r="AG21" i="12"/>
  <c r="AG20" i="12" l="1"/>
  <c r="AF10" i="12"/>
  <c r="AF22" i="12" s="1"/>
  <c r="AF18" i="12"/>
  <c r="AG19" i="12"/>
  <c r="AH18" i="12" l="1"/>
  <c r="AH16" i="12"/>
  <c r="AH21" i="12"/>
  <c r="AG18" i="12"/>
  <c r="AG10" i="12"/>
  <c r="AG22" i="12" s="1"/>
  <c r="AH20" i="12"/>
  <c r="AH19" i="12"/>
  <c r="AI21" i="12" l="1"/>
  <c r="AI18" i="12"/>
  <c r="AI16" i="12"/>
  <c r="AH10" i="12"/>
  <c r="AH22" i="12" s="1"/>
  <c r="AI20" i="12"/>
  <c r="AI10" i="12"/>
  <c r="AJ20" i="12" l="1"/>
  <c r="AJ16" i="12"/>
  <c r="AI22" i="12"/>
  <c r="AJ21" i="12"/>
  <c r="AI19" i="12"/>
  <c r="AJ19" i="12"/>
  <c r="AJ10" i="12" l="1"/>
  <c r="AJ22" i="12" s="1"/>
  <c r="AJ18" i="12"/>
  <c r="AK16" i="12"/>
  <c r="AK21" i="12"/>
  <c r="AK20" i="12"/>
  <c r="AK19" i="12"/>
  <c r="AK18" i="12" l="1"/>
  <c r="AK10" i="12"/>
  <c r="AK22" i="12" s="1"/>
  <c r="AL21" i="12"/>
  <c r="AL16" i="12"/>
  <c r="AL20" i="12"/>
  <c r="AL19" i="12" l="1"/>
  <c r="AM16" i="12"/>
  <c r="AM21" i="12"/>
  <c r="AL18" i="12"/>
  <c r="AM20" i="12"/>
  <c r="AM19" i="12"/>
  <c r="AL10" i="12" l="1"/>
  <c r="AL22" i="12" s="1"/>
  <c r="AM10" i="12"/>
  <c r="AM22" i="12" s="1"/>
  <c r="AM18" i="12"/>
  <c r="AN16" i="12"/>
  <c r="AN18" i="12"/>
  <c r="AN20" i="12"/>
  <c r="AN21" i="12"/>
  <c r="AN19" i="12"/>
  <c r="AN10" i="12" l="1"/>
  <c r="AN22" i="12" s="1"/>
  <c r="AO21" i="12"/>
  <c r="AO16" i="12"/>
  <c r="AO18" i="12"/>
  <c r="AO20" i="12"/>
  <c r="AO19" i="12"/>
  <c r="AP16" i="12" l="1"/>
  <c r="AO10" i="12"/>
  <c r="AO22" i="12" s="1"/>
  <c r="AP21" i="12"/>
  <c r="AP19" i="12"/>
  <c r="AP10" i="12" l="1"/>
  <c r="AP22" i="12" s="1"/>
  <c r="AP18" i="12"/>
  <c r="AP20" i="12"/>
  <c r="F14" i="10" l="1"/>
  <c r="F10" i="10"/>
  <c r="F13" i="10"/>
  <c r="F31" i="10"/>
  <c r="F27" i="10"/>
  <c r="F24" i="10"/>
  <c r="F23" i="10"/>
  <c r="F34" i="10"/>
  <c r="F15" i="10"/>
  <c r="AB6" i="1"/>
  <c r="AB7" i="1"/>
  <c r="AB8" i="1"/>
  <c r="AB9" i="1"/>
  <c r="AB10" i="1"/>
  <c r="AB11" i="1"/>
  <c r="AB12" i="1"/>
  <c r="AB13" i="1"/>
  <c r="AB14" i="1"/>
  <c r="AB15" i="1"/>
  <c r="AB17" i="1"/>
  <c r="AB18" i="1"/>
  <c r="AB19" i="1"/>
  <c r="AB20" i="1"/>
  <c r="AB22" i="1"/>
  <c r="AB23" i="1"/>
  <c r="AB24" i="1"/>
  <c r="AB27" i="1"/>
  <c r="AB30" i="1"/>
  <c r="AB31" i="1"/>
  <c r="AB32" i="1"/>
  <c r="AB33" i="1"/>
  <c r="AB34" i="1"/>
  <c r="AB35" i="1"/>
  <c r="AB36" i="1"/>
  <c r="AD6" i="1"/>
  <c r="AD7" i="1"/>
  <c r="AD8" i="1"/>
  <c r="AD9" i="1"/>
  <c r="AD10" i="1"/>
  <c r="AD11" i="1"/>
  <c r="AD12" i="1"/>
  <c r="AD13" i="1"/>
  <c r="AD14" i="1"/>
  <c r="AD15" i="1"/>
  <c r="F7" i="10" l="1"/>
  <c r="F29" i="10"/>
  <c r="F9" i="10"/>
  <c r="F18" i="10"/>
  <c r="F17" i="10"/>
  <c r="F8" i="10"/>
  <c r="F32" i="10"/>
  <c r="F35" i="10"/>
  <c r="F19" i="10"/>
  <c r="F28" i="10"/>
  <c r="F33" i="10"/>
  <c r="F20" i="10"/>
  <c r="F26" i="10"/>
  <c r="F30" i="10"/>
  <c r="F36" i="10"/>
  <c r="F22" i="10"/>
  <c r="F12" i="10"/>
  <c r="F25" i="10"/>
  <c r="F11" i="10"/>
  <c r="F21" i="10"/>
  <c r="F16" i="10"/>
  <c r="AI43" i="1"/>
  <c r="AG24" i="1"/>
  <c r="AI14" i="1"/>
  <c r="AH14" i="1"/>
  <c r="U13" i="1"/>
  <c r="AF11" i="1"/>
  <c r="AI10" i="1"/>
  <c r="AH10" i="1"/>
  <c r="AA10" i="1"/>
  <c r="AF7" i="1"/>
  <c r="AI6" i="1"/>
  <c r="AH6" i="1"/>
  <c r="AA6" i="1"/>
  <c r="A22" i="10"/>
  <c r="AD32" i="1"/>
  <c r="A10" i="10"/>
  <c r="AD20" i="1"/>
  <c r="A27" i="10"/>
  <c r="AD37" i="1"/>
  <c r="AG7" i="1"/>
  <c r="A21" i="10"/>
  <c r="AD31" i="1"/>
  <c r="A17" i="10"/>
  <c r="AD27" i="1"/>
  <c r="A13" i="10"/>
  <c r="AD23" i="1"/>
  <c r="A9" i="10"/>
  <c r="AD19" i="1"/>
  <c r="A34" i="10"/>
  <c r="AD44" i="1"/>
  <c r="A30" i="10"/>
  <c r="AD40" i="1"/>
  <c r="A26" i="10"/>
  <c r="AD36" i="1"/>
  <c r="AI39" i="1"/>
  <c r="AG19" i="1"/>
  <c r="AG14" i="1"/>
  <c r="AF14" i="1"/>
  <c r="AI13" i="1"/>
  <c r="AH13" i="1"/>
  <c r="AG10" i="1"/>
  <c r="AF10" i="1"/>
  <c r="AI9" i="1"/>
  <c r="AH9" i="1"/>
  <c r="AG6" i="1"/>
  <c r="AF6" i="1"/>
  <c r="A14" i="10"/>
  <c r="AD24" i="1"/>
  <c r="A6" i="10"/>
  <c r="AD16" i="1"/>
  <c r="A31" i="10"/>
  <c r="AD41" i="1"/>
  <c r="AG11" i="1"/>
  <c r="A20" i="10"/>
  <c r="AD30" i="1"/>
  <c r="A16" i="10"/>
  <c r="AD26" i="1"/>
  <c r="A12" i="10"/>
  <c r="AD22" i="1"/>
  <c r="A8" i="10"/>
  <c r="AD18" i="1"/>
  <c r="A33" i="10"/>
  <c r="AD43" i="1"/>
  <c r="A29" i="10"/>
  <c r="AD39" i="1"/>
  <c r="A25" i="10"/>
  <c r="AD35" i="1"/>
  <c r="AI42" i="1"/>
  <c r="AG18" i="1"/>
  <c r="AG17" i="1"/>
  <c r="AI15" i="1"/>
  <c r="AG13" i="1"/>
  <c r="AF13" i="1"/>
  <c r="AI12" i="1"/>
  <c r="AH12" i="1"/>
  <c r="AG9" i="1"/>
  <c r="AF9" i="1"/>
  <c r="AI8" i="1"/>
  <c r="AH8" i="1"/>
  <c r="A18" i="10"/>
  <c r="AD28" i="1"/>
  <c r="A35" i="10"/>
  <c r="AD45" i="1"/>
  <c r="A23" i="10"/>
  <c r="AD33" i="1"/>
  <c r="A19" i="10"/>
  <c r="AD29" i="1"/>
  <c r="A15" i="10"/>
  <c r="AD25" i="1"/>
  <c r="A11" i="10"/>
  <c r="AD21" i="1"/>
  <c r="A7" i="10"/>
  <c r="AD17" i="1"/>
  <c r="A36" i="10"/>
  <c r="AD46" i="1"/>
  <c r="A32" i="10"/>
  <c r="AD42" i="1"/>
  <c r="A28" i="10"/>
  <c r="AD38" i="1"/>
  <c r="A24" i="10"/>
  <c r="AD34" i="1"/>
  <c r="AI27" i="1"/>
  <c r="AI16" i="1"/>
  <c r="AG12" i="1"/>
  <c r="AF12" i="1"/>
  <c r="AI11" i="1"/>
  <c r="AH11" i="1"/>
  <c r="AG8" i="1"/>
  <c r="AF8" i="1"/>
  <c r="AI7" i="1"/>
  <c r="AH7" i="1"/>
  <c r="Z11" i="1"/>
  <c r="V11" i="1"/>
  <c r="Z7" i="1"/>
  <c r="V7" i="1"/>
  <c r="Z14" i="1"/>
  <c r="V14" i="1"/>
  <c r="AA13" i="1"/>
  <c r="U12" i="1"/>
  <c r="Z10" i="1"/>
  <c r="V10" i="1"/>
  <c r="AA9" i="1"/>
  <c r="U8" i="1"/>
  <c r="V6" i="1"/>
  <c r="Z6" i="1"/>
  <c r="U9" i="1"/>
  <c r="V13" i="1"/>
  <c r="Z13" i="1"/>
  <c r="AA12" i="1"/>
  <c r="U11" i="1"/>
  <c r="V9" i="1"/>
  <c r="Z9" i="1"/>
  <c r="AA8" i="1"/>
  <c r="U7" i="1"/>
  <c r="AA14" i="1"/>
  <c r="U14" i="1"/>
  <c r="Z12" i="1"/>
  <c r="V12" i="1"/>
  <c r="AA11" i="1"/>
  <c r="U10" i="1"/>
  <c r="Z8" i="1"/>
  <c r="V8" i="1"/>
  <c r="AA7" i="1"/>
  <c r="U6" i="1"/>
  <c r="AF32" i="1"/>
  <c r="S14" i="1"/>
  <c r="S10" i="1"/>
  <c r="S6" i="1"/>
  <c r="S13" i="1"/>
  <c r="S9" i="1"/>
  <c r="S12" i="1"/>
  <c r="S8" i="1"/>
  <c r="S11" i="1"/>
  <c r="S7" i="1"/>
  <c r="F6" i="10" l="1"/>
  <c r="W13" i="1"/>
  <c r="X10" i="1"/>
  <c r="X14" i="1"/>
  <c r="X11" i="1"/>
  <c r="W6" i="1"/>
  <c r="W10" i="1"/>
  <c r="W14" i="1"/>
  <c r="X6" i="1"/>
  <c r="X9" i="1"/>
  <c r="X13" i="1"/>
  <c r="W8" i="1"/>
  <c r="W12" i="1"/>
  <c r="X7" i="1"/>
  <c r="AH23" i="1"/>
  <c r="X8" i="1"/>
  <c r="X12" i="1"/>
  <c r="W7" i="1"/>
  <c r="W11" i="1"/>
  <c r="W9" i="1"/>
  <c r="J10" i="8"/>
  <c r="K10" i="8" s="1"/>
  <c r="J13" i="8"/>
  <c r="K13" i="8" s="1"/>
  <c r="J11" i="8"/>
  <c r="K11" i="8" s="1"/>
  <c r="J12" i="8"/>
  <c r="K12" i="8" s="1"/>
  <c r="J9" i="8"/>
  <c r="K9" i="8" s="1"/>
  <c r="J14" i="8"/>
  <c r="K14" i="8" s="1"/>
  <c r="J7" i="8"/>
  <c r="K7" i="8" s="1"/>
  <c r="J8" i="8"/>
  <c r="K8" i="8" s="1"/>
  <c r="J6" i="8"/>
  <c r="K6" i="8" s="1"/>
  <c r="AB29" i="1"/>
  <c r="U23" i="1"/>
  <c r="AB28" i="1"/>
  <c r="AB26" i="1"/>
  <c r="AF43" i="1"/>
  <c r="AH32" i="1"/>
  <c r="AB25" i="1"/>
  <c r="V27" i="1"/>
  <c r="AI32" i="1"/>
  <c r="U20" i="1"/>
  <c r="AF27" i="1"/>
  <c r="AG16" i="1"/>
  <c r="AG21" i="1"/>
  <c r="AB37" i="1"/>
  <c r="AB38" i="1"/>
  <c r="AB46" i="1"/>
  <c r="U18" i="1"/>
  <c r="AF26" i="1"/>
  <c r="AG25" i="1"/>
  <c r="AB43" i="1"/>
  <c r="AB41" i="1"/>
  <c r="AB44" i="1"/>
  <c r="AB45" i="1"/>
  <c r="AB42" i="1"/>
  <c r="AF23" i="1"/>
  <c r="AI26" i="1"/>
  <c r="AF36" i="1"/>
  <c r="AB40" i="1"/>
  <c r="AF33" i="1"/>
  <c r="AF34" i="1"/>
  <c r="AA42" i="1"/>
  <c r="AB39" i="1"/>
  <c r="AH19" i="1"/>
  <c r="AF44" i="1"/>
  <c r="AF42" i="1"/>
  <c r="AA28" i="1" l="1"/>
  <c r="U44" i="1"/>
  <c r="AF22" i="1"/>
  <c r="M11" i="8"/>
  <c r="AH46" i="1"/>
  <c r="AF18" i="1"/>
  <c r="AH42" i="1"/>
  <c r="AG38" i="1"/>
  <c r="AF35" i="1"/>
  <c r="AF39" i="1"/>
  <c r="AF46" i="1"/>
  <c r="AF20" i="1"/>
  <c r="AG31" i="1"/>
  <c r="O12" i="8"/>
  <c r="AH17" i="1"/>
  <c r="AH30" i="1"/>
  <c r="AF15" i="1"/>
  <c r="AF29" i="1"/>
  <c r="AH36" i="1"/>
  <c r="AH26" i="1"/>
  <c r="AA20" i="1"/>
  <c r="M12" i="8"/>
  <c r="AF41" i="1"/>
  <c r="AF16" i="1"/>
  <c r="AF30" i="1"/>
  <c r="AA23" i="1"/>
  <c r="AG37" i="1"/>
  <c r="AF21" i="1"/>
  <c r="AH37" i="1"/>
  <c r="AH38" i="1"/>
  <c r="AH39" i="1"/>
  <c r="AH31" i="1"/>
  <c r="N8" i="8"/>
  <c r="AH41" i="1"/>
  <c r="Z44" i="1"/>
  <c r="AH43" i="1"/>
  <c r="AH18" i="1"/>
  <c r="AA16" i="1"/>
  <c r="U26" i="1"/>
  <c r="AG15" i="1"/>
  <c r="O9" i="8"/>
  <c r="M9" i="8"/>
  <c r="AG43" i="1"/>
  <c r="AI17" i="1"/>
  <c r="AG36" i="1"/>
  <c r="AI45" i="1"/>
  <c r="AG22" i="1"/>
  <c r="AH33" i="1"/>
  <c r="AG42" i="1"/>
  <c r="AG44" i="1"/>
  <c r="AF38" i="1"/>
  <c r="AH40" i="1"/>
  <c r="AG30" i="1"/>
  <c r="AI23" i="1"/>
  <c r="AI30" i="1"/>
  <c r="AG41" i="1"/>
  <c r="AI38" i="1"/>
  <c r="AI33" i="1"/>
  <c r="AF45" i="1"/>
  <c r="AI29" i="1"/>
  <c r="AF37" i="1"/>
  <c r="AI41" i="1"/>
  <c r="AG29" i="1"/>
  <c r="AG26" i="1"/>
  <c r="AG32" i="1"/>
  <c r="L14" i="8"/>
  <c r="O14" i="8"/>
  <c r="Z21" i="1"/>
  <c r="AH21" i="1"/>
  <c r="AI18" i="1"/>
  <c r="AI35" i="1"/>
  <c r="AI34" i="1"/>
  <c r="AI40" i="1"/>
  <c r="AG28" i="1"/>
  <c r="AF40" i="1"/>
  <c r="AF19" i="1"/>
  <c r="AG34" i="1"/>
  <c r="AF24" i="1"/>
  <c r="AG45" i="1"/>
  <c r="AH25" i="1"/>
  <c r="AF25" i="1"/>
  <c r="AI24" i="1"/>
  <c r="AG20" i="1"/>
  <c r="AF31" i="1"/>
  <c r="AH15" i="1"/>
  <c r="AH44" i="1"/>
  <c r="AH16" i="1"/>
  <c r="AI28" i="1"/>
  <c r="AI21" i="1"/>
  <c r="AI22" i="1"/>
  <c r="AI36" i="1"/>
  <c r="AI37" i="1"/>
  <c r="AI20" i="1"/>
  <c r="AH28" i="1"/>
  <c r="AH27" i="1"/>
  <c r="AI31" i="1"/>
  <c r="AG33" i="1"/>
  <c r="N9" i="8"/>
  <c r="N12" i="8"/>
  <c r="AG23" i="1"/>
  <c r="AI25" i="1"/>
  <c r="AH45" i="1"/>
  <c r="AH20" i="1"/>
  <c r="AG40" i="1"/>
  <c r="AF17" i="1"/>
  <c r="AG35" i="1"/>
  <c r="AF28" i="1"/>
  <c r="AH35" i="1"/>
  <c r="AI44" i="1"/>
  <c r="AG46" i="1"/>
  <c r="AI19" i="1"/>
  <c r="AA27" i="1"/>
  <c r="AI46" i="1"/>
  <c r="AH29" i="1"/>
  <c r="AG39" i="1"/>
  <c r="AH24" i="1"/>
  <c r="AH34" i="1"/>
  <c r="O8" i="8"/>
  <c r="AG27" i="1"/>
  <c r="AA46" i="1"/>
  <c r="AA44" i="1"/>
  <c r="U38" i="1"/>
  <c r="Z43" i="1"/>
  <c r="Z22" i="1"/>
  <c r="M6" i="8"/>
  <c r="U30" i="1"/>
  <c r="U31" i="1"/>
  <c r="U25" i="1"/>
  <c r="V26" i="1"/>
  <c r="V32" i="1"/>
  <c r="Z32" i="1"/>
  <c r="M7" i="8"/>
  <c r="V46" i="1"/>
  <c r="Z46" i="1"/>
  <c r="AA30" i="1"/>
  <c r="U19" i="1"/>
  <c r="AA32" i="1"/>
  <c r="AA31" i="1"/>
  <c r="L6" i="8"/>
  <c r="N14" i="8"/>
  <c r="Z35" i="1"/>
  <c r="V35" i="1"/>
  <c r="Z39" i="1"/>
  <c r="V39" i="1"/>
  <c r="AA38" i="1"/>
  <c r="AB21" i="1"/>
  <c r="AA35" i="1"/>
  <c r="AA41" i="1"/>
  <c r="V41" i="1"/>
  <c r="Z16" i="1"/>
  <c r="V16" i="1"/>
  <c r="AA24" i="1"/>
  <c r="AA17" i="1"/>
  <c r="AA43" i="1"/>
  <c r="V21" i="1"/>
  <c r="V30" i="1"/>
  <c r="Z40" i="1"/>
  <c r="V40" i="1"/>
  <c r="AA15" i="1"/>
  <c r="V15" i="1"/>
  <c r="Z36" i="1"/>
  <c r="V36" i="1"/>
  <c r="Z18" i="1"/>
  <c r="U22" i="1"/>
  <c r="V25" i="1"/>
  <c r="Z25" i="1"/>
  <c r="U33" i="1"/>
  <c r="Z31" i="1"/>
  <c r="V31" i="1"/>
  <c r="AA37" i="1"/>
  <c r="U27" i="1"/>
  <c r="U45" i="1"/>
  <c r="U32" i="1"/>
  <c r="L7" i="8"/>
  <c r="M13" i="8"/>
  <c r="N11" i="8"/>
  <c r="O10" i="8"/>
  <c r="Z26" i="1"/>
  <c r="L12" i="8"/>
  <c r="N6" i="8"/>
  <c r="L13" i="8"/>
  <c r="L10" i="8"/>
  <c r="AA18" i="1"/>
  <c r="V18" i="1"/>
  <c r="U46" i="1"/>
  <c r="Z20" i="1"/>
  <c r="V20" i="1"/>
  <c r="U21" i="1"/>
  <c r="U40" i="1"/>
  <c r="V43" i="1"/>
  <c r="U43" i="1"/>
  <c r="Z38" i="1"/>
  <c r="V38" i="1"/>
  <c r="AA29" i="1"/>
  <c r="V45" i="1"/>
  <c r="Z45" i="1"/>
  <c r="AA33" i="1"/>
  <c r="AA36" i="1"/>
  <c r="V37" i="1"/>
  <c r="Z37" i="1"/>
  <c r="U36" i="1"/>
  <c r="U28" i="1"/>
  <c r="U39" i="1"/>
  <c r="O7" i="8"/>
  <c r="L11" i="8"/>
  <c r="O11" i="8"/>
  <c r="Z30" i="1"/>
  <c r="Z19" i="1"/>
  <c r="V19" i="1"/>
  <c r="U37" i="1"/>
  <c r="Z34" i="1"/>
  <c r="V34" i="1"/>
  <c r="V29" i="1"/>
  <c r="Z29" i="1"/>
  <c r="V33" i="1"/>
  <c r="Z33" i="1"/>
  <c r="U34" i="1"/>
  <c r="Z24" i="1"/>
  <c r="V24" i="1"/>
  <c r="Z23" i="1"/>
  <c r="V23" i="1"/>
  <c r="Z42" i="1"/>
  <c r="V42" i="1"/>
  <c r="AA40" i="1"/>
  <c r="U41" i="1"/>
  <c r="Z41" i="1"/>
  <c r="V17" i="1"/>
  <c r="Z17" i="1"/>
  <c r="AA45" i="1"/>
  <c r="Z28" i="1"/>
  <c r="V28" i="1"/>
  <c r="AA21" i="1"/>
  <c r="AA25" i="1"/>
  <c r="U42" i="1"/>
  <c r="AA19" i="1"/>
  <c r="AA26" i="1"/>
  <c r="U15" i="1"/>
  <c r="Z15" i="1"/>
  <c r="AA39" i="1"/>
  <c r="AB16" i="1"/>
  <c r="U16" i="1"/>
  <c r="U17" i="1"/>
  <c r="AA34" i="1"/>
  <c r="U35" i="1"/>
  <c r="U29" i="1"/>
  <c r="U24" i="1"/>
  <c r="V44" i="1"/>
  <c r="L8" i="8"/>
  <c r="O13" i="8"/>
  <c r="N10" i="8"/>
  <c r="M14" i="8"/>
  <c r="L9" i="8"/>
  <c r="N7" i="8"/>
  <c r="N13" i="8"/>
  <c r="M10" i="8"/>
  <c r="Z27" i="1"/>
  <c r="M8" i="8"/>
  <c r="O6" i="8"/>
  <c r="S21" i="1"/>
  <c r="S32" i="1"/>
  <c r="S42" i="1"/>
  <c r="S15" i="1"/>
  <c r="S29" i="1"/>
  <c r="S38" i="1"/>
  <c r="S36" i="1"/>
  <c r="S46" i="1"/>
  <c r="S16" i="1"/>
  <c r="S37" i="1"/>
  <c r="S30" i="1"/>
  <c r="S18" i="1"/>
  <c r="W18" i="1" s="1"/>
  <c r="S33" i="1"/>
  <c r="S28" i="1"/>
  <c r="S23" i="1"/>
  <c r="W23" i="1" s="1"/>
  <c r="S35" i="1"/>
  <c r="S39" i="1"/>
  <c r="S43" i="1"/>
  <c r="S34" i="1"/>
  <c r="S24" i="1"/>
  <c r="S26" i="1"/>
  <c r="W26" i="1" s="1"/>
  <c r="S25" i="1"/>
  <c r="S31" i="1"/>
  <c r="C48" i="8"/>
  <c r="S19" i="1"/>
  <c r="S40" i="1"/>
  <c r="S44" i="1"/>
  <c r="W44" i="1" s="1"/>
  <c r="S27" i="1"/>
  <c r="X27" i="1" s="1"/>
  <c r="S17" i="1"/>
  <c r="S45" i="1"/>
  <c r="S41" i="1"/>
  <c r="S20" i="1"/>
  <c r="W20" i="1" s="1"/>
  <c r="D48" i="8" l="1"/>
  <c r="B48" i="8"/>
  <c r="F48" i="8"/>
  <c r="G48" i="8"/>
  <c r="E48" i="8"/>
  <c r="R36" i="8"/>
  <c r="Q36" i="8"/>
  <c r="Q46" i="8"/>
  <c r="R46" i="8"/>
  <c r="W45" i="1"/>
  <c r="W38" i="1"/>
  <c r="X34" i="1"/>
  <c r="W21" i="1"/>
  <c r="X31" i="1"/>
  <c r="W24" i="1"/>
  <c r="W17" i="1"/>
  <c r="X28" i="1"/>
  <c r="X17" i="1"/>
  <c r="X42" i="1"/>
  <c r="X24" i="1"/>
  <c r="X33" i="1"/>
  <c r="W39" i="1"/>
  <c r="X37" i="1"/>
  <c r="X45" i="1"/>
  <c r="W43" i="1"/>
  <c r="X20" i="1"/>
  <c r="W27" i="1"/>
  <c r="X25" i="1"/>
  <c r="X36" i="1"/>
  <c r="X40" i="1"/>
  <c r="X16" i="1"/>
  <c r="X39" i="1"/>
  <c r="W19" i="1"/>
  <c r="X46" i="1"/>
  <c r="X26" i="1"/>
  <c r="W31" i="1"/>
  <c r="X18" i="1"/>
  <c r="X21" i="1"/>
  <c r="X32" i="1"/>
  <c r="W29" i="1"/>
  <c r="W16" i="1"/>
  <c r="W42" i="1"/>
  <c r="W37" i="1"/>
  <c r="W28" i="1"/>
  <c r="X43" i="1"/>
  <c r="W33" i="1"/>
  <c r="W25" i="1"/>
  <c r="W30" i="1"/>
  <c r="X44" i="1"/>
  <c r="W35" i="1"/>
  <c r="W15" i="1"/>
  <c r="W41" i="1"/>
  <c r="X23" i="1"/>
  <c r="W34" i="1"/>
  <c r="X29" i="1"/>
  <c r="X19" i="1"/>
  <c r="W36" i="1"/>
  <c r="X38" i="1"/>
  <c r="W40" i="1"/>
  <c r="W46" i="1"/>
  <c r="W32" i="1"/>
  <c r="X15" i="1"/>
  <c r="X30" i="1"/>
  <c r="X41" i="1"/>
  <c r="X35" i="1"/>
  <c r="J17" i="8"/>
  <c r="L17" i="8" s="1"/>
  <c r="J19" i="8"/>
  <c r="N19" i="8" s="1"/>
  <c r="J39" i="8"/>
  <c r="L39" i="8" s="1"/>
  <c r="J35" i="8"/>
  <c r="L35" i="8" s="1"/>
  <c r="J28" i="8"/>
  <c r="J16" i="8"/>
  <c r="L16" i="8" s="1"/>
  <c r="J20" i="8"/>
  <c r="J40" i="8"/>
  <c r="J24" i="8"/>
  <c r="J34" i="8"/>
  <c r="M34" i="8" s="1"/>
  <c r="J23" i="8"/>
  <c r="M23" i="8" s="1"/>
  <c r="M35" i="8"/>
  <c r="J18" i="8"/>
  <c r="J37" i="8"/>
  <c r="L37" i="8" s="1"/>
  <c r="J46" i="8"/>
  <c r="J38" i="8"/>
  <c r="L38" i="8" s="1"/>
  <c r="J32" i="8"/>
  <c r="J43" i="8"/>
  <c r="L43" i="8" s="1"/>
  <c r="J29" i="8"/>
  <c r="L29" i="8" s="1"/>
  <c r="J45" i="8"/>
  <c r="J25" i="8"/>
  <c r="M25" i="8" s="1"/>
  <c r="J21" i="8"/>
  <c r="N21" i="8" s="1"/>
  <c r="J42" i="8"/>
  <c r="L42" i="8" s="1"/>
  <c r="J36" i="8"/>
  <c r="N36" i="8" s="1"/>
  <c r="J15" i="8"/>
  <c r="M15" i="8" s="1"/>
  <c r="J41" i="8"/>
  <c r="M41" i="8" s="1"/>
  <c r="J44" i="8"/>
  <c r="J31" i="8"/>
  <c r="N31" i="8" s="1"/>
  <c r="J33" i="8"/>
  <c r="N33" i="8" s="1"/>
  <c r="J30" i="8"/>
  <c r="J26" i="8"/>
  <c r="K26" i="8" s="1"/>
  <c r="J27" i="8"/>
  <c r="AH22" i="1"/>
  <c r="N41" i="8" l="1"/>
  <c r="N37" i="8"/>
  <c r="M16" i="8"/>
  <c r="M36" i="8"/>
  <c r="N38" i="8"/>
  <c r="M43" i="8"/>
  <c r="M38" i="8"/>
  <c r="L33" i="8"/>
  <c r="M29" i="8"/>
  <c r="M42" i="8"/>
  <c r="L41" i="8"/>
  <c r="M37" i="8"/>
  <c r="L15" i="8"/>
  <c r="M21" i="8"/>
  <c r="L31" i="8"/>
  <c r="L34" i="8"/>
  <c r="N39" i="8"/>
  <c r="N15" i="8"/>
  <c r="L21" i="8"/>
  <c r="M39" i="8"/>
  <c r="K45" i="8"/>
  <c r="O45" i="8"/>
  <c r="K32" i="8"/>
  <c r="L32" i="8"/>
  <c r="M32" i="8"/>
  <c r="K24" i="8"/>
  <c r="M24" i="8"/>
  <c r="N24" i="8"/>
  <c r="O24" i="8"/>
  <c r="K40" i="8"/>
  <c r="O40" i="8"/>
  <c r="N40" i="8"/>
  <c r="K27" i="8"/>
  <c r="O27" i="8"/>
  <c r="L26" i="8"/>
  <c r="K30" i="8"/>
  <c r="M30" i="8"/>
  <c r="N30" i="8"/>
  <c r="O30" i="8"/>
  <c r="K44" i="8"/>
  <c r="O44" i="8"/>
  <c r="K36" i="8"/>
  <c r="O36" i="8"/>
  <c r="N42" i="8"/>
  <c r="M27" i="8"/>
  <c r="K25" i="8"/>
  <c r="N25" i="8"/>
  <c r="O25" i="8"/>
  <c r="N44" i="8"/>
  <c r="O32" i="8"/>
  <c r="K46" i="8"/>
  <c r="N46" i="8"/>
  <c r="O46" i="8"/>
  <c r="K18" i="8"/>
  <c r="M18" i="8"/>
  <c r="O18" i="8"/>
  <c r="L23" i="8"/>
  <c r="L24" i="8"/>
  <c r="K20" i="8"/>
  <c r="M20" i="8"/>
  <c r="O20" i="8"/>
  <c r="K28" i="8"/>
  <c r="O28" i="8"/>
  <c r="N28" i="8"/>
  <c r="L19" i="8"/>
  <c r="L27" i="8"/>
  <c r="M26" i="8"/>
  <c r="L30" i="8"/>
  <c r="M44" i="8"/>
  <c r="L44" i="8"/>
  <c r="N27" i="8"/>
  <c r="L36" i="8"/>
  <c r="N26" i="8"/>
  <c r="M40" i="8"/>
  <c r="L25" i="8"/>
  <c r="K43" i="8"/>
  <c r="O43" i="8"/>
  <c r="N43" i="8"/>
  <c r="N20" i="8"/>
  <c r="L46" i="8"/>
  <c r="L18" i="8"/>
  <c r="K34" i="8"/>
  <c r="N34" i="8"/>
  <c r="O34" i="8"/>
  <c r="M46" i="8"/>
  <c r="L20" i="8"/>
  <c r="L28" i="8"/>
  <c r="K39" i="8"/>
  <c r="O39" i="8"/>
  <c r="K17" i="8"/>
  <c r="M17" i="8"/>
  <c r="N17" i="8"/>
  <c r="O17" i="8"/>
  <c r="K42" i="8"/>
  <c r="O42" i="8"/>
  <c r="M45" i="8"/>
  <c r="K23" i="8"/>
  <c r="N23" i="8"/>
  <c r="O23" i="8"/>
  <c r="K19" i="8"/>
  <c r="M19" i="8"/>
  <c r="O19" i="8"/>
  <c r="V22" i="1"/>
  <c r="AA22" i="1"/>
  <c r="K33" i="8"/>
  <c r="O33" i="8"/>
  <c r="K31" i="8"/>
  <c r="M31" i="8"/>
  <c r="O31" i="8"/>
  <c r="K41" i="8"/>
  <c r="O41" i="8"/>
  <c r="K15" i="8"/>
  <c r="O15" i="8"/>
  <c r="N45" i="8"/>
  <c r="N32" i="8"/>
  <c r="K21" i="8"/>
  <c r="O21" i="8"/>
  <c r="L45" i="8"/>
  <c r="K29" i="8"/>
  <c r="O29" i="8"/>
  <c r="N29" i="8"/>
  <c r="N18" i="8"/>
  <c r="M28" i="8"/>
  <c r="K38" i="8"/>
  <c r="O38" i="8"/>
  <c r="K37" i="8"/>
  <c r="O37" i="8"/>
  <c r="L40" i="8"/>
  <c r="M33" i="8"/>
  <c r="K16" i="8"/>
  <c r="O16" i="8"/>
  <c r="N16" i="8"/>
  <c r="K35" i="8"/>
  <c r="O35" i="8"/>
  <c r="N35" i="8"/>
  <c r="O26" i="8"/>
  <c r="S22" i="1"/>
  <c r="W22" i="1" s="1"/>
  <c r="X22" i="1" l="1"/>
  <c r="J22" i="8"/>
  <c r="K22" i="8" l="1"/>
  <c r="K47" i="8" s="1"/>
  <c r="O22" i="8"/>
  <c r="M22" i="8"/>
  <c r="L22" i="8"/>
  <c r="N22" i="8"/>
</calcChain>
</file>

<file path=xl/sharedStrings.xml><?xml version="1.0" encoding="utf-8"?>
<sst xmlns="http://schemas.openxmlformats.org/spreadsheetml/2006/main" count="139" uniqueCount="89">
  <si>
    <t>BC</t>
  </si>
  <si>
    <t>AB</t>
  </si>
  <si>
    <t>SK</t>
  </si>
  <si>
    <t>MB</t>
  </si>
  <si>
    <t>TOTAL</t>
  </si>
  <si>
    <t>Tight-Heavy</t>
  </si>
  <si>
    <t>Conventional-Light</t>
  </si>
  <si>
    <t>Tight-Light</t>
  </si>
  <si>
    <t>Conventional-Heavy</t>
  </si>
  <si>
    <t>Shale-Light</t>
  </si>
  <si>
    <t>Total</t>
  </si>
  <si>
    <t>BC wells</t>
  </si>
  <si>
    <t>AB wells</t>
  </si>
  <si>
    <t>SK wells</t>
  </si>
  <si>
    <t>MB wells</t>
  </si>
  <si>
    <t>BC drill days</t>
  </si>
  <si>
    <t>AB drill days</t>
  </si>
  <si>
    <t>SK drill days</t>
  </si>
  <si>
    <t>MB drill days</t>
  </si>
  <si>
    <t>BC drill days/well</t>
  </si>
  <si>
    <t>AB drill days/well</t>
  </si>
  <si>
    <t>SK drill days/well</t>
  </si>
  <si>
    <t>MB drill days/well</t>
  </si>
  <si>
    <t>Total wells</t>
  </si>
  <si>
    <t>Total drill days</t>
  </si>
  <si>
    <t>Overall drill days/well</t>
  </si>
  <si>
    <t>Overall Average IP/well</t>
  </si>
  <si>
    <t>Reference Case Production</t>
  </si>
  <si>
    <t>Higher Carbon Price Case Production</t>
  </si>
  <si>
    <t>Higher Carbon Price + Technology Case Production</t>
  </si>
  <si>
    <t>Reference + Technology Case Production</t>
  </si>
  <si>
    <t>High Price Case Production</t>
  </si>
  <si>
    <t>Low Price Case Production</t>
  </si>
  <si>
    <t>Reference Case Price</t>
  </si>
  <si>
    <t>Higher Carbon Price Case Price</t>
  </si>
  <si>
    <t>Higher Carbon Price + Technology Case Price</t>
  </si>
  <si>
    <t>Reference + Technology Case Price</t>
  </si>
  <si>
    <t>High Price Case Price</t>
  </si>
  <si>
    <t>Low Price Case Price</t>
  </si>
  <si>
    <t>Brent Price</t>
  </si>
  <si>
    <t>m3</t>
  </si>
  <si>
    <t>%</t>
  </si>
  <si>
    <t>Light</t>
  </si>
  <si>
    <t>Heavy</t>
  </si>
  <si>
    <t>Conventional</t>
  </si>
  <si>
    <t>Tight</t>
  </si>
  <si>
    <t>Shale</t>
  </si>
  <si>
    <t>% Light</t>
  </si>
  <si>
    <t>% Heavy</t>
  </si>
  <si>
    <t>2040 thous m3/d</t>
  </si>
  <si>
    <t>EF2017</t>
  </si>
  <si>
    <t>NF</t>
  </si>
  <si>
    <t>Other Provinces</t>
  </si>
  <si>
    <t>Western Canada</t>
  </si>
  <si>
    <t>Thermal Saskatchewan</t>
  </si>
  <si>
    <t>Zama (Alberta)</t>
  </si>
  <si>
    <t>Table 1.1  EF2017 Natural Gas and Crude Oil Production Supplements Assumptions/Cases</t>
  </si>
  <si>
    <t>Additional Cases</t>
  </si>
  <si>
    <t>Variables</t>
  </si>
  <si>
    <t>Reference</t>
  </si>
  <si>
    <t>Higher Carbon Price</t>
  </si>
  <si>
    <t>Higher Carbon Price + Technology</t>
  </si>
  <si>
    <t>Reference + Technology</t>
  </si>
  <si>
    <t>High Price</t>
  </si>
  <si>
    <t>Low Price</t>
  </si>
  <si>
    <t>Oil Price</t>
  </si>
  <si>
    <t>Moderate</t>
  </si>
  <si>
    <t>High</t>
  </si>
  <si>
    <t>Low</t>
  </si>
  <si>
    <t>Gas Price</t>
  </si>
  <si>
    <t>Carbon Price</t>
  </si>
  <si>
    <t>Fixed nominal C$50/t</t>
  </si>
  <si>
    <t>Increasing CO2 cost reaching nominal C$140/t in 2040</t>
  </si>
  <si>
    <t>Technology Advances</t>
  </si>
  <si>
    <t>Reference assumption</t>
  </si>
  <si>
    <t>Accelerated</t>
  </si>
  <si>
    <t>Notes</t>
  </si>
  <si>
    <t>Based on a current economic outlook and a moderate view of energy prices</t>
  </si>
  <si>
    <t xml:space="preserve">Considers the impact on the Canadian energy system of higher carbon pricing </t>
  </si>
  <si>
    <t>Considers the impact of greater adoption of select emerging energy technologies on the Canadian energy system, including technological advances in oil sands production</t>
  </si>
  <si>
    <t>Since price is one of the most influential factors in oil and gas production, and does vary over time, these two cases look at the effects of significant price differences on production</t>
  </si>
  <si>
    <t>Figure 2.1 Reference Case Production and Price</t>
  </si>
  <si>
    <t>Figure 2.2 Reference Case Production by Class, Type, and Province</t>
  </si>
  <si>
    <t>Figure 2.3 Thermal and EOR Oil Projects - thousand bbl/d - Reference Case</t>
  </si>
  <si>
    <t>Figure 2.4 Western Canada Average Well IP and Drill Days per Well by Year - Reference Case</t>
  </si>
  <si>
    <t>Figure 3.1 Oil Price and Production Projections by Case  - million bbl/d and Brent Crude Oil Projections - 2016 US$/bbl</t>
  </si>
  <si>
    <t>Midale (Saskatchewan EOR)</t>
  </si>
  <si>
    <t>Weyburn (Saskatchewan EOR)</t>
  </si>
  <si>
    <t>EF2017 Supplement: Conventional, Tight, and Shale Oil Production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</si>
</sst>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0" x14ac:knownFonts="1">
    <font>
      <sz val="11"/>
      <color theme="1"/>
      <name val="Calibri"/>
      <family val="2"/>
      <scheme val="minor"/>
    </font>
    <font>
      <b/>
      <sz val="11"/>
      <color theme="1"/>
      <name val="Calibri"/>
      <family val="2"/>
      <scheme val="minor"/>
    </font>
    <font>
      <sz val="11"/>
      <color theme="0" tint="-0.499984740745262"/>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sz val="10"/>
      <color theme="0"/>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s>
  <borders count="2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59">
    <xf numFmtId="0" fontId="0" fillId="0" borderId="0" xfId="0"/>
    <xf numFmtId="0" fontId="1" fillId="0" borderId="0" xfId="0" applyFont="1"/>
    <xf numFmtId="1"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center" wrapText="1"/>
    </xf>
    <xf numFmtId="165" fontId="0" fillId="0" borderId="0" xfId="0" applyNumberFormat="1" applyAlignment="1">
      <alignment horizontal="center"/>
    </xf>
    <xf numFmtId="0" fontId="0" fillId="2" borderId="0" xfId="0" applyFill="1" applyAlignment="1">
      <alignment horizontal="center" wrapText="1"/>
    </xf>
    <xf numFmtId="0" fontId="1" fillId="0" borderId="0" xfId="0" applyFont="1" applyFill="1" applyAlignment="1">
      <alignment horizontal="center" wrapText="1"/>
    </xf>
    <xf numFmtId="0" fontId="1" fillId="0" borderId="0" xfId="0" applyFont="1" applyAlignment="1">
      <alignment horizontal="center"/>
    </xf>
    <xf numFmtId="165" fontId="1" fillId="0" borderId="0" xfId="0" applyNumberFormat="1" applyFont="1" applyAlignment="1">
      <alignment horizontal="center"/>
    </xf>
    <xf numFmtId="2" fontId="0" fillId="0" borderId="0" xfId="0" applyNumberFormat="1"/>
    <xf numFmtId="2" fontId="0" fillId="0" borderId="0" xfId="0" applyNumberFormat="1" applyFont="1" applyAlignment="1">
      <alignment horizontal="center"/>
    </xf>
    <xf numFmtId="165" fontId="0" fillId="0" borderId="0" xfId="0" applyNumberFormat="1"/>
    <xf numFmtId="2" fontId="2" fillId="0" borderId="0" xfId="0" applyNumberFormat="1" applyFont="1"/>
    <xf numFmtId="9" fontId="0" fillId="0" borderId="0" xfId="1" applyFont="1"/>
    <xf numFmtId="0" fontId="4" fillId="0" borderId="0" xfId="0" applyFont="1"/>
    <xf numFmtId="0" fontId="5" fillId="4" borderId="1" xfId="0" applyFont="1" applyFill="1" applyBorder="1"/>
    <xf numFmtId="0" fontId="7" fillId="4" borderId="6" xfId="0" applyFont="1" applyFill="1" applyBorder="1" applyAlignment="1">
      <alignment horizontal="right"/>
    </xf>
    <xf numFmtId="0" fontId="8" fillId="0" borderId="7"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0" fontId="8" fillId="0" borderId="10" xfId="0" applyFont="1" applyBorder="1" applyAlignment="1">
      <alignment horizontal="center" wrapText="1"/>
    </xf>
    <xf numFmtId="0" fontId="8" fillId="0" borderId="11" xfId="0" applyFont="1" applyBorder="1" applyAlignment="1">
      <alignment horizontal="center" wrapText="1"/>
    </xf>
    <xf numFmtId="0" fontId="9" fillId="0" borderId="12" xfId="0" applyFont="1" applyBorder="1" applyAlignment="1">
      <alignment horizontal="right" vertical="center"/>
    </xf>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14" xfId="0" applyFont="1" applyBorder="1" applyAlignment="1">
      <alignment horizontal="right"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0" xfId="0" applyFont="1" applyBorder="1" applyAlignment="1">
      <alignment horizontal="center" vertical="center" wrapText="1"/>
    </xf>
    <xf numFmtId="0" fontId="9" fillId="0" borderId="14" xfId="0" applyFont="1" applyBorder="1" applyAlignment="1">
      <alignment horizontal="righ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9" fillId="0" borderId="21" xfId="0" applyFont="1" applyBorder="1" applyAlignment="1">
      <alignment horizontal="right"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0" fillId="3" borderId="0" xfId="0" applyFill="1" applyAlignment="1">
      <alignment horizontal="center"/>
    </xf>
    <xf numFmtId="2" fontId="0" fillId="0" borderId="0" xfId="0" applyNumberFormat="1" applyAlignment="1">
      <alignment horizontal="center"/>
    </xf>
    <xf numFmtId="9" fontId="0" fillId="0" borderId="0" xfId="1" applyFont="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6" fillId="6" borderId="3" xfId="0" applyFont="1" applyFill="1" applyBorder="1" applyAlignment="1">
      <alignment horizontal="center"/>
    </xf>
    <xf numFmtId="0" fontId="6" fillId="6" borderId="5" xfId="0" applyFont="1" applyFill="1" applyBorder="1" applyAlignment="1">
      <alignment horizontal="center"/>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6" xfId="0" applyFont="1" applyBorder="1" applyAlignment="1">
      <alignment horizontal="center" vertical="center" wrapText="1"/>
    </xf>
    <xf numFmtId="0" fontId="0" fillId="3"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0066FF"/>
      <color rgb="FFCC66FF"/>
      <color rgb="FF9900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5.xml"/><Relationship Id="rId13" Type="http://schemas.openxmlformats.org/officeDocument/2006/relationships/worksheet" Target="worksheets/sheet5.xml"/><Relationship Id="rId1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4.xml"/><Relationship Id="rId12" Type="http://schemas.openxmlformats.org/officeDocument/2006/relationships/chartsheet" Target="chartsheets/sheet8.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hartsheet" Target="chartsheets/sheet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4.xml"/><Relationship Id="rId5" Type="http://schemas.openxmlformats.org/officeDocument/2006/relationships/chartsheet" Target="chartsheets/sheet2.xml"/><Relationship Id="rId15" Type="http://schemas.openxmlformats.org/officeDocument/2006/relationships/worksheet" Target="worksheets/sheet6.xml"/><Relationship Id="rId10" Type="http://schemas.openxmlformats.org/officeDocument/2006/relationships/chartsheet" Target="chartsheets/sheet7.xml"/><Relationship Id="rId19"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chartsheet" Target="chartsheets/sheet6.xml"/><Relationship Id="rId14" Type="http://schemas.openxmlformats.org/officeDocument/2006/relationships/chartsheet" Target="chart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'Figure 2.1 data'!$B$5</c:f>
              <c:strCache>
                <c:ptCount val="1"/>
                <c:pt idx="0">
                  <c:v>BC</c:v>
                </c:pt>
              </c:strCache>
            </c:strRef>
          </c:tx>
          <c:spPr>
            <a:solidFill>
              <a:srgbClr val="0066FF"/>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data'!$B$6:$B$46</c:f>
              <c:numCache>
                <c:formatCode>0.00</c:formatCode>
                <c:ptCount val="41"/>
                <c:pt idx="0">
                  <c:v>41.929547488382561</c:v>
                </c:pt>
                <c:pt idx="1">
                  <c:v>44.300488873105138</c:v>
                </c:pt>
                <c:pt idx="2">
                  <c:v>41.863548342507748</c:v>
                </c:pt>
                <c:pt idx="3">
                  <c:v>43.127736458667812</c:v>
                </c:pt>
                <c:pt idx="4">
                  <c:v>38.456291542237636</c:v>
                </c:pt>
                <c:pt idx="5">
                  <c:v>29.216633125145542</c:v>
                </c:pt>
                <c:pt idx="6">
                  <c:v>28.345822203125195</c:v>
                </c:pt>
                <c:pt idx="7">
                  <c:v>25.442412846321428</c:v>
                </c:pt>
                <c:pt idx="8">
                  <c:v>23.124973849999996</c:v>
                </c:pt>
                <c:pt idx="9">
                  <c:v>22.003114735617508</c:v>
                </c:pt>
                <c:pt idx="10">
                  <c:v>21.793608896908601</c:v>
                </c:pt>
                <c:pt idx="11">
                  <c:v>20.36349809344393</c:v>
                </c:pt>
                <c:pt idx="12">
                  <c:v>20.993804966161658</c:v>
                </c:pt>
                <c:pt idx="13">
                  <c:v>19.647244485616742</c:v>
                </c:pt>
                <c:pt idx="14">
                  <c:v>21.464862097423197</c:v>
                </c:pt>
                <c:pt idx="15">
                  <c:v>20.629093851666667</c:v>
                </c:pt>
                <c:pt idx="16">
                  <c:v>23.083721865146455</c:v>
                </c:pt>
                <c:pt idx="17">
                  <c:v>21.06821460016485</c:v>
                </c:pt>
                <c:pt idx="18">
                  <c:v>19.29930715673488</c:v>
                </c:pt>
                <c:pt idx="19">
                  <c:v>18.044756547405115</c:v>
                </c:pt>
                <c:pt idx="20">
                  <c:v>17.057868166018853</c:v>
                </c:pt>
                <c:pt idx="21">
                  <c:v>16.697933083582033</c:v>
                </c:pt>
                <c:pt idx="22">
                  <c:v>16.821240537915767</c:v>
                </c:pt>
                <c:pt idx="23">
                  <c:v>16.635852579908651</c:v>
                </c:pt>
                <c:pt idx="24">
                  <c:v>16.685576444648653</c:v>
                </c:pt>
                <c:pt idx="25">
                  <c:v>16.955110882047411</c:v>
                </c:pt>
                <c:pt idx="26">
                  <c:v>17.251638727871217</c:v>
                </c:pt>
                <c:pt idx="27">
                  <c:v>17.612371704583744</c:v>
                </c:pt>
                <c:pt idx="28">
                  <c:v>17.788869861779482</c:v>
                </c:pt>
                <c:pt idx="29">
                  <c:v>18.424994658799466</c:v>
                </c:pt>
                <c:pt idx="30">
                  <c:v>18.84179080729136</c:v>
                </c:pt>
                <c:pt idx="31">
                  <c:v>19.132962292486592</c:v>
                </c:pt>
                <c:pt idx="32">
                  <c:v>19.420759312658685</c:v>
                </c:pt>
                <c:pt idx="33">
                  <c:v>19.703704223980271</c:v>
                </c:pt>
                <c:pt idx="34">
                  <c:v>19.977771390100045</c:v>
                </c:pt>
                <c:pt idx="35">
                  <c:v>20.187197948071262</c:v>
                </c:pt>
                <c:pt idx="36">
                  <c:v>20.382123723687624</c:v>
                </c:pt>
                <c:pt idx="37">
                  <c:v>20.55961774608533</c:v>
                </c:pt>
                <c:pt idx="38">
                  <c:v>20.745763743052358</c:v>
                </c:pt>
                <c:pt idx="39">
                  <c:v>20.912255222905916</c:v>
                </c:pt>
                <c:pt idx="40">
                  <c:v>21.098243054134606</c:v>
                </c:pt>
              </c:numCache>
            </c:numRef>
          </c:val>
        </c:ser>
        <c:ser>
          <c:idx val="1"/>
          <c:order val="1"/>
          <c:tx>
            <c:strRef>
              <c:f>'Figure 2.1 data'!$C$5</c:f>
              <c:strCache>
                <c:ptCount val="1"/>
                <c:pt idx="0">
                  <c:v>AB</c:v>
                </c:pt>
              </c:strCache>
            </c:strRef>
          </c:tx>
          <c:spPr>
            <a:solidFill>
              <a:schemeClr val="accent2"/>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data'!$C$6:$C$46</c:f>
              <c:numCache>
                <c:formatCode>0.00</c:formatCode>
                <c:ptCount val="41"/>
                <c:pt idx="0">
                  <c:v>747.69566703505438</c:v>
                </c:pt>
                <c:pt idx="1">
                  <c:v>719.31002228955469</c:v>
                </c:pt>
                <c:pt idx="2">
                  <c:v>659.63724364746531</c:v>
                </c:pt>
                <c:pt idx="3">
                  <c:v>628.01527200175144</c:v>
                </c:pt>
                <c:pt idx="4">
                  <c:v>601.45693258572169</c:v>
                </c:pt>
                <c:pt idx="5">
                  <c:v>571.12943615571317</c:v>
                </c:pt>
                <c:pt idx="6">
                  <c:v>542.94503698766425</c:v>
                </c:pt>
                <c:pt idx="7">
                  <c:v>524.39223601106607</c:v>
                </c:pt>
                <c:pt idx="8">
                  <c:v>502.79350824999995</c:v>
                </c:pt>
                <c:pt idx="9">
                  <c:v>460.93077862174073</c:v>
                </c:pt>
                <c:pt idx="10">
                  <c:v>458.88140850611023</c:v>
                </c:pt>
                <c:pt idx="11">
                  <c:v>489.83054911065591</c:v>
                </c:pt>
                <c:pt idx="12">
                  <c:v>556.27604535264959</c:v>
                </c:pt>
                <c:pt idx="13">
                  <c:v>581.97585671762329</c:v>
                </c:pt>
                <c:pt idx="14">
                  <c:v>589.30364448504906</c:v>
                </c:pt>
                <c:pt idx="15">
                  <c:v>530.30248253083175</c:v>
                </c:pt>
                <c:pt idx="16">
                  <c:v>445.33454996641171</c:v>
                </c:pt>
                <c:pt idx="17">
                  <c:v>416.1451134559278</c:v>
                </c:pt>
                <c:pt idx="18">
                  <c:v>393.56884499418004</c:v>
                </c:pt>
                <c:pt idx="19">
                  <c:v>375.451261021584</c:v>
                </c:pt>
                <c:pt idx="20">
                  <c:v>364.47752304507151</c:v>
                </c:pt>
                <c:pt idx="21">
                  <c:v>363.12989195016792</c:v>
                </c:pt>
                <c:pt idx="22">
                  <c:v>369.33478047327384</c:v>
                </c:pt>
                <c:pt idx="23">
                  <c:v>378.01051502645316</c:v>
                </c:pt>
                <c:pt idx="24">
                  <c:v>386.00830016098467</c:v>
                </c:pt>
                <c:pt idx="25">
                  <c:v>392.72822393011444</c:v>
                </c:pt>
                <c:pt idx="26">
                  <c:v>399.0267571652372</c:v>
                </c:pt>
                <c:pt idx="27">
                  <c:v>405.69091739808107</c:v>
                </c:pt>
                <c:pt idx="28">
                  <c:v>412.2977022839458</c:v>
                </c:pt>
                <c:pt idx="29">
                  <c:v>418.92924330695899</c:v>
                </c:pt>
                <c:pt idx="30">
                  <c:v>425.79390955386725</c:v>
                </c:pt>
                <c:pt idx="31">
                  <c:v>432.97828810489068</c:v>
                </c:pt>
                <c:pt idx="32">
                  <c:v>440.39110614589777</c:v>
                </c:pt>
                <c:pt idx="33">
                  <c:v>447.64789146133614</c:v>
                </c:pt>
                <c:pt idx="34">
                  <c:v>453.53016308145681</c:v>
                </c:pt>
                <c:pt idx="35">
                  <c:v>461.08387774336506</c:v>
                </c:pt>
                <c:pt idx="36">
                  <c:v>469.50413764956909</c:v>
                </c:pt>
                <c:pt idx="37">
                  <c:v>477.94448530717403</c:v>
                </c:pt>
                <c:pt idx="38">
                  <c:v>486.80250899030739</c:v>
                </c:pt>
                <c:pt idx="39">
                  <c:v>495.53199276306987</c:v>
                </c:pt>
                <c:pt idx="40">
                  <c:v>504.23651460685517</c:v>
                </c:pt>
              </c:numCache>
            </c:numRef>
          </c:val>
        </c:ser>
        <c:ser>
          <c:idx val="2"/>
          <c:order val="2"/>
          <c:tx>
            <c:strRef>
              <c:f>'Figure 2.1 data'!$D$5</c:f>
              <c:strCache>
                <c:ptCount val="1"/>
                <c:pt idx="0">
                  <c:v>SK</c:v>
                </c:pt>
              </c:strCache>
            </c:strRef>
          </c:tx>
          <c:spPr>
            <a:solidFill>
              <a:srgbClr val="00B050"/>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data'!$D$6:$D$46</c:f>
              <c:numCache>
                <c:formatCode>0.00</c:formatCode>
                <c:ptCount val="41"/>
                <c:pt idx="0">
                  <c:v>416.26178310491827</c:v>
                </c:pt>
                <c:pt idx="1">
                  <c:v>425.89422352412669</c:v>
                </c:pt>
                <c:pt idx="2">
                  <c:v>420.50516604799992</c:v>
                </c:pt>
                <c:pt idx="3">
                  <c:v>418.66247034417893</c:v>
                </c:pt>
                <c:pt idx="4">
                  <c:v>423.30619880522232</c:v>
                </c:pt>
                <c:pt idx="5">
                  <c:v>419.00930603359018</c:v>
                </c:pt>
                <c:pt idx="6">
                  <c:v>428.03422912233532</c:v>
                </c:pt>
                <c:pt idx="7">
                  <c:v>427.52381544731173</c:v>
                </c:pt>
                <c:pt idx="8">
                  <c:v>439.3142259</c:v>
                </c:pt>
                <c:pt idx="9">
                  <c:v>424.17876738496079</c:v>
                </c:pt>
                <c:pt idx="10">
                  <c:v>422.39446411108906</c:v>
                </c:pt>
                <c:pt idx="11">
                  <c:v>427.37419271551613</c:v>
                </c:pt>
                <c:pt idx="12">
                  <c:v>469.47069707057841</c:v>
                </c:pt>
                <c:pt idx="13">
                  <c:v>484.23868920330983</c:v>
                </c:pt>
                <c:pt idx="14">
                  <c:v>512.72286013871553</c:v>
                </c:pt>
                <c:pt idx="15">
                  <c:v>486.46130188015667</c:v>
                </c:pt>
                <c:pt idx="16">
                  <c:v>459.45203634711714</c:v>
                </c:pt>
                <c:pt idx="17">
                  <c:v>487.31805010392634</c:v>
                </c:pt>
                <c:pt idx="18">
                  <c:v>490.8146685969997</c:v>
                </c:pt>
                <c:pt idx="19">
                  <c:v>493.88173308616541</c:v>
                </c:pt>
                <c:pt idx="20">
                  <c:v>506.38702610586154</c:v>
                </c:pt>
                <c:pt idx="21">
                  <c:v>529.40921381969144</c:v>
                </c:pt>
                <c:pt idx="22">
                  <c:v>553.89454640451879</c:v>
                </c:pt>
                <c:pt idx="23">
                  <c:v>575.82614800477745</c:v>
                </c:pt>
                <c:pt idx="24">
                  <c:v>598.23215242198182</c:v>
                </c:pt>
                <c:pt idx="25">
                  <c:v>615.83404088873181</c:v>
                </c:pt>
                <c:pt idx="26">
                  <c:v>629.51503747040329</c:v>
                </c:pt>
                <c:pt idx="27">
                  <c:v>641.84998335677915</c:v>
                </c:pt>
                <c:pt idx="28">
                  <c:v>653.16471166185795</c:v>
                </c:pt>
                <c:pt idx="29">
                  <c:v>663.84432774511072</c:v>
                </c:pt>
                <c:pt idx="30">
                  <c:v>674.77205399050604</c:v>
                </c:pt>
                <c:pt idx="31">
                  <c:v>685.50428324080258</c:v>
                </c:pt>
                <c:pt idx="32">
                  <c:v>696.21903083773771</c:v>
                </c:pt>
                <c:pt idx="33">
                  <c:v>706.63662045663</c:v>
                </c:pt>
                <c:pt idx="34">
                  <c:v>709.05918847869884</c:v>
                </c:pt>
                <c:pt idx="35">
                  <c:v>722.56085923475428</c:v>
                </c:pt>
                <c:pt idx="36">
                  <c:v>734.56710620206263</c:v>
                </c:pt>
                <c:pt idx="37">
                  <c:v>746.54526293726065</c:v>
                </c:pt>
                <c:pt idx="38">
                  <c:v>757.85791589786595</c:v>
                </c:pt>
                <c:pt idx="39">
                  <c:v>769.02887019240347</c:v>
                </c:pt>
                <c:pt idx="40">
                  <c:v>780.14245059799316</c:v>
                </c:pt>
              </c:numCache>
            </c:numRef>
          </c:val>
        </c:ser>
        <c:ser>
          <c:idx val="3"/>
          <c:order val="3"/>
          <c:tx>
            <c:strRef>
              <c:f>'Figure 2.1 data'!$E$5</c:f>
              <c:strCache>
                <c:ptCount val="1"/>
                <c:pt idx="0">
                  <c:v>MB</c:v>
                </c:pt>
              </c:strCache>
            </c:strRef>
          </c:tx>
          <c:spPr>
            <a:solidFill>
              <a:srgbClr val="FF0000"/>
            </a:solidFill>
            <a:ln>
              <a:noFill/>
            </a:ln>
            <a:effectLst/>
          </c:spPr>
          <c:cat>
            <c:numRef>
              <c:f>'Figure 2.1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2.1 data'!$E$6:$E$46</c:f>
              <c:numCache>
                <c:formatCode>0.00</c:formatCode>
                <c:ptCount val="41"/>
                <c:pt idx="0">
                  <c:v>10.674185379984984</c:v>
                </c:pt>
                <c:pt idx="1">
                  <c:v>11.077225960500384</c:v>
                </c:pt>
                <c:pt idx="2">
                  <c:v>11.213614911228497</c:v>
                </c:pt>
                <c:pt idx="3">
                  <c:v>10.905483555231182</c:v>
                </c:pt>
                <c:pt idx="4">
                  <c:v>10.984173679437786</c:v>
                </c:pt>
                <c:pt idx="5">
                  <c:v>13.8594808225576</c:v>
                </c:pt>
                <c:pt idx="6">
                  <c:v>21.373757722010367</c:v>
                </c:pt>
                <c:pt idx="7">
                  <c:v>22.212497278304529</c:v>
                </c:pt>
                <c:pt idx="8">
                  <c:v>23.56525985</c:v>
                </c:pt>
                <c:pt idx="9">
                  <c:v>25.890230483274195</c:v>
                </c:pt>
                <c:pt idx="10">
                  <c:v>29.962623827672044</c:v>
                </c:pt>
                <c:pt idx="11">
                  <c:v>40.646395338670501</c:v>
                </c:pt>
                <c:pt idx="12">
                  <c:v>51.081038249999992</c:v>
                </c:pt>
                <c:pt idx="13">
                  <c:v>51.971610178545305</c:v>
                </c:pt>
                <c:pt idx="14">
                  <c:v>45.955250634586783</c:v>
                </c:pt>
                <c:pt idx="15">
                  <c:v>45.807311829270738</c:v>
                </c:pt>
                <c:pt idx="16">
                  <c:v>40.0771190934976</c:v>
                </c:pt>
                <c:pt idx="17">
                  <c:v>33.770700239875801</c:v>
                </c:pt>
                <c:pt idx="18">
                  <c:v>30.127754953996089</c:v>
                </c:pt>
                <c:pt idx="19">
                  <c:v>27.063753506775758</c:v>
                </c:pt>
                <c:pt idx="20">
                  <c:v>24.558471715281378</c:v>
                </c:pt>
                <c:pt idx="21">
                  <c:v>22.707383594406657</c:v>
                </c:pt>
                <c:pt idx="22">
                  <c:v>21.435088676435665</c:v>
                </c:pt>
                <c:pt idx="23">
                  <c:v>20.38778736515161</c:v>
                </c:pt>
                <c:pt idx="24">
                  <c:v>19.46895064373577</c:v>
                </c:pt>
                <c:pt idx="25">
                  <c:v>18.677260800160813</c:v>
                </c:pt>
                <c:pt idx="26">
                  <c:v>18.005432709875723</c:v>
                </c:pt>
                <c:pt idx="27">
                  <c:v>17.459288230233703</c:v>
                </c:pt>
                <c:pt idx="28">
                  <c:v>16.991012193163346</c:v>
                </c:pt>
                <c:pt idx="29">
                  <c:v>16.585381000335573</c:v>
                </c:pt>
                <c:pt idx="30">
                  <c:v>16.248804325290713</c:v>
                </c:pt>
                <c:pt idx="31">
                  <c:v>15.986947098646528</c:v>
                </c:pt>
                <c:pt idx="32">
                  <c:v>15.795425582229342</c:v>
                </c:pt>
                <c:pt idx="33">
                  <c:v>15.644256664924647</c:v>
                </c:pt>
                <c:pt idx="34">
                  <c:v>15.389931478207959</c:v>
                </c:pt>
                <c:pt idx="35">
                  <c:v>15.425295306287438</c:v>
                </c:pt>
                <c:pt idx="36">
                  <c:v>15.399487846518687</c:v>
                </c:pt>
                <c:pt idx="37">
                  <c:v>15.360258001462929</c:v>
                </c:pt>
                <c:pt idx="38">
                  <c:v>15.372961992785203</c:v>
                </c:pt>
                <c:pt idx="39">
                  <c:v>15.403406603201212</c:v>
                </c:pt>
                <c:pt idx="40">
                  <c:v>15.437313460816096</c:v>
                </c:pt>
              </c:numCache>
            </c:numRef>
          </c:val>
        </c:ser>
        <c:ser>
          <c:idx val="5"/>
          <c:order val="5"/>
          <c:tx>
            <c:strRef>
              <c:f>'Figure 2.1 data'!$F$5</c:f>
              <c:strCache>
                <c:ptCount val="1"/>
                <c:pt idx="0">
                  <c:v>NF</c:v>
                </c:pt>
              </c:strCache>
            </c:strRef>
          </c:tx>
          <c:spPr>
            <a:solidFill>
              <a:srgbClr val="CC66FF"/>
            </a:solidFill>
            <a:ln>
              <a:noFill/>
            </a:ln>
            <a:effectLst/>
          </c:spPr>
          <c:val>
            <c:numRef>
              <c:f>'Figure 2.1 data'!$F$6:$F$46</c:f>
              <c:numCache>
                <c:formatCode>0.00</c:formatCode>
                <c:ptCount val="41"/>
                <c:pt idx="0">
                  <c:v>144.23223554073226</c:v>
                </c:pt>
                <c:pt idx="1">
                  <c:v>148.72999726129029</c:v>
                </c:pt>
                <c:pt idx="2">
                  <c:v>285.76513049578341</c:v>
                </c:pt>
                <c:pt idx="3">
                  <c:v>336.67601153999999</c:v>
                </c:pt>
                <c:pt idx="4">
                  <c:v>314.97137223445856</c:v>
                </c:pt>
                <c:pt idx="5">
                  <c:v>304.54648561451609</c:v>
                </c:pt>
                <c:pt idx="6">
                  <c:v>303.64849701983104</c:v>
                </c:pt>
                <c:pt idx="7">
                  <c:v>368.18901464304525</c:v>
                </c:pt>
                <c:pt idx="8">
                  <c:v>342.08964239999995</c:v>
                </c:pt>
                <c:pt idx="9">
                  <c:v>268.02778439207754</c:v>
                </c:pt>
                <c:pt idx="10">
                  <c:v>275.80772999999999</c:v>
                </c:pt>
                <c:pt idx="11">
                  <c:v>265.05217199999998</c:v>
                </c:pt>
                <c:pt idx="12">
                  <c:v>197.68841399999999</c:v>
                </c:pt>
                <c:pt idx="13">
                  <c:v>231.90492599999999</c:v>
                </c:pt>
                <c:pt idx="14">
                  <c:v>215.99173199999998</c:v>
                </c:pt>
                <c:pt idx="15">
                  <c:v>172.01345040000001</c:v>
                </c:pt>
                <c:pt idx="16">
                  <c:v>209.66419319999997</c:v>
                </c:pt>
                <c:pt idx="17">
                  <c:v>197.4183704224107</c:v>
                </c:pt>
                <c:pt idx="18">
                  <c:v>230.73519497164571</c:v>
                </c:pt>
                <c:pt idx="19">
                  <c:v>271.82376296665564</c:v>
                </c:pt>
                <c:pt idx="20">
                  <c:v>269.53021289258055</c:v>
                </c:pt>
                <c:pt idx="21">
                  <c:v>281.75209947831462</c:v>
                </c:pt>
                <c:pt idx="22">
                  <c:v>302.90424657534248</c:v>
                </c:pt>
                <c:pt idx="23">
                  <c:v>308.71583637526805</c:v>
                </c:pt>
                <c:pt idx="24">
                  <c:v>298.30251963981272</c:v>
                </c:pt>
                <c:pt idx="25">
                  <c:v>285.75209302959257</c:v>
                </c:pt>
                <c:pt idx="26">
                  <c:v>267.46013561874622</c:v>
                </c:pt>
                <c:pt idx="27">
                  <c:v>272.86133153424657</c:v>
                </c:pt>
                <c:pt idx="28">
                  <c:v>251.95031593346056</c:v>
                </c:pt>
                <c:pt idx="29">
                  <c:v>247.33794917913562</c:v>
                </c:pt>
                <c:pt idx="30">
                  <c:v>192.77271114678754</c:v>
                </c:pt>
                <c:pt idx="31">
                  <c:v>182.63824298673421</c:v>
                </c:pt>
                <c:pt idx="32">
                  <c:v>181.01981026732608</c:v>
                </c:pt>
                <c:pt idx="33">
                  <c:v>169.4349491933217</c:v>
                </c:pt>
                <c:pt idx="34">
                  <c:v>169.87920321248075</c:v>
                </c:pt>
                <c:pt idx="35">
                  <c:v>167.56127518807671</c:v>
                </c:pt>
                <c:pt idx="36">
                  <c:v>152.68666392967867</c:v>
                </c:pt>
                <c:pt idx="37">
                  <c:v>138.0101951160668</c:v>
                </c:pt>
                <c:pt idx="38">
                  <c:v>120.28156275216246</c:v>
                </c:pt>
                <c:pt idx="39">
                  <c:v>113.35267759269387</c:v>
                </c:pt>
                <c:pt idx="40">
                  <c:v>101.8080681118539</c:v>
                </c:pt>
              </c:numCache>
            </c:numRef>
          </c:val>
        </c:ser>
        <c:ser>
          <c:idx val="6"/>
          <c:order val="6"/>
          <c:tx>
            <c:strRef>
              <c:f>'Figure 2.1 data'!$G$5</c:f>
              <c:strCache>
                <c:ptCount val="1"/>
                <c:pt idx="0">
                  <c:v>Other Provinces</c:v>
                </c:pt>
              </c:strCache>
            </c:strRef>
          </c:tx>
          <c:spPr>
            <a:solidFill>
              <a:schemeClr val="accent4">
                <a:lumMod val="60000"/>
                <a:lumOff val="40000"/>
              </a:schemeClr>
            </a:solidFill>
            <a:ln>
              <a:noFill/>
            </a:ln>
            <a:effectLst/>
          </c:spPr>
          <c:val>
            <c:numRef>
              <c:f>'Figure 2.1 data'!$G$6:$G$46</c:f>
              <c:numCache>
                <c:formatCode>0.00</c:formatCode>
                <c:ptCount val="41"/>
                <c:pt idx="0">
                  <c:v>28.622043511979395</c:v>
                </c:pt>
                <c:pt idx="1">
                  <c:v>28.957588534964422</c:v>
                </c:pt>
                <c:pt idx="2">
                  <c:v>27.529400840305449</c:v>
                </c:pt>
                <c:pt idx="3">
                  <c:v>24.959154243516512</c:v>
                </c:pt>
                <c:pt idx="4">
                  <c:v>23.275571086145543</c:v>
                </c:pt>
                <c:pt idx="5">
                  <c:v>20.40096015271083</c:v>
                </c:pt>
                <c:pt idx="6">
                  <c:v>19.604978388421269</c:v>
                </c:pt>
                <c:pt idx="7">
                  <c:v>19.437194245917677</c:v>
                </c:pt>
                <c:pt idx="8">
                  <c:v>17.869321799999998</c:v>
                </c:pt>
                <c:pt idx="9">
                  <c:v>16.558849002305571</c:v>
                </c:pt>
                <c:pt idx="10">
                  <c:v>16.416378000000002</c:v>
                </c:pt>
                <c:pt idx="11">
                  <c:v>11.887722</c:v>
                </c:pt>
                <c:pt idx="12">
                  <c:v>14.277846</c:v>
                </c:pt>
                <c:pt idx="13">
                  <c:v>13.523070000000001</c:v>
                </c:pt>
                <c:pt idx="14">
                  <c:v>11.619675232642088</c:v>
                </c:pt>
                <c:pt idx="15">
                  <c:v>10.888587632315668</c:v>
                </c:pt>
                <c:pt idx="16">
                  <c:v>9.7849291822420223</c:v>
                </c:pt>
                <c:pt idx="17">
                  <c:v>1.2582124678986173</c:v>
                </c:pt>
                <c:pt idx="18">
                  <c:v>1.5716997476021364</c:v>
                </c:pt>
                <c:pt idx="19">
                  <c:v>8.5706650641784563</c:v>
                </c:pt>
                <c:pt idx="20">
                  <c:v>9.1415119218603031</c:v>
                </c:pt>
                <c:pt idx="21">
                  <c:v>9.2325762551332566</c:v>
                </c:pt>
                <c:pt idx="22">
                  <c:v>8.9739740771825272</c:v>
                </c:pt>
                <c:pt idx="23">
                  <c:v>8.7229462134732874</c:v>
                </c:pt>
                <c:pt idx="24">
                  <c:v>8.4792672720892632</c:v>
                </c:pt>
                <c:pt idx="25">
                  <c:v>8.2338930759644207</c:v>
                </c:pt>
                <c:pt idx="26">
                  <c:v>7.9241416233335338</c:v>
                </c:pt>
                <c:pt idx="27">
                  <c:v>7.6169319680642262</c:v>
                </c:pt>
                <c:pt idx="28">
                  <c:v>7.2622507178261317</c:v>
                </c:pt>
                <c:pt idx="29">
                  <c:v>6.9870168734645324</c:v>
                </c:pt>
                <c:pt idx="30">
                  <c:v>6.7217473326761699</c:v>
                </c:pt>
                <c:pt idx="31">
                  <c:v>6.4660886936140045</c:v>
                </c:pt>
                <c:pt idx="32">
                  <c:v>6.2279258264423607</c:v>
                </c:pt>
                <c:pt idx="33">
                  <c:v>6.0480801255725938</c:v>
                </c:pt>
                <c:pt idx="34">
                  <c:v>5.817442734787404</c:v>
                </c:pt>
                <c:pt idx="35">
                  <c:v>5.6031559052724411</c:v>
                </c:pt>
                <c:pt idx="36">
                  <c:v>5.441526364457892</c:v>
                </c:pt>
                <c:pt idx="37">
                  <c:v>5.2334550740162848</c:v>
                </c:pt>
                <c:pt idx="38">
                  <c:v>5.0406836667659549</c:v>
                </c:pt>
                <c:pt idx="39">
                  <c:v>4.8954264886190169</c:v>
                </c:pt>
                <c:pt idx="40">
                  <c:v>4.0542242152483494</c:v>
                </c:pt>
              </c:numCache>
            </c:numRef>
          </c:val>
        </c:ser>
        <c:dLbls>
          <c:showLegendKey val="0"/>
          <c:showVal val="0"/>
          <c:showCatName val="0"/>
          <c:showSerName val="0"/>
          <c:showPercent val="0"/>
          <c:showBubbleSize val="0"/>
        </c:dLbls>
        <c:axId val="470101072"/>
        <c:axId val="470103032"/>
      </c:areaChart>
      <c:lineChart>
        <c:grouping val="standard"/>
        <c:varyColors val="0"/>
        <c:ser>
          <c:idx val="4"/>
          <c:order val="4"/>
          <c:tx>
            <c:strRef>
              <c:f>'Figure 2.1 data'!$H$5</c:f>
              <c:strCache>
                <c:ptCount val="1"/>
                <c:pt idx="0">
                  <c:v>Brent Price</c:v>
                </c:pt>
              </c:strCache>
            </c:strRef>
          </c:tx>
          <c:spPr>
            <a:ln w="28575" cap="rnd">
              <a:solidFill>
                <a:schemeClr val="tx1"/>
              </a:solidFill>
              <a:round/>
            </a:ln>
            <a:effectLst/>
          </c:spPr>
          <c:marker>
            <c:symbol val="none"/>
          </c:marker>
          <c:val>
            <c:numRef>
              <c:f>'Figure 2.1 data'!$H$6:$H$46</c:f>
              <c:numCache>
                <c:formatCode>0.00</c:formatCode>
                <c:ptCount val="41"/>
                <c:pt idx="0">
                  <c:v>39.947602572369142</c:v>
                </c:pt>
                <c:pt idx="1">
                  <c:v>33.159478791557973</c:v>
                </c:pt>
                <c:pt idx="2">
                  <c:v>33.345889748800964</c:v>
                </c:pt>
                <c:pt idx="3">
                  <c:v>37.63184679494713</c:v>
                </c:pt>
                <c:pt idx="4">
                  <c:v>48.609607677522895</c:v>
                </c:pt>
                <c:pt idx="5">
                  <c:v>67.073755319070486</c:v>
                </c:pt>
                <c:pt idx="6">
                  <c:v>77.59050290339232</c:v>
                </c:pt>
                <c:pt idx="7">
                  <c:v>83.852210363480353</c:v>
                </c:pt>
                <c:pt idx="8">
                  <c:v>108.08845993457157</c:v>
                </c:pt>
                <c:pt idx="9">
                  <c:v>69.061383757912438</c:v>
                </c:pt>
                <c:pt idx="10">
                  <c:v>87.616780644054316</c:v>
                </c:pt>
                <c:pt idx="11">
                  <c:v>118.72241619217539</c:v>
                </c:pt>
                <c:pt idx="12">
                  <c:v>116.69789796382395</c:v>
                </c:pt>
                <c:pt idx="13">
                  <c:v>111.85013894721573</c:v>
                </c:pt>
                <c:pt idx="14">
                  <c:v>99.520426123853298</c:v>
                </c:pt>
                <c:pt idx="15">
                  <c:v>53.104807134610319</c:v>
                </c:pt>
                <c:pt idx="16">
                  <c:v>43.5</c:v>
                </c:pt>
                <c:pt idx="17">
                  <c:v>54</c:v>
                </c:pt>
                <c:pt idx="18">
                  <c:v>60</c:v>
                </c:pt>
                <c:pt idx="19">
                  <c:v>65</c:v>
                </c:pt>
                <c:pt idx="20">
                  <c:v>69</c:v>
                </c:pt>
                <c:pt idx="21">
                  <c:v>71.25</c:v>
                </c:pt>
                <c:pt idx="22">
                  <c:v>73.5</c:v>
                </c:pt>
                <c:pt idx="23">
                  <c:v>75.25</c:v>
                </c:pt>
                <c:pt idx="24">
                  <c:v>77</c:v>
                </c:pt>
                <c:pt idx="25">
                  <c:v>78.5</c:v>
                </c:pt>
                <c:pt idx="26">
                  <c:v>79.5</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numCache>
            </c:numRef>
          </c:val>
          <c:smooth val="0"/>
        </c:ser>
        <c:dLbls>
          <c:showLegendKey val="0"/>
          <c:showVal val="0"/>
          <c:showCatName val="0"/>
          <c:showSerName val="0"/>
          <c:showPercent val="0"/>
          <c:showBubbleSize val="0"/>
        </c:dLbls>
        <c:marker val="1"/>
        <c:smooth val="0"/>
        <c:axId val="470106952"/>
        <c:axId val="470100288"/>
      </c:lineChart>
      <c:catAx>
        <c:axId val="470101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0103032"/>
        <c:crosses val="autoZero"/>
        <c:auto val="1"/>
        <c:lblAlgn val="ctr"/>
        <c:lblOffset val="100"/>
        <c:tickLblSkip val="5"/>
        <c:noMultiLvlLbl val="0"/>
      </c:catAx>
      <c:valAx>
        <c:axId val="470103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0101072"/>
        <c:crosses val="autoZero"/>
        <c:crossBetween val="between"/>
      </c:valAx>
      <c:valAx>
        <c:axId val="4701002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Brent</a:t>
                </a:r>
                <a:r>
                  <a:rPr lang="en-US" sz="1400" baseline="0"/>
                  <a:t> Crude Oil price - 2016 $US/bbl</a:t>
                </a:r>
                <a:endParaRPr lang="en-US" sz="140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06952"/>
        <c:crosses val="max"/>
        <c:crossBetween val="between"/>
      </c:valAx>
      <c:catAx>
        <c:axId val="470106952"/>
        <c:scaling>
          <c:orientation val="minMax"/>
        </c:scaling>
        <c:delete val="1"/>
        <c:axPos val="b"/>
        <c:numFmt formatCode="General" sourceLinked="1"/>
        <c:majorTickMark val="out"/>
        <c:minorTickMark val="none"/>
        <c:tickLblPos val="nextTo"/>
        <c:crossAx val="47010028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86242104352341"/>
          <c:y val="2.7389493303688357E-2"/>
          <c:w val="0.80370522915404818"/>
          <c:h val="0.64157373553609265"/>
        </c:manualLayout>
      </c:layout>
      <c:lineChart>
        <c:grouping val="standard"/>
        <c:varyColors val="0"/>
        <c:ser>
          <c:idx val="0"/>
          <c:order val="0"/>
          <c:tx>
            <c:strRef>
              <c:f>'Figure 3.1 data'!$B$5</c:f>
              <c:strCache>
                <c:ptCount val="1"/>
                <c:pt idx="0">
                  <c:v>Reference Case Production</c:v>
                </c:pt>
              </c:strCache>
            </c:strRef>
          </c:tx>
          <c:spPr>
            <a:ln w="28575" cap="rnd">
              <a:solidFill>
                <a:schemeClr val="tx1"/>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data'!$B$6:$B$46</c:f>
              <c:numCache>
                <c:formatCode>0.00</c:formatCode>
                <c:ptCount val="41"/>
                <c:pt idx="0">
                  <c:v>1.3894154620610522</c:v>
                </c:pt>
                <c:pt idx="1">
                  <c:v>1.3782695464435419</c:v>
                </c:pt>
                <c:pt idx="2">
                  <c:v>1.4465141042852905</c:v>
                </c:pt>
                <c:pt idx="3">
                  <c:v>1.4623461281433461</c:v>
                </c:pt>
                <c:pt idx="4">
                  <c:v>1.4124505399332237</c:v>
                </c:pt>
                <c:pt idx="5">
                  <c:v>1.3581623019042333</c:v>
                </c:pt>
                <c:pt idx="6">
                  <c:v>1.3439523214433873</c:v>
                </c:pt>
                <c:pt idx="7">
                  <c:v>1.3871971704719668</c:v>
                </c:pt>
                <c:pt idx="8">
                  <c:v>1.3487569320500001</c:v>
                </c:pt>
                <c:pt idx="9">
                  <c:v>1.2175895246199764</c:v>
                </c:pt>
                <c:pt idx="10">
                  <c:v>1.2252562133417799</c:v>
                </c:pt>
                <c:pt idx="11">
                  <c:v>1.2551545292582866</c:v>
                </c:pt>
                <c:pt idx="12">
                  <c:v>1.3097878456393894</c:v>
                </c:pt>
                <c:pt idx="13">
                  <c:v>1.3832613965850951</c:v>
                </c:pt>
                <c:pt idx="14">
                  <c:v>1.3970580245884165</c:v>
                </c:pt>
                <c:pt idx="15">
                  <c:v>1.2661022281242413</c:v>
                </c:pt>
                <c:pt idx="16">
                  <c:v>1.1873965496544148</c:v>
                </c:pt>
                <c:pt idx="17">
                  <c:v>1.1569786612902042</c:v>
                </c:pt>
                <c:pt idx="18">
                  <c:v>1.1661174704211583</c:v>
                </c:pt>
                <c:pt idx="19">
                  <c:v>1.1948359321927642</c:v>
                </c:pt>
                <c:pt idx="20">
                  <c:v>1.1911526138466741</c:v>
                </c:pt>
                <c:pt idx="21">
                  <c:v>1.2229290981812961</c:v>
                </c:pt>
                <c:pt idx="22">
                  <c:v>1.2733638767446691</c:v>
                </c:pt>
                <c:pt idx="23">
                  <c:v>1.308299085565032</c:v>
                </c:pt>
                <c:pt idx="24">
                  <c:v>1.3271767665832528</c:v>
                </c:pt>
                <c:pt idx="25">
                  <c:v>1.3381806226066115</c:v>
                </c:pt>
                <c:pt idx="26">
                  <c:v>1.3391831433154673</c:v>
                </c:pt>
                <c:pt idx="27">
                  <c:v>1.3630908241919886</c:v>
                </c:pt>
                <c:pt idx="28">
                  <c:v>1.3594548626520333</c:v>
                </c:pt>
                <c:pt idx="29">
                  <c:v>1.3721089127638049</c:v>
                </c:pt>
                <c:pt idx="30">
                  <c:v>1.3351510171564194</c:v>
                </c:pt>
                <c:pt idx="31">
                  <c:v>1.3427068124171746</c:v>
                </c:pt>
                <c:pt idx="32">
                  <c:v>1.3590740579722917</c:v>
                </c:pt>
                <c:pt idx="33">
                  <c:v>1.3651155021257655</c:v>
                </c:pt>
                <c:pt idx="34">
                  <c:v>1.3736537003757321</c:v>
                </c:pt>
                <c:pt idx="35">
                  <c:v>1.3924216613258273</c:v>
                </c:pt>
                <c:pt idx="36">
                  <c:v>1.3979810457159747</c:v>
                </c:pt>
                <c:pt idx="37">
                  <c:v>1.403653274182066</c:v>
                </c:pt>
                <c:pt idx="38">
                  <c:v>1.4061013970429395</c:v>
                </c:pt>
                <c:pt idx="39">
                  <c:v>1.4191246288628931</c:v>
                </c:pt>
                <c:pt idx="40">
                  <c:v>1.4267768140469008</c:v>
                </c:pt>
              </c:numCache>
            </c:numRef>
          </c:val>
          <c:smooth val="0"/>
        </c:ser>
        <c:ser>
          <c:idx val="1"/>
          <c:order val="1"/>
          <c:tx>
            <c:strRef>
              <c:f>'Figure 3.1 data'!$C$5</c:f>
              <c:strCache>
                <c:ptCount val="1"/>
                <c:pt idx="0">
                  <c:v>Higher Carbon Price Case Production</c:v>
                </c:pt>
              </c:strCache>
            </c:strRef>
          </c:tx>
          <c:spPr>
            <a:ln w="28575" cap="rnd">
              <a:solidFill>
                <a:srgbClr val="00B050"/>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data'!$C$6:$C$46</c:f>
              <c:numCache>
                <c:formatCode>0.00</c:formatCode>
                <c:ptCount val="41"/>
                <c:pt idx="17">
                  <c:v>1.1569786612902042</c:v>
                </c:pt>
                <c:pt idx="18">
                  <c:v>1.1661174704211583</c:v>
                </c:pt>
                <c:pt idx="19">
                  <c:v>1.1944544800143013</c:v>
                </c:pt>
                <c:pt idx="20">
                  <c:v>1.1906782364403761</c:v>
                </c:pt>
                <c:pt idx="21">
                  <c:v>1.2224224624408557</c:v>
                </c:pt>
                <c:pt idx="22">
                  <c:v>1.2728758161822169</c:v>
                </c:pt>
                <c:pt idx="23">
                  <c:v>1.3054028360745469</c:v>
                </c:pt>
                <c:pt idx="24">
                  <c:v>1.3183692873195505</c:v>
                </c:pt>
                <c:pt idx="25">
                  <c:v>1.3195410399141405</c:v>
                </c:pt>
                <c:pt idx="26">
                  <c:v>1.3079718024253277</c:v>
                </c:pt>
                <c:pt idx="27">
                  <c:v>1.2737204767344277</c:v>
                </c:pt>
                <c:pt idx="28">
                  <c:v>1.2222393326528171</c:v>
                </c:pt>
                <c:pt idx="29">
                  <c:v>1.2045629394464594</c:v>
                </c:pt>
                <c:pt idx="30">
                  <c:v>1.2098243598515324</c:v>
                </c:pt>
                <c:pt idx="31">
                  <c:v>1.2366174047204008</c:v>
                </c:pt>
                <c:pt idx="32">
                  <c:v>1.2469464185850236</c:v>
                </c:pt>
                <c:pt idx="33">
                  <c:v>1.2452226447703538</c:v>
                </c:pt>
                <c:pt idx="34">
                  <c:v>1.2386650100575882</c:v>
                </c:pt>
                <c:pt idx="35">
                  <c:v>1.2381204708732672</c:v>
                </c:pt>
                <c:pt idx="36">
                  <c:v>1.2399906677309387</c:v>
                </c:pt>
                <c:pt idx="37">
                  <c:v>1.236926859855269</c:v>
                </c:pt>
                <c:pt idx="38">
                  <c:v>1.2317488877669356</c:v>
                </c:pt>
                <c:pt idx="39">
                  <c:v>1.228118651823854</c:v>
                </c:pt>
                <c:pt idx="40">
                  <c:v>1.2231966486328298</c:v>
                </c:pt>
              </c:numCache>
            </c:numRef>
          </c:val>
          <c:smooth val="0"/>
        </c:ser>
        <c:ser>
          <c:idx val="2"/>
          <c:order val="2"/>
          <c:tx>
            <c:strRef>
              <c:f>'Figure 3.1 data'!$D$5</c:f>
              <c:strCache>
                <c:ptCount val="1"/>
                <c:pt idx="0">
                  <c:v>Higher Carbon Price + Technology Case Production</c:v>
                </c:pt>
              </c:strCache>
            </c:strRef>
          </c:tx>
          <c:spPr>
            <a:ln w="28575" cap="rnd">
              <a:solidFill>
                <a:schemeClr val="accent6">
                  <a:lumMod val="75000"/>
                </a:schemeClr>
              </a:solidFill>
              <a:prstDash val="solid"/>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data'!$D$6:$D$46</c:f>
              <c:numCache>
                <c:formatCode>0.00</c:formatCode>
                <c:ptCount val="41"/>
                <c:pt idx="17">
                  <c:v>1.1569913819842581</c:v>
                </c:pt>
                <c:pt idx="18">
                  <c:v>1.1642113406122472</c:v>
                </c:pt>
                <c:pt idx="19">
                  <c:v>1.1894490718692294</c:v>
                </c:pt>
                <c:pt idx="20">
                  <c:v>1.199251844001916</c:v>
                </c:pt>
                <c:pt idx="21">
                  <c:v>1.2315722342197173</c:v>
                </c:pt>
                <c:pt idx="22">
                  <c:v>1.2876383424980982</c:v>
                </c:pt>
                <c:pt idx="23">
                  <c:v>1.317582253559852</c:v>
                </c:pt>
                <c:pt idx="24">
                  <c:v>1.3269711048759267</c:v>
                </c:pt>
                <c:pt idx="25">
                  <c:v>1.3227829578778925</c:v>
                </c:pt>
                <c:pt idx="26">
                  <c:v>1.3086685653616863</c:v>
                </c:pt>
                <c:pt idx="27">
                  <c:v>1.2805699913710675</c:v>
                </c:pt>
                <c:pt idx="28">
                  <c:v>1.2245347351439022</c:v>
                </c:pt>
                <c:pt idx="29">
                  <c:v>1.2020444333506426</c:v>
                </c:pt>
                <c:pt idx="30">
                  <c:v>1.1449682266248693</c:v>
                </c:pt>
                <c:pt idx="31">
                  <c:v>1.130033924363639</c:v>
                </c:pt>
                <c:pt idx="32">
                  <c:v>1.1166793154479524</c:v>
                </c:pt>
                <c:pt idx="33">
                  <c:v>1.1086783510111251</c:v>
                </c:pt>
                <c:pt idx="34">
                  <c:v>1.0981384215313013</c:v>
                </c:pt>
                <c:pt idx="35">
                  <c:v>1.0917701406249933</c:v>
                </c:pt>
                <c:pt idx="36">
                  <c:v>1.0845514908276286</c:v>
                </c:pt>
                <c:pt idx="37">
                  <c:v>1.0727624593478065</c:v>
                </c:pt>
                <c:pt idx="38">
                  <c:v>1.0558401331279934</c:v>
                </c:pt>
                <c:pt idx="39">
                  <c:v>1.0386606024439853</c:v>
                </c:pt>
                <c:pt idx="40">
                  <c:v>1.0192692135865045</c:v>
                </c:pt>
              </c:numCache>
            </c:numRef>
          </c:val>
          <c:smooth val="0"/>
        </c:ser>
        <c:ser>
          <c:idx val="3"/>
          <c:order val="3"/>
          <c:tx>
            <c:strRef>
              <c:f>'Figure 3.1 data'!$E$5</c:f>
              <c:strCache>
                <c:ptCount val="1"/>
                <c:pt idx="0">
                  <c:v>Reference + Technology Case Production</c:v>
                </c:pt>
              </c:strCache>
            </c:strRef>
          </c:tx>
          <c:spPr>
            <a:ln w="28575" cap="rnd">
              <a:solidFill>
                <a:schemeClr val="bg1">
                  <a:lumMod val="65000"/>
                </a:schemeClr>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data'!$E$6:$E$46</c:f>
              <c:numCache>
                <c:formatCode>0.00</c:formatCode>
                <c:ptCount val="41"/>
                <c:pt idx="17">
                  <c:v>1.1569913819842581</c:v>
                </c:pt>
                <c:pt idx="18">
                  <c:v>1.1662687074010785</c:v>
                </c:pt>
                <c:pt idx="19">
                  <c:v>1.1946028493337693</c:v>
                </c:pt>
                <c:pt idx="20">
                  <c:v>1.1909062095643264</c:v>
                </c:pt>
                <c:pt idx="21">
                  <c:v>1.2226796835581972</c:v>
                </c:pt>
                <c:pt idx="22">
                  <c:v>1.2731219445602675</c:v>
                </c:pt>
                <c:pt idx="23">
                  <c:v>1.3075791946330919</c:v>
                </c:pt>
                <c:pt idx="24">
                  <c:v>1.3257372450964766</c:v>
                </c:pt>
                <c:pt idx="25">
                  <c:v>1.3356151136071985</c:v>
                </c:pt>
                <c:pt idx="26">
                  <c:v>1.3353216948649702</c:v>
                </c:pt>
                <c:pt idx="27">
                  <c:v>1.3247893588977933</c:v>
                </c:pt>
                <c:pt idx="28">
                  <c:v>1.2845033016333018</c:v>
                </c:pt>
                <c:pt idx="29">
                  <c:v>1.2968038438977532</c:v>
                </c:pt>
                <c:pt idx="30">
                  <c:v>1.2838705603405403</c:v>
                </c:pt>
                <c:pt idx="31">
                  <c:v>1.2587363023970866</c:v>
                </c:pt>
                <c:pt idx="32">
                  <c:v>1.2579217272981054</c:v>
                </c:pt>
                <c:pt idx="33">
                  <c:v>1.2544680881434047</c:v>
                </c:pt>
                <c:pt idx="34">
                  <c:v>1.2291747545123799</c:v>
                </c:pt>
                <c:pt idx="35">
                  <c:v>1.2283635057607691</c:v>
                </c:pt>
                <c:pt idx="36">
                  <c:v>1.2430913969259965</c:v>
                </c:pt>
                <c:pt idx="37">
                  <c:v>1.2517194185932223</c:v>
                </c:pt>
                <c:pt idx="38">
                  <c:v>1.2498932564241758</c:v>
                </c:pt>
                <c:pt idx="39">
                  <c:v>1.2470717664192363</c:v>
                </c:pt>
                <c:pt idx="40">
                  <c:v>1.2366590739318692</c:v>
                </c:pt>
              </c:numCache>
            </c:numRef>
          </c:val>
          <c:smooth val="0"/>
        </c:ser>
        <c:ser>
          <c:idx val="4"/>
          <c:order val="4"/>
          <c:tx>
            <c:strRef>
              <c:f>'Figure 3.1 data'!$F$5</c:f>
              <c:strCache>
                <c:ptCount val="1"/>
                <c:pt idx="0">
                  <c:v>High Price Case Production</c:v>
                </c:pt>
              </c:strCache>
            </c:strRef>
          </c:tx>
          <c:spPr>
            <a:ln w="28575" cap="rnd">
              <a:solidFill>
                <a:srgbClr val="FF0000"/>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data'!$F$6:$F$46</c:f>
              <c:numCache>
                <c:formatCode>0.00</c:formatCode>
                <c:ptCount val="41"/>
                <c:pt idx="17">
                  <c:v>1.1570730335369941</c:v>
                </c:pt>
                <c:pt idx="18">
                  <c:v>1.1758031905193322</c:v>
                </c:pt>
                <c:pt idx="19">
                  <c:v>1.2399806601949772</c:v>
                </c:pt>
                <c:pt idx="20">
                  <c:v>1.3142192607300429</c:v>
                </c:pt>
                <c:pt idx="21">
                  <c:v>1.4285655252921101</c:v>
                </c:pt>
                <c:pt idx="22">
                  <c:v>1.5376197798645204</c:v>
                </c:pt>
                <c:pt idx="23">
                  <c:v>1.6088942819016943</c:v>
                </c:pt>
                <c:pt idx="24">
                  <c:v>1.704061071478713</c:v>
                </c:pt>
                <c:pt idx="25">
                  <c:v>1.7984050329211043</c:v>
                </c:pt>
                <c:pt idx="26">
                  <c:v>1.871228209858903</c:v>
                </c:pt>
                <c:pt idx="27">
                  <c:v>1.9491058074302223</c:v>
                </c:pt>
                <c:pt idx="28">
                  <c:v>1.9846007475855145</c:v>
                </c:pt>
                <c:pt idx="29">
                  <c:v>2.0552325612587778</c:v>
                </c:pt>
                <c:pt idx="30">
                  <c:v>2.1332502865476792</c:v>
                </c:pt>
                <c:pt idx="31">
                  <c:v>2.2336065863096608</c:v>
                </c:pt>
                <c:pt idx="32">
                  <c:v>2.2839999658375705</c:v>
                </c:pt>
                <c:pt idx="33">
                  <c:v>2.3418334979448288</c:v>
                </c:pt>
                <c:pt idx="34">
                  <c:v>2.371467593138243</c:v>
                </c:pt>
                <c:pt idx="35">
                  <c:v>2.393225134756638</c:v>
                </c:pt>
                <c:pt idx="36">
                  <c:v>2.4481377283638444</c:v>
                </c:pt>
                <c:pt idx="37">
                  <c:v>2.5180451875972896</c:v>
                </c:pt>
                <c:pt idx="38">
                  <c:v>2.5968565070396852</c:v>
                </c:pt>
                <c:pt idx="39">
                  <c:v>2.6566451052549716</c:v>
                </c:pt>
                <c:pt idx="40">
                  <c:v>2.7055733254381651</c:v>
                </c:pt>
              </c:numCache>
            </c:numRef>
          </c:val>
          <c:smooth val="0"/>
        </c:ser>
        <c:ser>
          <c:idx val="5"/>
          <c:order val="5"/>
          <c:tx>
            <c:strRef>
              <c:f>'Figure 3.1 data'!$G$5</c:f>
              <c:strCache>
                <c:ptCount val="1"/>
                <c:pt idx="0">
                  <c:v>Low Price Case Production</c:v>
                </c:pt>
              </c:strCache>
            </c:strRef>
          </c:tx>
          <c:spPr>
            <a:ln w="28575" cap="rnd">
              <a:solidFill>
                <a:srgbClr val="0066FF"/>
              </a:solidFill>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data'!$G$6:$G$46</c:f>
              <c:numCache>
                <c:formatCode>0.00</c:formatCode>
                <c:ptCount val="41"/>
                <c:pt idx="17">
                  <c:v>1.1496900677799295</c:v>
                </c:pt>
                <c:pt idx="18">
                  <c:v>1.1344141259545251</c:v>
                </c:pt>
                <c:pt idx="19">
                  <c:v>1.1299525041675533</c:v>
                </c:pt>
                <c:pt idx="20">
                  <c:v>1.090494327846615</c:v>
                </c:pt>
                <c:pt idx="21">
                  <c:v>1.0628709632045799</c:v>
                </c:pt>
                <c:pt idx="22">
                  <c:v>1.0430158936115796</c:v>
                </c:pt>
                <c:pt idx="23">
                  <c:v>1.0074974236098762</c:v>
                </c:pt>
                <c:pt idx="24">
                  <c:v>0.95861563932632587</c:v>
                </c:pt>
                <c:pt idx="25">
                  <c:v>0.9042177123654358</c:v>
                </c:pt>
                <c:pt idx="26">
                  <c:v>0.82938906086828001</c:v>
                </c:pt>
                <c:pt idx="27">
                  <c:v>0.77606717209145626</c:v>
                </c:pt>
                <c:pt idx="28">
                  <c:v>0.71557411798665982</c:v>
                </c:pt>
                <c:pt idx="29">
                  <c:v>0.63759301565964466</c:v>
                </c:pt>
                <c:pt idx="30">
                  <c:v>0.59311858644624926</c:v>
                </c:pt>
                <c:pt idx="31">
                  <c:v>0.55845304217687974</c:v>
                </c:pt>
                <c:pt idx="32">
                  <c:v>0.52786494497884195</c:v>
                </c:pt>
                <c:pt idx="33">
                  <c:v>0.49836683769331447</c:v>
                </c:pt>
                <c:pt idx="34">
                  <c:v>0.47153014989991343</c:v>
                </c:pt>
                <c:pt idx="35">
                  <c:v>0.45007241275066573</c:v>
                </c:pt>
                <c:pt idx="36">
                  <c:v>0.42999665138924414</c:v>
                </c:pt>
                <c:pt idx="37">
                  <c:v>0.41243618560179052</c:v>
                </c:pt>
                <c:pt idx="38">
                  <c:v>0.39297277880289377</c:v>
                </c:pt>
                <c:pt idx="39">
                  <c:v>0.37596590861326318</c:v>
                </c:pt>
                <c:pt idx="40">
                  <c:v>0.35763384851620972</c:v>
                </c:pt>
              </c:numCache>
            </c:numRef>
          </c:val>
          <c:smooth val="0"/>
        </c:ser>
        <c:dLbls>
          <c:showLegendKey val="0"/>
          <c:showVal val="0"/>
          <c:showCatName val="0"/>
          <c:showSerName val="0"/>
          <c:showPercent val="0"/>
          <c:showBubbleSize val="0"/>
        </c:dLbls>
        <c:marker val="1"/>
        <c:smooth val="0"/>
        <c:axId val="471565008"/>
        <c:axId val="471565400"/>
      </c:lineChart>
      <c:lineChart>
        <c:grouping val="standard"/>
        <c:varyColors val="0"/>
        <c:ser>
          <c:idx val="6"/>
          <c:order val="6"/>
          <c:tx>
            <c:strRef>
              <c:f>'Figure 3.1 data'!$H$5</c:f>
              <c:strCache>
                <c:ptCount val="1"/>
                <c:pt idx="0">
                  <c:v>Reference Case Price</c:v>
                </c:pt>
              </c:strCache>
            </c:strRef>
          </c:tx>
          <c:spPr>
            <a:ln w="28575" cap="rnd">
              <a:solidFill>
                <a:schemeClr val="tx1"/>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data'!$H$6:$H$46</c:f>
              <c:numCache>
                <c:formatCode>0.00</c:formatCode>
                <c:ptCount val="41"/>
                <c:pt idx="0">
                  <c:v>39.947602572369142</c:v>
                </c:pt>
                <c:pt idx="1">
                  <c:v>33.159478791557973</c:v>
                </c:pt>
                <c:pt idx="2">
                  <c:v>33.345889748800964</c:v>
                </c:pt>
                <c:pt idx="3">
                  <c:v>37.63184679494713</c:v>
                </c:pt>
                <c:pt idx="4">
                  <c:v>48.609607677522895</c:v>
                </c:pt>
                <c:pt idx="5">
                  <c:v>67.073755319070486</c:v>
                </c:pt>
                <c:pt idx="6">
                  <c:v>77.59050290339232</c:v>
                </c:pt>
                <c:pt idx="7">
                  <c:v>83.852210363480353</c:v>
                </c:pt>
                <c:pt idx="8">
                  <c:v>108.08845993457157</c:v>
                </c:pt>
                <c:pt idx="9">
                  <c:v>69.061383757912438</c:v>
                </c:pt>
                <c:pt idx="10">
                  <c:v>87.616780644054316</c:v>
                </c:pt>
                <c:pt idx="11">
                  <c:v>118.72241619217539</c:v>
                </c:pt>
                <c:pt idx="12">
                  <c:v>116.69789796382395</c:v>
                </c:pt>
                <c:pt idx="13">
                  <c:v>111.85013894721573</c:v>
                </c:pt>
                <c:pt idx="14">
                  <c:v>99.520426123853298</c:v>
                </c:pt>
                <c:pt idx="15">
                  <c:v>53.104807134610319</c:v>
                </c:pt>
                <c:pt idx="16">
                  <c:v>43.5</c:v>
                </c:pt>
                <c:pt idx="17">
                  <c:v>54</c:v>
                </c:pt>
                <c:pt idx="18">
                  <c:v>60</c:v>
                </c:pt>
                <c:pt idx="19">
                  <c:v>65</c:v>
                </c:pt>
                <c:pt idx="20">
                  <c:v>69</c:v>
                </c:pt>
                <c:pt idx="21">
                  <c:v>71.25</c:v>
                </c:pt>
                <c:pt idx="22">
                  <c:v>73.5</c:v>
                </c:pt>
                <c:pt idx="23">
                  <c:v>75.25</c:v>
                </c:pt>
                <c:pt idx="24">
                  <c:v>77</c:v>
                </c:pt>
                <c:pt idx="25">
                  <c:v>78.5</c:v>
                </c:pt>
                <c:pt idx="26">
                  <c:v>79.5</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numCache>
            </c:numRef>
          </c:val>
          <c:smooth val="0"/>
        </c:ser>
        <c:ser>
          <c:idx val="7"/>
          <c:order val="7"/>
          <c:tx>
            <c:strRef>
              <c:f>'Figure 3.1 data'!$I$5</c:f>
              <c:strCache>
                <c:ptCount val="1"/>
                <c:pt idx="0">
                  <c:v>Higher Carbon Price Case Price</c:v>
                </c:pt>
              </c:strCache>
            </c:strRef>
          </c:tx>
          <c:spPr>
            <a:ln w="28575" cap="rnd">
              <a:solidFill>
                <a:srgbClr val="00CC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data'!$I$6:$I$46</c:f>
              <c:numCache>
                <c:formatCode>0.00</c:formatCode>
                <c:ptCount val="41"/>
                <c:pt idx="17">
                  <c:v>54</c:v>
                </c:pt>
                <c:pt idx="18">
                  <c:v>60</c:v>
                </c:pt>
                <c:pt idx="19">
                  <c:v>65</c:v>
                </c:pt>
                <c:pt idx="20">
                  <c:v>69</c:v>
                </c:pt>
                <c:pt idx="21">
                  <c:v>71.25</c:v>
                </c:pt>
                <c:pt idx="22">
                  <c:v>73.5</c:v>
                </c:pt>
                <c:pt idx="23">
                  <c:v>74.25</c:v>
                </c:pt>
                <c:pt idx="24">
                  <c:v>75</c:v>
                </c:pt>
                <c:pt idx="25">
                  <c:v>75</c:v>
                </c:pt>
                <c:pt idx="26">
                  <c:v>75</c:v>
                </c:pt>
                <c:pt idx="27">
                  <c:v>75</c:v>
                </c:pt>
                <c:pt idx="28">
                  <c:v>75</c:v>
                </c:pt>
                <c:pt idx="29">
                  <c:v>75</c:v>
                </c:pt>
                <c:pt idx="30">
                  <c:v>75</c:v>
                </c:pt>
                <c:pt idx="31">
                  <c:v>75</c:v>
                </c:pt>
                <c:pt idx="32">
                  <c:v>75</c:v>
                </c:pt>
                <c:pt idx="33">
                  <c:v>75</c:v>
                </c:pt>
                <c:pt idx="34">
                  <c:v>75</c:v>
                </c:pt>
                <c:pt idx="35">
                  <c:v>75</c:v>
                </c:pt>
                <c:pt idx="36">
                  <c:v>75</c:v>
                </c:pt>
                <c:pt idx="37">
                  <c:v>75</c:v>
                </c:pt>
                <c:pt idx="38">
                  <c:v>75</c:v>
                </c:pt>
                <c:pt idx="39">
                  <c:v>75</c:v>
                </c:pt>
                <c:pt idx="40">
                  <c:v>75</c:v>
                </c:pt>
              </c:numCache>
            </c:numRef>
          </c:val>
          <c:smooth val="0"/>
        </c:ser>
        <c:ser>
          <c:idx val="8"/>
          <c:order val="8"/>
          <c:tx>
            <c:strRef>
              <c:f>'Figure 3.1 data'!$J$5</c:f>
              <c:strCache>
                <c:ptCount val="1"/>
                <c:pt idx="0">
                  <c:v>Higher Carbon Price + Technology Case Price</c:v>
                </c:pt>
              </c:strCache>
            </c:strRef>
          </c:tx>
          <c:spPr>
            <a:ln w="28575" cap="rnd">
              <a:solidFill>
                <a:schemeClr val="accent6">
                  <a:lumMod val="7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data'!$J$6:$J$46</c:f>
              <c:numCache>
                <c:formatCode>0.00</c:formatCode>
                <c:ptCount val="41"/>
                <c:pt idx="17">
                  <c:v>54</c:v>
                </c:pt>
                <c:pt idx="18">
                  <c:v>60</c:v>
                </c:pt>
                <c:pt idx="19">
                  <c:v>65</c:v>
                </c:pt>
                <c:pt idx="20">
                  <c:v>69</c:v>
                </c:pt>
                <c:pt idx="21">
                  <c:v>71.25</c:v>
                </c:pt>
                <c:pt idx="22">
                  <c:v>73.5</c:v>
                </c:pt>
                <c:pt idx="23">
                  <c:v>75</c:v>
                </c:pt>
                <c:pt idx="24">
                  <c:v>76.75</c:v>
                </c:pt>
                <c:pt idx="25">
                  <c:v>78</c:v>
                </c:pt>
                <c:pt idx="26">
                  <c:v>79</c:v>
                </c:pt>
                <c:pt idx="27">
                  <c:v>79</c:v>
                </c:pt>
                <c:pt idx="28">
                  <c:v>79</c:v>
                </c:pt>
                <c:pt idx="29">
                  <c:v>78.25</c:v>
                </c:pt>
                <c:pt idx="30">
                  <c:v>77.5</c:v>
                </c:pt>
                <c:pt idx="31">
                  <c:v>76.75</c:v>
                </c:pt>
                <c:pt idx="32">
                  <c:v>76</c:v>
                </c:pt>
                <c:pt idx="33">
                  <c:v>75.25</c:v>
                </c:pt>
                <c:pt idx="34">
                  <c:v>74.5</c:v>
                </c:pt>
                <c:pt idx="35">
                  <c:v>73.75</c:v>
                </c:pt>
                <c:pt idx="36">
                  <c:v>73</c:v>
                </c:pt>
                <c:pt idx="37">
                  <c:v>72.25</c:v>
                </c:pt>
                <c:pt idx="38">
                  <c:v>71.5</c:v>
                </c:pt>
                <c:pt idx="39">
                  <c:v>70.75</c:v>
                </c:pt>
                <c:pt idx="40">
                  <c:v>70</c:v>
                </c:pt>
              </c:numCache>
            </c:numRef>
          </c:val>
          <c:smooth val="0"/>
        </c:ser>
        <c:ser>
          <c:idx val="9"/>
          <c:order val="9"/>
          <c:tx>
            <c:strRef>
              <c:f>'Figure 3.1 data'!$K$5</c:f>
              <c:strCache>
                <c:ptCount val="1"/>
                <c:pt idx="0">
                  <c:v>Reference + Technology Case Price</c:v>
                </c:pt>
              </c:strCache>
            </c:strRef>
          </c:tx>
          <c:spPr>
            <a:ln w="28575" cap="rnd">
              <a:solidFill>
                <a:schemeClr val="bg1">
                  <a:lumMod val="65000"/>
                </a:schemeClr>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data'!$K$6:$K$46</c:f>
              <c:numCache>
                <c:formatCode>0.00</c:formatCode>
                <c:ptCount val="41"/>
                <c:pt idx="17">
                  <c:v>54</c:v>
                </c:pt>
                <c:pt idx="18">
                  <c:v>60</c:v>
                </c:pt>
                <c:pt idx="19">
                  <c:v>65</c:v>
                </c:pt>
                <c:pt idx="20">
                  <c:v>69</c:v>
                </c:pt>
                <c:pt idx="21">
                  <c:v>71.25</c:v>
                </c:pt>
                <c:pt idx="22">
                  <c:v>73.5</c:v>
                </c:pt>
                <c:pt idx="23">
                  <c:v>74</c:v>
                </c:pt>
                <c:pt idx="24">
                  <c:v>74</c:v>
                </c:pt>
                <c:pt idx="25">
                  <c:v>74.5</c:v>
                </c:pt>
                <c:pt idx="26">
                  <c:v>74</c:v>
                </c:pt>
                <c:pt idx="27">
                  <c:v>73.75</c:v>
                </c:pt>
                <c:pt idx="28">
                  <c:v>73.25</c:v>
                </c:pt>
                <c:pt idx="29">
                  <c:v>73</c:v>
                </c:pt>
                <c:pt idx="30">
                  <c:v>72.5</c:v>
                </c:pt>
                <c:pt idx="31">
                  <c:v>71.75</c:v>
                </c:pt>
                <c:pt idx="32">
                  <c:v>71</c:v>
                </c:pt>
                <c:pt idx="33">
                  <c:v>70.25</c:v>
                </c:pt>
                <c:pt idx="34">
                  <c:v>69.5</c:v>
                </c:pt>
                <c:pt idx="35">
                  <c:v>68.75</c:v>
                </c:pt>
                <c:pt idx="36">
                  <c:v>68</c:v>
                </c:pt>
                <c:pt idx="37">
                  <c:v>67.25</c:v>
                </c:pt>
                <c:pt idx="38">
                  <c:v>66.5</c:v>
                </c:pt>
                <c:pt idx="39">
                  <c:v>65.75</c:v>
                </c:pt>
                <c:pt idx="40">
                  <c:v>65</c:v>
                </c:pt>
              </c:numCache>
            </c:numRef>
          </c:val>
          <c:smooth val="0"/>
        </c:ser>
        <c:ser>
          <c:idx val="10"/>
          <c:order val="10"/>
          <c:tx>
            <c:strRef>
              <c:f>'Figure 3.1 data'!$L$5</c:f>
              <c:strCache>
                <c:ptCount val="1"/>
                <c:pt idx="0">
                  <c:v>High Price Case Price</c:v>
                </c:pt>
              </c:strCache>
            </c:strRef>
          </c:tx>
          <c:spPr>
            <a:ln w="28575" cap="rnd">
              <a:solidFill>
                <a:srgbClr val="FF0000"/>
              </a:solidFill>
              <a:prstDash val="sysDash"/>
              <a:round/>
            </a:ln>
            <a:effectLst/>
          </c:spPr>
          <c:marker>
            <c:symbol val="none"/>
          </c:marker>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data'!$L$6:$L$46</c:f>
              <c:numCache>
                <c:formatCode>0.00</c:formatCode>
                <c:ptCount val="41"/>
                <c:pt idx="17">
                  <c:v>54</c:v>
                </c:pt>
                <c:pt idx="18">
                  <c:v>65</c:v>
                </c:pt>
                <c:pt idx="19">
                  <c:v>75</c:v>
                </c:pt>
                <c:pt idx="20">
                  <c:v>84</c:v>
                </c:pt>
                <c:pt idx="21">
                  <c:v>92</c:v>
                </c:pt>
                <c:pt idx="22">
                  <c:v>99</c:v>
                </c:pt>
                <c:pt idx="23">
                  <c:v>105</c:v>
                </c:pt>
                <c:pt idx="24">
                  <c:v>110</c:v>
                </c:pt>
                <c:pt idx="25">
                  <c:v>114</c:v>
                </c:pt>
                <c:pt idx="26">
                  <c:v>117</c:v>
                </c:pt>
                <c:pt idx="27">
                  <c:v>119</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numCache>
            </c:numRef>
          </c:val>
          <c:smooth val="0"/>
        </c:ser>
        <c:ser>
          <c:idx val="11"/>
          <c:order val="11"/>
          <c:tx>
            <c:strRef>
              <c:f>'Figure 3.1 data'!$M$5</c:f>
              <c:strCache>
                <c:ptCount val="1"/>
                <c:pt idx="0">
                  <c:v>Low Price Case Price</c:v>
                </c:pt>
              </c:strCache>
            </c:strRef>
          </c:tx>
          <c:spPr>
            <a:ln w="28575" cap="rnd">
              <a:solidFill>
                <a:srgbClr val="0066FF"/>
              </a:solidFill>
              <a:prstDash val="sysDash"/>
              <a:round/>
            </a:ln>
            <a:effectLst/>
          </c:spPr>
          <c:marker>
            <c:symbol val="none"/>
          </c:marker>
          <c:dPt>
            <c:idx val="1"/>
            <c:marker>
              <c:symbol val="none"/>
            </c:marker>
            <c:bubble3D val="0"/>
            <c:spPr>
              <a:ln w="28575" cap="rnd">
                <a:solidFill>
                  <a:schemeClr val="tx1"/>
                </a:solidFill>
                <a:prstDash val="sysDash"/>
                <a:round/>
              </a:ln>
              <a:effectLst/>
            </c:spPr>
          </c:dPt>
          <c:dPt>
            <c:idx val="2"/>
            <c:marker>
              <c:symbol val="none"/>
            </c:marker>
            <c:bubble3D val="0"/>
            <c:spPr>
              <a:ln w="28575" cap="rnd">
                <a:solidFill>
                  <a:schemeClr val="tx1"/>
                </a:solidFill>
                <a:prstDash val="sysDash"/>
                <a:round/>
              </a:ln>
              <a:effectLst/>
            </c:spPr>
          </c:dPt>
          <c:dPt>
            <c:idx val="3"/>
            <c:marker>
              <c:symbol val="none"/>
            </c:marker>
            <c:bubble3D val="0"/>
            <c:spPr>
              <a:ln w="28575" cap="rnd">
                <a:solidFill>
                  <a:schemeClr val="tx1"/>
                </a:solidFill>
                <a:prstDash val="sysDash"/>
                <a:round/>
              </a:ln>
              <a:effectLst/>
            </c:spPr>
          </c:dPt>
          <c:cat>
            <c:numRef>
              <c:f>'Figure 3.1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3.1 data'!$M$6:$M$46</c:f>
              <c:numCache>
                <c:formatCode>0.00</c:formatCode>
                <c:ptCount val="41"/>
                <c:pt idx="17">
                  <c:v>48</c:v>
                </c:pt>
                <c:pt idx="18">
                  <c:v>46</c:v>
                </c:pt>
                <c:pt idx="19">
                  <c:v>44</c:v>
                </c:pt>
                <c:pt idx="20">
                  <c:v>42</c:v>
                </c:pt>
                <c:pt idx="21">
                  <c:v>41</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40</c:v>
                </c:pt>
                <c:pt idx="37">
                  <c:v>40</c:v>
                </c:pt>
                <c:pt idx="38">
                  <c:v>40</c:v>
                </c:pt>
                <c:pt idx="39">
                  <c:v>40</c:v>
                </c:pt>
                <c:pt idx="40">
                  <c:v>40</c:v>
                </c:pt>
              </c:numCache>
            </c:numRef>
          </c:val>
          <c:smooth val="0"/>
        </c:ser>
        <c:dLbls>
          <c:showLegendKey val="0"/>
          <c:showVal val="0"/>
          <c:showCatName val="0"/>
          <c:showSerName val="0"/>
          <c:showPercent val="0"/>
          <c:showBubbleSize val="0"/>
        </c:dLbls>
        <c:marker val="1"/>
        <c:smooth val="0"/>
        <c:axId val="470102248"/>
        <c:axId val="471567752"/>
      </c:lineChart>
      <c:catAx>
        <c:axId val="47156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1565400"/>
        <c:crosses val="autoZero"/>
        <c:auto val="1"/>
        <c:lblAlgn val="ctr"/>
        <c:lblOffset val="100"/>
        <c:tickLblSkip val="5"/>
        <c:noMultiLvlLbl val="0"/>
      </c:catAx>
      <c:valAx>
        <c:axId val="471565400"/>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Conventional, Tight, and Shale Oil </a:t>
                </a:r>
                <a:r>
                  <a:rPr lang="en-US" sz="1600" baseline="0"/>
                  <a:t>Production in Canada </a:t>
                </a:r>
                <a:r>
                  <a:rPr lang="en-US" sz="1600"/>
                  <a:t>- million bbl/d</a:t>
                </a:r>
              </a:p>
            </c:rich>
          </c:tx>
          <c:layout>
            <c:manualLayout>
              <c:xMode val="edge"/>
              <c:yMode val="edge"/>
              <c:x val="2.9304029304029304E-3"/>
              <c:y val="3.9533713256985223E-2"/>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1565008"/>
        <c:crosses val="autoZero"/>
        <c:crossBetween val="between"/>
      </c:valAx>
      <c:valAx>
        <c:axId val="471567752"/>
        <c:scaling>
          <c:orientation val="minMax"/>
          <c:max val="140"/>
          <c:min val="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Brent Crude Oil Price</a:t>
                </a:r>
                <a:r>
                  <a:rPr lang="en-US" sz="1600" baseline="0"/>
                  <a:t> - 2016 US$/bbl </a:t>
                </a:r>
                <a:endParaRPr lang="en-US" sz="1600"/>
              </a:p>
            </c:rich>
          </c:tx>
          <c:layout>
            <c:manualLayout>
              <c:xMode val="edge"/>
              <c:yMode val="edge"/>
              <c:x val="0.96184361570188348"/>
              <c:y val="0.10314659402664141"/>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0102248"/>
        <c:crosses val="max"/>
        <c:crossBetween val="between"/>
      </c:valAx>
      <c:catAx>
        <c:axId val="470102248"/>
        <c:scaling>
          <c:orientation val="minMax"/>
        </c:scaling>
        <c:delete val="1"/>
        <c:axPos val="b"/>
        <c:numFmt formatCode="General" sourceLinked="1"/>
        <c:majorTickMark val="out"/>
        <c:minorTickMark val="none"/>
        <c:tickLblPos val="nextTo"/>
        <c:crossAx val="471567752"/>
        <c:crosses val="autoZero"/>
        <c:auto val="1"/>
        <c:lblAlgn val="ctr"/>
        <c:lblOffset val="100"/>
        <c:noMultiLvlLbl val="0"/>
      </c:catAx>
      <c:spPr>
        <a:noFill/>
        <a:ln>
          <a:noFill/>
        </a:ln>
        <a:effectLst/>
      </c:spPr>
    </c:plotArea>
    <c:legend>
      <c:legendPos val="b"/>
      <c:layout>
        <c:manualLayout>
          <c:xMode val="edge"/>
          <c:yMode val="edge"/>
          <c:x val="6.3614975045016633E-2"/>
          <c:y val="0.73807982011757889"/>
          <c:w val="0.91382377121052361"/>
          <c:h val="0.24978747870209392"/>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Western Canada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data'!$U$5</c:f>
              <c:strCache>
                <c:ptCount val="1"/>
                <c:pt idx="0">
                  <c:v>Light</c:v>
                </c:pt>
              </c:strCache>
            </c:strRef>
          </c:tx>
          <c:spPr>
            <a:pattFill prst="openDmnd">
              <a:fgClr>
                <a:srgbClr val="CC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data'!$U$6:$U$46</c:f>
              <c:numCache>
                <c:formatCode>0.000</c:formatCode>
                <c:ptCount val="41"/>
                <c:pt idx="0">
                  <c:v>584.45981163163776</c:v>
                </c:pt>
                <c:pt idx="1">
                  <c:v>554.70675894019337</c:v>
                </c:pt>
                <c:pt idx="2">
                  <c:v>506.71568826969707</c:v>
                </c:pt>
                <c:pt idx="3">
                  <c:v>479.3304663559843</c:v>
                </c:pt>
                <c:pt idx="4">
                  <c:v>452.23825585598456</c:v>
                </c:pt>
                <c:pt idx="5">
                  <c:v>431.19060111069348</c:v>
                </c:pt>
                <c:pt idx="6">
                  <c:v>426.10313967150586</c:v>
                </c:pt>
                <c:pt idx="7">
                  <c:v>420.31844590832668</c:v>
                </c:pt>
                <c:pt idx="8">
                  <c:v>435.38650999100071</c:v>
                </c:pt>
                <c:pt idx="9">
                  <c:v>417.92796786352761</c:v>
                </c:pt>
                <c:pt idx="10">
                  <c:v>429.02929176204918</c:v>
                </c:pt>
                <c:pt idx="11">
                  <c:v>472.34853388327832</c:v>
                </c:pt>
                <c:pt idx="12">
                  <c:v>551.13236094915067</c:v>
                </c:pt>
                <c:pt idx="13">
                  <c:v>575.42448178703444</c:v>
                </c:pt>
                <c:pt idx="14">
                  <c:v>582.92939890586695</c:v>
                </c:pt>
                <c:pt idx="15">
                  <c:v>531.17314640533721</c:v>
                </c:pt>
                <c:pt idx="16">
                  <c:v>448.7435377012896</c:v>
                </c:pt>
                <c:pt idx="17">
                  <c:v>421.49851326763957</c:v>
                </c:pt>
                <c:pt idx="18">
                  <c:v>403.7353287984576</c:v>
                </c:pt>
                <c:pt idx="19">
                  <c:v>389.77622882618948</c:v>
                </c:pt>
                <c:pt idx="20">
                  <c:v>382.9652170233644</c:v>
                </c:pt>
                <c:pt idx="21">
                  <c:v>386.61788796528703</c:v>
                </c:pt>
                <c:pt idx="22">
                  <c:v>398.47818520336824</c:v>
                </c:pt>
                <c:pt idx="23">
                  <c:v>411.82017937399945</c:v>
                </c:pt>
                <c:pt idx="24">
                  <c:v>424.01157246231247</c:v>
                </c:pt>
                <c:pt idx="25">
                  <c:v>434.43301144777013</c:v>
                </c:pt>
                <c:pt idx="26">
                  <c:v>444.01408030882982</c:v>
                </c:pt>
                <c:pt idx="27">
                  <c:v>453.71875034739617</c:v>
                </c:pt>
                <c:pt idx="28">
                  <c:v>462.8780449951451</c:v>
                </c:pt>
                <c:pt idx="29">
                  <c:v>472.30158404956882</c:v>
                </c:pt>
                <c:pt idx="30">
                  <c:v>481.6144584902637</c:v>
                </c:pt>
                <c:pt idx="31">
                  <c:v>491.05559230148356</c:v>
                </c:pt>
                <c:pt idx="32">
                  <c:v>500.68660158641296</c:v>
                </c:pt>
                <c:pt idx="33">
                  <c:v>510.09040518513001</c:v>
                </c:pt>
                <c:pt idx="34">
                  <c:v>516.67637269007525</c:v>
                </c:pt>
                <c:pt idx="35">
                  <c:v>527.02299572013351</c:v>
                </c:pt>
                <c:pt idx="36">
                  <c:v>537.68658539730495</c:v>
                </c:pt>
                <c:pt idx="37">
                  <c:v>548.2053735547438</c:v>
                </c:pt>
                <c:pt idx="38">
                  <c:v>558.9908453912094</c:v>
                </c:pt>
                <c:pt idx="39">
                  <c:v>569.5926990951192</c:v>
                </c:pt>
                <c:pt idx="40">
                  <c:v>580.16155355365936</c:v>
                </c:pt>
              </c:numCache>
            </c:numRef>
          </c:val>
        </c:ser>
        <c:ser>
          <c:idx val="2"/>
          <c:order val="1"/>
          <c:tx>
            <c:strRef>
              <c:f>'Figure 2.2 data'!$V$5</c:f>
              <c:strCache>
                <c:ptCount val="1"/>
                <c:pt idx="0">
                  <c:v>Heavy</c:v>
                </c:pt>
              </c:strCache>
            </c:strRef>
          </c:tx>
          <c:spPr>
            <a:solidFill>
              <a:srgbClr val="9900CC"/>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data'!$V$6:$V$46</c:f>
              <c:numCache>
                <c:formatCode>0.000</c:formatCode>
                <c:ptCount val="41"/>
                <c:pt idx="0">
                  <c:v>632.10137137670256</c:v>
                </c:pt>
                <c:pt idx="1">
                  <c:v>645.87520170709354</c:v>
                </c:pt>
                <c:pt idx="2">
                  <c:v>626.50388467950438</c:v>
                </c:pt>
                <c:pt idx="3">
                  <c:v>621.38049600384511</c:v>
                </c:pt>
                <c:pt idx="4">
                  <c:v>621.96534075663487</c:v>
                </c:pt>
                <c:pt idx="5">
                  <c:v>602.02425502631297</c:v>
                </c:pt>
                <c:pt idx="6">
                  <c:v>594.59570636362935</c:v>
                </c:pt>
                <c:pt idx="7">
                  <c:v>579.25251567467717</c:v>
                </c:pt>
                <c:pt idx="8">
                  <c:v>553.41145785899914</c:v>
                </c:pt>
                <c:pt idx="9">
                  <c:v>515.07492336206565</c:v>
                </c:pt>
                <c:pt idx="10">
                  <c:v>504.0028135797308</c:v>
                </c:pt>
                <c:pt idx="11">
                  <c:v>505.8661013750081</c:v>
                </c:pt>
                <c:pt idx="12">
                  <c:v>546.68922469023903</c:v>
                </c:pt>
                <c:pt idx="13">
                  <c:v>562.40891879806088</c:v>
                </c:pt>
                <c:pt idx="14">
                  <c:v>586.51721844990755</c:v>
                </c:pt>
                <c:pt idx="15">
                  <c:v>552.02704368658874</c:v>
                </c:pt>
                <c:pt idx="16">
                  <c:v>519.20388957088335</c:v>
                </c:pt>
                <c:pt idx="17">
                  <c:v>536.80356513225524</c:v>
                </c:pt>
                <c:pt idx="18">
                  <c:v>530.07524690345303</c:v>
                </c:pt>
                <c:pt idx="19">
                  <c:v>524.66527533574072</c:v>
                </c:pt>
                <c:pt idx="20">
                  <c:v>529.51567200886893</c:v>
                </c:pt>
                <c:pt idx="21">
                  <c:v>545.3265344825611</c:v>
                </c:pt>
                <c:pt idx="22">
                  <c:v>563.00747088877586</c:v>
                </c:pt>
                <c:pt idx="23">
                  <c:v>579.04012360229149</c:v>
                </c:pt>
                <c:pt idx="24">
                  <c:v>596.38340720903852</c:v>
                </c:pt>
                <c:pt idx="25">
                  <c:v>609.76162505328421</c:v>
                </c:pt>
                <c:pt idx="26">
                  <c:v>619.78478576455757</c:v>
                </c:pt>
                <c:pt idx="27">
                  <c:v>628.89381034228154</c:v>
                </c:pt>
                <c:pt idx="28">
                  <c:v>637.36425100560155</c:v>
                </c:pt>
                <c:pt idx="29">
                  <c:v>645.48236266163588</c:v>
                </c:pt>
                <c:pt idx="30">
                  <c:v>654.04210018669164</c:v>
                </c:pt>
                <c:pt idx="31">
                  <c:v>662.54688843534279</c:v>
                </c:pt>
                <c:pt idx="32">
                  <c:v>671.1397202921105</c:v>
                </c:pt>
                <c:pt idx="33">
                  <c:v>679.54206762174113</c:v>
                </c:pt>
                <c:pt idx="34">
                  <c:v>681.28068173838847</c:v>
                </c:pt>
                <c:pt idx="35">
                  <c:v>692.23423451234464</c:v>
                </c:pt>
                <c:pt idx="36">
                  <c:v>702.16627002453288</c:v>
                </c:pt>
                <c:pt idx="37">
                  <c:v>712.20425043723924</c:v>
                </c:pt>
                <c:pt idx="38">
                  <c:v>721.78830523280158</c:v>
                </c:pt>
                <c:pt idx="39">
                  <c:v>731.28382568646111</c:v>
                </c:pt>
                <c:pt idx="40">
                  <c:v>740.75296816613968</c:v>
                </c:pt>
              </c:numCache>
            </c:numRef>
          </c:val>
        </c:ser>
        <c:dLbls>
          <c:showLegendKey val="0"/>
          <c:showVal val="0"/>
          <c:showCatName val="0"/>
          <c:showSerName val="0"/>
          <c:showPercent val="0"/>
          <c:showBubbleSize val="0"/>
        </c:dLbls>
        <c:axId val="470107344"/>
        <c:axId val="470102640"/>
      </c:areaChart>
      <c:catAx>
        <c:axId val="470107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0102640"/>
        <c:crosses val="autoZero"/>
        <c:auto val="1"/>
        <c:lblAlgn val="ctr"/>
        <c:lblOffset val="100"/>
        <c:tickLblSkip val="5"/>
        <c:noMultiLvlLbl val="0"/>
      </c:catAx>
      <c:valAx>
        <c:axId val="47010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01073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Western Canada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data'!$Z$5</c:f>
              <c:strCache>
                <c:ptCount val="1"/>
                <c:pt idx="0">
                  <c:v>Conventional</c:v>
                </c:pt>
              </c:strCache>
            </c:strRef>
          </c:tx>
          <c:spPr>
            <a:pattFill prst="trellis">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data'!$Z$6:$Z$46</c:f>
              <c:numCache>
                <c:formatCode>0.000</c:formatCode>
                <c:ptCount val="41"/>
                <c:pt idx="0">
                  <c:v>1216.5611830083401</c:v>
                </c:pt>
                <c:pt idx="1">
                  <c:v>1200.5819606472867</c:v>
                </c:pt>
                <c:pt idx="2">
                  <c:v>1133.2195729492014</c:v>
                </c:pt>
                <c:pt idx="3">
                  <c:v>1100.7109623598296</c:v>
                </c:pt>
                <c:pt idx="4">
                  <c:v>1074.2035966126195</c:v>
                </c:pt>
                <c:pt idx="5">
                  <c:v>1032.521859785895</c:v>
                </c:pt>
                <c:pt idx="6">
                  <c:v>1016.2430114512302</c:v>
                </c:pt>
                <c:pt idx="7">
                  <c:v>985.11381826768297</c:v>
                </c:pt>
                <c:pt idx="8">
                  <c:v>939.3280568549302</c:v>
                </c:pt>
                <c:pt idx="9">
                  <c:v>858.42346228526037</c:v>
                </c:pt>
                <c:pt idx="10">
                  <c:v>815.75548227410059</c:v>
                </c:pt>
                <c:pt idx="11">
                  <c:v>778.12513365443147</c:v>
                </c:pt>
                <c:pt idx="12">
                  <c:v>797.26052794633983</c:v>
                </c:pt>
                <c:pt idx="13">
                  <c:v>783.31492936151596</c:v>
                </c:pt>
                <c:pt idx="14">
                  <c:v>783.47696064854688</c:v>
                </c:pt>
                <c:pt idx="15">
                  <c:v>724.35703683706856</c:v>
                </c:pt>
                <c:pt idx="16">
                  <c:v>668.0861319369983</c:v>
                </c:pt>
                <c:pt idx="17">
                  <c:v>664.35097734597343</c:v>
                </c:pt>
                <c:pt idx="18">
                  <c:v>648.69063968038347</c:v>
                </c:pt>
                <c:pt idx="19">
                  <c:v>636.55145055838193</c:v>
                </c:pt>
                <c:pt idx="20">
                  <c:v>634.73887708290079</c:v>
                </c:pt>
                <c:pt idx="21">
                  <c:v>643.59051452938456</c:v>
                </c:pt>
                <c:pt idx="22">
                  <c:v>654.30473899271487</c:v>
                </c:pt>
                <c:pt idx="23">
                  <c:v>664.06386451743163</c:v>
                </c:pt>
                <c:pt idx="24">
                  <c:v>674.03246602811714</c:v>
                </c:pt>
                <c:pt idx="25">
                  <c:v>680.7841697679803</c:v>
                </c:pt>
                <c:pt idx="26">
                  <c:v>685.60903091786452</c:v>
                </c:pt>
                <c:pt idx="27">
                  <c:v>690.79367483275553</c:v>
                </c:pt>
                <c:pt idx="28">
                  <c:v>695.71772872267786</c:v>
                </c:pt>
                <c:pt idx="29">
                  <c:v>700.98240456293195</c:v>
                </c:pt>
                <c:pt idx="30">
                  <c:v>706.61718088736643</c:v>
                </c:pt>
                <c:pt idx="31">
                  <c:v>712.13601890406824</c:v>
                </c:pt>
                <c:pt idx="32">
                  <c:v>717.74026340917908</c:v>
                </c:pt>
                <c:pt idx="33">
                  <c:v>723.33397409497286</c:v>
                </c:pt>
                <c:pt idx="34">
                  <c:v>724.93271726737441</c:v>
                </c:pt>
                <c:pt idx="35">
                  <c:v>732.03071207232028</c:v>
                </c:pt>
                <c:pt idx="36">
                  <c:v>739.29419870245795</c:v>
                </c:pt>
                <c:pt idx="37">
                  <c:v>746.01583652614556</c:v>
                </c:pt>
                <c:pt idx="38">
                  <c:v>753.02995602307396</c:v>
                </c:pt>
                <c:pt idx="39">
                  <c:v>760.0053178411556</c:v>
                </c:pt>
                <c:pt idx="40">
                  <c:v>767.0987066486407</c:v>
                </c:pt>
              </c:numCache>
            </c:numRef>
          </c:val>
        </c:ser>
        <c:ser>
          <c:idx val="1"/>
          <c:order val="1"/>
          <c:tx>
            <c:strRef>
              <c:f>'Figure 2.2 data'!$AA$5</c:f>
              <c:strCache>
                <c:ptCount val="1"/>
                <c:pt idx="0">
                  <c:v>Tight</c:v>
                </c:pt>
              </c:strCache>
            </c:strRef>
          </c:tx>
          <c:spPr>
            <a:pattFill prst="trellis">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data'!$AA$6:$AA$46</c:f>
              <c:numCache>
                <c:formatCode>0.000</c:formatCode>
                <c:ptCount val="41"/>
                <c:pt idx="0">
                  <c:v>0</c:v>
                </c:pt>
                <c:pt idx="1">
                  <c:v>0</c:v>
                </c:pt>
                <c:pt idx="2">
                  <c:v>0</c:v>
                </c:pt>
                <c:pt idx="3">
                  <c:v>0</c:v>
                </c:pt>
                <c:pt idx="4">
                  <c:v>0</c:v>
                </c:pt>
                <c:pt idx="5">
                  <c:v>0.69299635111146474</c:v>
                </c:pt>
                <c:pt idx="6">
                  <c:v>4.455834583904843</c:v>
                </c:pt>
                <c:pt idx="7">
                  <c:v>14.457143315320812</c:v>
                </c:pt>
                <c:pt idx="8">
                  <c:v>49.469910995069718</c:v>
                </c:pt>
                <c:pt idx="9">
                  <c:v>74.579428940332917</c:v>
                </c:pt>
                <c:pt idx="10">
                  <c:v>117.27662306767934</c:v>
                </c:pt>
                <c:pt idx="11">
                  <c:v>200.08950160385496</c:v>
                </c:pt>
                <c:pt idx="12">
                  <c:v>300.47333210629563</c:v>
                </c:pt>
                <c:pt idx="13">
                  <c:v>354.13538280331159</c:v>
                </c:pt>
                <c:pt idx="14">
                  <c:v>385.21319255512446</c:v>
                </c:pt>
                <c:pt idx="15">
                  <c:v>357.63633685010751</c:v>
                </c:pt>
                <c:pt idx="16">
                  <c:v>298.36005404913885</c:v>
                </c:pt>
                <c:pt idx="17">
                  <c:v>292.033145497129</c:v>
                </c:pt>
                <c:pt idx="18">
                  <c:v>282.76760614573607</c:v>
                </c:pt>
                <c:pt idx="19">
                  <c:v>275.19929653396076</c:v>
                </c:pt>
                <c:pt idx="20">
                  <c:v>274.64390316925306</c:v>
                </c:pt>
                <c:pt idx="21">
                  <c:v>284.70318980876863</c:v>
                </c:pt>
                <c:pt idx="22">
                  <c:v>302.8763802984962</c:v>
                </c:pt>
                <c:pt idx="23">
                  <c:v>321.87609334245235</c:v>
                </c:pt>
                <c:pt idx="24">
                  <c:v>340.90691948122418</c:v>
                </c:pt>
                <c:pt idx="25">
                  <c:v>357.51088193555836</c:v>
                </c:pt>
                <c:pt idx="26">
                  <c:v>371.90415136657788</c:v>
                </c:pt>
                <c:pt idx="27">
                  <c:v>385.17896390184518</c:v>
                </c:pt>
                <c:pt idx="28">
                  <c:v>397.56911413700681</c:v>
                </c:pt>
                <c:pt idx="29">
                  <c:v>409.56059366970271</c:v>
                </c:pt>
                <c:pt idx="30">
                  <c:v>421.5309655418173</c:v>
                </c:pt>
                <c:pt idx="31">
                  <c:v>433.70236110591219</c:v>
                </c:pt>
                <c:pt idx="32">
                  <c:v>446.07562275356344</c:v>
                </c:pt>
                <c:pt idx="33">
                  <c:v>458.05897829095176</c:v>
                </c:pt>
                <c:pt idx="34">
                  <c:v>464.60703792603243</c:v>
                </c:pt>
                <c:pt idx="35">
                  <c:v>478.59318009784135</c:v>
                </c:pt>
                <c:pt idx="36">
                  <c:v>491.70594033778872</c:v>
                </c:pt>
                <c:pt idx="37">
                  <c:v>505.33178580572348</c:v>
                </c:pt>
                <c:pt idx="38">
                  <c:v>518.47548547669044</c:v>
                </c:pt>
                <c:pt idx="39">
                  <c:v>531.39454340500436</c:v>
                </c:pt>
                <c:pt idx="40">
                  <c:v>544.14350640261785</c:v>
                </c:pt>
              </c:numCache>
            </c:numRef>
          </c:val>
        </c:ser>
        <c:ser>
          <c:idx val="4"/>
          <c:order val="2"/>
          <c:tx>
            <c:strRef>
              <c:f>'Figure 2.2 data'!$AB$5</c:f>
              <c:strCache>
                <c:ptCount val="1"/>
                <c:pt idx="0">
                  <c:v>Shale</c:v>
                </c:pt>
              </c:strCache>
            </c:strRef>
          </c:tx>
          <c:spPr>
            <a:pattFill prst="narVert">
              <a:fgClr>
                <a:srgbClr val="00B05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data'!$AB$6:$AB$46</c:f>
              <c:numCache>
                <c:formatCode>0.000</c:formatCode>
                <c:ptCount val="41"/>
                <c:pt idx="0">
                  <c:v>0</c:v>
                </c:pt>
                <c:pt idx="1">
                  <c:v>0</c:v>
                </c:pt>
                <c:pt idx="2">
                  <c:v>0</c:v>
                </c:pt>
                <c:pt idx="3">
                  <c:v>0</c:v>
                </c:pt>
                <c:pt idx="4">
                  <c:v>0</c:v>
                </c:pt>
                <c:pt idx="5">
                  <c:v>0</c:v>
                </c:pt>
                <c:pt idx="6">
                  <c:v>0</c:v>
                </c:pt>
                <c:pt idx="7">
                  <c:v>0</c:v>
                </c:pt>
                <c:pt idx="8">
                  <c:v>0</c:v>
                </c:pt>
                <c:pt idx="9">
                  <c:v>0</c:v>
                </c:pt>
                <c:pt idx="10">
                  <c:v>0</c:v>
                </c:pt>
                <c:pt idx="11">
                  <c:v>0</c:v>
                </c:pt>
                <c:pt idx="12">
                  <c:v>8.7725586754215434E-2</c:v>
                </c:pt>
                <c:pt idx="13">
                  <c:v>0.38308842026765277</c:v>
                </c:pt>
                <c:pt idx="14">
                  <c:v>0.75646415210300766</c:v>
                </c:pt>
                <c:pt idx="15">
                  <c:v>1.206816404749756</c:v>
                </c:pt>
                <c:pt idx="16">
                  <c:v>1.501241286035778</c:v>
                </c:pt>
                <c:pt idx="17">
                  <c:v>1.9179555567924478</c:v>
                </c:pt>
                <c:pt idx="18">
                  <c:v>2.3523298757912556</c:v>
                </c:pt>
                <c:pt idx="19">
                  <c:v>2.6907570695876264</c:v>
                </c:pt>
                <c:pt idx="20">
                  <c:v>3.0981087800794591</c:v>
                </c:pt>
                <c:pt idx="21">
                  <c:v>3.6507181096949428</c:v>
                </c:pt>
                <c:pt idx="22">
                  <c:v>4.3045368009330423</c:v>
                </c:pt>
                <c:pt idx="23">
                  <c:v>4.9203451164070202</c:v>
                </c:pt>
                <c:pt idx="24">
                  <c:v>5.4555941620095592</c:v>
                </c:pt>
                <c:pt idx="25">
                  <c:v>5.8995847975158648</c:v>
                </c:pt>
                <c:pt idx="26">
                  <c:v>6.285683788944981</c:v>
                </c:pt>
                <c:pt idx="27">
                  <c:v>6.6399219550768729</c:v>
                </c:pt>
                <c:pt idx="28">
                  <c:v>6.9554531410618834</c:v>
                </c:pt>
                <c:pt idx="29">
                  <c:v>7.2409484785701013</c:v>
                </c:pt>
                <c:pt idx="30">
                  <c:v>7.5084122477717425</c:v>
                </c:pt>
                <c:pt idx="31">
                  <c:v>7.7641007268460678</c:v>
                </c:pt>
                <c:pt idx="32">
                  <c:v>8.0104357157809787</c:v>
                </c:pt>
                <c:pt idx="33">
                  <c:v>8.2395204209465014</c:v>
                </c:pt>
                <c:pt idx="34">
                  <c:v>8.4172992350567561</c:v>
                </c:pt>
                <c:pt idx="35">
                  <c:v>8.6333380623163976</c:v>
                </c:pt>
                <c:pt idx="36">
                  <c:v>8.8527163815913497</c:v>
                </c:pt>
                <c:pt idx="37">
                  <c:v>9.0620016601138804</c:v>
                </c:pt>
                <c:pt idx="38">
                  <c:v>9.2737091242466647</c:v>
                </c:pt>
                <c:pt idx="39">
                  <c:v>9.4766635354204158</c:v>
                </c:pt>
                <c:pt idx="40">
                  <c:v>9.672308668540353</c:v>
                </c:pt>
              </c:numCache>
            </c:numRef>
          </c:val>
        </c:ser>
        <c:dLbls>
          <c:showLegendKey val="0"/>
          <c:showVal val="0"/>
          <c:showCatName val="0"/>
          <c:showSerName val="0"/>
          <c:showPercent val="0"/>
          <c:showBubbleSize val="0"/>
        </c:dLbls>
        <c:axId val="470107736"/>
        <c:axId val="470100680"/>
      </c:areaChart>
      <c:catAx>
        <c:axId val="470107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0100680"/>
        <c:crosses val="autoZero"/>
        <c:auto val="1"/>
        <c:lblAlgn val="ctr"/>
        <c:lblOffset val="100"/>
        <c:tickLblSkip val="5"/>
        <c:noMultiLvlLbl val="0"/>
      </c:catAx>
      <c:valAx>
        <c:axId val="470100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010773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British Columbia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data'!$B$5</c:f>
              <c:strCache>
                <c:ptCount val="1"/>
                <c:pt idx="0">
                  <c:v>Conventional-Heavy</c:v>
                </c:pt>
              </c:strCache>
            </c:strRef>
          </c:tx>
          <c:spPr>
            <a:solidFill>
              <a:srgbClr val="0066FF"/>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data'!$B$6:$B$46</c:f>
              <c:numCache>
                <c:formatCode>0.000</c:formatCode>
                <c:ptCount val="41"/>
                <c:pt idx="0">
                  <c:v>0</c:v>
                </c:pt>
                <c:pt idx="1">
                  <c:v>0</c:v>
                </c:pt>
                <c:pt idx="2">
                  <c:v>0</c:v>
                </c:pt>
                <c:pt idx="3">
                  <c:v>3.198876884061016E-3</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2"/>
          <c:order val="1"/>
          <c:tx>
            <c:strRef>
              <c:f>'Figure 2.2 data'!$D$5</c:f>
              <c:strCache>
                <c:ptCount val="1"/>
                <c:pt idx="0">
                  <c:v>Conventional-Light</c:v>
                </c:pt>
              </c:strCache>
            </c:strRef>
          </c:tx>
          <c:spPr>
            <a:pattFill prst="openDmnd">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data'!$D$6:$D$46</c:f>
              <c:numCache>
                <c:formatCode>0.000</c:formatCode>
                <c:ptCount val="41"/>
                <c:pt idx="0">
                  <c:v>41.929547488382561</c:v>
                </c:pt>
                <c:pt idx="1">
                  <c:v>44.300488873105138</c:v>
                </c:pt>
                <c:pt idx="2">
                  <c:v>41.863548342507748</c:v>
                </c:pt>
                <c:pt idx="3">
                  <c:v>43.124537581783748</c:v>
                </c:pt>
                <c:pt idx="4">
                  <c:v>38.456291542237636</c:v>
                </c:pt>
                <c:pt idx="5">
                  <c:v>29.216633125145542</c:v>
                </c:pt>
                <c:pt idx="6">
                  <c:v>28.345822203125195</c:v>
                </c:pt>
                <c:pt idx="7">
                  <c:v>25.442412846321428</c:v>
                </c:pt>
                <c:pt idx="8">
                  <c:v>23.124973849999996</c:v>
                </c:pt>
                <c:pt idx="9">
                  <c:v>22.003114735617508</c:v>
                </c:pt>
                <c:pt idx="10">
                  <c:v>21.793608896908601</c:v>
                </c:pt>
                <c:pt idx="11">
                  <c:v>20.288440388479934</c:v>
                </c:pt>
                <c:pt idx="12">
                  <c:v>20.582453979503047</c:v>
                </c:pt>
                <c:pt idx="13">
                  <c:v>18.752840747481653</c:v>
                </c:pt>
                <c:pt idx="14">
                  <c:v>17.79048325263296</c:v>
                </c:pt>
                <c:pt idx="15">
                  <c:v>16.883874529986873</c:v>
                </c:pt>
                <c:pt idx="16">
                  <c:v>15.424734055492786</c:v>
                </c:pt>
                <c:pt idx="17">
                  <c:v>14.333073376851173</c:v>
                </c:pt>
                <c:pt idx="18">
                  <c:v>13.886721257716118</c:v>
                </c:pt>
                <c:pt idx="19">
                  <c:v>13.625505089225934</c:v>
                </c:pt>
                <c:pt idx="20">
                  <c:v>13.439691091622844</c:v>
                </c:pt>
                <c:pt idx="21">
                  <c:v>13.735620242692297</c:v>
                </c:pt>
                <c:pt idx="22">
                  <c:v>14.39590391484154</c:v>
                </c:pt>
                <c:pt idx="23">
                  <c:v>14.650154900031479</c:v>
                </c:pt>
                <c:pt idx="24">
                  <c:v>15.059824687817613</c:v>
                </c:pt>
                <c:pt idx="25">
                  <c:v>15.624057921859283</c:v>
                </c:pt>
                <c:pt idx="26">
                  <c:v>16.161864735389713</c:v>
                </c:pt>
                <c:pt idx="27">
                  <c:v>16.720140223034562</c:v>
                </c:pt>
                <c:pt idx="28">
                  <c:v>17.058372508970837</c:v>
                </c:pt>
                <c:pt idx="29">
                  <c:v>17.826914011012974</c:v>
                </c:pt>
                <c:pt idx="30">
                  <c:v>18.352123788127759</c:v>
                </c:pt>
                <c:pt idx="31">
                  <c:v>18.732056845129325</c:v>
                </c:pt>
                <c:pt idx="32">
                  <c:v>19.092525693830805</c:v>
                </c:pt>
                <c:pt idx="33">
                  <c:v>19.434969266051809</c:v>
                </c:pt>
                <c:pt idx="34">
                  <c:v>19.757749815616897</c:v>
                </c:pt>
                <c:pt idx="35">
                  <c:v>20.00749436284875</c:v>
                </c:pt>
                <c:pt idx="36">
                  <c:v>20.235782235760762</c:v>
                </c:pt>
                <c:pt idx="37">
                  <c:v>20.439803469468419</c:v>
                </c:pt>
                <c:pt idx="38">
                  <c:v>20.647668110128301</c:v>
                </c:pt>
                <c:pt idx="39">
                  <c:v>20.831941311488343</c:v>
                </c:pt>
                <c:pt idx="40">
                  <c:v>21.032487584957057</c:v>
                </c:pt>
              </c:numCache>
            </c:numRef>
          </c:val>
        </c:ser>
        <c:ser>
          <c:idx val="1"/>
          <c:order val="2"/>
          <c:tx>
            <c:strRef>
              <c:f>'Figure 2.2 data'!$C$5</c:f>
              <c:strCache>
                <c:ptCount val="1"/>
                <c:pt idx="0">
                  <c:v>Tight-Heavy</c:v>
                </c:pt>
              </c:strCache>
            </c:strRef>
          </c:tx>
          <c:spPr>
            <a:solidFill>
              <a:srgbClr val="FF0000"/>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data'!$C$6:$C$46</c:f>
              <c:numCache>
                <c:formatCode>0.000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3"/>
          <c:order val="3"/>
          <c:tx>
            <c:strRef>
              <c:f>'Figure 2.2 data'!$E$5</c:f>
              <c:strCache>
                <c:ptCount val="1"/>
                <c:pt idx="0">
                  <c:v>Tight-Light</c:v>
                </c:pt>
              </c:strCache>
            </c:strRef>
          </c:tx>
          <c:spPr>
            <a:pattFill prst="openDmnd">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data'!$E$6:$E$46</c:f>
              <c:numCache>
                <c:formatCode>0.000</c:formatCode>
                <c:ptCount val="41"/>
                <c:pt idx="0">
                  <c:v>0</c:v>
                </c:pt>
                <c:pt idx="1">
                  <c:v>0</c:v>
                </c:pt>
                <c:pt idx="2">
                  <c:v>0</c:v>
                </c:pt>
                <c:pt idx="3">
                  <c:v>0</c:v>
                </c:pt>
                <c:pt idx="4">
                  <c:v>0</c:v>
                </c:pt>
                <c:pt idx="5">
                  <c:v>0</c:v>
                </c:pt>
                <c:pt idx="6">
                  <c:v>0</c:v>
                </c:pt>
                <c:pt idx="7">
                  <c:v>0</c:v>
                </c:pt>
                <c:pt idx="8">
                  <c:v>0</c:v>
                </c:pt>
                <c:pt idx="9">
                  <c:v>0</c:v>
                </c:pt>
                <c:pt idx="10">
                  <c:v>0</c:v>
                </c:pt>
                <c:pt idx="11">
                  <c:v>7.505770496399479E-2</c:v>
                </c:pt>
                <c:pt idx="12">
                  <c:v>0.41135098665861264</c:v>
                </c:pt>
                <c:pt idx="13">
                  <c:v>0.89440373813508889</c:v>
                </c:pt>
                <c:pt idx="14">
                  <c:v>3.6743788447902359</c:v>
                </c:pt>
                <c:pt idx="15">
                  <c:v>3.7452193216797949</c:v>
                </c:pt>
                <c:pt idx="16">
                  <c:v>7.6589878096536692</c:v>
                </c:pt>
                <c:pt idx="17">
                  <c:v>6.7351412233136774</c:v>
                </c:pt>
                <c:pt idx="18">
                  <c:v>5.4125858990187616</c:v>
                </c:pt>
                <c:pt idx="19">
                  <c:v>4.4192514581791791</c:v>
                </c:pt>
                <c:pt idx="20">
                  <c:v>3.6181770743960096</c:v>
                </c:pt>
                <c:pt idx="21">
                  <c:v>2.9623128408897341</c:v>
                </c:pt>
                <c:pt idx="22">
                  <c:v>2.4253366230742279</c:v>
                </c:pt>
                <c:pt idx="23">
                  <c:v>1.9856976798771724</c:v>
                </c:pt>
                <c:pt idx="24">
                  <c:v>1.6257517568310387</c:v>
                </c:pt>
                <c:pt idx="25">
                  <c:v>1.331052960188128</c:v>
                </c:pt>
                <c:pt idx="26">
                  <c:v>1.0897739924815031</c:v>
                </c:pt>
                <c:pt idx="27">
                  <c:v>0.89223148154917986</c:v>
                </c:pt>
                <c:pt idx="28">
                  <c:v>0.73049735280864359</c:v>
                </c:pt>
                <c:pt idx="29">
                  <c:v>0.59808064778649295</c:v>
                </c:pt>
                <c:pt idx="30">
                  <c:v>0.48966701916360256</c:v>
                </c:pt>
                <c:pt idx="31">
                  <c:v>0.40090544735726691</c:v>
                </c:pt>
                <c:pt idx="32">
                  <c:v>0.32823361882788032</c:v>
                </c:pt>
                <c:pt idx="33">
                  <c:v>0.26873495792846169</c:v>
                </c:pt>
                <c:pt idx="34">
                  <c:v>0.22002157448314924</c:v>
                </c:pt>
                <c:pt idx="35">
                  <c:v>0.17970358522251331</c:v>
                </c:pt>
                <c:pt idx="36">
                  <c:v>0.14634148792685972</c:v>
                </c:pt>
                <c:pt idx="37">
                  <c:v>0.11981427661691026</c:v>
                </c:pt>
                <c:pt idx="38">
                  <c:v>9.8095632924056583E-2</c:v>
                </c:pt>
                <c:pt idx="39">
                  <c:v>8.0313911417574116E-2</c:v>
                </c:pt>
                <c:pt idx="40">
                  <c:v>6.5755469177548806E-2</c:v>
                </c:pt>
              </c:numCache>
            </c:numRef>
          </c:val>
        </c:ser>
        <c:dLbls>
          <c:showLegendKey val="0"/>
          <c:showVal val="0"/>
          <c:showCatName val="0"/>
          <c:showSerName val="0"/>
          <c:showPercent val="0"/>
          <c:showBubbleSize val="0"/>
        </c:dLbls>
        <c:axId val="470101464"/>
        <c:axId val="470105776"/>
      </c:areaChart>
      <c:catAx>
        <c:axId val="470101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0105776"/>
        <c:crosses val="autoZero"/>
        <c:auto val="1"/>
        <c:lblAlgn val="ctr"/>
        <c:lblOffset val="100"/>
        <c:tickLblSkip val="5"/>
        <c:noMultiLvlLbl val="0"/>
      </c:catAx>
      <c:valAx>
        <c:axId val="47010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01014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Alberta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data'!$F$5</c:f>
              <c:strCache>
                <c:ptCount val="1"/>
                <c:pt idx="0">
                  <c:v>Conventional-Heavy</c:v>
                </c:pt>
              </c:strCache>
            </c:strRef>
          </c:tx>
          <c:spPr>
            <a:solidFill>
              <a:srgbClr val="0066FF"/>
            </a:solid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data'!$F$6:$F$46</c:f>
              <c:numCache>
                <c:formatCode>0.000</c:formatCode>
                <c:ptCount val="41"/>
                <c:pt idx="0">
                  <c:v>215.83958827178427</c:v>
                </c:pt>
                <c:pt idx="1">
                  <c:v>219.98097818296685</c:v>
                </c:pt>
                <c:pt idx="2">
                  <c:v>205.99871863150449</c:v>
                </c:pt>
                <c:pt idx="3">
                  <c:v>202.71482678278207</c:v>
                </c:pt>
                <c:pt idx="4">
                  <c:v>198.65914195141252</c:v>
                </c:pt>
                <c:pt idx="5">
                  <c:v>183.62186636494937</c:v>
                </c:pt>
                <c:pt idx="6">
                  <c:v>170.8369567790759</c:v>
                </c:pt>
                <c:pt idx="7">
                  <c:v>164.88624812333765</c:v>
                </c:pt>
                <c:pt idx="8">
                  <c:v>156.35493376168012</c:v>
                </c:pt>
                <c:pt idx="9">
                  <c:v>145.8292146961173</c:v>
                </c:pt>
                <c:pt idx="10">
                  <c:v>139.25871907903729</c:v>
                </c:pt>
                <c:pt idx="11">
                  <c:v>136.1527268399519</c:v>
                </c:pt>
                <c:pt idx="12">
                  <c:v>141.10689153251576</c:v>
                </c:pt>
                <c:pt idx="13">
                  <c:v>142.16789693191393</c:v>
                </c:pt>
                <c:pt idx="14">
                  <c:v>138.80232727094355</c:v>
                </c:pt>
                <c:pt idx="15">
                  <c:v>125.8780640137786</c:v>
                </c:pt>
                <c:pt idx="16">
                  <c:v>110.96876341231641</c:v>
                </c:pt>
                <c:pt idx="17">
                  <c:v>98.377494061640192</c:v>
                </c:pt>
                <c:pt idx="18">
                  <c:v>85.943715834851886</c:v>
                </c:pt>
                <c:pt idx="19">
                  <c:v>76.232112999750925</c:v>
                </c:pt>
                <c:pt idx="20">
                  <c:v>69.003393042934462</c:v>
                </c:pt>
                <c:pt idx="21">
                  <c:v>64.488177033513637</c:v>
                </c:pt>
                <c:pt idx="22">
                  <c:v>62.182226338133013</c:v>
                </c:pt>
                <c:pt idx="23">
                  <c:v>61.152224095921873</c:v>
                </c:pt>
                <c:pt idx="24">
                  <c:v>60.724828502682357</c:v>
                </c:pt>
                <c:pt idx="25">
                  <c:v>60.657079406779005</c:v>
                </c:pt>
                <c:pt idx="26">
                  <c:v>60.873940200081933</c:v>
                </c:pt>
                <c:pt idx="27">
                  <c:v>61.443271980200841</c:v>
                </c:pt>
                <c:pt idx="28">
                  <c:v>62.232429928675579</c:v>
                </c:pt>
                <c:pt idx="29">
                  <c:v>63.186797239355165</c:v>
                </c:pt>
                <c:pt idx="30">
                  <c:v>64.308459874558139</c:v>
                </c:pt>
                <c:pt idx="31">
                  <c:v>65.587835755219047</c:v>
                </c:pt>
                <c:pt idx="32">
                  <c:v>66.999181192636854</c:v>
                </c:pt>
                <c:pt idx="33">
                  <c:v>68.446486685711804</c:v>
                </c:pt>
                <c:pt idx="34">
                  <c:v>69.645653524460101</c:v>
                </c:pt>
                <c:pt idx="35">
                  <c:v>71.116357889943075</c:v>
                </c:pt>
                <c:pt idx="36">
                  <c:v>72.815090579880149</c:v>
                </c:pt>
                <c:pt idx="37">
                  <c:v>74.54146467235546</c:v>
                </c:pt>
                <c:pt idx="38">
                  <c:v>76.339923078306612</c:v>
                </c:pt>
                <c:pt idx="39">
                  <c:v>78.11827889356428</c:v>
                </c:pt>
                <c:pt idx="40">
                  <c:v>79.866168866272858</c:v>
                </c:pt>
              </c:numCache>
            </c:numRef>
          </c:val>
        </c:ser>
        <c:ser>
          <c:idx val="2"/>
          <c:order val="1"/>
          <c:tx>
            <c:strRef>
              <c:f>'Figure 2.2 data'!$H$5</c:f>
              <c:strCache>
                <c:ptCount val="1"/>
                <c:pt idx="0">
                  <c:v>Conventional-Light</c:v>
                </c:pt>
              </c:strCache>
            </c:strRef>
          </c:tx>
          <c:spPr>
            <a:pattFill prst="openDmnd">
              <a:fgClr>
                <a:srgbClr val="0066FF"/>
              </a:fgClr>
              <a:bgClr>
                <a:schemeClr val="bg1"/>
              </a:bgClr>
            </a:patt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data'!$H$6:$H$46</c:f>
              <c:numCache>
                <c:formatCode>0.000</c:formatCode>
                <c:ptCount val="41"/>
                <c:pt idx="0">
                  <c:v>531.85607876327015</c:v>
                </c:pt>
                <c:pt idx="1">
                  <c:v>499.32904410658784</c:v>
                </c:pt>
                <c:pt idx="2">
                  <c:v>453.63852501596085</c:v>
                </c:pt>
                <c:pt idx="3">
                  <c:v>425.3004452189694</c:v>
                </c:pt>
                <c:pt idx="4">
                  <c:v>402.79779063430914</c:v>
                </c:pt>
                <c:pt idx="5">
                  <c:v>387.50756979076374</c:v>
                </c:pt>
                <c:pt idx="6">
                  <c:v>372.10808020858838</c:v>
                </c:pt>
                <c:pt idx="7">
                  <c:v>359.50598788772845</c:v>
                </c:pt>
                <c:pt idx="8">
                  <c:v>345.7985438829914</c:v>
                </c:pt>
                <c:pt idx="9">
                  <c:v>311.34612993354233</c:v>
                </c:pt>
                <c:pt idx="10">
                  <c:v>289.38302827010136</c:v>
                </c:pt>
                <c:pt idx="11">
                  <c:v>264.00412558333784</c:v>
                </c:pt>
                <c:pt idx="12">
                  <c:v>257.99107804693841</c:v>
                </c:pt>
                <c:pt idx="13">
                  <c:v>246.68988902199186</c:v>
                </c:pt>
                <c:pt idx="14">
                  <c:v>242.27672611544028</c:v>
                </c:pt>
                <c:pt idx="15">
                  <c:v>219.09746215823643</c:v>
                </c:pt>
                <c:pt idx="16">
                  <c:v>189.43691330192894</c:v>
                </c:pt>
                <c:pt idx="17">
                  <c:v>179.62607134189724</c:v>
                </c:pt>
                <c:pt idx="18">
                  <c:v>172.60713763860656</c:v>
                </c:pt>
                <c:pt idx="19">
                  <c:v>166.33779801179296</c:v>
                </c:pt>
                <c:pt idx="20">
                  <c:v>161.51202627085044</c:v>
                </c:pt>
                <c:pt idx="21">
                  <c:v>158.82617169383363</c:v>
                </c:pt>
                <c:pt idx="22">
                  <c:v>157.89921178172992</c:v>
                </c:pt>
                <c:pt idx="23">
                  <c:v>157.79001682866618</c:v>
                </c:pt>
                <c:pt idx="24">
                  <c:v>157.49910701334406</c:v>
                </c:pt>
                <c:pt idx="25">
                  <c:v>156.87934253702093</c:v>
                </c:pt>
                <c:pt idx="26">
                  <c:v>156.20035562882833</c:v>
                </c:pt>
                <c:pt idx="27">
                  <c:v>155.62057712876609</c:v>
                </c:pt>
                <c:pt idx="28">
                  <c:v>155.09457358831457</c:v>
                </c:pt>
                <c:pt idx="29">
                  <c:v>154.67171634547611</c:v>
                </c:pt>
                <c:pt idx="30">
                  <c:v>154.3720402715519</c:v>
                </c:pt>
                <c:pt idx="31">
                  <c:v>154.20378495857793</c:v>
                </c:pt>
                <c:pt idx="32">
                  <c:v>154.11398574800663</c:v>
                </c:pt>
                <c:pt idx="33">
                  <c:v>154.11882695383875</c:v>
                </c:pt>
                <c:pt idx="34">
                  <c:v>153.92959756388203</c:v>
                </c:pt>
                <c:pt idx="35">
                  <c:v>154.03832712737724</c:v>
                </c:pt>
                <c:pt idx="36">
                  <c:v>154.52702285142627</c:v>
                </c:pt>
                <c:pt idx="37">
                  <c:v>155.09474746028985</c:v>
                </c:pt>
                <c:pt idx="38">
                  <c:v>155.82459824064813</c:v>
                </c:pt>
                <c:pt idx="39">
                  <c:v>156.54839437831973</c:v>
                </c:pt>
                <c:pt idx="40">
                  <c:v>157.35709456001908</c:v>
                </c:pt>
              </c:numCache>
            </c:numRef>
          </c:val>
        </c:ser>
        <c:ser>
          <c:idx val="1"/>
          <c:order val="2"/>
          <c:tx>
            <c:strRef>
              <c:f>'Figure 2.2 data'!$G$5</c:f>
              <c:strCache>
                <c:ptCount val="1"/>
                <c:pt idx="0">
                  <c:v>Tight-Heavy</c:v>
                </c:pt>
              </c:strCache>
            </c:strRef>
          </c:tx>
          <c:spPr>
            <a:solidFill>
              <a:srgbClr val="FF0000"/>
            </a:solid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data'!$G$6:$G$46</c:f>
              <c:numCache>
                <c:formatCode>0.000</c:formatCode>
                <c:ptCount val="41"/>
                <c:pt idx="0">
                  <c:v>0</c:v>
                </c:pt>
                <c:pt idx="1">
                  <c:v>0</c:v>
                </c:pt>
                <c:pt idx="2">
                  <c:v>0</c:v>
                </c:pt>
                <c:pt idx="3">
                  <c:v>0</c:v>
                </c:pt>
                <c:pt idx="4">
                  <c:v>0</c:v>
                </c:pt>
                <c:pt idx="5">
                  <c:v>0</c:v>
                </c:pt>
                <c:pt idx="6">
                  <c:v>0</c:v>
                </c:pt>
                <c:pt idx="7">
                  <c:v>0</c:v>
                </c:pt>
                <c:pt idx="8">
                  <c:v>0</c:v>
                </c:pt>
                <c:pt idx="9">
                  <c:v>0.44797745330325173</c:v>
                </c:pt>
                <c:pt idx="10">
                  <c:v>2.7121345718653305</c:v>
                </c:pt>
                <c:pt idx="11">
                  <c:v>4.7928269528540106</c:v>
                </c:pt>
                <c:pt idx="12">
                  <c:v>5.6180670942462685</c:v>
                </c:pt>
                <c:pt idx="13">
                  <c:v>6.6563510703210804</c:v>
                </c:pt>
                <c:pt idx="14">
                  <c:v>5.593298241551012</c:v>
                </c:pt>
                <c:pt idx="15">
                  <c:v>5.4963988744760313</c:v>
                </c:pt>
                <c:pt idx="16">
                  <c:v>4.4548802811525832</c:v>
                </c:pt>
                <c:pt idx="17">
                  <c:v>3.4861099753609572</c:v>
                </c:pt>
                <c:pt idx="18">
                  <c:v>2.8922562208037719</c:v>
                </c:pt>
                <c:pt idx="19">
                  <c:v>2.4605256034409302</c:v>
                </c:pt>
                <c:pt idx="20">
                  <c:v>2.1831424396684995</c:v>
                </c:pt>
                <c:pt idx="21">
                  <c:v>2.0546897510516628</c:v>
                </c:pt>
                <c:pt idx="22">
                  <c:v>2.0354257295767861</c:v>
                </c:pt>
                <c:pt idx="23">
                  <c:v>2.0647707295289255</c:v>
                </c:pt>
                <c:pt idx="24">
                  <c:v>2.1110143694680215</c:v>
                </c:pt>
                <c:pt idx="25">
                  <c:v>2.16167455313904</c:v>
                </c:pt>
                <c:pt idx="26">
                  <c:v>2.2168839868908599</c:v>
                </c:pt>
                <c:pt idx="27">
                  <c:v>2.2804137357394745</c:v>
                </c:pt>
                <c:pt idx="28">
                  <c:v>2.3455143961170783</c:v>
                </c:pt>
                <c:pt idx="29">
                  <c:v>2.4111054995620096</c:v>
                </c:pt>
                <c:pt idx="30">
                  <c:v>2.4783197203906102</c:v>
                </c:pt>
                <c:pt idx="31">
                  <c:v>2.5480605532382112</c:v>
                </c:pt>
                <c:pt idx="32">
                  <c:v>2.6148914957405283</c:v>
                </c:pt>
                <c:pt idx="33">
                  <c:v>2.677639075915152</c:v>
                </c:pt>
                <c:pt idx="34">
                  <c:v>2.7032950422283806</c:v>
                </c:pt>
                <c:pt idx="35">
                  <c:v>2.7873094125865228</c:v>
                </c:pt>
                <c:pt idx="36">
                  <c:v>2.8634491536261133</c:v>
                </c:pt>
                <c:pt idx="37">
                  <c:v>2.9356363695481904</c:v>
                </c:pt>
                <c:pt idx="38">
                  <c:v>3.0076892444870391</c:v>
                </c:pt>
                <c:pt idx="39">
                  <c:v>3.0768850377905981</c:v>
                </c:pt>
                <c:pt idx="40">
                  <c:v>3.1438031786586946</c:v>
                </c:pt>
              </c:numCache>
            </c:numRef>
          </c:val>
        </c:ser>
        <c:ser>
          <c:idx val="3"/>
          <c:order val="3"/>
          <c:tx>
            <c:strRef>
              <c:f>'Figure 2.2 data'!$I$5</c:f>
              <c:strCache>
                <c:ptCount val="1"/>
                <c:pt idx="0">
                  <c:v>Tight-Light</c:v>
                </c:pt>
              </c:strCache>
            </c:strRef>
          </c:tx>
          <c:spPr>
            <a:pattFill prst="openDmnd">
              <a:fgClr>
                <a:srgbClr val="FF0000"/>
              </a:fgClr>
              <a:bgClr>
                <a:schemeClr val="bg1"/>
              </a:bgClr>
            </a:patt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data'!$I$6:$I$46</c:f>
              <c:numCache>
                <c:formatCode>0.000</c:formatCode>
                <c:ptCount val="41"/>
                <c:pt idx="0">
                  <c:v>0</c:v>
                </c:pt>
                <c:pt idx="1">
                  <c:v>0</c:v>
                </c:pt>
                <c:pt idx="2">
                  <c:v>0</c:v>
                </c:pt>
                <c:pt idx="3">
                  <c:v>0</c:v>
                </c:pt>
                <c:pt idx="4">
                  <c:v>0</c:v>
                </c:pt>
                <c:pt idx="5">
                  <c:v>0</c:v>
                </c:pt>
                <c:pt idx="6">
                  <c:v>0</c:v>
                </c:pt>
                <c:pt idx="7">
                  <c:v>0</c:v>
                </c:pt>
                <c:pt idx="8">
                  <c:v>0.64003060532841183</c:v>
                </c:pt>
                <c:pt idx="9">
                  <c:v>3.3074565387778452</c:v>
                </c:pt>
                <c:pt idx="10">
                  <c:v>27.52752658510623</c:v>
                </c:pt>
                <c:pt idx="11">
                  <c:v>84.880869734512146</c:v>
                </c:pt>
                <c:pt idx="12">
                  <c:v>151.47228309219497</c:v>
                </c:pt>
                <c:pt idx="13">
                  <c:v>186.07863127312879</c:v>
                </c:pt>
                <c:pt idx="14">
                  <c:v>201.87482870501117</c:v>
                </c:pt>
                <c:pt idx="15">
                  <c:v>178.62374107959096</c:v>
                </c:pt>
                <c:pt idx="16">
                  <c:v>138.97275168497799</c:v>
                </c:pt>
                <c:pt idx="17">
                  <c:v>132.73748252023702</c:v>
                </c:pt>
                <c:pt idx="18">
                  <c:v>129.77340542412659</c:v>
                </c:pt>
                <c:pt idx="19">
                  <c:v>127.73006733701158</c:v>
                </c:pt>
                <c:pt idx="20">
                  <c:v>128.6808525115386</c:v>
                </c:pt>
                <c:pt idx="21">
                  <c:v>134.11013536207409</c:v>
                </c:pt>
                <c:pt idx="22">
                  <c:v>142.91337982290108</c:v>
                </c:pt>
                <c:pt idx="23">
                  <c:v>152.08315825592916</c:v>
                </c:pt>
                <c:pt idx="24">
                  <c:v>160.21775611348068</c:v>
                </c:pt>
                <c:pt idx="25">
                  <c:v>167.13054263565962</c:v>
                </c:pt>
                <c:pt idx="26">
                  <c:v>173.44989356049106</c:v>
                </c:pt>
                <c:pt idx="27">
                  <c:v>179.70673259829778</c:v>
                </c:pt>
                <c:pt idx="28">
                  <c:v>185.66973122977666</c:v>
                </c:pt>
                <c:pt idx="29">
                  <c:v>191.41867574399561</c:v>
                </c:pt>
                <c:pt idx="30">
                  <c:v>197.12667743959489</c:v>
                </c:pt>
                <c:pt idx="31">
                  <c:v>202.87450611100942</c:v>
                </c:pt>
                <c:pt idx="32">
                  <c:v>208.65261199373276</c:v>
                </c:pt>
                <c:pt idx="33">
                  <c:v>214.16541832492393</c:v>
                </c:pt>
                <c:pt idx="34">
                  <c:v>218.83431771582951</c:v>
                </c:pt>
                <c:pt idx="35">
                  <c:v>224.50854525114181</c:v>
                </c:pt>
                <c:pt idx="36">
                  <c:v>230.44585868304523</c:v>
                </c:pt>
                <c:pt idx="37">
                  <c:v>236.31063514486664</c:v>
                </c:pt>
                <c:pt idx="38">
                  <c:v>242.35658930261897</c:v>
                </c:pt>
                <c:pt idx="39">
                  <c:v>248.31177091797485</c:v>
                </c:pt>
                <c:pt idx="40">
                  <c:v>254.19713933336416</c:v>
                </c:pt>
              </c:numCache>
            </c:numRef>
          </c:val>
        </c:ser>
        <c:ser>
          <c:idx val="4"/>
          <c:order val="4"/>
          <c:tx>
            <c:strRef>
              <c:f>'Figure 2.2 data'!$J$5</c:f>
              <c:strCache>
                <c:ptCount val="1"/>
                <c:pt idx="0">
                  <c:v>Shale-Light</c:v>
                </c:pt>
              </c:strCache>
            </c:strRef>
          </c:tx>
          <c:spPr>
            <a:pattFill prst="narVert">
              <a:fgClr>
                <a:srgbClr val="00B050"/>
              </a:fgClr>
              <a:bgClr>
                <a:schemeClr val="bg1"/>
              </a:bgClr>
            </a:pattFill>
            <a:ln>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data'!$J$6:$J$46</c:f>
              <c:numCache>
                <c:formatCode>0.000</c:formatCode>
                <c:ptCount val="41"/>
                <c:pt idx="0">
                  <c:v>0</c:v>
                </c:pt>
                <c:pt idx="1">
                  <c:v>0</c:v>
                </c:pt>
                <c:pt idx="2">
                  <c:v>0</c:v>
                </c:pt>
                <c:pt idx="3">
                  <c:v>0</c:v>
                </c:pt>
                <c:pt idx="4">
                  <c:v>0</c:v>
                </c:pt>
                <c:pt idx="5">
                  <c:v>0</c:v>
                </c:pt>
                <c:pt idx="6">
                  <c:v>0</c:v>
                </c:pt>
                <c:pt idx="7">
                  <c:v>0</c:v>
                </c:pt>
                <c:pt idx="8">
                  <c:v>0</c:v>
                </c:pt>
                <c:pt idx="9">
                  <c:v>0</c:v>
                </c:pt>
                <c:pt idx="10">
                  <c:v>0</c:v>
                </c:pt>
                <c:pt idx="11">
                  <c:v>0</c:v>
                </c:pt>
                <c:pt idx="12">
                  <c:v>8.7725586754215434E-2</c:v>
                </c:pt>
                <c:pt idx="13">
                  <c:v>0.38308842026765277</c:v>
                </c:pt>
                <c:pt idx="14">
                  <c:v>0.75646415210300766</c:v>
                </c:pt>
                <c:pt idx="15">
                  <c:v>1.206816404749756</c:v>
                </c:pt>
                <c:pt idx="16">
                  <c:v>1.501241286035778</c:v>
                </c:pt>
                <c:pt idx="17">
                  <c:v>1.9179555567924478</c:v>
                </c:pt>
                <c:pt idx="18">
                  <c:v>2.3523298757912556</c:v>
                </c:pt>
                <c:pt idx="19">
                  <c:v>2.6907570695876264</c:v>
                </c:pt>
                <c:pt idx="20">
                  <c:v>3.0981087800794591</c:v>
                </c:pt>
                <c:pt idx="21">
                  <c:v>3.6507181096949428</c:v>
                </c:pt>
                <c:pt idx="22">
                  <c:v>4.3045368009330423</c:v>
                </c:pt>
                <c:pt idx="23">
                  <c:v>4.9203451164070202</c:v>
                </c:pt>
                <c:pt idx="24">
                  <c:v>5.4555941620095592</c:v>
                </c:pt>
                <c:pt idx="25">
                  <c:v>5.8995847975158648</c:v>
                </c:pt>
                <c:pt idx="26">
                  <c:v>6.285683788944981</c:v>
                </c:pt>
                <c:pt idx="27">
                  <c:v>6.6399219550768729</c:v>
                </c:pt>
                <c:pt idx="28">
                  <c:v>6.9554531410618834</c:v>
                </c:pt>
                <c:pt idx="29">
                  <c:v>7.2409484785701013</c:v>
                </c:pt>
                <c:pt idx="30">
                  <c:v>7.5084122477717425</c:v>
                </c:pt>
                <c:pt idx="31">
                  <c:v>7.7641007268460678</c:v>
                </c:pt>
                <c:pt idx="32">
                  <c:v>8.0104357157809787</c:v>
                </c:pt>
                <c:pt idx="33">
                  <c:v>8.2395204209465014</c:v>
                </c:pt>
                <c:pt idx="34">
                  <c:v>8.4172992350567561</c:v>
                </c:pt>
                <c:pt idx="35">
                  <c:v>8.6333380623163976</c:v>
                </c:pt>
                <c:pt idx="36">
                  <c:v>8.8527163815913497</c:v>
                </c:pt>
                <c:pt idx="37">
                  <c:v>9.0620016601138804</c:v>
                </c:pt>
                <c:pt idx="38">
                  <c:v>9.2737091242466647</c:v>
                </c:pt>
                <c:pt idx="39">
                  <c:v>9.4766635354204158</c:v>
                </c:pt>
                <c:pt idx="40">
                  <c:v>9.672308668540353</c:v>
                </c:pt>
              </c:numCache>
            </c:numRef>
          </c:val>
        </c:ser>
        <c:dLbls>
          <c:showLegendKey val="0"/>
          <c:showVal val="0"/>
          <c:showCatName val="0"/>
          <c:showSerName val="0"/>
          <c:showPercent val="0"/>
          <c:showBubbleSize val="0"/>
        </c:dLbls>
        <c:axId val="471566184"/>
        <c:axId val="471563048"/>
      </c:areaChart>
      <c:catAx>
        <c:axId val="471566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1563048"/>
        <c:crosses val="autoZero"/>
        <c:auto val="1"/>
        <c:lblAlgn val="ctr"/>
        <c:lblOffset val="100"/>
        <c:tickLblSkip val="5"/>
        <c:noMultiLvlLbl val="0"/>
      </c:catAx>
      <c:valAx>
        <c:axId val="471563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1566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Saskatchewan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data'!$K$5</c:f>
              <c:strCache>
                <c:ptCount val="1"/>
                <c:pt idx="0">
                  <c:v>Conventional-Heavy</c:v>
                </c:pt>
              </c:strCache>
            </c:strRef>
          </c:tx>
          <c:spPr>
            <a:solidFill>
              <a:srgbClr val="0066FF"/>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data'!$K$6:$K$46</c:f>
              <c:numCache>
                <c:formatCode>0.000</c:formatCode>
                <c:ptCount val="41"/>
                <c:pt idx="0">
                  <c:v>416.26178310491827</c:v>
                </c:pt>
                <c:pt idx="1">
                  <c:v>425.89422352412669</c:v>
                </c:pt>
                <c:pt idx="2">
                  <c:v>420.50516604799992</c:v>
                </c:pt>
                <c:pt idx="3">
                  <c:v>418.66247034417893</c:v>
                </c:pt>
                <c:pt idx="4">
                  <c:v>423.30619880522232</c:v>
                </c:pt>
                <c:pt idx="5">
                  <c:v>418.4023886613636</c:v>
                </c:pt>
                <c:pt idx="6">
                  <c:v>423.71059560462226</c:v>
                </c:pt>
                <c:pt idx="7">
                  <c:v>413.17598035997088</c:v>
                </c:pt>
                <c:pt idx="8">
                  <c:v>391.70148376085353</c:v>
                </c:pt>
                <c:pt idx="9">
                  <c:v>359.98891860784937</c:v>
                </c:pt>
                <c:pt idx="10">
                  <c:v>349.46407308673304</c:v>
                </c:pt>
                <c:pt idx="11">
                  <c:v>341.8590090845853</c:v>
                </c:pt>
                <c:pt idx="12">
                  <c:v>362.4062513985233</c:v>
                </c:pt>
                <c:pt idx="13">
                  <c:v>359.91647729420237</c:v>
                </c:pt>
                <c:pt idx="14">
                  <c:v>367.44862672509367</c:v>
                </c:pt>
                <c:pt idx="15">
                  <c:v>339.63396581069463</c:v>
                </c:pt>
                <c:pt idx="16">
                  <c:v>328.88870220258559</c:v>
                </c:pt>
                <c:pt idx="17">
                  <c:v>352.41522265263245</c:v>
                </c:pt>
                <c:pt idx="18">
                  <c:v>358.27067888020997</c:v>
                </c:pt>
                <c:pt idx="19">
                  <c:v>363.79213663560614</c:v>
                </c:pt>
                <c:pt idx="20">
                  <c:v>375.48197353457545</c:v>
                </c:pt>
                <c:pt idx="21">
                  <c:v>392.26540227947982</c:v>
                </c:pt>
                <c:pt idx="22">
                  <c:v>406.33585199911028</c:v>
                </c:pt>
                <c:pt idx="23">
                  <c:v>417.73316640020954</c:v>
                </c:pt>
                <c:pt idx="24">
                  <c:v>428.74317621000574</c:v>
                </c:pt>
                <c:pt idx="25">
                  <c:v>436.29747887452152</c:v>
                </c:pt>
                <c:pt idx="26">
                  <c:v>441.67113469249142</c:v>
                </c:pt>
                <c:pt idx="27">
                  <c:v>446.87641553661268</c:v>
                </c:pt>
                <c:pt idx="28">
                  <c:v>451.7370440334584</c:v>
                </c:pt>
                <c:pt idx="29">
                  <c:v>456.21482298277391</c:v>
                </c:pt>
                <c:pt idx="30">
                  <c:v>460.98213978273333</c:v>
                </c:pt>
                <c:pt idx="31">
                  <c:v>465.44643535562324</c:v>
                </c:pt>
                <c:pt idx="32">
                  <c:v>469.76084796982752</c:v>
                </c:pt>
                <c:pt idx="33">
                  <c:v>473.9188837135232</c:v>
                </c:pt>
                <c:pt idx="34">
                  <c:v>474.50302113593818</c:v>
                </c:pt>
                <c:pt idx="35">
                  <c:v>480.04093489843461</c:v>
                </c:pt>
                <c:pt idx="36">
                  <c:v>485.14432641921587</c:v>
                </c:pt>
                <c:pt idx="37">
                  <c:v>489.61673051865353</c:v>
                </c:pt>
                <c:pt idx="38">
                  <c:v>494.08047915163235</c:v>
                </c:pt>
                <c:pt idx="39">
                  <c:v>498.53389412209185</c:v>
                </c:pt>
                <c:pt idx="40">
                  <c:v>503.01429700498653</c:v>
                </c:pt>
              </c:numCache>
            </c:numRef>
          </c:val>
        </c:ser>
        <c:ser>
          <c:idx val="2"/>
          <c:order val="1"/>
          <c:tx>
            <c:strRef>
              <c:f>'Figure 2.2 data'!$M$5</c:f>
              <c:strCache>
                <c:ptCount val="1"/>
                <c:pt idx="0">
                  <c:v>Conventional-Light</c:v>
                </c:pt>
              </c:strCache>
            </c:strRef>
          </c:tx>
          <c:spPr>
            <a:pattFill prst="openDmnd">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data'!$M$6:$M$46</c:f>
              <c:numCache>
                <c:formatCode>0.000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7.6074317810859646E-3</c:v>
                </c:pt>
                <c:pt idx="18">
                  <c:v>7.2364129550508459E-3</c:v>
                </c:pt>
                <c:pt idx="19">
                  <c:v>6.8834889306825294E-3</c:v>
                </c:pt>
                <c:pt idx="20">
                  <c:v>6.5477772140901782E-3</c:v>
                </c:pt>
                <c:pt idx="21">
                  <c:v>6.2284383511178902E-3</c:v>
                </c:pt>
                <c:pt idx="22">
                  <c:v>5.9246738282720474E-3</c:v>
                </c:pt>
                <c:pt idx="23">
                  <c:v>5.6357240760216637E-3</c:v>
                </c:pt>
                <c:pt idx="24">
                  <c:v>5.3608665694789056E-3</c:v>
                </c:pt>
                <c:pt idx="25">
                  <c:v>5.0994140217105379E-3</c:v>
                </c:pt>
                <c:pt idx="26">
                  <c:v>4.8507126651625883E-3</c:v>
                </c:pt>
                <c:pt idx="27">
                  <c:v>4.6141406169009341E-3</c:v>
                </c:pt>
                <c:pt idx="28">
                  <c:v>4.389106323580045E-3</c:v>
                </c:pt>
                <c:pt idx="29">
                  <c:v>4.1750470822514924E-3</c:v>
                </c:pt>
                <c:pt idx="30">
                  <c:v>3.9714276333134733E-3</c:v>
                </c:pt>
                <c:pt idx="31">
                  <c:v>3.777738822083009E-3</c:v>
                </c:pt>
                <c:pt idx="32">
                  <c:v>3.5876134609990184E-3</c:v>
                </c:pt>
                <c:pt idx="33">
                  <c:v>3.4046106857022894E-3</c:v>
                </c:pt>
                <c:pt idx="34">
                  <c:v>3.2385658632095703E-3</c:v>
                </c:pt>
                <c:pt idx="35">
                  <c:v>3.0762901645607636E-3</c:v>
                </c:pt>
                <c:pt idx="36">
                  <c:v>2.9147376446933197E-3</c:v>
                </c:pt>
                <c:pt idx="37">
                  <c:v>2.7720869323229879E-3</c:v>
                </c:pt>
                <c:pt idx="38">
                  <c:v>2.6368906572995471E-3</c:v>
                </c:pt>
                <c:pt idx="39">
                  <c:v>2.5082879824143574E-3</c:v>
                </c:pt>
                <c:pt idx="40">
                  <c:v>2.385957333994067E-3</c:v>
                </c:pt>
              </c:numCache>
            </c:numRef>
          </c:val>
        </c:ser>
        <c:ser>
          <c:idx val="1"/>
          <c:order val="2"/>
          <c:tx>
            <c:strRef>
              <c:f>'Figure 2.2 data'!$L$5</c:f>
              <c:strCache>
                <c:ptCount val="1"/>
                <c:pt idx="0">
                  <c:v>Tight-Heavy</c:v>
                </c:pt>
              </c:strCache>
            </c:strRef>
          </c:tx>
          <c:spPr>
            <a:solidFill>
              <a:srgbClr val="FF0000"/>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data'!$L$6:$L$46</c:f>
              <c:numCache>
                <c:formatCode>0.000</c:formatCode>
                <c:ptCount val="41"/>
                <c:pt idx="0">
                  <c:v>0</c:v>
                </c:pt>
                <c:pt idx="1">
                  <c:v>0</c:v>
                </c:pt>
                <c:pt idx="2">
                  <c:v>0</c:v>
                </c:pt>
                <c:pt idx="3">
                  <c:v>0</c:v>
                </c:pt>
                <c:pt idx="4">
                  <c:v>0</c:v>
                </c:pt>
                <c:pt idx="5">
                  <c:v>0</c:v>
                </c:pt>
                <c:pt idx="6">
                  <c:v>4.815397993113834E-2</c:v>
                </c:pt>
                <c:pt idx="7">
                  <c:v>1.1902871913685988</c:v>
                </c:pt>
                <c:pt idx="8">
                  <c:v>5.3550403364655352</c:v>
                </c:pt>
                <c:pt idx="9">
                  <c:v>8.8088126047956887</c:v>
                </c:pt>
                <c:pt idx="10">
                  <c:v>12.567886842095103</c:v>
                </c:pt>
                <c:pt idx="11">
                  <c:v>23.061538497616944</c:v>
                </c:pt>
                <c:pt idx="12">
                  <c:v>37.55801466495366</c:v>
                </c:pt>
                <c:pt idx="13">
                  <c:v>53.668193501623463</c:v>
                </c:pt>
                <c:pt idx="14">
                  <c:v>74.672966212319267</c:v>
                </c:pt>
                <c:pt idx="15">
                  <c:v>81.01861498763941</c:v>
                </c:pt>
                <c:pt idx="16">
                  <c:v>74.891543674828782</c:v>
                </c:pt>
                <c:pt idx="17">
                  <c:v>82.524738442621683</c:v>
                </c:pt>
                <c:pt idx="18">
                  <c:v>82.968595967587476</c:v>
                </c:pt>
                <c:pt idx="19">
                  <c:v>82.180500096942808</c:v>
                </c:pt>
                <c:pt idx="20">
                  <c:v>82.847162991690524</c:v>
                </c:pt>
                <c:pt idx="21">
                  <c:v>86.518265418515966</c:v>
                </c:pt>
                <c:pt idx="22">
                  <c:v>92.453966821955788</c:v>
                </c:pt>
                <c:pt idx="23">
                  <c:v>98.089962376631149</c:v>
                </c:pt>
                <c:pt idx="24">
                  <c:v>104.80438812688239</c:v>
                </c:pt>
                <c:pt idx="25">
                  <c:v>110.64539221884472</c:v>
                </c:pt>
                <c:pt idx="26">
                  <c:v>115.02282688509339</c:v>
                </c:pt>
                <c:pt idx="27">
                  <c:v>118.29370908972852</c:v>
                </c:pt>
                <c:pt idx="28">
                  <c:v>121.04926264735042</c:v>
                </c:pt>
                <c:pt idx="29">
                  <c:v>123.66963693994481</c:v>
                </c:pt>
                <c:pt idx="30">
                  <c:v>126.27318080900957</c:v>
                </c:pt>
                <c:pt idx="31">
                  <c:v>128.96455677126232</c:v>
                </c:pt>
                <c:pt idx="32">
                  <c:v>131.76479963390554</c:v>
                </c:pt>
                <c:pt idx="33">
                  <c:v>134.49905814659093</c:v>
                </c:pt>
                <c:pt idx="34">
                  <c:v>134.42871203576178</c:v>
                </c:pt>
                <c:pt idx="35">
                  <c:v>138.28963231138036</c:v>
                </c:pt>
                <c:pt idx="36">
                  <c:v>141.34340387181078</c:v>
                </c:pt>
                <c:pt idx="37">
                  <c:v>145.11041887668205</c:v>
                </c:pt>
                <c:pt idx="38">
                  <c:v>148.36021375837555</c:v>
                </c:pt>
                <c:pt idx="39">
                  <c:v>151.55476763301448</c:v>
                </c:pt>
                <c:pt idx="40">
                  <c:v>154.72869911622155</c:v>
                </c:pt>
              </c:numCache>
            </c:numRef>
          </c:val>
        </c:ser>
        <c:ser>
          <c:idx val="3"/>
          <c:order val="3"/>
          <c:tx>
            <c:strRef>
              <c:f>'Figure 2.2 data'!$N$5</c:f>
              <c:strCache>
                <c:ptCount val="1"/>
                <c:pt idx="0">
                  <c:v>Tight-Light</c:v>
                </c:pt>
              </c:strCache>
            </c:strRef>
          </c:tx>
          <c:spPr>
            <a:pattFill prst="openDmnd">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data'!$N$6:$N$46</c:f>
              <c:numCache>
                <c:formatCode>0.000</c:formatCode>
                <c:ptCount val="41"/>
                <c:pt idx="0">
                  <c:v>0</c:v>
                </c:pt>
                <c:pt idx="1">
                  <c:v>0</c:v>
                </c:pt>
                <c:pt idx="2">
                  <c:v>0</c:v>
                </c:pt>
                <c:pt idx="3">
                  <c:v>0</c:v>
                </c:pt>
                <c:pt idx="4">
                  <c:v>0</c:v>
                </c:pt>
                <c:pt idx="5">
                  <c:v>0.60691737222660413</c:v>
                </c:pt>
                <c:pt idx="6">
                  <c:v>4.2754795377818855</c:v>
                </c:pt>
                <c:pt idx="7">
                  <c:v>13.157547895972259</c:v>
                </c:pt>
                <c:pt idx="8">
                  <c:v>42.257701802680884</c:v>
                </c:pt>
                <c:pt idx="9">
                  <c:v>55.38103617231576</c:v>
                </c:pt>
                <c:pt idx="10">
                  <c:v>60.362504182260949</c:v>
                </c:pt>
                <c:pt idx="11">
                  <c:v>62.453645133313898</c:v>
                </c:pt>
                <c:pt idx="12">
                  <c:v>69.506431007101483</c:v>
                </c:pt>
                <c:pt idx="13">
                  <c:v>70.654018407484003</c:v>
                </c:pt>
                <c:pt idx="14">
                  <c:v>70.601267201302505</c:v>
                </c:pt>
                <c:pt idx="15">
                  <c:v>65.808721081822625</c:v>
                </c:pt>
                <c:pt idx="16">
                  <c:v>55.671790469702763</c:v>
                </c:pt>
                <c:pt idx="17">
                  <c:v>52.370481576891088</c:v>
                </c:pt>
                <c:pt idx="18">
                  <c:v>49.568157336247211</c:v>
                </c:pt>
                <c:pt idx="19">
                  <c:v>47.902212864685772</c:v>
                </c:pt>
                <c:pt idx="20">
                  <c:v>48.051341802381444</c:v>
                </c:pt>
                <c:pt idx="21">
                  <c:v>50.619317683344569</c:v>
                </c:pt>
                <c:pt idx="22">
                  <c:v>55.098802909624496</c:v>
                </c:pt>
                <c:pt idx="23">
                  <c:v>59.997383503860803</c:v>
                </c:pt>
                <c:pt idx="24">
                  <c:v>64.67922721852419</c:v>
                </c:pt>
                <c:pt idx="25">
                  <c:v>68.886070381343814</c:v>
                </c:pt>
                <c:pt idx="26">
                  <c:v>72.816225180153339</c:v>
                </c:pt>
                <c:pt idx="27">
                  <c:v>76.675244589821006</c:v>
                </c:pt>
                <c:pt idx="28">
                  <c:v>80.374015874725544</c:v>
                </c:pt>
                <c:pt idx="29">
                  <c:v>83.955692775309657</c:v>
                </c:pt>
                <c:pt idx="30">
                  <c:v>87.512761971129791</c:v>
                </c:pt>
                <c:pt idx="31">
                  <c:v>91.089513375094938</c:v>
                </c:pt>
                <c:pt idx="32">
                  <c:v>94.689795620543606</c:v>
                </c:pt>
                <c:pt idx="33">
                  <c:v>98.215273985830237</c:v>
                </c:pt>
                <c:pt idx="34">
                  <c:v>100.1242167411357</c:v>
                </c:pt>
                <c:pt idx="35">
                  <c:v>104.22721573477479</c:v>
                </c:pt>
                <c:pt idx="36">
                  <c:v>108.07646117339127</c:v>
                </c:pt>
                <c:pt idx="37">
                  <c:v>111.81534145499278</c:v>
                </c:pt>
                <c:pt idx="38">
                  <c:v>115.4145860972008</c:v>
                </c:pt>
                <c:pt idx="39">
                  <c:v>118.93770014931469</c:v>
                </c:pt>
                <c:pt idx="40">
                  <c:v>122.39706851945107</c:v>
                </c:pt>
              </c:numCache>
            </c:numRef>
          </c:val>
        </c:ser>
        <c:dLbls>
          <c:showLegendKey val="0"/>
          <c:showVal val="0"/>
          <c:showCatName val="0"/>
          <c:showSerName val="0"/>
          <c:showPercent val="0"/>
          <c:showBubbleSize val="0"/>
        </c:dLbls>
        <c:axId val="471561480"/>
        <c:axId val="471568144"/>
      </c:areaChart>
      <c:catAx>
        <c:axId val="471561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1568144"/>
        <c:crosses val="autoZero"/>
        <c:auto val="1"/>
        <c:lblAlgn val="ctr"/>
        <c:lblOffset val="100"/>
        <c:tickLblSkip val="5"/>
        <c:noMultiLvlLbl val="0"/>
      </c:catAx>
      <c:valAx>
        <c:axId val="471568144"/>
        <c:scaling>
          <c:orientation val="minMax"/>
          <c:max val="8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15614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Manitoba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areaChart>
        <c:grouping val="stacked"/>
        <c:varyColors val="0"/>
        <c:ser>
          <c:idx val="0"/>
          <c:order val="0"/>
          <c:tx>
            <c:strRef>
              <c:f>'Figure 2.2 data'!$O$5</c:f>
              <c:strCache>
                <c:ptCount val="1"/>
                <c:pt idx="0">
                  <c:v>Conventional-Heavy</c:v>
                </c:pt>
              </c:strCache>
            </c:strRef>
          </c:tx>
          <c:spPr>
            <a:solidFill>
              <a:srgbClr val="0066FF"/>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data'!$O$6:$O$46</c:f>
              <c:numCache>
                <c:formatCode>0.000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2"/>
          <c:order val="1"/>
          <c:tx>
            <c:strRef>
              <c:f>'Figure 2.2 data'!$Q$5</c:f>
              <c:strCache>
                <c:ptCount val="1"/>
                <c:pt idx="0">
                  <c:v>Conventional-Light</c:v>
                </c:pt>
              </c:strCache>
            </c:strRef>
          </c:tx>
          <c:spPr>
            <a:pattFill prst="openDmnd">
              <a:fgClr>
                <a:srgbClr val="0066FF"/>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data'!$Q$6:$Q$46</c:f>
              <c:numCache>
                <c:formatCode>0.000</c:formatCode>
                <c:ptCount val="41"/>
                <c:pt idx="0">
                  <c:v>10.674185379984984</c:v>
                </c:pt>
                <c:pt idx="1">
                  <c:v>11.077225960500384</c:v>
                </c:pt>
                <c:pt idx="2">
                  <c:v>11.213614911228497</c:v>
                </c:pt>
                <c:pt idx="3">
                  <c:v>10.905483555231182</c:v>
                </c:pt>
                <c:pt idx="4">
                  <c:v>10.984173679437786</c:v>
                </c:pt>
                <c:pt idx="5">
                  <c:v>13.77340184367274</c:v>
                </c:pt>
                <c:pt idx="6">
                  <c:v>21.241556655818549</c:v>
                </c:pt>
                <c:pt idx="7">
                  <c:v>22.103189050324577</c:v>
                </c:pt>
                <c:pt idx="8">
                  <c:v>22.348121599405111</c:v>
                </c:pt>
                <c:pt idx="9">
                  <c:v>19.256084312133815</c:v>
                </c:pt>
                <c:pt idx="10">
                  <c:v>15.856052941320309</c:v>
                </c:pt>
                <c:pt idx="11">
                  <c:v>15.82083175807656</c:v>
                </c:pt>
                <c:pt idx="12">
                  <c:v>15.173852988859348</c:v>
                </c:pt>
                <c:pt idx="13">
                  <c:v>15.787825365926079</c:v>
                </c:pt>
                <c:pt idx="14">
                  <c:v>17.158797284436496</c:v>
                </c:pt>
                <c:pt idx="15">
                  <c:v>22.863670324372094</c:v>
                </c:pt>
                <c:pt idx="16">
                  <c:v>23.367018964674546</c:v>
                </c:pt>
                <c:pt idx="17">
                  <c:v>19.591508481171246</c:v>
                </c:pt>
                <c:pt idx="18">
                  <c:v>17.975149656043833</c:v>
                </c:pt>
                <c:pt idx="19">
                  <c:v>16.557014333075251</c:v>
                </c:pt>
                <c:pt idx="20">
                  <c:v>15.295245365703442</c:v>
                </c:pt>
                <c:pt idx="21">
                  <c:v>14.268914841514066</c:v>
                </c:pt>
                <c:pt idx="22">
                  <c:v>13.485620285071819</c:v>
                </c:pt>
                <c:pt idx="23">
                  <c:v>12.732666568526513</c:v>
                </c:pt>
                <c:pt idx="24">
                  <c:v>12.000168747697943</c:v>
                </c:pt>
                <c:pt idx="25">
                  <c:v>11.321111613777786</c:v>
                </c:pt>
                <c:pt idx="26">
                  <c:v>10.696884948407941</c:v>
                </c:pt>
                <c:pt idx="27">
                  <c:v>10.128655823524515</c:v>
                </c:pt>
                <c:pt idx="28">
                  <c:v>9.5909195569348995</c:v>
                </c:pt>
                <c:pt idx="29">
                  <c:v>9.0779789372314657</c:v>
                </c:pt>
                <c:pt idx="30">
                  <c:v>8.5984457427619372</c:v>
                </c:pt>
                <c:pt idx="31">
                  <c:v>8.1621282506965489</c:v>
                </c:pt>
                <c:pt idx="32">
                  <c:v>7.7701351914161858</c:v>
                </c:pt>
                <c:pt idx="33">
                  <c:v>7.4114028651615707</c:v>
                </c:pt>
                <c:pt idx="34">
                  <c:v>7.0934566616140122</c:v>
                </c:pt>
                <c:pt idx="35">
                  <c:v>6.8245215035521438</c:v>
                </c:pt>
                <c:pt idx="36">
                  <c:v>6.5690618785302402</c:v>
                </c:pt>
                <c:pt idx="37">
                  <c:v>6.3203183184460539</c:v>
                </c:pt>
                <c:pt idx="38">
                  <c:v>6.1346505517012311</c:v>
                </c:pt>
                <c:pt idx="39">
                  <c:v>5.970300847708975</c:v>
                </c:pt>
                <c:pt idx="40">
                  <c:v>5.8262726750712286</c:v>
                </c:pt>
              </c:numCache>
            </c:numRef>
          </c:val>
        </c:ser>
        <c:ser>
          <c:idx val="1"/>
          <c:order val="2"/>
          <c:tx>
            <c:strRef>
              <c:f>'Figure 2.2 data'!$P$5</c:f>
              <c:strCache>
                <c:ptCount val="1"/>
                <c:pt idx="0">
                  <c:v>Tight-Heavy</c:v>
                </c:pt>
              </c:strCache>
            </c:strRef>
          </c:tx>
          <c:spPr>
            <a:solidFill>
              <a:srgbClr val="FF0000"/>
            </a:solid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data'!$P$6:$P$46</c:f>
              <c:numCache>
                <c:formatCode>0.000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ser>
          <c:idx val="3"/>
          <c:order val="3"/>
          <c:tx>
            <c:strRef>
              <c:f>'Figure 2.2 data'!$R$5</c:f>
              <c:strCache>
                <c:ptCount val="1"/>
                <c:pt idx="0">
                  <c:v>Tight-Light</c:v>
                </c:pt>
              </c:strCache>
            </c:strRef>
          </c:tx>
          <c:spPr>
            <a:pattFill prst="openDmnd">
              <a:fgClr>
                <a:srgbClr val="FF0000"/>
              </a:fgClr>
              <a:bgClr>
                <a:schemeClr val="bg1"/>
              </a:bgClr>
            </a:pattFill>
            <a:ln w="25400">
              <a:noFill/>
            </a:ln>
            <a:effectLst/>
          </c:spPr>
          <c:cat>
            <c:numRef>
              <c:f>'Figure 2.2 data'!$A$6:$A$46</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2.2 data'!$R$6:$R$46</c:f>
              <c:numCache>
                <c:formatCode>0.000</c:formatCode>
                <c:ptCount val="41"/>
                <c:pt idx="0">
                  <c:v>0</c:v>
                </c:pt>
                <c:pt idx="1">
                  <c:v>0</c:v>
                </c:pt>
                <c:pt idx="2">
                  <c:v>0</c:v>
                </c:pt>
                <c:pt idx="3">
                  <c:v>0</c:v>
                </c:pt>
                <c:pt idx="4">
                  <c:v>0</c:v>
                </c:pt>
                <c:pt idx="5">
                  <c:v>8.6078978884860644E-2</c:v>
                </c:pt>
                <c:pt idx="6">
                  <c:v>0.13220106619181976</c:v>
                </c:pt>
                <c:pt idx="7">
                  <c:v>0.10930822797995297</c:v>
                </c:pt>
                <c:pt idx="8">
                  <c:v>1.2171382505948889</c:v>
                </c:pt>
                <c:pt idx="9">
                  <c:v>6.6341461711403795</c:v>
                </c:pt>
                <c:pt idx="10">
                  <c:v>14.106570886351735</c:v>
                </c:pt>
                <c:pt idx="11">
                  <c:v>24.825563580593943</c:v>
                </c:pt>
                <c:pt idx="12">
                  <c:v>35.90718526114064</c:v>
                </c:pt>
                <c:pt idx="13">
                  <c:v>36.183784812619223</c:v>
                </c:pt>
                <c:pt idx="14">
                  <c:v>28.796453350150287</c:v>
                </c:pt>
                <c:pt idx="15">
                  <c:v>22.943641504898643</c:v>
                </c:pt>
                <c:pt idx="16">
                  <c:v>16.710100128823051</c:v>
                </c:pt>
                <c:pt idx="17">
                  <c:v>14.179191758704555</c:v>
                </c:pt>
                <c:pt idx="18">
                  <c:v>12.152605297952256</c:v>
                </c:pt>
                <c:pt idx="19">
                  <c:v>10.506739173700506</c:v>
                </c:pt>
                <c:pt idx="20">
                  <c:v>9.2632263495779359</c:v>
                </c:pt>
                <c:pt idx="21">
                  <c:v>8.4384687528925912</c:v>
                </c:pt>
                <c:pt idx="22">
                  <c:v>7.9494683913638449</c:v>
                </c:pt>
                <c:pt idx="23">
                  <c:v>7.6551207966250985</c:v>
                </c:pt>
                <c:pt idx="24">
                  <c:v>7.4687818960378278</c:v>
                </c:pt>
                <c:pt idx="25">
                  <c:v>7.3561491863830275</c:v>
                </c:pt>
                <c:pt idx="26">
                  <c:v>7.3085477614677812</c:v>
                </c:pt>
                <c:pt idx="27">
                  <c:v>7.3306324067091877</c:v>
                </c:pt>
                <c:pt idx="28">
                  <c:v>7.4000926362284476</c:v>
                </c:pt>
                <c:pt idx="29">
                  <c:v>7.5074020631041085</c:v>
                </c:pt>
                <c:pt idx="30">
                  <c:v>7.6503585825287779</c:v>
                </c:pt>
                <c:pt idx="31">
                  <c:v>7.8248188479499792</c:v>
                </c:pt>
                <c:pt idx="32">
                  <c:v>8.0252903908131561</c:v>
                </c:pt>
                <c:pt idx="33">
                  <c:v>8.2328537997630757</c:v>
                </c:pt>
                <c:pt idx="34">
                  <c:v>8.2964748165939479</c:v>
                </c:pt>
                <c:pt idx="35">
                  <c:v>8.6007738027352953</c:v>
                </c:pt>
                <c:pt idx="36">
                  <c:v>8.8304259679884467</c:v>
                </c:pt>
                <c:pt idx="37">
                  <c:v>9.0399396830168754</c:v>
                </c:pt>
                <c:pt idx="38">
                  <c:v>9.2383114410839724</c:v>
                </c:pt>
                <c:pt idx="39">
                  <c:v>9.4331057554922371</c:v>
                </c:pt>
                <c:pt idx="40">
                  <c:v>9.6110407857448674</c:v>
                </c:pt>
              </c:numCache>
            </c:numRef>
          </c:val>
        </c:ser>
        <c:dLbls>
          <c:showLegendKey val="0"/>
          <c:showVal val="0"/>
          <c:showCatName val="0"/>
          <c:showSerName val="0"/>
          <c:showPercent val="0"/>
          <c:showBubbleSize val="0"/>
        </c:dLbls>
        <c:axId val="471564224"/>
        <c:axId val="471563832"/>
      </c:areaChart>
      <c:catAx>
        <c:axId val="47156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1563832"/>
        <c:crosses val="autoZero"/>
        <c:auto val="1"/>
        <c:lblAlgn val="ctr"/>
        <c:lblOffset val="100"/>
        <c:tickLblSkip val="5"/>
        <c:noMultiLvlLbl val="0"/>
      </c:catAx>
      <c:valAx>
        <c:axId val="471563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solidFill>
                      <a:schemeClr val="tx1"/>
                    </a:solidFill>
                  </a:rPr>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156422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'Figure 2.3 data'!$B$5</c:f>
              <c:strCache>
                <c:ptCount val="1"/>
                <c:pt idx="0">
                  <c:v>Thermal Saskatchewan</c:v>
                </c:pt>
              </c:strCache>
            </c:strRef>
          </c:tx>
          <c:spPr>
            <a:solidFill>
              <a:schemeClr val="accent2"/>
            </a:solidFill>
            <a:ln>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data'!$B$6:$B$36</c:f>
              <c:numCache>
                <c:formatCode>0.0</c:formatCode>
                <c:ptCount val="31"/>
                <c:pt idx="0">
                  <c:v>3.8801828256420485</c:v>
                </c:pt>
                <c:pt idx="1">
                  <c:v>6.7721128060948486</c:v>
                </c:pt>
                <c:pt idx="2">
                  <c:v>17.418012832892412</c:v>
                </c:pt>
                <c:pt idx="3">
                  <c:v>29.891442595996953</c:v>
                </c:pt>
                <c:pt idx="4">
                  <c:v>38.382767341506145</c:v>
                </c:pt>
                <c:pt idx="5">
                  <c:v>40.142105513208705</c:v>
                </c:pt>
                <c:pt idx="6">
                  <c:v>33.327414296869996</c:v>
                </c:pt>
                <c:pt idx="7">
                  <c:v>38.647829835372889</c:v>
                </c:pt>
                <c:pt idx="8">
                  <c:v>51.827625000000005</c:v>
                </c:pt>
                <c:pt idx="9">
                  <c:v>62.209333333333326</c:v>
                </c:pt>
                <c:pt idx="10">
                  <c:v>75.592666666666673</c:v>
                </c:pt>
                <c:pt idx="11">
                  <c:v>89.480333333333334</c:v>
                </c:pt>
                <c:pt idx="12">
                  <c:v>96.84608333333334</c:v>
                </c:pt>
                <c:pt idx="13">
                  <c:v>100.715875</c:v>
                </c:pt>
                <c:pt idx="14">
                  <c:v>104.73141666666666</c:v>
                </c:pt>
                <c:pt idx="15">
                  <c:v>106.32000000000001</c:v>
                </c:pt>
                <c:pt idx="16">
                  <c:v>106.32000000000001</c:v>
                </c:pt>
                <c:pt idx="17">
                  <c:v>106.32000000000001</c:v>
                </c:pt>
                <c:pt idx="18">
                  <c:v>106.32000000000001</c:v>
                </c:pt>
                <c:pt idx="19">
                  <c:v>106.32000000000001</c:v>
                </c:pt>
                <c:pt idx="20">
                  <c:v>106.32000000000001</c:v>
                </c:pt>
                <c:pt idx="21">
                  <c:v>106.32000000000001</c:v>
                </c:pt>
                <c:pt idx="22">
                  <c:v>106.32000000000001</c:v>
                </c:pt>
                <c:pt idx="23">
                  <c:v>106.32000000000001</c:v>
                </c:pt>
                <c:pt idx="24">
                  <c:v>106.32000000000001</c:v>
                </c:pt>
                <c:pt idx="25">
                  <c:v>106.32000000000001</c:v>
                </c:pt>
                <c:pt idx="26">
                  <c:v>106.32000000000001</c:v>
                </c:pt>
                <c:pt idx="27">
                  <c:v>106.32000000000001</c:v>
                </c:pt>
                <c:pt idx="28">
                  <c:v>106.32000000000001</c:v>
                </c:pt>
                <c:pt idx="29">
                  <c:v>106.32000000000001</c:v>
                </c:pt>
                <c:pt idx="30">
                  <c:v>106.32000000000001</c:v>
                </c:pt>
              </c:numCache>
            </c:numRef>
          </c:val>
        </c:ser>
        <c:ser>
          <c:idx val="6"/>
          <c:order val="1"/>
          <c:tx>
            <c:strRef>
              <c:f>'Figure 2.3 data'!$C$5</c:f>
              <c:strCache>
                <c:ptCount val="1"/>
                <c:pt idx="0">
                  <c:v>Midale (Saskatchewan EOR)</c:v>
                </c:pt>
              </c:strCache>
            </c:strRef>
          </c:tx>
          <c:spPr>
            <a:solidFill>
              <a:schemeClr val="accent1">
                <a:lumMod val="60000"/>
              </a:schemeClr>
            </a:solidFill>
            <a:ln w="25400">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data'!$C$6:$C$36</c:f>
              <c:numCache>
                <c:formatCode>0.0</c:formatCode>
                <c:ptCount val="31"/>
                <c:pt idx="0">
                  <c:v>6.0418257887874072</c:v>
                </c:pt>
                <c:pt idx="1">
                  <c:v>5.6612270996126304</c:v>
                </c:pt>
                <c:pt idx="2">
                  <c:v>5.2293929500879432</c:v>
                </c:pt>
                <c:pt idx="3">
                  <c:v>4.8336255932197245</c:v>
                </c:pt>
                <c:pt idx="4">
                  <c:v>4.8143300498690413</c:v>
                </c:pt>
                <c:pt idx="5">
                  <c:v>4.7916656311635766</c:v>
                </c:pt>
                <c:pt idx="6">
                  <c:v>4.4202464145676341</c:v>
                </c:pt>
                <c:pt idx="7">
                  <c:v>4.0968538079512902</c:v>
                </c:pt>
                <c:pt idx="8">
                  <c:v>4.0163877505464187</c:v>
                </c:pt>
                <c:pt idx="9">
                  <c:v>3.9375021220994246</c:v>
                </c:pt>
                <c:pt idx="10">
                  <c:v>3.8601658815009108</c:v>
                </c:pt>
                <c:pt idx="11">
                  <c:v>3.7843485973180249</c:v>
                </c:pt>
                <c:pt idx="12">
                  <c:v>3.7100204358198425</c:v>
                </c:pt>
                <c:pt idx="13">
                  <c:v>3.6371521492379455</c:v>
                </c:pt>
                <c:pt idx="14">
                  <c:v>3.5657150642575579</c:v>
                </c:pt>
                <c:pt idx="15">
                  <c:v>3.4956810707347468</c:v>
                </c:pt>
                <c:pt idx="16">
                  <c:v>3.4270226106352073</c:v>
                </c:pt>
                <c:pt idx="17">
                  <c:v>3.3597126671903212</c:v>
                </c:pt>
                <c:pt idx="18">
                  <c:v>3.2937247542661829</c:v>
                </c:pt>
                <c:pt idx="19">
                  <c:v>3.2290329059414393</c:v>
                </c:pt>
                <c:pt idx="20">
                  <c:v>3.1656116662898253</c:v>
                </c:pt>
                <c:pt idx="21">
                  <c:v>3.1034360793633793</c:v>
                </c:pt>
                <c:pt idx="22">
                  <c:v>3.0424816793724059</c:v>
                </c:pt>
                <c:pt idx="23">
                  <c:v>2.9827244810582965</c:v>
                </c:pt>
                <c:pt idx="24">
                  <c:v>2.924140970255459</c:v>
                </c:pt>
                <c:pt idx="25">
                  <c:v>2.866708094638601</c:v>
                </c:pt>
                <c:pt idx="26">
                  <c:v>2.8104032546517534</c:v>
                </c:pt>
                <c:pt idx="27">
                  <c:v>2.7552042946154578</c:v>
                </c:pt>
                <c:pt idx="28">
                  <c:v>2.7010894940086123</c:v>
                </c:pt>
                <c:pt idx="29">
                  <c:v>2.6480375589215557</c:v>
                </c:pt>
                <c:pt idx="30">
                  <c:v>2.5960276136770135</c:v>
                </c:pt>
              </c:numCache>
            </c:numRef>
          </c:val>
        </c:ser>
        <c:ser>
          <c:idx val="7"/>
          <c:order val="2"/>
          <c:tx>
            <c:strRef>
              <c:f>'Figure 2.3 data'!$D$5</c:f>
              <c:strCache>
                <c:ptCount val="1"/>
                <c:pt idx="0">
                  <c:v>Weyburn (Saskatchewan EOR)</c:v>
                </c:pt>
              </c:strCache>
            </c:strRef>
          </c:tx>
          <c:spPr>
            <a:solidFill>
              <a:schemeClr val="accent6">
                <a:lumMod val="75000"/>
              </a:schemeClr>
            </a:solidFill>
            <a:ln>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data'!$D$6:$D$36</c:f>
              <c:numCache>
                <c:formatCode>0.0</c:formatCode>
                <c:ptCount val="31"/>
                <c:pt idx="0">
                  <c:v>26.443314903710856</c:v>
                </c:pt>
                <c:pt idx="1">
                  <c:v>25.268099081132522</c:v>
                </c:pt>
                <c:pt idx="2">
                  <c:v>25.527659950063143</c:v>
                </c:pt>
                <c:pt idx="3">
                  <c:v>25.142638766848442</c:v>
                </c:pt>
                <c:pt idx="4">
                  <c:v>24.832842867028692</c:v>
                </c:pt>
                <c:pt idx="5">
                  <c:v>24.259872747611286</c:v>
                </c:pt>
                <c:pt idx="6">
                  <c:v>23.15349658497761</c:v>
                </c:pt>
                <c:pt idx="7">
                  <c:v>22.879976019698383</c:v>
                </c:pt>
                <c:pt idx="8">
                  <c:v>22.202936519939311</c:v>
                </c:pt>
                <c:pt idx="9">
                  <c:v>21.54593124066367</c:v>
                </c:pt>
                <c:pt idx="10">
                  <c:v>20.908367350891091</c:v>
                </c:pt>
                <c:pt idx="11">
                  <c:v>20.289669562054303</c:v>
                </c:pt>
                <c:pt idx="12">
                  <c:v>19.689279608902993</c:v>
                </c:pt>
                <c:pt idx="13">
                  <c:v>19.106655745768212</c:v>
                </c:pt>
                <c:pt idx="14">
                  <c:v>18.541272257732793</c:v>
                </c:pt>
                <c:pt idx="15">
                  <c:v>17.992618986266756</c:v>
                </c:pt>
                <c:pt idx="16">
                  <c:v>17.460200868899427</c:v>
                </c:pt>
                <c:pt idx="17">
                  <c:v>16.943537492513247</c:v>
                </c:pt>
                <c:pt idx="18">
                  <c:v>16.442162659855914</c:v>
                </c:pt>
                <c:pt idx="19">
                  <c:v>15.955623968879923</c:v>
                </c:pt>
                <c:pt idx="20">
                  <c:v>15.483482404529777</c:v>
                </c:pt>
                <c:pt idx="21">
                  <c:v>15.025311942608582</c:v>
                </c:pt>
                <c:pt idx="22">
                  <c:v>14.580699165366617</c:v>
                </c:pt>
                <c:pt idx="23">
                  <c:v>14.149242888465006</c:v>
                </c:pt>
                <c:pt idx="24">
                  <c:v>13.730553798977832</c:v>
                </c:pt>
                <c:pt idx="25">
                  <c:v>13.324254104106144</c:v>
                </c:pt>
                <c:pt idx="26">
                  <c:v>12.929977190286825</c:v>
                </c:pt>
                <c:pt idx="27">
                  <c:v>12.547367292388719</c:v>
                </c:pt>
                <c:pt idx="28">
                  <c:v>12.17607917269758</c:v>
                </c:pt>
                <c:pt idx="29">
                  <c:v>11.815777809400142</c:v>
                </c:pt>
                <c:pt idx="30">
                  <c:v>11.466138094286231</c:v>
                </c:pt>
              </c:numCache>
            </c:numRef>
          </c:val>
        </c:ser>
        <c:ser>
          <c:idx val="9"/>
          <c:order val="3"/>
          <c:tx>
            <c:strRef>
              <c:f>'Figure 2.3 data'!$E$5</c:f>
              <c:strCache>
                <c:ptCount val="1"/>
                <c:pt idx="0">
                  <c:v>Zama (Alberta)</c:v>
                </c:pt>
              </c:strCache>
            </c:strRef>
          </c:tx>
          <c:spPr>
            <a:solidFill>
              <a:srgbClr val="FF0000"/>
            </a:solidFill>
            <a:ln w="25400">
              <a:noFill/>
            </a:ln>
            <a:effectLst/>
          </c:spPr>
          <c:cat>
            <c:numRef>
              <c:f>'Figure 2.3 data'!$A$6:$A$36</c:f>
              <c:numCache>
                <c:formatCode>General</c:formatCode>
                <c:ptCount val="3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numCache>
            </c:numRef>
          </c:cat>
          <c:val>
            <c:numRef>
              <c:f>'Figure 2.3 data'!$E$6:$E$36</c:f>
              <c:numCache>
                <c:formatCode>0.0</c:formatCode>
                <c:ptCount val="31"/>
                <c:pt idx="0">
                  <c:v>0.28555068467842548</c:v>
                </c:pt>
                <c:pt idx="1">
                  <c:v>0.1567472193053995</c:v>
                </c:pt>
                <c:pt idx="2">
                  <c:v>0.18678524903018567</c:v>
                </c:pt>
                <c:pt idx="3">
                  <c:v>0.17291522853540095</c:v>
                </c:pt>
                <c:pt idx="4">
                  <c:v>0.2407790067772663</c:v>
                </c:pt>
                <c:pt idx="5">
                  <c:v>0.13069021907374598</c:v>
                </c:pt>
                <c:pt idx="6">
                  <c:v>0.14453406102345037</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numCache>
            </c:numRef>
          </c:val>
        </c:ser>
        <c:dLbls>
          <c:showLegendKey val="0"/>
          <c:showVal val="0"/>
          <c:showCatName val="0"/>
          <c:showSerName val="0"/>
          <c:showPercent val="0"/>
          <c:showBubbleSize val="0"/>
        </c:dLbls>
        <c:axId val="471563440"/>
        <c:axId val="471561872"/>
      </c:areaChart>
      <c:catAx>
        <c:axId val="47156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1561872"/>
        <c:crosses val="autoZero"/>
        <c:auto val="1"/>
        <c:lblAlgn val="ctr"/>
        <c:lblOffset val="100"/>
        <c:tickLblSkip val="5"/>
        <c:noMultiLvlLbl val="0"/>
      </c:catAx>
      <c:valAx>
        <c:axId val="47156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Thousand bbl/d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15634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1"/>
          <c:tx>
            <c:strRef>
              <c:f>'Figure 2.4 data'!$A$24</c:f>
              <c:strCache>
                <c:ptCount val="1"/>
                <c:pt idx="0">
                  <c:v>Overall Average IP/well</c:v>
                </c:pt>
              </c:strCache>
            </c:strRef>
          </c:tx>
          <c:spPr>
            <a:ln w="28575" cap="rnd">
              <a:solidFill>
                <a:srgbClr val="FF9900"/>
              </a:solidFill>
              <a:round/>
            </a:ln>
            <a:effectLst/>
          </c:spPr>
          <c:marker>
            <c:symbol val="none"/>
          </c:marker>
          <c:cat>
            <c:numRef>
              <c:f>'Figure 2.4 data'!$B$5:$AP$5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2.4 data'!$B$24:$AP$24</c:f>
              <c:numCache>
                <c:formatCode>0</c:formatCode>
                <c:ptCount val="41"/>
                <c:pt idx="0">
                  <c:v>55.981466644056049</c:v>
                </c:pt>
                <c:pt idx="1">
                  <c:v>51.283591086090716</c:v>
                </c:pt>
                <c:pt idx="2">
                  <c:v>53.081014307758196</c:v>
                </c:pt>
                <c:pt idx="3">
                  <c:v>46.809286673438052</c:v>
                </c:pt>
                <c:pt idx="4">
                  <c:v>43.70894469215132</c:v>
                </c:pt>
                <c:pt idx="5">
                  <c:v>43.810677832913704</c:v>
                </c:pt>
                <c:pt idx="6">
                  <c:v>40.590022677371678</c:v>
                </c:pt>
                <c:pt idx="7">
                  <c:v>41.982820396073443</c:v>
                </c:pt>
                <c:pt idx="8">
                  <c:v>45.73443947567462</c:v>
                </c:pt>
                <c:pt idx="9">
                  <c:v>53.769321100973933</c:v>
                </c:pt>
                <c:pt idx="10">
                  <c:v>60.815763356708857</c:v>
                </c:pt>
                <c:pt idx="11">
                  <c:v>65.192213802657648</c:v>
                </c:pt>
                <c:pt idx="12">
                  <c:v>71.413656427892818</c:v>
                </c:pt>
                <c:pt idx="13">
                  <c:v>76.163030899147103</c:v>
                </c:pt>
                <c:pt idx="14">
                  <c:v>79.760680229390147</c:v>
                </c:pt>
                <c:pt idx="15">
                  <c:v>87.140117544958869</c:v>
                </c:pt>
                <c:pt idx="16">
                  <c:v>68.833161684817924</c:v>
                </c:pt>
                <c:pt idx="17">
                  <c:v>67.971052131443102</c:v>
                </c:pt>
                <c:pt idx="18">
                  <c:v>68.008884134670836</c:v>
                </c:pt>
                <c:pt idx="19">
                  <c:v>68.008884134670836</c:v>
                </c:pt>
                <c:pt idx="20">
                  <c:v>68.008884134670865</c:v>
                </c:pt>
                <c:pt idx="21">
                  <c:v>68.008884134670836</c:v>
                </c:pt>
                <c:pt idx="22">
                  <c:v>68.008884134670822</c:v>
                </c:pt>
                <c:pt idx="23">
                  <c:v>68.008884134670808</c:v>
                </c:pt>
                <c:pt idx="24">
                  <c:v>68.000952868881058</c:v>
                </c:pt>
                <c:pt idx="25">
                  <c:v>67.660948104536644</c:v>
                </c:pt>
                <c:pt idx="26">
                  <c:v>66.984338623491297</c:v>
                </c:pt>
                <c:pt idx="27">
                  <c:v>66.314495237256352</c:v>
                </c:pt>
                <c:pt idx="28">
                  <c:v>65.651350284883819</c:v>
                </c:pt>
                <c:pt idx="29">
                  <c:v>64.994836782034994</c:v>
                </c:pt>
                <c:pt idx="30">
                  <c:v>64.344888414214623</c:v>
                </c:pt>
                <c:pt idx="31">
                  <c:v>63.701439530072498</c:v>
                </c:pt>
                <c:pt idx="32">
                  <c:v>63.064425134771767</c:v>
                </c:pt>
                <c:pt idx="33">
                  <c:v>62.433780883424028</c:v>
                </c:pt>
                <c:pt idx="34">
                  <c:v>61.80944307458978</c:v>
                </c:pt>
                <c:pt idx="35">
                  <c:v>61.191348643843902</c:v>
                </c:pt>
                <c:pt idx="36">
                  <c:v>60.57943515740547</c:v>
                </c:pt>
                <c:pt idx="37">
                  <c:v>59.97364080583138</c:v>
                </c:pt>
                <c:pt idx="38">
                  <c:v>59.373904397773096</c:v>
                </c:pt>
                <c:pt idx="39">
                  <c:v>58.780165353795354</c:v>
                </c:pt>
                <c:pt idx="40">
                  <c:v>58.192363700257424</c:v>
                </c:pt>
              </c:numCache>
            </c:numRef>
          </c:val>
          <c:smooth val="0"/>
        </c:ser>
        <c:dLbls>
          <c:showLegendKey val="0"/>
          <c:showVal val="0"/>
          <c:showCatName val="0"/>
          <c:showSerName val="0"/>
          <c:showPercent val="0"/>
          <c:showBubbleSize val="0"/>
        </c:dLbls>
        <c:marker val="1"/>
        <c:smooth val="0"/>
        <c:axId val="471562264"/>
        <c:axId val="471566576"/>
      </c:lineChart>
      <c:lineChart>
        <c:grouping val="standard"/>
        <c:varyColors val="0"/>
        <c:ser>
          <c:idx val="0"/>
          <c:order val="0"/>
          <c:tx>
            <c:strRef>
              <c:f>'Figure 2.4 data'!$A$22</c:f>
              <c:strCache>
                <c:ptCount val="1"/>
                <c:pt idx="0">
                  <c:v>Overall drill days/well</c:v>
                </c:pt>
              </c:strCache>
            </c:strRef>
          </c:tx>
          <c:spPr>
            <a:ln w="28575" cap="rnd">
              <a:solidFill>
                <a:schemeClr val="accent4">
                  <a:lumMod val="50000"/>
                </a:schemeClr>
              </a:solidFill>
              <a:round/>
            </a:ln>
            <a:effectLst/>
          </c:spPr>
          <c:marker>
            <c:symbol val="none"/>
          </c:marker>
          <c:cat>
            <c:numRef>
              <c:f>'Figure 2.4 data'!$B$5:$AP$5</c:f>
              <c:numCache>
                <c:formatCode>General</c:formatCode>
                <c:ptCount val="4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numCache>
            </c:numRef>
          </c:cat>
          <c:val>
            <c:numRef>
              <c:f>'Figure 2.4 data'!$B$22:$AP$22</c:f>
              <c:numCache>
                <c:formatCode>0.00</c:formatCode>
                <c:ptCount val="41"/>
                <c:pt idx="0">
                  <c:v>7.1987028301886795</c:v>
                </c:pt>
                <c:pt idx="1">
                  <c:v>8.0029527559055111</c:v>
                </c:pt>
                <c:pt idx="2">
                  <c:v>6.9193689745836986</c:v>
                </c:pt>
                <c:pt idx="3">
                  <c:v>7.0553625202687051</c:v>
                </c:pt>
                <c:pt idx="4">
                  <c:v>6.6186126882251299</c:v>
                </c:pt>
                <c:pt idx="5">
                  <c:v>7.3068957920246751</c:v>
                </c:pt>
                <c:pt idx="6">
                  <c:v>8.0071196094385684</c:v>
                </c:pt>
                <c:pt idx="7">
                  <c:v>7.5789229340761377</c:v>
                </c:pt>
                <c:pt idx="8">
                  <c:v>8.2442153975599499</c:v>
                </c:pt>
                <c:pt idx="9">
                  <c:v>8.0452674897119341</c:v>
                </c:pt>
                <c:pt idx="10">
                  <c:v>9.1004601226993866</c:v>
                </c:pt>
                <c:pt idx="11">
                  <c:v>11.269697412658967</c:v>
                </c:pt>
                <c:pt idx="12">
                  <c:v>10.68165551579275</c:v>
                </c:pt>
                <c:pt idx="13">
                  <c:v>9.2561943319838065</c:v>
                </c:pt>
                <c:pt idx="14">
                  <c:v>9.7209765819631286</c:v>
                </c:pt>
                <c:pt idx="15">
                  <c:v>10.316823363957083</c:v>
                </c:pt>
                <c:pt idx="16">
                  <c:v>8.0486059171633109</c:v>
                </c:pt>
                <c:pt idx="17">
                  <c:v>8.2630286784221134</c:v>
                </c:pt>
                <c:pt idx="18">
                  <c:v>8.1730378490758024</c:v>
                </c:pt>
                <c:pt idx="19">
                  <c:v>8.2767586800039794</c:v>
                </c:pt>
                <c:pt idx="20">
                  <c:v>8.2572774655002483</c:v>
                </c:pt>
                <c:pt idx="21">
                  <c:v>8.1619593761714473</c:v>
                </c:pt>
                <c:pt idx="22">
                  <c:v>8.0257855244998471</c:v>
                </c:pt>
                <c:pt idx="23">
                  <c:v>8.0257614526401149</c:v>
                </c:pt>
                <c:pt idx="24">
                  <c:v>8.0092453267481147</c:v>
                </c:pt>
                <c:pt idx="25">
                  <c:v>7.9823799793004522</c:v>
                </c:pt>
                <c:pt idx="26">
                  <c:v>7.9701179002670761</c:v>
                </c:pt>
                <c:pt idx="27">
                  <c:v>7.9597047839338497</c:v>
                </c:pt>
                <c:pt idx="28">
                  <c:v>7.952039737498958</c:v>
                </c:pt>
                <c:pt idx="29">
                  <c:v>7.9442928725872228</c:v>
                </c:pt>
                <c:pt idx="30">
                  <c:v>7.9365516016592617</c:v>
                </c:pt>
                <c:pt idx="31">
                  <c:v>7.9288641476912458</c:v>
                </c:pt>
                <c:pt idx="32">
                  <c:v>7.9214527095145284</c:v>
                </c:pt>
                <c:pt idx="33">
                  <c:v>7.9142392021859163</c:v>
                </c:pt>
                <c:pt idx="34">
                  <c:v>7.9093190319221414</c:v>
                </c:pt>
                <c:pt idx="35">
                  <c:v>7.9017370377181342</c:v>
                </c:pt>
                <c:pt idx="36">
                  <c:v>7.8948543359668992</c:v>
                </c:pt>
                <c:pt idx="37">
                  <c:v>7.8890541058246058</c:v>
                </c:pt>
                <c:pt idx="38">
                  <c:v>7.8832188259223841</c:v>
                </c:pt>
                <c:pt idx="39">
                  <c:v>7.8777292433129711</c:v>
                </c:pt>
                <c:pt idx="40">
                  <c:v>7.872472733053848</c:v>
                </c:pt>
              </c:numCache>
            </c:numRef>
          </c:val>
          <c:smooth val="0"/>
        </c:ser>
        <c:dLbls>
          <c:showLegendKey val="0"/>
          <c:showVal val="0"/>
          <c:showCatName val="0"/>
          <c:showSerName val="0"/>
          <c:showPercent val="0"/>
          <c:showBubbleSize val="0"/>
        </c:dLbls>
        <c:marker val="1"/>
        <c:smooth val="0"/>
        <c:axId val="471562656"/>
        <c:axId val="471566968"/>
      </c:lineChart>
      <c:catAx>
        <c:axId val="47156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1566576"/>
        <c:crosses val="autoZero"/>
        <c:auto val="1"/>
        <c:lblAlgn val="ctr"/>
        <c:lblOffset val="100"/>
        <c:tickLblSkip val="5"/>
        <c:noMultiLvlLbl val="0"/>
      </c:catAx>
      <c:valAx>
        <c:axId val="471566576"/>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Average IP</a:t>
                </a:r>
                <a:r>
                  <a:rPr lang="en-US" sz="1400" baseline="0"/>
                  <a:t> per Well - bbl/d</a:t>
                </a:r>
                <a:endParaRPr lang="en-US" sz="1400"/>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1562264"/>
        <c:crosses val="autoZero"/>
        <c:crossBetween val="between"/>
      </c:valAx>
      <c:valAx>
        <c:axId val="471566968"/>
        <c:scaling>
          <c:orientation val="minMax"/>
        </c:scaling>
        <c:delete val="0"/>
        <c:axPos val="r"/>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Drill</a:t>
                </a:r>
                <a:r>
                  <a:rPr lang="en-US" sz="1400" baseline="0"/>
                  <a:t> Days per Well</a:t>
                </a:r>
                <a:endParaRPr lang="en-US" sz="1400"/>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1562656"/>
        <c:crosses val="max"/>
        <c:crossBetween val="between"/>
      </c:valAx>
      <c:catAx>
        <c:axId val="471562656"/>
        <c:scaling>
          <c:orientation val="minMax"/>
        </c:scaling>
        <c:delete val="1"/>
        <c:axPos val="b"/>
        <c:numFmt formatCode="General" sourceLinked="1"/>
        <c:majorTickMark val="out"/>
        <c:minorTickMark val="none"/>
        <c:tickLblPos val="nextTo"/>
        <c:crossAx val="4715669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3609" cy="62782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57167" cy="62653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election activeCell="A2" sqref="A2"/>
    </sheetView>
  </sheetViews>
  <sheetFormatPr defaultRowHeight="15" x14ac:dyDescent="0.25"/>
  <cols>
    <col min="2" max="2" width="11.140625" bestFit="1" customWidth="1"/>
    <col min="3" max="8" width="16.7109375" style="4" customWidth="1"/>
  </cols>
  <sheetData>
    <row r="1" spans="1:8" x14ac:dyDescent="0.25">
      <c r="A1" t="s">
        <v>88</v>
      </c>
    </row>
    <row r="2" spans="1:8" x14ac:dyDescent="0.25">
      <c r="A2" t="s">
        <v>56</v>
      </c>
    </row>
    <row r="4" spans="1:8" ht="15.75" thickBot="1" x14ac:dyDescent="0.3"/>
    <row r="5" spans="1:8" s="16" customFormat="1" ht="15.75" x14ac:dyDescent="0.25">
      <c r="B5" s="17"/>
      <c r="C5" s="49" t="s">
        <v>50</v>
      </c>
      <c r="D5" s="50"/>
      <c r="E5" s="51"/>
      <c r="F5" s="52" t="s">
        <v>57</v>
      </c>
      <c r="G5" s="52"/>
      <c r="H5" s="53"/>
    </row>
    <row r="6" spans="1:8" s="16" customFormat="1" ht="27" thickBot="1" x14ac:dyDescent="0.3">
      <c r="B6" s="18" t="s">
        <v>58</v>
      </c>
      <c r="C6" s="19" t="s">
        <v>59</v>
      </c>
      <c r="D6" s="20" t="s">
        <v>60</v>
      </c>
      <c r="E6" s="21" t="s">
        <v>61</v>
      </c>
      <c r="F6" s="22" t="s">
        <v>62</v>
      </c>
      <c r="G6" s="20" t="s">
        <v>63</v>
      </c>
      <c r="H6" s="23" t="s">
        <v>64</v>
      </c>
    </row>
    <row r="7" spans="1:8" x14ac:dyDescent="0.25">
      <c r="B7" s="24" t="s">
        <v>65</v>
      </c>
      <c r="C7" s="25" t="s">
        <v>66</v>
      </c>
      <c r="D7" s="26" t="s">
        <v>66</v>
      </c>
      <c r="E7" s="27" t="s">
        <v>66</v>
      </c>
      <c r="F7" s="28" t="s">
        <v>66</v>
      </c>
      <c r="G7" s="26" t="s">
        <v>67</v>
      </c>
      <c r="H7" s="29" t="s">
        <v>68</v>
      </c>
    </row>
    <row r="8" spans="1:8" x14ac:dyDescent="0.25">
      <c r="B8" s="30" t="s">
        <v>69</v>
      </c>
      <c r="C8" s="31" t="s">
        <v>66</v>
      </c>
      <c r="D8" s="32" t="s">
        <v>66</v>
      </c>
      <c r="E8" s="33" t="s">
        <v>66</v>
      </c>
      <c r="F8" s="34" t="s">
        <v>66</v>
      </c>
      <c r="G8" s="32" t="s">
        <v>67</v>
      </c>
      <c r="H8" s="35" t="s">
        <v>68</v>
      </c>
    </row>
    <row r="9" spans="1:8" ht="51" x14ac:dyDescent="0.25">
      <c r="B9" s="30" t="s">
        <v>70</v>
      </c>
      <c r="C9" s="36" t="s">
        <v>71</v>
      </c>
      <c r="D9" s="37" t="s">
        <v>72</v>
      </c>
      <c r="E9" s="37" t="s">
        <v>72</v>
      </c>
      <c r="F9" s="37" t="s">
        <v>71</v>
      </c>
      <c r="G9" s="37" t="s">
        <v>71</v>
      </c>
      <c r="H9" s="38" t="s">
        <v>71</v>
      </c>
    </row>
    <row r="10" spans="1:8" ht="25.5" x14ac:dyDescent="0.25">
      <c r="B10" s="39" t="s">
        <v>73</v>
      </c>
      <c r="C10" s="36" t="s">
        <v>74</v>
      </c>
      <c r="D10" s="37" t="s">
        <v>74</v>
      </c>
      <c r="E10" s="40" t="s">
        <v>75</v>
      </c>
      <c r="F10" s="41" t="s">
        <v>75</v>
      </c>
      <c r="G10" s="37" t="s">
        <v>74</v>
      </c>
      <c r="H10" s="42" t="s">
        <v>74</v>
      </c>
    </row>
    <row r="11" spans="1:8" ht="64.5" thickBot="1" x14ac:dyDescent="0.3">
      <c r="B11" s="43" t="s">
        <v>76</v>
      </c>
      <c r="C11" s="44" t="s">
        <v>77</v>
      </c>
      <c r="D11" s="45" t="s">
        <v>78</v>
      </c>
      <c r="E11" s="54" t="s">
        <v>79</v>
      </c>
      <c r="F11" s="55"/>
      <c r="G11" s="56" t="s">
        <v>80</v>
      </c>
      <c r="H11" s="57"/>
    </row>
  </sheetData>
  <mergeCells count="4">
    <mergeCell ref="C5:E5"/>
    <mergeCell ref="F5:H5"/>
    <mergeCell ref="E11:F11"/>
    <mergeCell ref="G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election activeCell="A2" sqref="A2"/>
    </sheetView>
  </sheetViews>
  <sheetFormatPr defaultRowHeight="15" x14ac:dyDescent="0.25"/>
  <cols>
    <col min="2" max="5" width="9.140625" style="4"/>
    <col min="6" max="6" width="10" style="4" customWidth="1"/>
    <col min="7" max="7" width="15.28515625" style="4" bestFit="1" customWidth="1"/>
    <col min="8" max="8" width="10.7109375" style="4" bestFit="1" customWidth="1"/>
    <col min="9" max="15" width="9.140625" style="4"/>
  </cols>
  <sheetData>
    <row r="1" spans="1:15" x14ac:dyDescent="0.25">
      <c r="A1" t="s">
        <v>88</v>
      </c>
    </row>
    <row r="2" spans="1:15" x14ac:dyDescent="0.25">
      <c r="A2" t="s">
        <v>81</v>
      </c>
    </row>
    <row r="3" spans="1:15" x14ac:dyDescent="0.25">
      <c r="J3" s="58" t="s">
        <v>53</v>
      </c>
      <c r="K3" s="58"/>
      <c r="L3" s="58"/>
      <c r="M3" s="58"/>
      <c r="N3" s="58"/>
      <c r="O3" s="58"/>
    </row>
    <row r="4" spans="1:15" x14ac:dyDescent="0.25">
      <c r="J4" s="46"/>
      <c r="K4" s="46"/>
      <c r="L4" s="46" t="s">
        <v>41</v>
      </c>
      <c r="M4" s="46"/>
      <c r="N4" s="46"/>
      <c r="O4" s="46"/>
    </row>
    <row r="5" spans="1:15" x14ac:dyDescent="0.25">
      <c r="B5" s="4" t="s">
        <v>0</v>
      </c>
      <c r="C5" s="4" t="s">
        <v>1</v>
      </c>
      <c r="D5" s="4" t="s">
        <v>2</v>
      </c>
      <c r="E5" s="4" t="s">
        <v>3</v>
      </c>
      <c r="F5" s="4" t="s">
        <v>51</v>
      </c>
      <c r="G5" s="4" t="s">
        <v>52</v>
      </c>
      <c r="H5" s="4" t="s">
        <v>39</v>
      </c>
      <c r="J5" s="46" t="s">
        <v>10</v>
      </c>
      <c r="K5" s="46" t="s">
        <v>40</v>
      </c>
      <c r="L5" s="46" t="s">
        <v>0</v>
      </c>
      <c r="M5" s="46" t="s">
        <v>1</v>
      </c>
      <c r="N5" s="46" t="s">
        <v>2</v>
      </c>
      <c r="O5" s="46" t="s">
        <v>3</v>
      </c>
    </row>
    <row r="6" spans="1:15" x14ac:dyDescent="0.25">
      <c r="A6">
        <v>2000</v>
      </c>
      <c r="B6" s="47">
        <v>41.929547488382561</v>
      </c>
      <c r="C6" s="47">
        <v>747.69566703505438</v>
      </c>
      <c r="D6" s="47">
        <v>416.26178310491827</v>
      </c>
      <c r="E6" s="47">
        <v>10.674185379984984</v>
      </c>
      <c r="F6" s="47">
        <v>144.23223554073226</v>
      </c>
      <c r="G6" s="47">
        <v>28.622043511979395</v>
      </c>
      <c r="H6" s="47">
        <v>39.947602572369142</v>
      </c>
      <c r="I6" s="47"/>
      <c r="J6" s="47">
        <f>SUM(B6:E6)</f>
        <v>1216.5611830083401</v>
      </c>
      <c r="K6" s="47">
        <f>J6/6.2898108</f>
        <v>193.41777069166216</v>
      </c>
      <c r="L6" s="48">
        <f>B6/$J6</f>
        <v>3.4465629903379147E-2</v>
      </c>
      <c r="M6" s="48">
        <f>C6/$J6</f>
        <v>0.6145976688045689</v>
      </c>
      <c r="N6" s="48">
        <f>D6/$J6</f>
        <v>0.34216263753835763</v>
      </c>
      <c r="O6" s="48">
        <f>E6/$J6</f>
        <v>8.7740637536943399E-3</v>
      </c>
    </row>
    <row r="7" spans="1:15" x14ac:dyDescent="0.25">
      <c r="A7">
        <v>2001</v>
      </c>
      <c r="B7" s="47">
        <v>44.300488873105138</v>
      </c>
      <c r="C7" s="47">
        <v>719.31002228955469</v>
      </c>
      <c r="D7" s="47">
        <v>425.89422352412669</v>
      </c>
      <c r="E7" s="47">
        <v>11.077225960500384</v>
      </c>
      <c r="F7" s="47">
        <v>148.72999726129029</v>
      </c>
      <c r="G7" s="47">
        <v>28.957588534964422</v>
      </c>
      <c r="H7" s="47">
        <v>33.159478791557973</v>
      </c>
      <c r="I7" s="47"/>
      <c r="J7" s="47">
        <f t="shared" ref="J7:J46" si="0">SUM(B7:E7)</f>
        <v>1200.5819606472867</v>
      </c>
      <c r="K7" s="47">
        <f t="shared" ref="K7:K46" si="1">J7/6.2898108</f>
        <v>190.87727736536792</v>
      </c>
      <c r="L7" s="48">
        <f t="shared" ref="L7:L45" si="2">B7/$J7</f>
        <v>3.6899179169092952E-2</v>
      </c>
      <c r="M7" s="48">
        <f t="shared" ref="M7:M45" si="3">C7/$J7</f>
        <v>0.59913445801046594</v>
      </c>
      <c r="N7" s="48">
        <f t="shared" ref="N7:N45" si="4">D7/$J7</f>
        <v>0.3547398157594408</v>
      </c>
      <c r="O7" s="48">
        <f t="shared" ref="O7:O45" si="5">E7/$J7</f>
        <v>9.2265470610004528E-3</v>
      </c>
    </row>
    <row r="8" spans="1:15" x14ac:dyDescent="0.25">
      <c r="A8">
        <v>2002</v>
      </c>
      <c r="B8" s="47">
        <v>41.863548342507748</v>
      </c>
      <c r="C8" s="47">
        <v>659.63724364746531</v>
      </c>
      <c r="D8" s="47">
        <v>420.50516604799992</v>
      </c>
      <c r="E8" s="47">
        <v>11.213614911228497</v>
      </c>
      <c r="F8" s="47">
        <v>285.76513049578341</v>
      </c>
      <c r="G8" s="47">
        <v>27.529400840305449</v>
      </c>
      <c r="H8" s="47">
        <v>33.345889748800964</v>
      </c>
      <c r="I8" s="47"/>
      <c r="J8" s="47">
        <f t="shared" si="0"/>
        <v>1133.2195729492014</v>
      </c>
      <c r="K8" s="47">
        <f t="shared" si="1"/>
        <v>180.16751361570391</v>
      </c>
      <c r="L8" s="48">
        <f t="shared" si="2"/>
        <v>3.6942133141556983E-2</v>
      </c>
      <c r="M8" s="48">
        <f t="shared" si="3"/>
        <v>0.58209129050847652</v>
      </c>
      <c r="N8" s="48">
        <f t="shared" si="4"/>
        <v>0.37107121698722179</v>
      </c>
      <c r="O8" s="48">
        <f t="shared" si="5"/>
        <v>9.895359362744759E-3</v>
      </c>
    </row>
    <row r="9" spans="1:15" x14ac:dyDescent="0.25">
      <c r="A9">
        <v>2003</v>
      </c>
      <c r="B9" s="47">
        <v>43.127736458667812</v>
      </c>
      <c r="C9" s="47">
        <v>628.01527200175144</v>
      </c>
      <c r="D9" s="47">
        <v>418.66247034417893</v>
      </c>
      <c r="E9" s="47">
        <v>10.905483555231182</v>
      </c>
      <c r="F9" s="47">
        <v>336.67601153999999</v>
      </c>
      <c r="G9" s="47">
        <v>24.959154243516512</v>
      </c>
      <c r="H9" s="47">
        <v>37.63184679494713</v>
      </c>
      <c r="I9" s="47"/>
      <c r="J9" s="47">
        <f t="shared" si="0"/>
        <v>1100.7109623598294</v>
      </c>
      <c r="K9" s="47">
        <f t="shared" si="1"/>
        <v>174.99905758052842</v>
      </c>
      <c r="L9" s="48">
        <f t="shared" si="2"/>
        <v>3.9181708853163105E-2</v>
      </c>
      <c r="M9" s="48">
        <f t="shared" si="3"/>
        <v>0.57055420857746419</v>
      </c>
      <c r="N9" s="48">
        <f t="shared" si="4"/>
        <v>0.38035641023016858</v>
      </c>
      <c r="O9" s="48">
        <f t="shared" si="5"/>
        <v>9.9076723392040773E-3</v>
      </c>
    </row>
    <row r="10" spans="1:15" x14ac:dyDescent="0.25">
      <c r="A10">
        <v>2004</v>
      </c>
      <c r="B10" s="47">
        <v>38.456291542237636</v>
      </c>
      <c r="C10" s="47">
        <v>601.45693258572169</v>
      </c>
      <c r="D10" s="47">
        <v>423.30619880522232</v>
      </c>
      <c r="E10" s="47">
        <v>10.984173679437786</v>
      </c>
      <c r="F10" s="47">
        <v>314.97137223445856</v>
      </c>
      <c r="G10" s="47">
        <v>23.275571086145543</v>
      </c>
      <c r="H10" s="47">
        <v>48.609607677522895</v>
      </c>
      <c r="I10" s="47"/>
      <c r="J10" s="47">
        <f t="shared" si="0"/>
        <v>1074.2035966126195</v>
      </c>
      <c r="K10" s="47">
        <f t="shared" si="1"/>
        <v>170.78472322452365</v>
      </c>
      <c r="L10" s="48">
        <f t="shared" si="2"/>
        <v>3.5799816406782883E-2</v>
      </c>
      <c r="M10" s="48">
        <f t="shared" si="3"/>
        <v>0.55990962465807093</v>
      </c>
      <c r="N10" s="48">
        <f t="shared" si="4"/>
        <v>0.39406514755682343</v>
      </c>
      <c r="O10" s="48">
        <f t="shared" si="5"/>
        <v>1.0225411378322643E-2</v>
      </c>
    </row>
    <row r="11" spans="1:15" x14ac:dyDescent="0.25">
      <c r="A11">
        <v>2005</v>
      </c>
      <c r="B11" s="47">
        <v>29.216633125145542</v>
      </c>
      <c r="C11" s="47">
        <v>571.12943615571317</v>
      </c>
      <c r="D11" s="47">
        <v>419.00930603359018</v>
      </c>
      <c r="E11" s="47">
        <v>13.8594808225576</v>
      </c>
      <c r="F11" s="47">
        <v>304.54648561451609</v>
      </c>
      <c r="G11" s="47">
        <v>20.40096015271083</v>
      </c>
      <c r="H11" s="47">
        <v>67.073755319070486</v>
      </c>
      <c r="I11" s="47"/>
      <c r="J11" s="47">
        <f t="shared" si="0"/>
        <v>1033.2148561370066</v>
      </c>
      <c r="K11" s="47">
        <f t="shared" si="1"/>
        <v>164.26803428443455</v>
      </c>
      <c r="L11" s="48">
        <f t="shared" si="2"/>
        <v>2.8277403244452916E-2</v>
      </c>
      <c r="M11" s="48">
        <f t="shared" si="3"/>
        <v>0.55276928391356783</v>
      </c>
      <c r="N11" s="48">
        <f t="shared" si="4"/>
        <v>0.40553937406609319</v>
      </c>
      <c r="O11" s="48">
        <f t="shared" si="5"/>
        <v>1.3413938775885936E-2</v>
      </c>
    </row>
    <row r="12" spans="1:15" x14ac:dyDescent="0.25">
      <c r="A12">
        <v>2006</v>
      </c>
      <c r="B12" s="47">
        <v>28.345822203125195</v>
      </c>
      <c r="C12" s="47">
        <v>542.94503698766425</v>
      </c>
      <c r="D12" s="47">
        <v>428.03422912233532</v>
      </c>
      <c r="E12" s="47">
        <v>21.373757722010367</v>
      </c>
      <c r="F12" s="47">
        <v>303.64849701983104</v>
      </c>
      <c r="G12" s="47">
        <v>19.604978388421269</v>
      </c>
      <c r="H12" s="47">
        <v>77.59050290339232</v>
      </c>
      <c r="I12" s="47"/>
      <c r="J12" s="47">
        <f t="shared" si="0"/>
        <v>1020.6988460351351</v>
      </c>
      <c r="K12" s="47">
        <f t="shared" si="1"/>
        <v>162.27814770440077</v>
      </c>
      <c r="L12" s="48">
        <f t="shared" si="2"/>
        <v>2.7770994660406872E-2</v>
      </c>
      <c r="M12" s="48">
        <f t="shared" si="3"/>
        <v>0.53193460450818875</v>
      </c>
      <c r="N12" s="48">
        <f t="shared" si="4"/>
        <v>0.41935408351348452</v>
      </c>
      <c r="O12" s="48">
        <f t="shared" si="5"/>
        <v>2.0940317317919871E-2</v>
      </c>
    </row>
    <row r="13" spans="1:15" x14ac:dyDescent="0.25">
      <c r="A13">
        <v>2007</v>
      </c>
      <c r="B13" s="47">
        <v>25.442412846321428</v>
      </c>
      <c r="C13" s="47">
        <v>524.39223601106607</v>
      </c>
      <c r="D13" s="47">
        <v>427.52381544731173</v>
      </c>
      <c r="E13" s="47">
        <v>22.212497278304529</v>
      </c>
      <c r="F13" s="47">
        <v>368.18901464304525</v>
      </c>
      <c r="G13" s="47">
        <v>19.437194245917677</v>
      </c>
      <c r="H13" s="47">
        <v>83.852210363480353</v>
      </c>
      <c r="I13" s="47"/>
      <c r="J13" s="47">
        <f t="shared" si="0"/>
        <v>999.57096158300385</v>
      </c>
      <c r="K13" s="47">
        <f t="shared" si="1"/>
        <v>158.91908252359576</v>
      </c>
      <c r="L13" s="48">
        <f t="shared" si="2"/>
        <v>2.5453333304149516E-2</v>
      </c>
      <c r="M13" s="48">
        <f t="shared" si="3"/>
        <v>0.52461731699427805</v>
      </c>
      <c r="N13" s="48">
        <f t="shared" si="4"/>
        <v>0.4277073183181006</v>
      </c>
      <c r="O13" s="48">
        <f t="shared" si="5"/>
        <v>2.2222031383471733E-2</v>
      </c>
    </row>
    <row r="14" spans="1:15" x14ac:dyDescent="0.25">
      <c r="A14">
        <v>2008</v>
      </c>
      <c r="B14" s="47">
        <v>23.124973849999996</v>
      </c>
      <c r="C14" s="47">
        <v>502.79350824999995</v>
      </c>
      <c r="D14" s="47">
        <v>439.3142259</v>
      </c>
      <c r="E14" s="47">
        <v>23.56525985</v>
      </c>
      <c r="F14" s="47">
        <v>342.08964239999995</v>
      </c>
      <c r="G14" s="47">
        <v>17.869321799999998</v>
      </c>
      <c r="H14" s="47">
        <v>108.08845993457157</v>
      </c>
      <c r="I14" s="47"/>
      <c r="J14" s="47">
        <f t="shared" si="0"/>
        <v>988.79796784999985</v>
      </c>
      <c r="K14" s="47">
        <f t="shared" si="1"/>
        <v>157.20631339976075</v>
      </c>
      <c r="L14" s="48">
        <f t="shared" si="2"/>
        <v>2.3386955274879814E-2</v>
      </c>
      <c r="M14" s="48">
        <f t="shared" si="3"/>
        <v>0.50848962538146469</v>
      </c>
      <c r="N14" s="48">
        <f t="shared" si="4"/>
        <v>0.44429119009541063</v>
      </c>
      <c r="O14" s="48">
        <f t="shared" si="5"/>
        <v>2.3832229248245015E-2</v>
      </c>
    </row>
    <row r="15" spans="1:15" x14ac:dyDescent="0.25">
      <c r="A15">
        <v>2009</v>
      </c>
      <c r="B15" s="47">
        <v>22.003114735617508</v>
      </c>
      <c r="C15" s="47">
        <v>460.93077862174073</v>
      </c>
      <c r="D15" s="47">
        <v>424.17876738496079</v>
      </c>
      <c r="E15" s="47">
        <v>25.890230483274195</v>
      </c>
      <c r="F15" s="47">
        <v>268.02778439207754</v>
      </c>
      <c r="G15" s="47">
        <v>16.558849002305571</v>
      </c>
      <c r="H15" s="47">
        <v>69.061383757912438</v>
      </c>
      <c r="I15" s="47"/>
      <c r="J15" s="47">
        <f t="shared" si="0"/>
        <v>933.0028912255932</v>
      </c>
      <c r="K15" s="47">
        <f t="shared" si="1"/>
        <v>148.33560513864634</v>
      </c>
      <c r="L15" s="48">
        <f t="shared" si="2"/>
        <v>2.3583115274931465E-2</v>
      </c>
      <c r="M15" s="48">
        <f t="shared" si="3"/>
        <v>0.49402931433177205</v>
      </c>
      <c r="N15" s="48">
        <f t="shared" si="4"/>
        <v>0.45463821320827774</v>
      </c>
      <c r="O15" s="48">
        <f t="shared" si="5"/>
        <v>2.7749357185018763E-2</v>
      </c>
    </row>
    <row r="16" spans="1:15" x14ac:dyDescent="0.25">
      <c r="A16">
        <v>2010</v>
      </c>
      <c r="B16" s="47">
        <v>21.793608896908601</v>
      </c>
      <c r="C16" s="47">
        <v>458.88140850611023</v>
      </c>
      <c r="D16" s="47">
        <v>422.39446411108906</v>
      </c>
      <c r="E16" s="47">
        <v>29.962623827672044</v>
      </c>
      <c r="F16" s="47">
        <v>275.80772999999999</v>
      </c>
      <c r="G16" s="47">
        <v>16.416378000000002</v>
      </c>
      <c r="H16" s="47">
        <v>87.616780644054316</v>
      </c>
      <c r="I16" s="47"/>
      <c r="J16" s="47">
        <f t="shared" si="0"/>
        <v>933.03210534177992</v>
      </c>
      <c r="K16" s="47">
        <f t="shared" si="1"/>
        <v>148.34024981193073</v>
      </c>
      <c r="L16" s="48">
        <f t="shared" si="2"/>
        <v>2.3357833853879403E-2</v>
      </c>
      <c r="M16" s="48">
        <f t="shared" si="3"/>
        <v>0.49181738321642954</v>
      </c>
      <c r="N16" s="48">
        <f t="shared" si="4"/>
        <v>0.45271160734213034</v>
      </c>
      <c r="O16" s="48">
        <f t="shared" si="5"/>
        <v>3.2113175587560737E-2</v>
      </c>
    </row>
    <row r="17" spans="1:15" x14ac:dyDescent="0.25">
      <c r="A17">
        <v>2011</v>
      </c>
      <c r="B17" s="47">
        <v>20.36349809344393</v>
      </c>
      <c r="C17" s="47">
        <v>489.83054911065591</v>
      </c>
      <c r="D17" s="47">
        <v>427.37419271551613</v>
      </c>
      <c r="E17" s="47">
        <v>40.646395338670501</v>
      </c>
      <c r="F17" s="47">
        <v>265.05217199999998</v>
      </c>
      <c r="G17" s="47">
        <v>11.887722</v>
      </c>
      <c r="H17" s="47">
        <v>118.72241619217539</v>
      </c>
      <c r="I17" s="47"/>
      <c r="J17" s="47">
        <f t="shared" si="0"/>
        <v>978.21463525828642</v>
      </c>
      <c r="K17" s="47">
        <f t="shared" si="1"/>
        <v>155.52369798759074</v>
      </c>
      <c r="L17" s="48">
        <f t="shared" si="2"/>
        <v>2.0817004121050777E-2</v>
      </c>
      <c r="M17" s="48">
        <f t="shared" si="3"/>
        <v>0.50073933823462147</v>
      </c>
      <c r="N17" s="48">
        <f t="shared" si="4"/>
        <v>0.43689204527457604</v>
      </c>
      <c r="O17" s="48">
        <f t="shared" si="5"/>
        <v>4.1551612369751842E-2</v>
      </c>
    </row>
    <row r="18" spans="1:15" x14ac:dyDescent="0.25">
      <c r="A18">
        <v>2012</v>
      </c>
      <c r="B18" s="47">
        <v>20.993804966161658</v>
      </c>
      <c r="C18" s="47">
        <v>556.27604535264959</v>
      </c>
      <c r="D18" s="47">
        <v>469.47069707057841</v>
      </c>
      <c r="E18" s="47">
        <v>51.081038249999992</v>
      </c>
      <c r="F18" s="47">
        <v>197.68841399999999</v>
      </c>
      <c r="G18" s="47">
        <v>14.277846</v>
      </c>
      <c r="H18" s="47">
        <v>116.69789796382395</v>
      </c>
      <c r="I18" s="47"/>
      <c r="J18" s="47">
        <f t="shared" si="0"/>
        <v>1097.8215856393895</v>
      </c>
      <c r="K18" s="47">
        <f t="shared" si="1"/>
        <v>174.5396833938772</v>
      </c>
      <c r="L18" s="48">
        <f t="shared" si="2"/>
        <v>1.9123148279084456E-2</v>
      </c>
      <c r="M18" s="48">
        <f t="shared" si="3"/>
        <v>0.5067089704094907</v>
      </c>
      <c r="N18" s="48">
        <f t="shared" si="4"/>
        <v>0.42763842796655421</v>
      </c>
      <c r="O18" s="48">
        <f t="shared" si="5"/>
        <v>4.6529453344870741E-2</v>
      </c>
    </row>
    <row r="19" spans="1:15" x14ac:dyDescent="0.25">
      <c r="A19">
        <v>2013</v>
      </c>
      <c r="B19" s="47">
        <v>19.647244485616742</v>
      </c>
      <c r="C19" s="47">
        <v>581.97585671762329</v>
      </c>
      <c r="D19" s="47">
        <v>484.23868920330983</v>
      </c>
      <c r="E19" s="47">
        <v>51.971610178545305</v>
      </c>
      <c r="F19" s="47">
        <v>231.90492599999999</v>
      </c>
      <c r="G19" s="47">
        <v>13.523070000000001</v>
      </c>
      <c r="H19" s="47">
        <v>111.85013894721573</v>
      </c>
      <c r="I19" s="47"/>
      <c r="J19" s="47">
        <f t="shared" si="0"/>
        <v>1137.8334005850952</v>
      </c>
      <c r="K19" s="47">
        <f t="shared" si="1"/>
        <v>180.90105358735039</v>
      </c>
      <c r="L19" s="48">
        <f t="shared" si="2"/>
        <v>1.7267241826012282E-2</v>
      </c>
      <c r="M19" s="48">
        <f t="shared" si="3"/>
        <v>0.51147721311253513</v>
      </c>
      <c r="N19" s="48">
        <f t="shared" si="4"/>
        <v>0.42557960502328834</v>
      </c>
      <c r="O19" s="48">
        <f t="shared" si="5"/>
        <v>4.5675940038164227E-2</v>
      </c>
    </row>
    <row r="20" spans="1:15" x14ac:dyDescent="0.25">
      <c r="A20">
        <v>2014</v>
      </c>
      <c r="B20" s="47">
        <v>21.464862097423197</v>
      </c>
      <c r="C20" s="47">
        <v>589.30364448504906</v>
      </c>
      <c r="D20" s="47">
        <v>512.72286013871553</v>
      </c>
      <c r="E20" s="47">
        <v>45.955250634586783</v>
      </c>
      <c r="F20" s="47">
        <v>215.99173199999998</v>
      </c>
      <c r="G20" s="47">
        <v>11.619675232642088</v>
      </c>
      <c r="H20" s="47">
        <v>99.520426123853298</v>
      </c>
      <c r="I20" s="47"/>
      <c r="J20" s="47">
        <f t="shared" si="0"/>
        <v>1169.4466173557744</v>
      </c>
      <c r="K20" s="47">
        <f t="shared" si="1"/>
        <v>185.92715338206588</v>
      </c>
      <c r="L20" s="48">
        <f t="shared" si="2"/>
        <v>1.8354717332850309E-2</v>
      </c>
      <c r="M20" s="48">
        <f t="shared" si="3"/>
        <v>0.50391666942225921</v>
      </c>
      <c r="N20" s="48">
        <f t="shared" si="4"/>
        <v>0.43843203488674731</v>
      </c>
      <c r="O20" s="48">
        <f t="shared" si="5"/>
        <v>3.9296578358143278E-2</v>
      </c>
    </row>
    <row r="21" spans="1:15" x14ac:dyDescent="0.25">
      <c r="A21">
        <v>2015</v>
      </c>
      <c r="B21" s="47">
        <v>20.629093851666667</v>
      </c>
      <c r="C21" s="47">
        <v>530.30248253083175</v>
      </c>
      <c r="D21" s="47">
        <v>486.46130188015667</v>
      </c>
      <c r="E21" s="47">
        <v>45.807311829270738</v>
      </c>
      <c r="F21" s="47">
        <v>172.01345040000001</v>
      </c>
      <c r="G21" s="47">
        <v>10.888587632315668</v>
      </c>
      <c r="H21" s="47">
        <v>53.104807134610319</v>
      </c>
      <c r="I21" s="47"/>
      <c r="J21" s="47">
        <f t="shared" si="0"/>
        <v>1083.2001900919258</v>
      </c>
      <c r="K21" s="47">
        <f t="shared" si="1"/>
        <v>172.2150672786415</v>
      </c>
      <c r="L21" s="48">
        <f t="shared" si="2"/>
        <v>1.9044581085160241E-2</v>
      </c>
      <c r="M21" s="48">
        <f t="shared" si="3"/>
        <v>0.48957015275803045</v>
      </c>
      <c r="N21" s="48">
        <f t="shared" si="4"/>
        <v>0.44909639633544851</v>
      </c>
      <c r="O21" s="48">
        <f t="shared" si="5"/>
        <v>4.2288869821360812E-2</v>
      </c>
    </row>
    <row r="22" spans="1:15" x14ac:dyDescent="0.25">
      <c r="A22">
        <v>2016</v>
      </c>
      <c r="B22" s="47">
        <v>23.083721865146455</v>
      </c>
      <c r="C22" s="47">
        <v>445.33454996641171</v>
      </c>
      <c r="D22" s="47">
        <v>459.45203634711714</v>
      </c>
      <c r="E22" s="47">
        <v>40.0771190934976</v>
      </c>
      <c r="F22" s="47">
        <v>209.66419319999997</v>
      </c>
      <c r="G22" s="47">
        <v>9.7849291822420223</v>
      </c>
      <c r="H22" s="47">
        <v>43.5</v>
      </c>
      <c r="I22" s="47"/>
      <c r="J22" s="47">
        <f t="shared" si="0"/>
        <v>967.94742727217283</v>
      </c>
      <c r="K22" s="47">
        <f t="shared" si="1"/>
        <v>153.89134237108894</v>
      </c>
      <c r="L22" s="48">
        <f t="shared" si="2"/>
        <v>2.3848115315725352E-2</v>
      </c>
      <c r="M22" s="48">
        <f t="shared" si="3"/>
        <v>0.4600813405966005</v>
      </c>
      <c r="N22" s="48">
        <f t="shared" si="4"/>
        <v>0.47466631286156191</v>
      </c>
      <c r="O22" s="48">
        <f t="shared" si="5"/>
        <v>4.1404231226112337E-2</v>
      </c>
    </row>
    <row r="23" spans="1:15" x14ac:dyDescent="0.25">
      <c r="A23">
        <v>2017</v>
      </c>
      <c r="B23" s="47">
        <v>21.06821460016485</v>
      </c>
      <c r="C23" s="47">
        <v>416.1451134559278</v>
      </c>
      <c r="D23" s="47">
        <v>487.31805010392634</v>
      </c>
      <c r="E23" s="47">
        <v>33.770700239875801</v>
      </c>
      <c r="F23" s="47">
        <v>197.4183704224107</v>
      </c>
      <c r="G23" s="47">
        <v>1.2582124678986173</v>
      </c>
      <c r="H23" s="47">
        <v>54</v>
      </c>
      <c r="I23" s="47"/>
      <c r="J23" s="47">
        <f t="shared" si="0"/>
        <v>958.30207839989487</v>
      </c>
      <c r="K23" s="47">
        <f t="shared" si="1"/>
        <v>152.35785445245745</v>
      </c>
      <c r="L23" s="48">
        <f t="shared" si="2"/>
        <v>2.1984940944032041E-2</v>
      </c>
      <c r="M23" s="48">
        <f t="shared" si="3"/>
        <v>0.43425254190283874</v>
      </c>
      <c r="N23" s="48">
        <f t="shared" si="4"/>
        <v>0.50852237628203378</v>
      </c>
      <c r="O23" s="48">
        <f t="shared" si="5"/>
        <v>3.52401408710954E-2</v>
      </c>
    </row>
    <row r="24" spans="1:15" x14ac:dyDescent="0.25">
      <c r="A24">
        <v>2018</v>
      </c>
      <c r="B24" s="47">
        <v>19.29930715673488</v>
      </c>
      <c r="C24" s="47">
        <v>393.56884499418004</v>
      </c>
      <c r="D24" s="47">
        <v>490.8146685969997</v>
      </c>
      <c r="E24" s="47">
        <v>30.127754953996089</v>
      </c>
      <c r="F24" s="47">
        <v>230.73519497164571</v>
      </c>
      <c r="G24" s="47">
        <v>1.5716997476021364</v>
      </c>
      <c r="H24" s="47">
        <v>60</v>
      </c>
      <c r="I24" s="47"/>
      <c r="J24" s="47">
        <f t="shared" si="0"/>
        <v>933.81057570191069</v>
      </c>
      <c r="K24" s="47">
        <f t="shared" si="1"/>
        <v>148.46401670808774</v>
      </c>
      <c r="L24" s="48">
        <f t="shared" si="2"/>
        <v>2.066726128286597E-2</v>
      </c>
      <c r="M24" s="48">
        <f t="shared" si="3"/>
        <v>0.42146539698198315</v>
      </c>
      <c r="N24" s="48">
        <f t="shared" si="4"/>
        <v>0.52560410148286507</v>
      </c>
      <c r="O24" s="48">
        <f t="shared" si="5"/>
        <v>3.226324025228583E-2</v>
      </c>
    </row>
    <row r="25" spans="1:15" x14ac:dyDescent="0.25">
      <c r="A25">
        <v>2019</v>
      </c>
      <c r="B25" s="47">
        <v>18.044756547405115</v>
      </c>
      <c r="C25" s="47">
        <v>375.451261021584</v>
      </c>
      <c r="D25" s="47">
        <v>493.88173308616541</v>
      </c>
      <c r="E25" s="47">
        <v>27.063753506775758</v>
      </c>
      <c r="F25" s="47">
        <v>271.82376296665564</v>
      </c>
      <c r="G25" s="47">
        <v>8.5706650641784563</v>
      </c>
      <c r="H25" s="47">
        <v>65</v>
      </c>
      <c r="I25" s="47"/>
      <c r="J25" s="47">
        <f t="shared" si="0"/>
        <v>914.44150416193042</v>
      </c>
      <c r="K25" s="47">
        <f t="shared" si="1"/>
        <v>145.38458043315555</v>
      </c>
      <c r="L25" s="48">
        <f t="shared" si="2"/>
        <v>1.973309005035026E-2</v>
      </c>
      <c r="M25" s="48">
        <f t="shared" si="3"/>
        <v>0.4105798559150905</v>
      </c>
      <c r="N25" s="48">
        <f t="shared" si="4"/>
        <v>0.54009111664151699</v>
      </c>
      <c r="O25" s="48">
        <f t="shared" si="5"/>
        <v>2.9595937393042119E-2</v>
      </c>
    </row>
    <row r="26" spans="1:15" x14ac:dyDescent="0.25">
      <c r="A26">
        <v>2020</v>
      </c>
      <c r="B26" s="47">
        <v>17.057868166018853</v>
      </c>
      <c r="C26" s="47">
        <v>364.47752304507151</v>
      </c>
      <c r="D26" s="47">
        <v>506.38702610586154</v>
      </c>
      <c r="E26" s="47">
        <v>24.558471715281378</v>
      </c>
      <c r="F26" s="47">
        <v>269.53021289258055</v>
      </c>
      <c r="G26" s="47">
        <v>9.1415119218603031</v>
      </c>
      <c r="H26" s="47">
        <v>69</v>
      </c>
      <c r="I26" s="47"/>
      <c r="J26" s="47">
        <f t="shared" si="0"/>
        <v>912.48088903223322</v>
      </c>
      <c r="K26" s="47">
        <f t="shared" si="1"/>
        <v>145.07286753875542</v>
      </c>
      <c r="L26" s="48">
        <f t="shared" si="2"/>
        <v>1.8693945671684403E-2</v>
      </c>
      <c r="M26" s="48">
        <f t="shared" si="3"/>
        <v>0.3994357881090882</v>
      </c>
      <c r="N26" s="48">
        <f t="shared" si="4"/>
        <v>0.55495630888547132</v>
      </c>
      <c r="O26" s="48">
        <f t="shared" si="5"/>
        <v>2.6913957333756119E-2</v>
      </c>
    </row>
    <row r="27" spans="1:15" x14ac:dyDescent="0.25">
      <c r="A27">
        <v>2021</v>
      </c>
      <c r="B27" s="47">
        <v>16.697933083582033</v>
      </c>
      <c r="C27" s="47">
        <v>363.12989195016792</v>
      </c>
      <c r="D27" s="47">
        <v>529.40921381969144</v>
      </c>
      <c r="E27" s="47">
        <v>22.707383594406657</v>
      </c>
      <c r="F27" s="47">
        <v>281.75209947831462</v>
      </c>
      <c r="G27" s="47">
        <v>9.2325762551332566</v>
      </c>
      <c r="H27" s="47">
        <v>71.25</v>
      </c>
      <c r="I27" s="47"/>
      <c r="J27" s="47">
        <f t="shared" si="0"/>
        <v>931.94442244784807</v>
      </c>
      <c r="K27" s="47">
        <f t="shared" si="1"/>
        <v>148.16732205169799</v>
      </c>
      <c r="L27" s="48">
        <f t="shared" si="2"/>
        <v>1.7917305669068968E-2</v>
      </c>
      <c r="M27" s="48">
        <f t="shared" si="3"/>
        <v>0.38964758327151078</v>
      </c>
      <c r="N27" s="48">
        <f t="shared" si="4"/>
        <v>0.56806951258868377</v>
      </c>
      <c r="O27" s="48">
        <f t="shared" si="5"/>
        <v>2.4365598470736455E-2</v>
      </c>
    </row>
    <row r="28" spans="1:15" x14ac:dyDescent="0.25">
      <c r="A28">
        <v>2022</v>
      </c>
      <c r="B28" s="47">
        <v>16.821240537915767</v>
      </c>
      <c r="C28" s="47">
        <v>369.33478047327384</v>
      </c>
      <c r="D28" s="47">
        <v>553.89454640451879</v>
      </c>
      <c r="E28" s="47">
        <v>21.435088676435665</v>
      </c>
      <c r="F28" s="47">
        <v>302.90424657534248</v>
      </c>
      <c r="G28" s="47">
        <v>8.9739740771825272</v>
      </c>
      <c r="H28" s="47">
        <v>73.5</v>
      </c>
      <c r="I28" s="47"/>
      <c r="J28" s="47">
        <f t="shared" si="0"/>
        <v>961.48565609214404</v>
      </c>
      <c r="K28" s="47">
        <f t="shared" si="1"/>
        <v>152.86400285556189</v>
      </c>
      <c r="L28" s="48">
        <f t="shared" si="2"/>
        <v>1.7495050946764932E-2</v>
      </c>
      <c r="M28" s="48">
        <f t="shared" si="3"/>
        <v>0.38412926717429741</v>
      </c>
      <c r="N28" s="48">
        <f t="shared" si="4"/>
        <v>0.57608196533660638</v>
      </c>
      <c r="O28" s="48">
        <f t="shared" si="5"/>
        <v>2.2293716542331268E-2</v>
      </c>
    </row>
    <row r="29" spans="1:15" x14ac:dyDescent="0.25">
      <c r="A29">
        <v>2023</v>
      </c>
      <c r="B29" s="47">
        <v>16.635852579908651</v>
      </c>
      <c r="C29" s="47">
        <v>378.01051502645316</v>
      </c>
      <c r="D29" s="47">
        <v>575.82614800477745</v>
      </c>
      <c r="E29" s="47">
        <v>20.38778736515161</v>
      </c>
      <c r="F29" s="47">
        <v>308.71583637526805</v>
      </c>
      <c r="G29" s="47">
        <v>8.7229462134732874</v>
      </c>
      <c r="H29" s="47">
        <v>75.25</v>
      </c>
      <c r="I29" s="47"/>
      <c r="J29" s="47">
        <f t="shared" si="0"/>
        <v>990.86030297629077</v>
      </c>
      <c r="K29" s="47">
        <f t="shared" si="1"/>
        <v>157.53419848118338</v>
      </c>
      <c r="L29" s="48">
        <f t="shared" si="2"/>
        <v>1.6789301710784868E-2</v>
      </c>
      <c r="M29" s="48">
        <f t="shared" si="3"/>
        <v>0.3814972846232777</v>
      </c>
      <c r="N29" s="48">
        <f t="shared" si="4"/>
        <v>0.58113756931743366</v>
      </c>
      <c r="O29" s="48">
        <f t="shared" si="5"/>
        <v>2.0575844348503937E-2</v>
      </c>
    </row>
    <row r="30" spans="1:15" x14ac:dyDescent="0.25">
      <c r="A30">
        <v>2024</v>
      </c>
      <c r="B30" s="47">
        <v>16.685576444648653</v>
      </c>
      <c r="C30" s="47">
        <v>386.00830016098467</v>
      </c>
      <c r="D30" s="47">
        <v>598.23215242198182</v>
      </c>
      <c r="E30" s="47">
        <v>19.46895064373577</v>
      </c>
      <c r="F30" s="47">
        <v>298.30251963981272</v>
      </c>
      <c r="G30" s="47">
        <v>8.4792672720892632</v>
      </c>
      <c r="H30" s="47">
        <v>77</v>
      </c>
      <c r="I30" s="47"/>
      <c r="J30" s="47">
        <f t="shared" si="0"/>
        <v>1020.3949796713509</v>
      </c>
      <c r="K30" s="47">
        <f t="shared" si="1"/>
        <v>162.22983681343021</v>
      </c>
      <c r="L30" s="48">
        <f t="shared" si="2"/>
        <v>1.6352076183305749E-2</v>
      </c>
      <c r="M30" s="48">
        <f t="shared" si="3"/>
        <v>0.37829302167412693</v>
      </c>
      <c r="N30" s="48">
        <f t="shared" si="4"/>
        <v>0.58627508400194261</v>
      </c>
      <c r="O30" s="48">
        <f t="shared" si="5"/>
        <v>1.9079818140624656E-2</v>
      </c>
    </row>
    <row r="31" spans="1:15" x14ac:dyDescent="0.25">
      <c r="A31">
        <v>2025</v>
      </c>
      <c r="B31" s="47">
        <v>16.955110882047411</v>
      </c>
      <c r="C31" s="47">
        <v>392.72822393011444</v>
      </c>
      <c r="D31" s="47">
        <v>615.83404088873181</v>
      </c>
      <c r="E31" s="47">
        <v>18.677260800160813</v>
      </c>
      <c r="F31" s="47">
        <v>285.75209302959257</v>
      </c>
      <c r="G31" s="47">
        <v>8.2338930759644207</v>
      </c>
      <c r="H31" s="47">
        <v>78.5</v>
      </c>
      <c r="I31" s="47"/>
      <c r="J31" s="47">
        <f t="shared" si="0"/>
        <v>1044.1946365010544</v>
      </c>
      <c r="K31" s="47">
        <f t="shared" si="1"/>
        <v>166.01367985521193</v>
      </c>
      <c r="L31" s="48">
        <f t="shared" si="2"/>
        <v>1.6237500451890406E-2</v>
      </c>
      <c r="M31" s="48">
        <f t="shared" si="3"/>
        <v>0.37610634090794609</v>
      </c>
      <c r="N31" s="48">
        <f t="shared" si="4"/>
        <v>0.58976939677865303</v>
      </c>
      <c r="O31" s="48">
        <f t="shared" si="5"/>
        <v>1.7886761861510433E-2</v>
      </c>
    </row>
    <row r="32" spans="1:15" x14ac:dyDescent="0.25">
      <c r="A32">
        <v>2026</v>
      </c>
      <c r="B32" s="47">
        <v>17.251638727871217</v>
      </c>
      <c r="C32" s="47">
        <v>399.0267571652372</v>
      </c>
      <c r="D32" s="47">
        <v>629.51503747040329</v>
      </c>
      <c r="E32" s="47">
        <v>18.005432709875723</v>
      </c>
      <c r="F32" s="47">
        <v>267.46013561874622</v>
      </c>
      <c r="G32" s="47">
        <v>7.9241416233335338</v>
      </c>
      <c r="H32" s="47">
        <v>79.5</v>
      </c>
      <c r="I32" s="47"/>
      <c r="J32" s="47">
        <f t="shared" si="0"/>
        <v>1063.7988660733874</v>
      </c>
      <c r="K32" s="47">
        <f t="shared" si="1"/>
        <v>169.13050326941274</v>
      </c>
      <c r="L32" s="48">
        <f t="shared" si="2"/>
        <v>1.6217011766095541E-2</v>
      </c>
      <c r="M32" s="48">
        <f t="shared" si="3"/>
        <v>0.37509605423635584</v>
      </c>
      <c r="N32" s="48">
        <f t="shared" si="4"/>
        <v>0.59176133529265806</v>
      </c>
      <c r="O32" s="48">
        <f t="shared" si="5"/>
        <v>1.6925598704890514E-2</v>
      </c>
    </row>
    <row r="33" spans="1:18" x14ac:dyDescent="0.25">
      <c r="A33">
        <v>2027</v>
      </c>
      <c r="B33" s="47">
        <v>17.612371704583744</v>
      </c>
      <c r="C33" s="47">
        <v>405.69091739808107</v>
      </c>
      <c r="D33" s="47">
        <v>641.84998335677915</v>
      </c>
      <c r="E33" s="47">
        <v>17.459288230233703</v>
      </c>
      <c r="F33" s="47">
        <v>272.86133153424657</v>
      </c>
      <c r="G33" s="47">
        <v>7.6169319680642262</v>
      </c>
      <c r="H33" s="47">
        <v>80</v>
      </c>
      <c r="I33" s="47"/>
      <c r="J33" s="47">
        <f t="shared" si="0"/>
        <v>1082.6125606896776</v>
      </c>
      <c r="K33" s="47">
        <f t="shared" si="1"/>
        <v>172.12164166999708</v>
      </c>
      <c r="L33" s="48">
        <f t="shared" si="2"/>
        <v>1.6268397711332476E-2</v>
      </c>
      <c r="M33" s="48">
        <f t="shared" si="3"/>
        <v>0.37473324449481349</v>
      </c>
      <c r="N33" s="48">
        <f t="shared" si="4"/>
        <v>0.5928713619837267</v>
      </c>
      <c r="O33" s="48">
        <f t="shared" si="5"/>
        <v>1.612699581012738E-2</v>
      </c>
    </row>
    <row r="34" spans="1:18" x14ac:dyDescent="0.25">
      <c r="A34">
        <v>2028</v>
      </c>
      <c r="B34" s="47">
        <v>17.788869861779482</v>
      </c>
      <c r="C34" s="47">
        <v>412.2977022839458</v>
      </c>
      <c r="D34" s="47">
        <v>653.16471166185795</v>
      </c>
      <c r="E34" s="47">
        <v>16.991012193163346</v>
      </c>
      <c r="F34" s="47">
        <v>251.95031593346056</v>
      </c>
      <c r="G34" s="47">
        <v>7.2622507178261317</v>
      </c>
      <c r="H34" s="47">
        <v>80</v>
      </c>
      <c r="I34" s="47"/>
      <c r="J34" s="47">
        <f t="shared" si="0"/>
        <v>1100.2422960007466</v>
      </c>
      <c r="K34" s="47">
        <f t="shared" si="1"/>
        <v>174.92454558422435</v>
      </c>
      <c r="L34" s="48">
        <f t="shared" si="2"/>
        <v>1.6168138533157617E-2</v>
      </c>
      <c r="M34" s="48">
        <f t="shared" si="3"/>
        <v>0.37473355076659043</v>
      </c>
      <c r="N34" s="48">
        <f t="shared" si="4"/>
        <v>0.59365533758885303</v>
      </c>
      <c r="O34" s="48">
        <f t="shared" si="5"/>
        <v>1.5442973111398925E-2</v>
      </c>
    </row>
    <row r="35" spans="1:18" x14ac:dyDescent="0.25">
      <c r="A35">
        <v>2029</v>
      </c>
      <c r="B35" s="47">
        <v>18.424994658799466</v>
      </c>
      <c r="C35" s="47">
        <v>418.92924330695899</v>
      </c>
      <c r="D35" s="47">
        <v>663.84432774511072</v>
      </c>
      <c r="E35" s="47">
        <v>16.585381000335573</v>
      </c>
      <c r="F35" s="47">
        <v>247.33794917913562</v>
      </c>
      <c r="G35" s="47">
        <v>6.9870168734645324</v>
      </c>
      <c r="H35" s="47">
        <v>80</v>
      </c>
      <c r="I35" s="47"/>
      <c r="J35" s="47">
        <f t="shared" si="0"/>
        <v>1117.7839467112046</v>
      </c>
      <c r="K35" s="47">
        <f t="shared" si="1"/>
        <v>177.71344516614153</v>
      </c>
      <c r="L35" s="48">
        <f t="shared" si="2"/>
        <v>1.6483502659892669E-2</v>
      </c>
      <c r="M35" s="48">
        <f t="shared" si="3"/>
        <v>0.37478552500199336</v>
      </c>
      <c r="N35" s="48">
        <f t="shared" si="4"/>
        <v>0.59389323822220208</v>
      </c>
      <c r="O35" s="48">
        <f t="shared" si="5"/>
        <v>1.4837734115911974E-2</v>
      </c>
    </row>
    <row r="36" spans="1:18" x14ac:dyDescent="0.25">
      <c r="A36">
        <v>2030</v>
      </c>
      <c r="B36" s="47">
        <v>18.84179080729136</v>
      </c>
      <c r="C36" s="47">
        <v>425.79390955386725</v>
      </c>
      <c r="D36" s="47">
        <v>674.77205399050604</v>
      </c>
      <c r="E36" s="47">
        <v>16.248804325290713</v>
      </c>
      <c r="F36" s="47">
        <v>192.77271114678754</v>
      </c>
      <c r="G36" s="47">
        <v>6.7217473326761699</v>
      </c>
      <c r="H36" s="47">
        <v>80</v>
      </c>
      <c r="I36" s="47"/>
      <c r="J36" s="47">
        <f t="shared" si="0"/>
        <v>1135.6565586769552</v>
      </c>
      <c r="K36" s="47">
        <f t="shared" si="1"/>
        <v>180.55496338251626</v>
      </c>
      <c r="L36" s="48">
        <f t="shared" si="2"/>
        <v>1.6591099363034656E-2</v>
      </c>
      <c r="M36" s="48">
        <f t="shared" si="3"/>
        <v>0.37493193369121997</v>
      </c>
      <c r="N36" s="48">
        <f t="shared" si="4"/>
        <v>0.59416911638904135</v>
      </c>
      <c r="O36" s="48">
        <f t="shared" si="5"/>
        <v>1.4307850556704079E-2</v>
      </c>
      <c r="Q36" t="e">
        <f>#REF!/#REF!-1</f>
        <v>#REF!</v>
      </c>
      <c r="R36" s="3" t="e">
        <f>#REF!-#REF!</f>
        <v>#REF!</v>
      </c>
    </row>
    <row r="37" spans="1:18" x14ac:dyDescent="0.25">
      <c r="A37">
        <v>2031</v>
      </c>
      <c r="B37" s="47">
        <v>19.132962292486592</v>
      </c>
      <c r="C37" s="47">
        <v>432.97828810489068</v>
      </c>
      <c r="D37" s="47">
        <v>685.50428324080258</v>
      </c>
      <c r="E37" s="47">
        <v>15.986947098646528</v>
      </c>
      <c r="F37" s="47">
        <v>182.63824298673421</v>
      </c>
      <c r="G37" s="47">
        <v>6.4660886936140045</v>
      </c>
      <c r="H37" s="47">
        <v>80</v>
      </c>
      <c r="I37" s="47"/>
      <c r="J37" s="47">
        <f t="shared" si="0"/>
        <v>1153.6024807368265</v>
      </c>
      <c r="K37" s="47">
        <f t="shared" si="1"/>
        <v>183.40813697239136</v>
      </c>
      <c r="L37" s="48">
        <f t="shared" si="2"/>
        <v>1.6585403214689716E-2</v>
      </c>
      <c r="M37" s="48">
        <f t="shared" si="3"/>
        <v>0.37532711253216078</v>
      </c>
      <c r="N37" s="48">
        <f t="shared" si="4"/>
        <v>0.59422920346266839</v>
      </c>
      <c r="O37" s="48">
        <f t="shared" si="5"/>
        <v>1.385828079048112E-2</v>
      </c>
    </row>
    <row r="38" spans="1:18" x14ac:dyDescent="0.25">
      <c r="A38">
        <v>2032</v>
      </c>
      <c r="B38" s="47">
        <v>19.420759312658685</v>
      </c>
      <c r="C38" s="47">
        <v>440.39110614589777</v>
      </c>
      <c r="D38" s="47">
        <v>696.21903083773771</v>
      </c>
      <c r="E38" s="47">
        <v>15.795425582229342</v>
      </c>
      <c r="F38" s="47">
        <v>181.01981026732608</v>
      </c>
      <c r="G38" s="47">
        <v>6.2279258264423607</v>
      </c>
      <c r="H38" s="47">
        <v>80</v>
      </c>
      <c r="I38" s="47"/>
      <c r="J38" s="47">
        <f t="shared" si="0"/>
        <v>1171.8263218785235</v>
      </c>
      <c r="K38" s="47">
        <f t="shared" si="1"/>
        <v>186.30549616508711</v>
      </c>
      <c r="L38" s="48">
        <f t="shared" si="2"/>
        <v>1.657306970330363E-2</v>
      </c>
      <c r="M38" s="48">
        <f t="shared" si="3"/>
        <v>0.37581602147314674</v>
      </c>
      <c r="N38" s="48">
        <f t="shared" si="4"/>
        <v>0.59413158574697966</v>
      </c>
      <c r="O38" s="48">
        <f t="shared" si="5"/>
        <v>1.3479323076570014E-2</v>
      </c>
    </row>
    <row r="39" spans="1:18" x14ac:dyDescent="0.25">
      <c r="A39">
        <v>2033</v>
      </c>
      <c r="B39" s="47">
        <v>19.703704223980271</v>
      </c>
      <c r="C39" s="47">
        <v>447.64789146133614</v>
      </c>
      <c r="D39" s="47">
        <v>706.63662045663</v>
      </c>
      <c r="E39" s="47">
        <v>15.644256664924647</v>
      </c>
      <c r="F39" s="47">
        <v>169.4349491933217</v>
      </c>
      <c r="G39" s="47">
        <v>6.0480801255725938</v>
      </c>
      <c r="H39" s="47">
        <v>80</v>
      </c>
      <c r="I39" s="47"/>
      <c r="J39" s="47">
        <f t="shared" si="0"/>
        <v>1189.632472806871</v>
      </c>
      <c r="K39" s="47">
        <f t="shared" si="1"/>
        <v>189.1364479209567</v>
      </c>
      <c r="L39" s="48">
        <f t="shared" si="2"/>
        <v>1.6562850018283788E-2</v>
      </c>
      <c r="M39" s="48">
        <f t="shared" si="3"/>
        <v>0.37629091479415999</v>
      </c>
      <c r="N39" s="48">
        <f t="shared" si="4"/>
        <v>0.59399573953236218</v>
      </c>
      <c r="O39" s="48">
        <f t="shared" si="5"/>
        <v>1.3150495655194164E-2</v>
      </c>
    </row>
    <row r="40" spans="1:18" x14ac:dyDescent="0.25">
      <c r="A40">
        <v>2034</v>
      </c>
      <c r="B40" s="47">
        <v>19.977771390100045</v>
      </c>
      <c r="C40" s="47">
        <v>453.53016308145681</v>
      </c>
      <c r="D40" s="47">
        <v>709.05918847869884</v>
      </c>
      <c r="E40" s="47">
        <v>15.389931478207959</v>
      </c>
      <c r="F40" s="47">
        <v>169.87920321248075</v>
      </c>
      <c r="G40" s="47">
        <v>5.817442734787404</v>
      </c>
      <c r="H40" s="47">
        <v>80</v>
      </c>
      <c r="I40" s="47"/>
      <c r="J40" s="47">
        <f t="shared" si="0"/>
        <v>1197.9570544284636</v>
      </c>
      <c r="K40" s="47">
        <f t="shared" si="1"/>
        <v>190.45995062815939</v>
      </c>
      <c r="L40" s="48">
        <f t="shared" si="2"/>
        <v>1.6676533867594521E-2</v>
      </c>
      <c r="M40" s="48">
        <f t="shared" si="3"/>
        <v>0.37858632862079739</v>
      </c>
      <c r="N40" s="48">
        <f t="shared" si="4"/>
        <v>0.59189032349493176</v>
      </c>
      <c r="O40" s="48">
        <f t="shared" si="5"/>
        <v>1.28468140166764E-2</v>
      </c>
    </row>
    <row r="41" spans="1:18" x14ac:dyDescent="0.25">
      <c r="A41">
        <v>2035</v>
      </c>
      <c r="B41" s="47">
        <v>20.187197948071262</v>
      </c>
      <c r="C41" s="47">
        <v>461.08387774336506</v>
      </c>
      <c r="D41" s="47">
        <v>722.56085923475428</v>
      </c>
      <c r="E41" s="47">
        <v>15.425295306287438</v>
      </c>
      <c r="F41" s="47">
        <v>167.56127518807671</v>
      </c>
      <c r="G41" s="47">
        <v>5.6031559052724411</v>
      </c>
      <c r="H41" s="47">
        <v>80</v>
      </c>
      <c r="I41" s="47"/>
      <c r="J41" s="47">
        <f t="shared" si="0"/>
        <v>1219.2572302324779</v>
      </c>
      <c r="K41" s="47">
        <f t="shared" si="1"/>
        <v>193.84640794481101</v>
      </c>
      <c r="L41" s="48">
        <f t="shared" si="2"/>
        <v>1.6556963901884866E-2</v>
      </c>
      <c r="M41" s="48">
        <f t="shared" si="3"/>
        <v>0.37816784375799795</v>
      </c>
      <c r="N41" s="48">
        <f t="shared" si="4"/>
        <v>0.59262380514814117</v>
      </c>
      <c r="O41" s="48">
        <f t="shared" si="5"/>
        <v>1.265138719197611E-2</v>
      </c>
    </row>
    <row r="42" spans="1:18" x14ac:dyDescent="0.25">
      <c r="A42">
        <v>2036</v>
      </c>
      <c r="B42" s="47">
        <v>20.382123723687624</v>
      </c>
      <c r="C42" s="47">
        <v>469.50413764956909</v>
      </c>
      <c r="D42" s="47">
        <v>734.56710620206263</v>
      </c>
      <c r="E42" s="47">
        <v>15.399487846518687</v>
      </c>
      <c r="F42" s="47">
        <v>152.68666392967867</v>
      </c>
      <c r="G42" s="47">
        <v>5.441526364457892</v>
      </c>
      <c r="H42" s="47">
        <v>80</v>
      </c>
      <c r="I42" s="47"/>
      <c r="J42" s="47">
        <f t="shared" si="0"/>
        <v>1239.8528554218381</v>
      </c>
      <c r="K42" s="47">
        <f t="shared" si="1"/>
        <v>197.12085066562545</v>
      </c>
      <c r="L42" s="48">
        <f t="shared" si="2"/>
        <v>1.6439147302486121E-2</v>
      </c>
      <c r="M42" s="48">
        <f t="shared" si="3"/>
        <v>0.37867730480793915</v>
      </c>
      <c r="N42" s="48">
        <f t="shared" si="4"/>
        <v>0.59246313220945812</v>
      </c>
      <c r="O42" s="48">
        <f t="shared" si="5"/>
        <v>1.2420415680116559E-2</v>
      </c>
    </row>
    <row r="43" spans="1:18" x14ac:dyDescent="0.25">
      <c r="A43">
        <v>2037</v>
      </c>
      <c r="B43" s="47">
        <v>20.55961774608533</v>
      </c>
      <c r="C43" s="47">
        <v>477.94448530717403</v>
      </c>
      <c r="D43" s="47">
        <v>746.54526293726065</v>
      </c>
      <c r="E43" s="47">
        <v>15.360258001462929</v>
      </c>
      <c r="F43" s="47">
        <v>138.0101951160668</v>
      </c>
      <c r="G43" s="47">
        <v>5.2334550740162848</v>
      </c>
      <c r="H43" s="47">
        <v>80</v>
      </c>
      <c r="I43" s="47"/>
      <c r="J43" s="47">
        <f t="shared" si="0"/>
        <v>1260.4096239919829</v>
      </c>
      <c r="K43" s="47">
        <f t="shared" si="1"/>
        <v>200.38911567768986</v>
      </c>
      <c r="L43" s="48">
        <f t="shared" si="2"/>
        <v>1.6311853983603113E-2</v>
      </c>
      <c r="M43" s="48">
        <f t="shared" si="3"/>
        <v>0.37919774350295987</v>
      </c>
      <c r="N43" s="48">
        <f t="shared" si="4"/>
        <v>0.59230368344284334</v>
      </c>
      <c r="O43" s="48">
        <f t="shared" si="5"/>
        <v>1.2186719070593696E-2</v>
      </c>
    </row>
    <row r="44" spans="1:18" x14ac:dyDescent="0.25">
      <c r="A44">
        <v>2038</v>
      </c>
      <c r="B44" s="47">
        <v>20.745763743052358</v>
      </c>
      <c r="C44" s="47">
        <v>486.80250899030739</v>
      </c>
      <c r="D44" s="47">
        <v>757.85791589786595</v>
      </c>
      <c r="E44" s="47">
        <v>15.372961992785203</v>
      </c>
      <c r="F44" s="47">
        <v>120.28156275216246</v>
      </c>
      <c r="G44" s="47">
        <v>5.0406836667659549</v>
      </c>
      <c r="H44" s="47">
        <v>80</v>
      </c>
      <c r="I44" s="47"/>
      <c r="J44" s="47">
        <f t="shared" si="0"/>
        <v>1280.7791506240108</v>
      </c>
      <c r="K44" s="47">
        <f t="shared" si="1"/>
        <v>203.62761160065591</v>
      </c>
      <c r="L44" s="48">
        <f t="shared" si="2"/>
        <v>1.6197768157722413E-2</v>
      </c>
      <c r="M44" s="48">
        <f t="shared" si="3"/>
        <v>0.38008309922372757</v>
      </c>
      <c r="N44" s="48">
        <f t="shared" si="4"/>
        <v>0.59171631231553745</v>
      </c>
      <c r="O44" s="48">
        <f t="shared" si="5"/>
        <v>1.2002820303012673E-2</v>
      </c>
    </row>
    <row r="45" spans="1:18" x14ac:dyDescent="0.25">
      <c r="A45">
        <v>2039</v>
      </c>
      <c r="B45" s="47">
        <v>20.912255222905916</v>
      </c>
      <c r="C45" s="47">
        <v>495.53199276306987</v>
      </c>
      <c r="D45" s="47">
        <v>769.02887019240347</v>
      </c>
      <c r="E45" s="47">
        <v>15.403406603201212</v>
      </c>
      <c r="F45" s="47">
        <v>113.35267759269387</v>
      </c>
      <c r="G45" s="47">
        <v>4.8954264886190169</v>
      </c>
      <c r="H45" s="47">
        <v>80</v>
      </c>
      <c r="I45" s="47"/>
      <c r="J45" s="47">
        <f t="shared" si="0"/>
        <v>1300.8765247815804</v>
      </c>
      <c r="K45" s="47">
        <f t="shared" si="1"/>
        <v>206.82283873810329</v>
      </c>
      <c r="L45" s="48">
        <f t="shared" si="2"/>
        <v>1.607551126069949E-2</v>
      </c>
      <c r="M45" s="48">
        <f t="shared" si="3"/>
        <v>0.38092161963355486</v>
      </c>
      <c r="N45" s="48">
        <f t="shared" si="4"/>
        <v>0.59116207844670332</v>
      </c>
      <c r="O45" s="48">
        <f t="shared" si="5"/>
        <v>1.1840790659042351E-2</v>
      </c>
    </row>
    <row r="46" spans="1:18" x14ac:dyDescent="0.25">
      <c r="A46">
        <v>2040</v>
      </c>
      <c r="B46" s="47">
        <v>21.098243054134606</v>
      </c>
      <c r="C46" s="47">
        <v>504.23651460685517</v>
      </c>
      <c r="D46" s="47">
        <v>780.14245059799316</v>
      </c>
      <c r="E46" s="47">
        <v>15.437313460816096</v>
      </c>
      <c r="F46" s="47">
        <v>101.8080681118539</v>
      </c>
      <c r="G46" s="47">
        <v>4.0542242152483494</v>
      </c>
      <c r="H46" s="47">
        <v>80</v>
      </c>
      <c r="I46" s="47"/>
      <c r="J46" s="47">
        <f t="shared" si="0"/>
        <v>1320.914521719799</v>
      </c>
      <c r="K46" s="47">
        <f t="shared" si="1"/>
        <v>210.00862565211008</v>
      </c>
      <c r="L46" s="48">
        <f t="shared" ref="L46" si="6">B46/$J46</f>
        <v>1.5972451439677716E-2</v>
      </c>
      <c r="M46" s="48">
        <f t="shared" ref="M46" si="7">C46/$J46</f>
        <v>0.38173288756819124</v>
      </c>
      <c r="N46" s="48">
        <f t="shared" ref="N46" si="8">D46/$J46</f>
        <v>0.59060782342090268</v>
      </c>
      <c r="O46" s="48">
        <f t="shared" ref="O46" si="9">E46/$J46</f>
        <v>1.1686837571228367E-2</v>
      </c>
      <c r="Q46" t="e">
        <f>#REF!/#REF!-1</f>
        <v>#REF!</v>
      </c>
      <c r="R46" s="3" t="e">
        <f>#REF!-#REF!</f>
        <v>#REF!</v>
      </c>
    </row>
    <row r="47" spans="1:18" x14ac:dyDescent="0.25">
      <c r="K47" s="48">
        <f>K46/K22-1</f>
        <v>0.36465523281811141</v>
      </c>
      <c r="L47" s="48"/>
      <c r="M47" s="48"/>
      <c r="N47" s="48"/>
      <c r="O47" s="48"/>
    </row>
    <row r="48" spans="1:18" x14ac:dyDescent="0.25">
      <c r="B48" s="48">
        <f>B46/SUM($B$46:$G$46)</f>
        <v>1.4787346448595333E-2</v>
      </c>
      <c r="C48" s="48">
        <f t="shared" ref="C48:G48" si="10">C46/SUM($B$46:$G$46)</f>
        <v>0.35340952393012454</v>
      </c>
      <c r="D48" s="48">
        <f t="shared" si="10"/>
        <v>0.54678660524711065</v>
      </c>
      <c r="E48" s="48">
        <f t="shared" si="10"/>
        <v>1.0819711470520603E-2</v>
      </c>
      <c r="F48" s="48">
        <f t="shared" si="10"/>
        <v>7.1355286341587026E-2</v>
      </c>
      <c r="G48" s="48">
        <f t="shared" si="10"/>
        <v>2.8415265620619196E-3</v>
      </c>
    </row>
  </sheetData>
  <mergeCells count="1">
    <mergeCell ref="J3:O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workbookViewId="0">
      <selection activeCell="A2" sqref="A2"/>
    </sheetView>
  </sheetViews>
  <sheetFormatPr defaultRowHeight="15" x14ac:dyDescent="0.25"/>
  <cols>
    <col min="2" max="2" width="19.28515625" bestFit="1" customWidth="1"/>
    <col min="3" max="3" width="11.5703125" bestFit="1" customWidth="1"/>
    <col min="4" max="4" width="18.140625" bestFit="1" customWidth="1"/>
    <col min="5" max="5" width="10.42578125" bestFit="1" customWidth="1"/>
    <col min="6" max="6" width="19.28515625" bestFit="1" customWidth="1"/>
    <col min="7" max="7" width="11.5703125" bestFit="1" customWidth="1"/>
    <col min="8" max="8" width="18.140625" bestFit="1" customWidth="1"/>
    <col min="9" max="9" width="10.42578125" bestFit="1" customWidth="1"/>
    <col min="10" max="10" width="10.85546875" bestFit="1" customWidth="1"/>
    <col min="11" max="11" width="19.28515625" bestFit="1" customWidth="1"/>
    <col min="12" max="12" width="11.5703125" bestFit="1" customWidth="1"/>
    <col min="13" max="13" width="18.140625" bestFit="1" customWidth="1"/>
    <col min="14" max="14" width="10.42578125" bestFit="1" customWidth="1"/>
    <col min="15" max="15" width="19.28515625" bestFit="1" customWidth="1"/>
    <col min="16" max="16" width="11.5703125" bestFit="1" customWidth="1"/>
    <col min="17" max="17" width="18.140625" bestFit="1" customWidth="1"/>
    <col min="18" max="18" width="10.42578125" bestFit="1" customWidth="1"/>
    <col min="19" max="19" width="6.5703125" bestFit="1" customWidth="1"/>
    <col min="26" max="26" width="12.85546875" bestFit="1" customWidth="1"/>
    <col min="27" max="27" width="7.5703125" bestFit="1" customWidth="1"/>
    <col min="28" max="28" width="5.85546875" bestFit="1" customWidth="1"/>
  </cols>
  <sheetData>
    <row r="1" spans="1:35" x14ac:dyDescent="0.25">
      <c r="A1" t="s">
        <v>88</v>
      </c>
    </row>
    <row r="2" spans="1:35" x14ac:dyDescent="0.25">
      <c r="A2" t="s">
        <v>82</v>
      </c>
    </row>
    <row r="4" spans="1:35" x14ac:dyDescent="0.25">
      <c r="B4" t="s">
        <v>0</v>
      </c>
      <c r="F4" t="s">
        <v>1</v>
      </c>
      <c r="K4" t="s">
        <v>2</v>
      </c>
      <c r="O4" t="s">
        <v>3</v>
      </c>
      <c r="S4" s="1"/>
      <c r="U4" t="s">
        <v>10</v>
      </c>
      <c r="Z4" t="s">
        <v>10</v>
      </c>
      <c r="AF4" t="s">
        <v>10</v>
      </c>
    </row>
    <row r="5" spans="1:35" x14ac:dyDescent="0.25">
      <c r="B5" t="s">
        <v>8</v>
      </c>
      <c r="C5" t="s">
        <v>5</v>
      </c>
      <c r="D5" t="s">
        <v>6</v>
      </c>
      <c r="E5" t="s">
        <v>7</v>
      </c>
      <c r="F5" t="s">
        <v>8</v>
      </c>
      <c r="G5" t="s">
        <v>5</v>
      </c>
      <c r="H5" t="s">
        <v>6</v>
      </c>
      <c r="I5" t="s">
        <v>7</v>
      </c>
      <c r="J5" t="s">
        <v>9</v>
      </c>
      <c r="K5" t="s">
        <v>8</v>
      </c>
      <c r="L5" t="s">
        <v>5</v>
      </c>
      <c r="M5" t="s">
        <v>6</v>
      </c>
      <c r="N5" t="s">
        <v>7</v>
      </c>
      <c r="O5" t="s">
        <v>8</v>
      </c>
      <c r="P5" t="s">
        <v>5</v>
      </c>
      <c r="Q5" t="s">
        <v>6</v>
      </c>
      <c r="R5" t="s">
        <v>7</v>
      </c>
      <c r="S5" s="1" t="s">
        <v>4</v>
      </c>
      <c r="U5" t="s">
        <v>42</v>
      </c>
      <c r="V5" t="s">
        <v>43</v>
      </c>
      <c r="W5" t="s">
        <v>47</v>
      </c>
      <c r="X5" t="s">
        <v>48</v>
      </c>
      <c r="Z5" t="s">
        <v>44</v>
      </c>
      <c r="AA5" t="s">
        <v>45</v>
      </c>
      <c r="AB5" t="s">
        <v>46</v>
      </c>
      <c r="AF5" t="s">
        <v>0</v>
      </c>
      <c r="AG5" t="s">
        <v>1</v>
      </c>
      <c r="AH5" t="s">
        <v>2</v>
      </c>
      <c r="AI5" t="s">
        <v>3</v>
      </c>
    </row>
    <row r="6" spans="1:35" x14ac:dyDescent="0.25">
      <c r="A6">
        <v>2000</v>
      </c>
      <c r="B6" s="3">
        <v>0</v>
      </c>
      <c r="C6" s="3">
        <v>0</v>
      </c>
      <c r="D6" s="3">
        <v>41.929547488382561</v>
      </c>
      <c r="E6" s="3">
        <v>0</v>
      </c>
      <c r="F6" s="3">
        <v>215.83958827178427</v>
      </c>
      <c r="G6" s="3">
        <v>0</v>
      </c>
      <c r="H6" s="3">
        <v>531.85607876327015</v>
      </c>
      <c r="I6" s="3">
        <v>0</v>
      </c>
      <c r="J6" s="3">
        <v>0</v>
      </c>
      <c r="K6" s="3">
        <v>416.26178310491827</v>
      </c>
      <c r="L6" s="3">
        <v>0</v>
      </c>
      <c r="M6" s="3">
        <v>0</v>
      </c>
      <c r="N6" s="3">
        <v>0</v>
      </c>
      <c r="O6" s="3">
        <v>0</v>
      </c>
      <c r="P6" s="3">
        <v>0</v>
      </c>
      <c r="Q6" s="3">
        <v>10.674185379984984</v>
      </c>
      <c r="R6" s="3">
        <v>0</v>
      </c>
      <c r="S6" s="2">
        <f t="shared" ref="S6:S46" si="0">SUM(B6:R6)</f>
        <v>1216.5611830083401</v>
      </c>
      <c r="U6" s="3">
        <f>D6+E6+H6+I6+J6+M6+N6+Q6+R6</f>
        <v>584.45981163163776</v>
      </c>
      <c r="V6" s="3">
        <f>B6+C6+F6+G6+K6+L6+O6+P6</f>
        <v>632.10137137670256</v>
      </c>
      <c r="W6" s="15">
        <f>U6/S6</f>
        <v>0.48041957921620704</v>
      </c>
      <c r="X6" s="15">
        <f>V6/S6</f>
        <v>0.51958042078379318</v>
      </c>
      <c r="Z6" s="3">
        <f>B6+D6+F6+H6+K6+M6+O6+Q6</f>
        <v>1216.5611830083401</v>
      </c>
      <c r="AA6" s="3">
        <f>C6+E6+G6+I6+L6+N6+P6+R6</f>
        <v>0</v>
      </c>
      <c r="AB6" s="3">
        <f>J6</f>
        <v>0</v>
      </c>
      <c r="AD6">
        <f>A6</f>
        <v>2000</v>
      </c>
      <c r="AF6" s="3">
        <f>SUM(B6:E6)</f>
        <v>41.929547488382561</v>
      </c>
      <c r="AG6" s="3">
        <f>SUM(F6:J6)</f>
        <v>747.69566703505438</v>
      </c>
      <c r="AH6" s="3">
        <f>SUM(K6:N6)</f>
        <v>416.26178310491827</v>
      </c>
      <c r="AI6" s="3">
        <f>SUM(O6:R6)</f>
        <v>10.674185379984984</v>
      </c>
    </row>
    <row r="7" spans="1:35" x14ac:dyDescent="0.25">
      <c r="A7">
        <v>2001</v>
      </c>
      <c r="B7" s="3">
        <v>0</v>
      </c>
      <c r="C7" s="3">
        <v>0</v>
      </c>
      <c r="D7" s="3">
        <v>44.300488873105138</v>
      </c>
      <c r="E7" s="3">
        <v>0</v>
      </c>
      <c r="F7" s="3">
        <v>219.98097818296685</v>
      </c>
      <c r="G7" s="3">
        <v>0</v>
      </c>
      <c r="H7" s="3">
        <v>499.32904410658784</v>
      </c>
      <c r="I7" s="3">
        <v>0</v>
      </c>
      <c r="J7" s="3">
        <v>0</v>
      </c>
      <c r="K7" s="3">
        <v>425.89422352412669</v>
      </c>
      <c r="L7" s="3">
        <v>0</v>
      </c>
      <c r="M7" s="3">
        <v>0</v>
      </c>
      <c r="N7" s="3">
        <v>0</v>
      </c>
      <c r="O7" s="3">
        <v>0</v>
      </c>
      <c r="P7" s="3">
        <v>0</v>
      </c>
      <c r="Q7" s="3">
        <v>11.077225960500384</v>
      </c>
      <c r="R7" s="3">
        <v>0</v>
      </c>
      <c r="S7" s="2">
        <f t="shared" si="0"/>
        <v>1200.5819606472867</v>
      </c>
      <c r="U7" s="3">
        <f t="shared" ref="U7:U46" si="1">D7+E7+H7+I7+J7+M7+N7+Q7+R7</f>
        <v>554.70675894019337</v>
      </c>
      <c r="V7" s="3">
        <f t="shared" ref="V7:V46" si="2">B7+C7+F7+G7+K7+L7+O7+P7</f>
        <v>645.87520170709354</v>
      </c>
      <c r="W7" s="15">
        <f t="shared" ref="W7:W46" si="3">U7/S7</f>
        <v>0.46203156229427811</v>
      </c>
      <c r="X7" s="15">
        <f t="shared" ref="X7:X46" si="4">V7/S7</f>
        <v>0.53796843770572211</v>
      </c>
      <c r="Z7" s="3">
        <f t="shared" ref="Z7:Z46" si="5">B7+D7+F7+H7+K7+M7+O7+Q7</f>
        <v>1200.5819606472867</v>
      </c>
      <c r="AA7" s="3">
        <f t="shared" ref="AA7:AA46" si="6">C7+E7+G7+I7+L7+N7+P7+R7</f>
        <v>0</v>
      </c>
      <c r="AB7" s="3">
        <f t="shared" ref="AB7:AB46" si="7">J7</f>
        <v>0</v>
      </c>
      <c r="AD7">
        <f t="shared" ref="AD7:AD46" si="8">A7</f>
        <v>2001</v>
      </c>
      <c r="AF7" s="3">
        <f t="shared" ref="AF7:AF46" si="9">SUM(B7:E7)</f>
        <v>44.300488873105138</v>
      </c>
      <c r="AG7" s="3">
        <f t="shared" ref="AG7:AG46" si="10">SUM(F7:J7)</f>
        <v>719.31002228955469</v>
      </c>
      <c r="AH7" s="3">
        <f t="shared" ref="AH7:AH46" si="11">SUM(K7:N7)</f>
        <v>425.89422352412669</v>
      </c>
      <c r="AI7" s="3">
        <f t="shared" ref="AI7:AI46" si="12">SUM(O7:R7)</f>
        <v>11.077225960500384</v>
      </c>
    </row>
    <row r="8" spans="1:35" x14ac:dyDescent="0.25">
      <c r="A8">
        <v>2002</v>
      </c>
      <c r="B8" s="3">
        <v>0</v>
      </c>
      <c r="C8" s="3">
        <v>0</v>
      </c>
      <c r="D8" s="3">
        <v>41.863548342507748</v>
      </c>
      <c r="E8" s="3">
        <v>0</v>
      </c>
      <c r="F8" s="3">
        <v>205.99871863150449</v>
      </c>
      <c r="G8" s="3">
        <v>0</v>
      </c>
      <c r="H8" s="3">
        <v>453.63852501596085</v>
      </c>
      <c r="I8" s="3">
        <v>0</v>
      </c>
      <c r="J8" s="3">
        <v>0</v>
      </c>
      <c r="K8" s="3">
        <v>420.50516604799992</v>
      </c>
      <c r="L8" s="3">
        <v>0</v>
      </c>
      <c r="M8" s="3">
        <v>0</v>
      </c>
      <c r="N8" s="3">
        <v>0</v>
      </c>
      <c r="O8" s="3">
        <v>0</v>
      </c>
      <c r="P8" s="3">
        <v>0</v>
      </c>
      <c r="Q8" s="3">
        <v>11.213614911228497</v>
      </c>
      <c r="R8" s="3">
        <v>0</v>
      </c>
      <c r="S8" s="2">
        <f t="shared" si="0"/>
        <v>1133.2195729492014</v>
      </c>
      <c r="U8" s="3">
        <f t="shared" si="1"/>
        <v>506.71568826969707</v>
      </c>
      <c r="V8" s="3">
        <f t="shared" si="2"/>
        <v>626.50388467950438</v>
      </c>
      <c r="W8" s="15">
        <f t="shared" si="3"/>
        <v>0.44714696107036928</v>
      </c>
      <c r="X8" s="15">
        <f t="shared" si="4"/>
        <v>0.55285303892963078</v>
      </c>
      <c r="Z8" s="3">
        <f t="shared" si="5"/>
        <v>1133.2195729492014</v>
      </c>
      <c r="AA8" s="3">
        <f t="shared" si="6"/>
        <v>0</v>
      </c>
      <c r="AB8" s="3">
        <f t="shared" si="7"/>
        <v>0</v>
      </c>
      <c r="AD8">
        <f t="shared" si="8"/>
        <v>2002</v>
      </c>
      <c r="AF8" s="3">
        <f t="shared" si="9"/>
        <v>41.863548342507748</v>
      </c>
      <c r="AG8" s="3">
        <f t="shared" si="10"/>
        <v>659.63724364746531</v>
      </c>
      <c r="AH8" s="3">
        <f t="shared" si="11"/>
        <v>420.50516604799992</v>
      </c>
      <c r="AI8" s="3">
        <f t="shared" si="12"/>
        <v>11.213614911228497</v>
      </c>
    </row>
    <row r="9" spans="1:35" x14ac:dyDescent="0.25">
      <c r="A9">
        <v>2003</v>
      </c>
      <c r="B9" s="3">
        <v>3.198876884061016E-3</v>
      </c>
      <c r="C9" s="3">
        <v>0</v>
      </c>
      <c r="D9" s="3">
        <v>43.124537581783748</v>
      </c>
      <c r="E9" s="3">
        <v>0</v>
      </c>
      <c r="F9" s="3">
        <v>202.71482678278207</v>
      </c>
      <c r="G9" s="3">
        <v>0</v>
      </c>
      <c r="H9" s="3">
        <v>425.3004452189694</v>
      </c>
      <c r="I9" s="3">
        <v>0</v>
      </c>
      <c r="J9" s="3">
        <v>0</v>
      </c>
      <c r="K9" s="3">
        <v>418.66247034417893</v>
      </c>
      <c r="L9" s="3">
        <v>0</v>
      </c>
      <c r="M9" s="3">
        <v>0</v>
      </c>
      <c r="N9" s="3">
        <v>0</v>
      </c>
      <c r="O9" s="3">
        <v>0</v>
      </c>
      <c r="P9" s="3">
        <v>0</v>
      </c>
      <c r="Q9" s="3">
        <v>10.905483555231182</v>
      </c>
      <c r="R9" s="3">
        <v>0</v>
      </c>
      <c r="S9" s="2">
        <f t="shared" si="0"/>
        <v>1100.7109623598296</v>
      </c>
      <c r="U9" s="3">
        <f t="shared" si="1"/>
        <v>479.3304663559843</v>
      </c>
      <c r="V9" s="3">
        <f t="shared" si="2"/>
        <v>621.38049600384511</v>
      </c>
      <c r="W9" s="15">
        <f t="shared" si="3"/>
        <v>0.43547351007419877</v>
      </c>
      <c r="X9" s="15">
        <f t="shared" si="4"/>
        <v>0.56452648992580101</v>
      </c>
      <c r="Z9" s="3">
        <f t="shared" si="5"/>
        <v>1100.7109623598296</v>
      </c>
      <c r="AA9" s="3">
        <f t="shared" si="6"/>
        <v>0</v>
      </c>
      <c r="AB9" s="3">
        <f t="shared" si="7"/>
        <v>0</v>
      </c>
      <c r="AD9">
        <f t="shared" si="8"/>
        <v>2003</v>
      </c>
      <c r="AF9" s="3">
        <f t="shared" si="9"/>
        <v>43.127736458667812</v>
      </c>
      <c r="AG9" s="3">
        <f t="shared" si="10"/>
        <v>628.01527200175144</v>
      </c>
      <c r="AH9" s="3">
        <f t="shared" si="11"/>
        <v>418.66247034417893</v>
      </c>
      <c r="AI9" s="3">
        <f t="shared" si="12"/>
        <v>10.905483555231182</v>
      </c>
    </row>
    <row r="10" spans="1:35" x14ac:dyDescent="0.25">
      <c r="A10">
        <v>2004</v>
      </c>
      <c r="B10" s="3">
        <v>0</v>
      </c>
      <c r="C10" s="3">
        <v>0</v>
      </c>
      <c r="D10" s="3">
        <v>38.456291542237636</v>
      </c>
      <c r="E10" s="3">
        <v>0</v>
      </c>
      <c r="F10" s="3">
        <v>198.65914195141252</v>
      </c>
      <c r="G10" s="3">
        <v>0</v>
      </c>
      <c r="H10" s="3">
        <v>402.79779063430914</v>
      </c>
      <c r="I10" s="3">
        <v>0</v>
      </c>
      <c r="J10" s="3">
        <v>0</v>
      </c>
      <c r="K10" s="3">
        <v>423.30619880522232</v>
      </c>
      <c r="L10" s="3">
        <v>0</v>
      </c>
      <c r="M10" s="3">
        <v>0</v>
      </c>
      <c r="N10" s="3">
        <v>0</v>
      </c>
      <c r="O10" s="3">
        <v>0</v>
      </c>
      <c r="P10" s="3">
        <v>0</v>
      </c>
      <c r="Q10" s="3">
        <v>10.984173679437786</v>
      </c>
      <c r="R10" s="3">
        <v>0</v>
      </c>
      <c r="S10" s="2">
        <f t="shared" si="0"/>
        <v>1074.2035966126195</v>
      </c>
      <c r="U10" s="3">
        <f t="shared" si="1"/>
        <v>452.23825585598456</v>
      </c>
      <c r="V10" s="3">
        <f t="shared" si="2"/>
        <v>621.96534075663487</v>
      </c>
      <c r="W10" s="15">
        <f t="shared" si="3"/>
        <v>0.42099864241943252</v>
      </c>
      <c r="X10" s="15">
        <f t="shared" si="4"/>
        <v>0.57900135758056737</v>
      </c>
      <c r="Z10" s="3">
        <f t="shared" si="5"/>
        <v>1074.2035966126195</v>
      </c>
      <c r="AA10" s="3">
        <f t="shared" si="6"/>
        <v>0</v>
      </c>
      <c r="AB10" s="3">
        <f t="shared" si="7"/>
        <v>0</v>
      </c>
      <c r="AD10">
        <f t="shared" si="8"/>
        <v>2004</v>
      </c>
      <c r="AF10" s="3">
        <f t="shared" si="9"/>
        <v>38.456291542237636</v>
      </c>
      <c r="AG10" s="3">
        <f t="shared" si="10"/>
        <v>601.45693258572169</v>
      </c>
      <c r="AH10" s="3">
        <f t="shared" si="11"/>
        <v>423.30619880522232</v>
      </c>
      <c r="AI10" s="3">
        <f t="shared" si="12"/>
        <v>10.984173679437786</v>
      </c>
    </row>
    <row r="11" spans="1:35" x14ac:dyDescent="0.25">
      <c r="A11">
        <v>2005</v>
      </c>
      <c r="B11" s="3">
        <v>0</v>
      </c>
      <c r="C11" s="3">
        <v>0</v>
      </c>
      <c r="D11" s="3">
        <v>29.216633125145542</v>
      </c>
      <c r="E11" s="3">
        <v>0</v>
      </c>
      <c r="F11" s="3">
        <v>183.62186636494937</v>
      </c>
      <c r="G11" s="3">
        <v>0</v>
      </c>
      <c r="H11" s="3">
        <v>387.50756979076374</v>
      </c>
      <c r="I11" s="3">
        <v>0</v>
      </c>
      <c r="J11" s="3">
        <v>0</v>
      </c>
      <c r="K11" s="3">
        <v>418.4023886613636</v>
      </c>
      <c r="L11" s="3">
        <v>0</v>
      </c>
      <c r="M11" s="3">
        <v>0</v>
      </c>
      <c r="N11" s="3">
        <v>0.60691737222660413</v>
      </c>
      <c r="O11" s="3">
        <v>0</v>
      </c>
      <c r="P11" s="3">
        <v>0</v>
      </c>
      <c r="Q11" s="3">
        <v>13.77340184367274</v>
      </c>
      <c r="R11" s="3">
        <v>8.6078978884860644E-2</v>
      </c>
      <c r="S11" s="2">
        <f t="shared" si="0"/>
        <v>1033.2148561370063</v>
      </c>
      <c r="U11" s="3">
        <f t="shared" si="1"/>
        <v>431.19060111069348</v>
      </c>
      <c r="V11" s="3">
        <f t="shared" si="2"/>
        <v>602.02425502631297</v>
      </c>
      <c r="W11" s="15">
        <f t="shared" si="3"/>
        <v>0.41732907589311391</v>
      </c>
      <c r="X11" s="15">
        <f t="shared" si="4"/>
        <v>0.58267092410688626</v>
      </c>
      <c r="Z11" s="3">
        <f t="shared" si="5"/>
        <v>1032.521859785895</v>
      </c>
      <c r="AA11" s="3">
        <f t="shared" si="6"/>
        <v>0.69299635111146474</v>
      </c>
      <c r="AB11" s="3">
        <f t="shared" si="7"/>
        <v>0</v>
      </c>
      <c r="AD11">
        <f t="shared" si="8"/>
        <v>2005</v>
      </c>
      <c r="AF11" s="3">
        <f t="shared" si="9"/>
        <v>29.216633125145542</v>
      </c>
      <c r="AG11" s="3">
        <f t="shared" si="10"/>
        <v>571.12943615571317</v>
      </c>
      <c r="AH11" s="3">
        <f t="shared" si="11"/>
        <v>419.00930603359018</v>
      </c>
      <c r="AI11" s="3">
        <f t="shared" si="12"/>
        <v>13.8594808225576</v>
      </c>
    </row>
    <row r="12" spans="1:35" x14ac:dyDescent="0.25">
      <c r="A12">
        <v>2006</v>
      </c>
      <c r="B12" s="3">
        <v>0</v>
      </c>
      <c r="C12" s="3">
        <v>0</v>
      </c>
      <c r="D12" s="3">
        <v>28.345822203125195</v>
      </c>
      <c r="E12" s="3">
        <v>0</v>
      </c>
      <c r="F12" s="3">
        <v>170.8369567790759</v>
      </c>
      <c r="G12" s="3">
        <v>0</v>
      </c>
      <c r="H12" s="3">
        <v>372.10808020858838</v>
      </c>
      <c r="I12" s="3">
        <v>0</v>
      </c>
      <c r="J12" s="3">
        <v>0</v>
      </c>
      <c r="K12" s="3">
        <v>423.71059560462226</v>
      </c>
      <c r="L12" s="3">
        <v>4.815397993113834E-2</v>
      </c>
      <c r="M12" s="3">
        <v>0</v>
      </c>
      <c r="N12" s="3">
        <v>4.2754795377818855</v>
      </c>
      <c r="O12" s="3">
        <v>0</v>
      </c>
      <c r="P12" s="3">
        <v>0</v>
      </c>
      <c r="Q12" s="3">
        <v>21.241556655818549</v>
      </c>
      <c r="R12" s="3">
        <v>0.13220106619181976</v>
      </c>
      <c r="S12" s="2">
        <f t="shared" si="0"/>
        <v>1020.698846035135</v>
      </c>
      <c r="U12" s="3">
        <f t="shared" si="1"/>
        <v>426.10313967150586</v>
      </c>
      <c r="V12" s="3">
        <f t="shared" si="2"/>
        <v>594.59570636362935</v>
      </c>
      <c r="W12" s="15">
        <f t="shared" si="3"/>
        <v>0.41746215480372778</v>
      </c>
      <c r="X12" s="15">
        <f t="shared" si="4"/>
        <v>0.58253784519627239</v>
      </c>
      <c r="Z12" s="3">
        <f t="shared" si="5"/>
        <v>1016.2430114512302</v>
      </c>
      <c r="AA12" s="3">
        <f t="shared" si="6"/>
        <v>4.455834583904843</v>
      </c>
      <c r="AB12" s="3">
        <f t="shared" si="7"/>
        <v>0</v>
      </c>
      <c r="AD12">
        <f t="shared" si="8"/>
        <v>2006</v>
      </c>
      <c r="AF12" s="3">
        <f t="shared" si="9"/>
        <v>28.345822203125195</v>
      </c>
      <c r="AG12" s="3">
        <f t="shared" si="10"/>
        <v>542.94503698766425</v>
      </c>
      <c r="AH12" s="3">
        <f t="shared" si="11"/>
        <v>428.03422912233532</v>
      </c>
      <c r="AI12" s="3">
        <f t="shared" si="12"/>
        <v>21.373757722010367</v>
      </c>
    </row>
    <row r="13" spans="1:35" x14ac:dyDescent="0.25">
      <c r="A13">
        <v>2007</v>
      </c>
      <c r="B13" s="3">
        <v>0</v>
      </c>
      <c r="C13" s="3">
        <v>0</v>
      </c>
      <c r="D13" s="3">
        <v>25.442412846321428</v>
      </c>
      <c r="E13" s="3">
        <v>0</v>
      </c>
      <c r="F13" s="3">
        <v>164.88624812333765</v>
      </c>
      <c r="G13" s="3">
        <v>0</v>
      </c>
      <c r="H13" s="3">
        <v>359.50598788772845</v>
      </c>
      <c r="I13" s="3">
        <v>0</v>
      </c>
      <c r="J13" s="3">
        <v>0</v>
      </c>
      <c r="K13" s="3">
        <v>413.17598035997088</v>
      </c>
      <c r="L13" s="3">
        <v>1.1902871913685988</v>
      </c>
      <c r="M13" s="3">
        <v>0</v>
      </c>
      <c r="N13" s="3">
        <v>13.157547895972259</v>
      </c>
      <c r="O13" s="3">
        <v>0</v>
      </c>
      <c r="P13" s="3">
        <v>0</v>
      </c>
      <c r="Q13" s="3">
        <v>22.103189050324577</v>
      </c>
      <c r="R13" s="3">
        <v>0.10930822797995297</v>
      </c>
      <c r="S13" s="2">
        <f t="shared" si="0"/>
        <v>999.57096158300374</v>
      </c>
      <c r="U13" s="3">
        <f t="shared" si="1"/>
        <v>420.31844590832668</v>
      </c>
      <c r="V13" s="3">
        <f t="shared" si="2"/>
        <v>579.25251567467717</v>
      </c>
      <c r="W13" s="15">
        <f t="shared" si="3"/>
        <v>0.42049885607188447</v>
      </c>
      <c r="X13" s="15">
        <f t="shared" si="4"/>
        <v>0.57950114392811558</v>
      </c>
      <c r="Z13" s="3">
        <f t="shared" si="5"/>
        <v>985.11381826768297</v>
      </c>
      <c r="AA13" s="3">
        <f t="shared" si="6"/>
        <v>14.457143315320812</v>
      </c>
      <c r="AB13" s="3">
        <f t="shared" si="7"/>
        <v>0</v>
      </c>
      <c r="AD13">
        <f t="shared" si="8"/>
        <v>2007</v>
      </c>
      <c r="AF13" s="3">
        <f t="shared" si="9"/>
        <v>25.442412846321428</v>
      </c>
      <c r="AG13" s="3">
        <f t="shared" si="10"/>
        <v>524.39223601106607</v>
      </c>
      <c r="AH13" s="3">
        <f t="shared" si="11"/>
        <v>427.52381544731173</v>
      </c>
      <c r="AI13" s="3">
        <f t="shared" si="12"/>
        <v>22.212497278304529</v>
      </c>
    </row>
    <row r="14" spans="1:35" x14ac:dyDescent="0.25">
      <c r="A14">
        <v>2008</v>
      </c>
      <c r="B14" s="3">
        <v>0</v>
      </c>
      <c r="C14" s="3">
        <v>0</v>
      </c>
      <c r="D14" s="3">
        <v>23.124973849999996</v>
      </c>
      <c r="E14" s="3">
        <v>0</v>
      </c>
      <c r="F14" s="3">
        <v>156.35493376168012</v>
      </c>
      <c r="G14" s="3">
        <v>0</v>
      </c>
      <c r="H14" s="3">
        <v>345.7985438829914</v>
      </c>
      <c r="I14" s="3">
        <v>0.64003060532841183</v>
      </c>
      <c r="J14" s="3">
        <v>0</v>
      </c>
      <c r="K14" s="3">
        <v>391.70148376085353</v>
      </c>
      <c r="L14" s="3">
        <v>5.3550403364655352</v>
      </c>
      <c r="M14" s="3">
        <v>0</v>
      </c>
      <c r="N14" s="3">
        <v>42.257701802680884</v>
      </c>
      <c r="O14" s="3">
        <v>0</v>
      </c>
      <c r="P14" s="3">
        <v>0</v>
      </c>
      <c r="Q14" s="3">
        <v>22.348121599405111</v>
      </c>
      <c r="R14" s="3">
        <v>1.2171382505948889</v>
      </c>
      <c r="S14" s="2">
        <f t="shared" si="0"/>
        <v>988.79796784999996</v>
      </c>
      <c r="U14" s="3">
        <f t="shared" si="1"/>
        <v>435.38650999100071</v>
      </c>
      <c r="V14" s="3">
        <f t="shared" si="2"/>
        <v>553.41145785899914</v>
      </c>
      <c r="W14" s="15">
        <f t="shared" si="3"/>
        <v>0.4403189773313213</v>
      </c>
      <c r="X14" s="15">
        <f t="shared" si="4"/>
        <v>0.55968102266867858</v>
      </c>
      <c r="Z14" s="3">
        <f t="shared" si="5"/>
        <v>939.3280568549302</v>
      </c>
      <c r="AA14" s="3">
        <f t="shared" si="6"/>
        <v>49.469910995069718</v>
      </c>
      <c r="AB14" s="3">
        <f t="shared" si="7"/>
        <v>0</v>
      </c>
      <c r="AD14">
        <f t="shared" si="8"/>
        <v>2008</v>
      </c>
      <c r="AF14" s="3">
        <f t="shared" si="9"/>
        <v>23.124973849999996</v>
      </c>
      <c r="AG14" s="3">
        <f t="shared" si="10"/>
        <v>502.79350824999995</v>
      </c>
      <c r="AH14" s="3">
        <f t="shared" si="11"/>
        <v>439.3142259</v>
      </c>
      <c r="AI14" s="3">
        <f t="shared" si="12"/>
        <v>23.56525985</v>
      </c>
    </row>
    <row r="15" spans="1:35" x14ac:dyDescent="0.25">
      <c r="A15">
        <v>2009</v>
      </c>
      <c r="B15" s="3">
        <v>0</v>
      </c>
      <c r="C15" s="3">
        <v>0</v>
      </c>
      <c r="D15" s="3">
        <v>22.003114735617508</v>
      </c>
      <c r="E15" s="3">
        <v>0</v>
      </c>
      <c r="F15" s="3">
        <v>145.8292146961173</v>
      </c>
      <c r="G15" s="3">
        <v>0.44797745330325173</v>
      </c>
      <c r="H15" s="3">
        <v>311.34612993354233</v>
      </c>
      <c r="I15" s="3">
        <v>3.3074565387778452</v>
      </c>
      <c r="J15" s="3">
        <v>0</v>
      </c>
      <c r="K15" s="3">
        <v>359.98891860784937</v>
      </c>
      <c r="L15" s="3">
        <v>8.8088126047956887</v>
      </c>
      <c r="M15" s="3">
        <v>0</v>
      </c>
      <c r="N15" s="3">
        <v>55.38103617231576</v>
      </c>
      <c r="O15" s="3">
        <v>0</v>
      </c>
      <c r="P15" s="3">
        <v>0</v>
      </c>
      <c r="Q15" s="3">
        <v>19.256084312133815</v>
      </c>
      <c r="R15" s="3">
        <v>6.6341461711403795</v>
      </c>
      <c r="S15" s="2">
        <f t="shared" si="0"/>
        <v>933.00289122559309</v>
      </c>
      <c r="U15" s="3">
        <f t="shared" si="1"/>
        <v>417.92796786352761</v>
      </c>
      <c r="V15" s="3">
        <f t="shared" si="2"/>
        <v>515.07492336206565</v>
      </c>
      <c r="W15" s="15">
        <f t="shared" si="3"/>
        <v>0.44793855602584171</v>
      </c>
      <c r="X15" s="15">
        <f t="shared" si="4"/>
        <v>0.55206144397415846</v>
      </c>
      <c r="Z15" s="3">
        <f t="shared" si="5"/>
        <v>858.42346228526037</v>
      </c>
      <c r="AA15" s="3">
        <f t="shared" si="6"/>
        <v>74.579428940332917</v>
      </c>
      <c r="AB15" s="3">
        <f t="shared" si="7"/>
        <v>0</v>
      </c>
      <c r="AD15">
        <f t="shared" si="8"/>
        <v>2009</v>
      </c>
      <c r="AF15" s="3">
        <f t="shared" si="9"/>
        <v>22.003114735617508</v>
      </c>
      <c r="AG15" s="3">
        <f t="shared" si="10"/>
        <v>460.93077862174073</v>
      </c>
      <c r="AH15" s="3">
        <f t="shared" si="11"/>
        <v>424.17876738496079</v>
      </c>
      <c r="AI15" s="3">
        <f t="shared" si="12"/>
        <v>25.890230483274195</v>
      </c>
    </row>
    <row r="16" spans="1:35" x14ac:dyDescent="0.25">
      <c r="A16">
        <v>2010</v>
      </c>
      <c r="B16" s="3">
        <v>0</v>
      </c>
      <c r="C16" s="3">
        <v>0</v>
      </c>
      <c r="D16" s="3">
        <v>21.793608896908601</v>
      </c>
      <c r="E16" s="3">
        <v>0</v>
      </c>
      <c r="F16" s="3">
        <v>139.25871907903729</v>
      </c>
      <c r="G16" s="3">
        <v>2.7121345718653305</v>
      </c>
      <c r="H16" s="3">
        <v>289.38302827010136</v>
      </c>
      <c r="I16" s="3">
        <v>27.52752658510623</v>
      </c>
      <c r="J16" s="3">
        <v>0</v>
      </c>
      <c r="K16" s="3">
        <v>349.46407308673304</v>
      </c>
      <c r="L16" s="3">
        <v>12.567886842095103</v>
      </c>
      <c r="M16" s="3">
        <v>0</v>
      </c>
      <c r="N16" s="3">
        <v>60.362504182260949</v>
      </c>
      <c r="O16" s="3">
        <v>0</v>
      </c>
      <c r="P16" s="3">
        <v>0</v>
      </c>
      <c r="Q16" s="3">
        <v>15.856052941320309</v>
      </c>
      <c r="R16" s="3">
        <v>14.106570886351735</v>
      </c>
      <c r="S16" s="2">
        <f t="shared" si="0"/>
        <v>933.03210534177992</v>
      </c>
      <c r="U16" s="3">
        <f t="shared" si="1"/>
        <v>429.02929176204918</v>
      </c>
      <c r="V16" s="3">
        <f t="shared" si="2"/>
        <v>504.0028135797308</v>
      </c>
      <c r="W16" s="15">
        <f t="shared" si="3"/>
        <v>0.45982264630099845</v>
      </c>
      <c r="X16" s="15">
        <f t="shared" si="4"/>
        <v>0.54017735369900166</v>
      </c>
      <c r="Z16" s="3">
        <f t="shared" si="5"/>
        <v>815.75548227410059</v>
      </c>
      <c r="AA16" s="3">
        <f t="shared" si="6"/>
        <v>117.27662306767934</v>
      </c>
      <c r="AB16" s="3">
        <f t="shared" si="7"/>
        <v>0</v>
      </c>
      <c r="AD16">
        <f t="shared" si="8"/>
        <v>2010</v>
      </c>
      <c r="AF16" s="3">
        <f t="shared" si="9"/>
        <v>21.793608896908601</v>
      </c>
      <c r="AG16" s="3">
        <f t="shared" si="10"/>
        <v>458.88140850611023</v>
      </c>
      <c r="AH16" s="3">
        <f t="shared" si="11"/>
        <v>422.39446411108906</v>
      </c>
      <c r="AI16" s="3">
        <f t="shared" si="12"/>
        <v>29.962623827672044</v>
      </c>
    </row>
    <row r="17" spans="1:35" x14ac:dyDescent="0.25">
      <c r="A17">
        <v>2011</v>
      </c>
      <c r="B17" s="3">
        <v>0</v>
      </c>
      <c r="C17" s="3">
        <v>0</v>
      </c>
      <c r="D17" s="3">
        <v>20.288440388479934</v>
      </c>
      <c r="E17" s="3">
        <v>7.505770496399479E-2</v>
      </c>
      <c r="F17" s="3">
        <v>136.1527268399519</v>
      </c>
      <c r="G17" s="3">
        <v>4.7928269528540106</v>
      </c>
      <c r="H17" s="3">
        <v>264.00412558333784</v>
      </c>
      <c r="I17" s="3">
        <v>84.880869734512146</v>
      </c>
      <c r="J17" s="3">
        <v>0</v>
      </c>
      <c r="K17" s="3">
        <v>341.8590090845853</v>
      </c>
      <c r="L17" s="3">
        <v>23.061538497616944</v>
      </c>
      <c r="M17" s="3">
        <v>0</v>
      </c>
      <c r="N17" s="3">
        <v>62.453645133313898</v>
      </c>
      <c r="O17" s="3">
        <v>0</v>
      </c>
      <c r="P17" s="3">
        <v>0</v>
      </c>
      <c r="Q17" s="3">
        <v>15.82083175807656</v>
      </c>
      <c r="R17" s="3">
        <v>24.825563580593943</v>
      </c>
      <c r="S17" s="2">
        <f t="shared" si="0"/>
        <v>978.21463525828653</v>
      </c>
      <c r="U17" s="3">
        <f t="shared" si="1"/>
        <v>472.34853388327832</v>
      </c>
      <c r="V17" s="3">
        <f t="shared" si="2"/>
        <v>505.8661013750081</v>
      </c>
      <c r="W17" s="15">
        <f t="shared" si="3"/>
        <v>0.48286798914898676</v>
      </c>
      <c r="X17" s="15">
        <f t="shared" si="4"/>
        <v>0.51713201085101312</v>
      </c>
      <c r="Z17" s="3">
        <f t="shared" si="5"/>
        <v>778.12513365443147</v>
      </c>
      <c r="AA17" s="3">
        <f t="shared" si="6"/>
        <v>200.08950160385496</v>
      </c>
      <c r="AB17" s="3">
        <f t="shared" si="7"/>
        <v>0</v>
      </c>
      <c r="AD17">
        <f t="shared" si="8"/>
        <v>2011</v>
      </c>
      <c r="AF17" s="3">
        <f t="shared" si="9"/>
        <v>20.36349809344393</v>
      </c>
      <c r="AG17" s="3">
        <f t="shared" si="10"/>
        <v>489.83054911065591</v>
      </c>
      <c r="AH17" s="3">
        <f t="shared" si="11"/>
        <v>427.37419271551613</v>
      </c>
      <c r="AI17" s="3">
        <f t="shared" si="12"/>
        <v>40.646395338670501</v>
      </c>
    </row>
    <row r="18" spans="1:35" x14ac:dyDescent="0.25">
      <c r="A18">
        <v>2012</v>
      </c>
      <c r="B18" s="3">
        <v>0</v>
      </c>
      <c r="C18" s="3">
        <v>0</v>
      </c>
      <c r="D18" s="3">
        <v>20.582453979503047</v>
      </c>
      <c r="E18" s="3">
        <v>0.41135098665861264</v>
      </c>
      <c r="F18" s="3">
        <v>141.10689153251576</v>
      </c>
      <c r="G18" s="3">
        <v>5.6180670942462685</v>
      </c>
      <c r="H18" s="3">
        <v>257.99107804693841</v>
      </c>
      <c r="I18" s="3">
        <v>151.47228309219497</v>
      </c>
      <c r="J18" s="3">
        <v>8.7725586754215434E-2</v>
      </c>
      <c r="K18" s="3">
        <v>362.4062513985233</v>
      </c>
      <c r="L18" s="3">
        <v>37.55801466495366</v>
      </c>
      <c r="M18" s="3">
        <v>0</v>
      </c>
      <c r="N18" s="3">
        <v>69.506431007101483</v>
      </c>
      <c r="O18" s="3">
        <v>0</v>
      </c>
      <c r="P18" s="3">
        <v>0</v>
      </c>
      <c r="Q18" s="3">
        <v>15.173852988859348</v>
      </c>
      <c r="R18" s="3">
        <v>35.90718526114064</v>
      </c>
      <c r="S18" s="2">
        <f t="shared" si="0"/>
        <v>1097.8215856393899</v>
      </c>
      <c r="U18" s="3">
        <f t="shared" si="1"/>
        <v>551.13236094915067</v>
      </c>
      <c r="V18" s="3">
        <f t="shared" si="2"/>
        <v>546.68922469023903</v>
      </c>
      <c r="W18" s="15">
        <f t="shared" si="3"/>
        <v>0.50202361491021497</v>
      </c>
      <c r="X18" s="15">
        <f t="shared" si="4"/>
        <v>0.49797638508978481</v>
      </c>
      <c r="Z18" s="3">
        <f t="shared" si="5"/>
        <v>797.26052794633983</v>
      </c>
      <c r="AA18" s="3">
        <f t="shared" si="6"/>
        <v>300.47333210629563</v>
      </c>
      <c r="AB18" s="3">
        <f t="shared" si="7"/>
        <v>8.7725586754215434E-2</v>
      </c>
      <c r="AD18">
        <f t="shared" si="8"/>
        <v>2012</v>
      </c>
      <c r="AF18" s="3">
        <f t="shared" si="9"/>
        <v>20.993804966161658</v>
      </c>
      <c r="AG18" s="3">
        <f t="shared" si="10"/>
        <v>556.27604535264959</v>
      </c>
      <c r="AH18" s="3">
        <f t="shared" si="11"/>
        <v>469.47069707057841</v>
      </c>
      <c r="AI18" s="3">
        <f t="shared" si="12"/>
        <v>51.081038249999992</v>
      </c>
    </row>
    <row r="19" spans="1:35" x14ac:dyDescent="0.25">
      <c r="A19">
        <v>2013</v>
      </c>
      <c r="B19" s="3">
        <v>0</v>
      </c>
      <c r="C19" s="3">
        <v>0</v>
      </c>
      <c r="D19" s="3">
        <v>18.752840747481653</v>
      </c>
      <c r="E19" s="3">
        <v>0.89440373813508889</v>
      </c>
      <c r="F19" s="3">
        <v>142.16789693191393</v>
      </c>
      <c r="G19" s="3">
        <v>6.6563510703210804</v>
      </c>
      <c r="H19" s="3">
        <v>246.68988902199186</v>
      </c>
      <c r="I19" s="3">
        <v>186.07863127312879</v>
      </c>
      <c r="J19" s="3">
        <v>0.38308842026765277</v>
      </c>
      <c r="K19" s="3">
        <v>359.91647729420237</v>
      </c>
      <c r="L19" s="3">
        <v>53.668193501623463</v>
      </c>
      <c r="M19" s="3">
        <v>0</v>
      </c>
      <c r="N19" s="3">
        <v>70.654018407484003</v>
      </c>
      <c r="O19" s="3">
        <v>0</v>
      </c>
      <c r="P19" s="3">
        <v>0</v>
      </c>
      <c r="Q19" s="3">
        <v>15.787825365926079</v>
      </c>
      <c r="R19" s="3">
        <v>36.183784812619223</v>
      </c>
      <c r="S19" s="2">
        <f t="shared" si="0"/>
        <v>1137.833400585095</v>
      </c>
      <c r="U19" s="3">
        <f t="shared" si="1"/>
        <v>575.42448178703444</v>
      </c>
      <c r="V19" s="3">
        <f t="shared" si="2"/>
        <v>562.40891879806088</v>
      </c>
      <c r="W19" s="15">
        <f t="shared" si="3"/>
        <v>0.50571945022104337</v>
      </c>
      <c r="X19" s="15">
        <f t="shared" si="4"/>
        <v>0.49428054977895691</v>
      </c>
      <c r="Z19" s="3">
        <f t="shared" si="5"/>
        <v>783.31492936151596</v>
      </c>
      <c r="AA19" s="3">
        <f t="shared" si="6"/>
        <v>354.13538280331159</v>
      </c>
      <c r="AB19" s="3">
        <f t="shared" si="7"/>
        <v>0.38308842026765277</v>
      </c>
      <c r="AD19">
        <f t="shared" si="8"/>
        <v>2013</v>
      </c>
      <c r="AF19" s="3">
        <f t="shared" si="9"/>
        <v>19.647244485616742</v>
      </c>
      <c r="AG19" s="3">
        <f t="shared" si="10"/>
        <v>581.97585671762329</v>
      </c>
      <c r="AH19" s="3">
        <f t="shared" si="11"/>
        <v>484.23868920330983</v>
      </c>
      <c r="AI19" s="3">
        <f t="shared" si="12"/>
        <v>51.971610178545305</v>
      </c>
    </row>
    <row r="20" spans="1:35" x14ac:dyDescent="0.25">
      <c r="A20">
        <v>2014</v>
      </c>
      <c r="B20" s="3">
        <v>0</v>
      </c>
      <c r="C20" s="3">
        <v>0</v>
      </c>
      <c r="D20" s="3">
        <v>17.79048325263296</v>
      </c>
      <c r="E20" s="3">
        <v>3.6743788447902359</v>
      </c>
      <c r="F20" s="3">
        <v>138.80232727094355</v>
      </c>
      <c r="G20" s="3">
        <v>5.593298241551012</v>
      </c>
      <c r="H20" s="3">
        <v>242.27672611544028</v>
      </c>
      <c r="I20" s="3">
        <v>201.87482870501117</v>
      </c>
      <c r="J20" s="3">
        <v>0.75646415210300766</v>
      </c>
      <c r="K20" s="3">
        <v>367.44862672509367</v>
      </c>
      <c r="L20" s="3">
        <v>74.672966212319267</v>
      </c>
      <c r="M20" s="3">
        <v>0</v>
      </c>
      <c r="N20" s="3">
        <v>70.601267201302505</v>
      </c>
      <c r="O20" s="3">
        <v>0</v>
      </c>
      <c r="P20" s="3">
        <v>0</v>
      </c>
      <c r="Q20" s="3">
        <v>17.158797284436496</v>
      </c>
      <c r="R20" s="3">
        <v>28.796453350150287</v>
      </c>
      <c r="S20" s="2">
        <f t="shared" si="0"/>
        <v>1169.4466173557748</v>
      </c>
      <c r="U20" s="3">
        <f t="shared" si="1"/>
        <v>582.92939890586695</v>
      </c>
      <c r="V20" s="3">
        <f t="shared" si="2"/>
        <v>586.51721844990755</v>
      </c>
      <c r="W20" s="15">
        <f t="shared" si="3"/>
        <v>0.4984660182470948</v>
      </c>
      <c r="X20" s="15">
        <f t="shared" si="4"/>
        <v>0.50153398175290487</v>
      </c>
      <c r="Z20" s="3">
        <f t="shared" si="5"/>
        <v>783.47696064854688</v>
      </c>
      <c r="AA20" s="3">
        <f t="shared" si="6"/>
        <v>385.21319255512446</v>
      </c>
      <c r="AB20" s="3">
        <f t="shared" si="7"/>
        <v>0.75646415210300766</v>
      </c>
      <c r="AD20">
        <f t="shared" si="8"/>
        <v>2014</v>
      </c>
      <c r="AF20" s="3">
        <f t="shared" si="9"/>
        <v>21.464862097423197</v>
      </c>
      <c r="AG20" s="3">
        <f t="shared" si="10"/>
        <v>589.30364448504906</v>
      </c>
      <c r="AH20" s="3">
        <f t="shared" si="11"/>
        <v>512.72286013871553</v>
      </c>
      <c r="AI20" s="3">
        <f t="shared" si="12"/>
        <v>45.955250634586783</v>
      </c>
    </row>
    <row r="21" spans="1:35" x14ac:dyDescent="0.25">
      <c r="A21">
        <v>2015</v>
      </c>
      <c r="B21" s="3">
        <v>0</v>
      </c>
      <c r="C21" s="3">
        <v>0</v>
      </c>
      <c r="D21" s="3">
        <v>16.883874529986873</v>
      </c>
      <c r="E21" s="3">
        <v>3.7452193216797949</v>
      </c>
      <c r="F21" s="3">
        <v>125.8780640137786</v>
      </c>
      <c r="G21" s="3">
        <v>5.4963988744760313</v>
      </c>
      <c r="H21" s="3">
        <v>219.09746215823643</v>
      </c>
      <c r="I21" s="3">
        <v>178.62374107959096</v>
      </c>
      <c r="J21" s="3">
        <v>1.206816404749756</v>
      </c>
      <c r="K21" s="3">
        <v>339.63396581069463</v>
      </c>
      <c r="L21" s="3">
        <v>81.01861498763941</v>
      </c>
      <c r="M21" s="3">
        <v>0</v>
      </c>
      <c r="N21" s="3">
        <v>65.808721081822625</v>
      </c>
      <c r="O21" s="3">
        <v>0</v>
      </c>
      <c r="P21" s="3">
        <v>0</v>
      </c>
      <c r="Q21" s="3">
        <v>22.863670324372094</v>
      </c>
      <c r="R21" s="3">
        <v>22.943641504898643</v>
      </c>
      <c r="S21" s="2">
        <f t="shared" si="0"/>
        <v>1083.2001900919256</v>
      </c>
      <c r="U21" s="3">
        <f t="shared" si="1"/>
        <v>531.17314640533721</v>
      </c>
      <c r="V21" s="3">
        <f t="shared" si="2"/>
        <v>552.02704368658874</v>
      </c>
      <c r="W21" s="15">
        <f t="shared" si="3"/>
        <v>0.49037394127512041</v>
      </c>
      <c r="X21" s="15">
        <f t="shared" si="4"/>
        <v>0.50962605872487987</v>
      </c>
      <c r="Z21" s="3">
        <f t="shared" si="5"/>
        <v>724.35703683706856</v>
      </c>
      <c r="AA21" s="3">
        <f t="shared" si="6"/>
        <v>357.63633685010751</v>
      </c>
      <c r="AB21" s="3">
        <f t="shared" si="7"/>
        <v>1.206816404749756</v>
      </c>
      <c r="AD21">
        <f t="shared" si="8"/>
        <v>2015</v>
      </c>
      <c r="AF21" s="3">
        <f t="shared" si="9"/>
        <v>20.629093851666667</v>
      </c>
      <c r="AG21" s="3">
        <f t="shared" si="10"/>
        <v>530.30248253083175</v>
      </c>
      <c r="AH21" s="3">
        <f t="shared" si="11"/>
        <v>486.46130188015667</v>
      </c>
      <c r="AI21" s="3">
        <f t="shared" si="12"/>
        <v>45.807311829270738</v>
      </c>
    </row>
    <row r="22" spans="1:35" x14ac:dyDescent="0.25">
      <c r="A22">
        <v>2016</v>
      </c>
      <c r="B22" s="3">
        <v>0</v>
      </c>
      <c r="C22" s="3">
        <v>0</v>
      </c>
      <c r="D22" s="3">
        <v>15.424734055492786</v>
      </c>
      <c r="E22" s="3">
        <v>7.6589878096536692</v>
      </c>
      <c r="F22" s="3">
        <v>110.96876341231641</v>
      </c>
      <c r="G22" s="3">
        <v>4.4548802811525832</v>
      </c>
      <c r="H22" s="3">
        <v>189.43691330192894</v>
      </c>
      <c r="I22" s="3">
        <v>138.97275168497799</v>
      </c>
      <c r="J22" s="3">
        <v>1.501241286035778</v>
      </c>
      <c r="K22" s="3">
        <v>328.88870220258559</v>
      </c>
      <c r="L22" s="3">
        <v>74.891543674828782</v>
      </c>
      <c r="M22" s="3">
        <v>0</v>
      </c>
      <c r="N22" s="3">
        <v>55.671790469702763</v>
      </c>
      <c r="O22" s="3">
        <v>0</v>
      </c>
      <c r="P22" s="3">
        <v>0</v>
      </c>
      <c r="Q22" s="3">
        <v>23.367018964674546</v>
      </c>
      <c r="R22" s="3">
        <v>16.710100128823051</v>
      </c>
      <c r="S22" s="2">
        <f t="shared" si="0"/>
        <v>967.94742727217283</v>
      </c>
      <c r="U22" s="3">
        <f t="shared" si="1"/>
        <v>448.7435377012896</v>
      </c>
      <c r="V22" s="3">
        <f t="shared" si="2"/>
        <v>519.20388957088335</v>
      </c>
      <c r="W22" s="15">
        <f t="shared" si="3"/>
        <v>0.46360321341616562</v>
      </c>
      <c r="X22" s="15">
        <f t="shared" si="4"/>
        <v>0.5363967865838345</v>
      </c>
      <c r="Z22" s="3">
        <f t="shared" si="5"/>
        <v>668.0861319369983</v>
      </c>
      <c r="AA22" s="3">
        <f t="shared" si="6"/>
        <v>298.36005404913885</v>
      </c>
      <c r="AB22" s="3">
        <f t="shared" si="7"/>
        <v>1.501241286035778</v>
      </c>
      <c r="AD22">
        <f t="shared" si="8"/>
        <v>2016</v>
      </c>
      <c r="AF22" s="3">
        <f t="shared" si="9"/>
        <v>23.083721865146455</v>
      </c>
      <c r="AG22" s="3">
        <f t="shared" si="10"/>
        <v>445.33454996641171</v>
      </c>
      <c r="AH22" s="3">
        <f t="shared" si="11"/>
        <v>459.45203634711714</v>
      </c>
      <c r="AI22" s="3">
        <f t="shared" si="12"/>
        <v>40.0771190934976</v>
      </c>
    </row>
    <row r="23" spans="1:35" x14ac:dyDescent="0.25">
      <c r="A23">
        <v>2017</v>
      </c>
      <c r="B23" s="3">
        <v>0</v>
      </c>
      <c r="C23" s="3">
        <v>0</v>
      </c>
      <c r="D23" s="3">
        <v>14.333073376851173</v>
      </c>
      <c r="E23" s="3">
        <v>6.7351412233136774</v>
      </c>
      <c r="F23" s="3">
        <v>98.377494061640192</v>
      </c>
      <c r="G23" s="3">
        <v>3.4861099753609572</v>
      </c>
      <c r="H23" s="3">
        <v>179.62607134189724</v>
      </c>
      <c r="I23" s="3">
        <v>132.73748252023702</v>
      </c>
      <c r="J23" s="3">
        <v>1.9179555567924478</v>
      </c>
      <c r="K23" s="3">
        <v>352.41522265263245</v>
      </c>
      <c r="L23" s="3">
        <v>82.524738442621683</v>
      </c>
      <c r="M23" s="3">
        <v>7.6074317810859646E-3</v>
      </c>
      <c r="N23" s="3">
        <v>52.370481576891088</v>
      </c>
      <c r="O23" s="3">
        <v>0</v>
      </c>
      <c r="P23" s="3">
        <v>0</v>
      </c>
      <c r="Q23" s="3">
        <v>19.591508481171246</v>
      </c>
      <c r="R23" s="3">
        <v>14.179191758704555</v>
      </c>
      <c r="S23" s="2">
        <f t="shared" si="0"/>
        <v>958.30207839989475</v>
      </c>
      <c r="U23" s="3">
        <f t="shared" si="1"/>
        <v>421.49851326763957</v>
      </c>
      <c r="V23" s="3">
        <f t="shared" si="2"/>
        <v>536.80356513225524</v>
      </c>
      <c r="W23" s="15">
        <f t="shared" si="3"/>
        <v>0.43983888042007385</v>
      </c>
      <c r="X23" s="15">
        <f t="shared" si="4"/>
        <v>0.5601611195799262</v>
      </c>
      <c r="Z23" s="3">
        <f t="shared" si="5"/>
        <v>664.35097734597343</v>
      </c>
      <c r="AA23" s="3">
        <f t="shared" si="6"/>
        <v>292.033145497129</v>
      </c>
      <c r="AB23" s="3">
        <f t="shared" si="7"/>
        <v>1.9179555567924478</v>
      </c>
      <c r="AD23">
        <f t="shared" si="8"/>
        <v>2017</v>
      </c>
      <c r="AF23" s="3">
        <f t="shared" si="9"/>
        <v>21.06821460016485</v>
      </c>
      <c r="AG23" s="3">
        <f t="shared" si="10"/>
        <v>416.1451134559278</v>
      </c>
      <c r="AH23" s="3">
        <f t="shared" si="11"/>
        <v>487.31805010392634</v>
      </c>
      <c r="AI23" s="3">
        <f t="shared" si="12"/>
        <v>33.770700239875801</v>
      </c>
    </row>
    <row r="24" spans="1:35" x14ac:dyDescent="0.25">
      <c r="A24">
        <v>2018</v>
      </c>
      <c r="B24" s="3">
        <v>0</v>
      </c>
      <c r="C24" s="3">
        <v>0</v>
      </c>
      <c r="D24" s="3">
        <v>13.886721257716118</v>
      </c>
      <c r="E24" s="3">
        <v>5.4125858990187616</v>
      </c>
      <c r="F24" s="3">
        <v>85.943715834851886</v>
      </c>
      <c r="G24" s="3">
        <v>2.8922562208037719</v>
      </c>
      <c r="H24" s="3">
        <v>172.60713763860656</v>
      </c>
      <c r="I24" s="3">
        <v>129.77340542412659</v>
      </c>
      <c r="J24" s="3">
        <v>2.3523298757912556</v>
      </c>
      <c r="K24" s="3">
        <v>358.27067888020997</v>
      </c>
      <c r="L24" s="3">
        <v>82.968595967587476</v>
      </c>
      <c r="M24" s="3">
        <v>7.2364129550508459E-3</v>
      </c>
      <c r="N24" s="3">
        <v>49.568157336247211</v>
      </c>
      <c r="O24" s="3">
        <v>0</v>
      </c>
      <c r="P24" s="3">
        <v>0</v>
      </c>
      <c r="Q24" s="3">
        <v>17.975149656043833</v>
      </c>
      <c r="R24" s="3">
        <v>12.152605297952256</v>
      </c>
      <c r="S24" s="2">
        <f t="shared" si="0"/>
        <v>933.81057570191081</v>
      </c>
      <c r="U24" s="3">
        <f t="shared" si="1"/>
        <v>403.7353287984576</v>
      </c>
      <c r="V24" s="3">
        <f t="shared" si="2"/>
        <v>530.07524690345303</v>
      </c>
      <c r="W24" s="15">
        <f t="shared" si="3"/>
        <v>0.43235249129084313</v>
      </c>
      <c r="X24" s="15">
        <f t="shared" si="4"/>
        <v>0.5676475087091567</v>
      </c>
      <c r="Z24" s="3">
        <f t="shared" si="5"/>
        <v>648.69063968038347</v>
      </c>
      <c r="AA24" s="3">
        <f t="shared" si="6"/>
        <v>282.76760614573607</v>
      </c>
      <c r="AB24" s="3">
        <f t="shared" si="7"/>
        <v>2.3523298757912556</v>
      </c>
      <c r="AD24">
        <f t="shared" si="8"/>
        <v>2018</v>
      </c>
      <c r="AF24" s="3">
        <f t="shared" si="9"/>
        <v>19.29930715673488</v>
      </c>
      <c r="AG24" s="3">
        <f t="shared" si="10"/>
        <v>393.56884499418004</v>
      </c>
      <c r="AH24" s="3">
        <f t="shared" si="11"/>
        <v>490.8146685969997</v>
      </c>
      <c r="AI24" s="3">
        <f t="shared" si="12"/>
        <v>30.127754953996089</v>
      </c>
    </row>
    <row r="25" spans="1:35" x14ac:dyDescent="0.25">
      <c r="A25">
        <v>2019</v>
      </c>
      <c r="B25" s="3">
        <v>0</v>
      </c>
      <c r="C25" s="3">
        <v>0</v>
      </c>
      <c r="D25" s="3">
        <v>13.625505089225934</v>
      </c>
      <c r="E25" s="3">
        <v>4.4192514581791791</v>
      </c>
      <c r="F25" s="3">
        <v>76.232112999750925</v>
      </c>
      <c r="G25" s="3">
        <v>2.4605256034409302</v>
      </c>
      <c r="H25" s="3">
        <v>166.33779801179296</v>
      </c>
      <c r="I25" s="3">
        <v>127.73006733701158</v>
      </c>
      <c r="J25" s="3">
        <v>2.6907570695876264</v>
      </c>
      <c r="K25" s="3">
        <v>363.79213663560614</v>
      </c>
      <c r="L25" s="3">
        <v>82.180500096942808</v>
      </c>
      <c r="M25" s="3">
        <v>6.8834889306825294E-3</v>
      </c>
      <c r="N25" s="3">
        <v>47.902212864685772</v>
      </c>
      <c r="O25" s="3">
        <v>0</v>
      </c>
      <c r="P25" s="3">
        <v>0</v>
      </c>
      <c r="Q25" s="3">
        <v>16.557014333075251</v>
      </c>
      <c r="R25" s="3">
        <v>10.506739173700506</v>
      </c>
      <c r="S25" s="2">
        <f t="shared" si="0"/>
        <v>914.4415041619302</v>
      </c>
      <c r="U25" s="3">
        <f t="shared" si="1"/>
        <v>389.77622882618948</v>
      </c>
      <c r="V25" s="3">
        <f t="shared" si="2"/>
        <v>524.66527533574072</v>
      </c>
      <c r="W25" s="15">
        <f t="shared" si="3"/>
        <v>0.42624512016590133</v>
      </c>
      <c r="X25" s="15">
        <f t="shared" si="4"/>
        <v>0.57375487983409867</v>
      </c>
      <c r="Z25" s="3">
        <f t="shared" si="5"/>
        <v>636.55145055838193</v>
      </c>
      <c r="AA25" s="3">
        <f t="shared" si="6"/>
        <v>275.19929653396076</v>
      </c>
      <c r="AB25" s="3">
        <f t="shared" si="7"/>
        <v>2.6907570695876264</v>
      </c>
      <c r="AD25">
        <f t="shared" si="8"/>
        <v>2019</v>
      </c>
      <c r="AF25" s="3">
        <f t="shared" si="9"/>
        <v>18.044756547405115</v>
      </c>
      <c r="AG25" s="3">
        <f t="shared" si="10"/>
        <v>375.451261021584</v>
      </c>
      <c r="AH25" s="3">
        <f t="shared" si="11"/>
        <v>493.88173308616541</v>
      </c>
      <c r="AI25" s="3">
        <f t="shared" si="12"/>
        <v>27.063753506775758</v>
      </c>
    </row>
    <row r="26" spans="1:35" x14ac:dyDescent="0.25">
      <c r="A26">
        <v>2020</v>
      </c>
      <c r="B26" s="3">
        <v>0</v>
      </c>
      <c r="C26" s="3">
        <v>0</v>
      </c>
      <c r="D26" s="3">
        <v>13.439691091622844</v>
      </c>
      <c r="E26" s="3">
        <v>3.6181770743960096</v>
      </c>
      <c r="F26" s="3">
        <v>69.003393042934462</v>
      </c>
      <c r="G26" s="3">
        <v>2.1831424396684995</v>
      </c>
      <c r="H26" s="3">
        <v>161.51202627085044</v>
      </c>
      <c r="I26" s="3">
        <v>128.6808525115386</v>
      </c>
      <c r="J26" s="3">
        <v>3.0981087800794591</v>
      </c>
      <c r="K26" s="3">
        <v>375.48197353457545</v>
      </c>
      <c r="L26" s="3">
        <v>82.847162991690524</v>
      </c>
      <c r="M26" s="3">
        <v>6.5477772140901782E-3</v>
      </c>
      <c r="N26" s="3">
        <v>48.051341802381444</v>
      </c>
      <c r="O26" s="3">
        <v>0</v>
      </c>
      <c r="P26" s="3">
        <v>0</v>
      </c>
      <c r="Q26" s="3">
        <v>15.295245365703442</v>
      </c>
      <c r="R26" s="3">
        <v>9.2632263495779359</v>
      </c>
      <c r="S26" s="2">
        <f t="shared" si="0"/>
        <v>912.48088903223334</v>
      </c>
      <c r="U26" s="3">
        <f t="shared" si="1"/>
        <v>382.9652170233644</v>
      </c>
      <c r="V26" s="3">
        <f t="shared" si="2"/>
        <v>529.51567200886893</v>
      </c>
      <c r="W26" s="15">
        <f t="shared" si="3"/>
        <v>0.41969669899556239</v>
      </c>
      <c r="X26" s="15">
        <f t="shared" si="4"/>
        <v>0.58030330100443761</v>
      </c>
      <c r="Z26" s="3">
        <f t="shared" si="5"/>
        <v>634.73887708290079</v>
      </c>
      <c r="AA26" s="3">
        <f t="shared" si="6"/>
        <v>274.64390316925306</v>
      </c>
      <c r="AB26" s="3">
        <f t="shared" si="7"/>
        <v>3.0981087800794591</v>
      </c>
      <c r="AD26">
        <f t="shared" si="8"/>
        <v>2020</v>
      </c>
      <c r="AF26" s="3">
        <f t="shared" si="9"/>
        <v>17.057868166018853</v>
      </c>
      <c r="AG26" s="3">
        <f t="shared" si="10"/>
        <v>364.47752304507151</v>
      </c>
      <c r="AH26" s="3">
        <f t="shared" si="11"/>
        <v>506.38702610586154</v>
      </c>
      <c r="AI26" s="3">
        <f t="shared" si="12"/>
        <v>24.558471715281378</v>
      </c>
    </row>
    <row r="27" spans="1:35" x14ac:dyDescent="0.25">
      <c r="A27">
        <v>2021</v>
      </c>
      <c r="B27" s="3">
        <v>0</v>
      </c>
      <c r="C27" s="3">
        <v>0</v>
      </c>
      <c r="D27" s="3">
        <v>13.735620242692297</v>
      </c>
      <c r="E27" s="3">
        <v>2.9623128408897341</v>
      </c>
      <c r="F27" s="3">
        <v>64.488177033513637</v>
      </c>
      <c r="G27" s="3">
        <v>2.0546897510516628</v>
      </c>
      <c r="H27" s="3">
        <v>158.82617169383363</v>
      </c>
      <c r="I27" s="3">
        <v>134.11013536207409</v>
      </c>
      <c r="J27" s="3">
        <v>3.6507181096949428</v>
      </c>
      <c r="K27" s="3">
        <v>392.26540227947982</v>
      </c>
      <c r="L27" s="3">
        <v>86.518265418515966</v>
      </c>
      <c r="M27" s="3">
        <v>6.2284383511178902E-3</v>
      </c>
      <c r="N27" s="3">
        <v>50.619317683344569</v>
      </c>
      <c r="O27" s="3">
        <v>0</v>
      </c>
      <c r="P27" s="3">
        <v>0</v>
      </c>
      <c r="Q27" s="3">
        <v>14.268914841514066</v>
      </c>
      <c r="R27" s="3">
        <v>8.4384687528925912</v>
      </c>
      <c r="S27" s="2">
        <f t="shared" si="0"/>
        <v>931.94442244784818</v>
      </c>
      <c r="U27" s="3">
        <f t="shared" si="1"/>
        <v>386.61788796528703</v>
      </c>
      <c r="V27" s="3">
        <f t="shared" si="2"/>
        <v>545.3265344825611</v>
      </c>
      <c r="W27" s="15">
        <f t="shared" si="3"/>
        <v>0.41485079866650765</v>
      </c>
      <c r="X27" s="15">
        <f t="shared" si="4"/>
        <v>0.58514920133349224</v>
      </c>
      <c r="Z27" s="3">
        <f t="shared" si="5"/>
        <v>643.59051452938456</v>
      </c>
      <c r="AA27" s="3">
        <f t="shared" si="6"/>
        <v>284.70318980876863</v>
      </c>
      <c r="AB27" s="3">
        <f t="shared" si="7"/>
        <v>3.6507181096949428</v>
      </c>
      <c r="AD27">
        <f t="shared" si="8"/>
        <v>2021</v>
      </c>
      <c r="AF27" s="3">
        <f t="shared" si="9"/>
        <v>16.697933083582033</v>
      </c>
      <c r="AG27" s="3">
        <f t="shared" si="10"/>
        <v>363.12989195016792</v>
      </c>
      <c r="AH27" s="3">
        <f t="shared" si="11"/>
        <v>529.40921381969144</v>
      </c>
      <c r="AI27" s="3">
        <f t="shared" si="12"/>
        <v>22.707383594406657</v>
      </c>
    </row>
    <row r="28" spans="1:35" x14ac:dyDescent="0.25">
      <c r="A28">
        <v>2022</v>
      </c>
      <c r="B28" s="3">
        <v>0</v>
      </c>
      <c r="C28" s="3">
        <v>0</v>
      </c>
      <c r="D28" s="3">
        <v>14.39590391484154</v>
      </c>
      <c r="E28" s="3">
        <v>2.4253366230742279</v>
      </c>
      <c r="F28" s="3">
        <v>62.182226338133013</v>
      </c>
      <c r="G28" s="3">
        <v>2.0354257295767861</v>
      </c>
      <c r="H28" s="3">
        <v>157.89921178172992</v>
      </c>
      <c r="I28" s="3">
        <v>142.91337982290108</v>
      </c>
      <c r="J28" s="3">
        <v>4.3045368009330423</v>
      </c>
      <c r="K28" s="3">
        <v>406.33585199911028</v>
      </c>
      <c r="L28" s="3">
        <v>92.453966821955788</v>
      </c>
      <c r="M28" s="3">
        <v>5.9246738282720474E-3</v>
      </c>
      <c r="N28" s="3">
        <v>55.098802909624496</v>
      </c>
      <c r="O28" s="3">
        <v>0</v>
      </c>
      <c r="P28" s="3">
        <v>0</v>
      </c>
      <c r="Q28" s="3">
        <v>13.485620285071819</v>
      </c>
      <c r="R28" s="3">
        <v>7.9494683913638449</v>
      </c>
      <c r="S28" s="2">
        <f t="shared" si="0"/>
        <v>961.48565609214415</v>
      </c>
      <c r="U28" s="3">
        <f t="shared" si="1"/>
        <v>398.47818520336824</v>
      </c>
      <c r="V28" s="3">
        <f t="shared" si="2"/>
        <v>563.00747088877586</v>
      </c>
      <c r="W28" s="15">
        <f t="shared" si="3"/>
        <v>0.41444007269223371</v>
      </c>
      <c r="X28" s="15">
        <f t="shared" si="4"/>
        <v>0.58555992730776618</v>
      </c>
      <c r="Z28" s="3">
        <f t="shared" si="5"/>
        <v>654.30473899271487</v>
      </c>
      <c r="AA28" s="3">
        <f t="shared" si="6"/>
        <v>302.8763802984962</v>
      </c>
      <c r="AB28" s="3">
        <f t="shared" si="7"/>
        <v>4.3045368009330423</v>
      </c>
      <c r="AD28">
        <f t="shared" si="8"/>
        <v>2022</v>
      </c>
      <c r="AF28" s="3">
        <f t="shared" si="9"/>
        <v>16.821240537915767</v>
      </c>
      <c r="AG28" s="3">
        <f t="shared" si="10"/>
        <v>369.33478047327384</v>
      </c>
      <c r="AH28" s="3">
        <f t="shared" si="11"/>
        <v>553.89454640451879</v>
      </c>
      <c r="AI28" s="3">
        <f t="shared" si="12"/>
        <v>21.435088676435665</v>
      </c>
    </row>
    <row r="29" spans="1:35" x14ac:dyDescent="0.25">
      <c r="A29">
        <v>2023</v>
      </c>
      <c r="B29" s="3">
        <v>0</v>
      </c>
      <c r="C29" s="3">
        <v>0</v>
      </c>
      <c r="D29" s="3">
        <v>14.650154900031479</v>
      </c>
      <c r="E29" s="3">
        <v>1.9856976798771724</v>
      </c>
      <c r="F29" s="3">
        <v>61.152224095921873</v>
      </c>
      <c r="G29" s="3">
        <v>2.0647707295289255</v>
      </c>
      <c r="H29" s="3">
        <v>157.79001682866618</v>
      </c>
      <c r="I29" s="3">
        <v>152.08315825592916</v>
      </c>
      <c r="J29" s="3">
        <v>4.9203451164070202</v>
      </c>
      <c r="K29" s="3">
        <v>417.73316640020954</v>
      </c>
      <c r="L29" s="3">
        <v>98.089962376631149</v>
      </c>
      <c r="M29" s="3">
        <v>5.6357240760216637E-3</v>
      </c>
      <c r="N29" s="3">
        <v>59.997383503860803</v>
      </c>
      <c r="O29" s="3">
        <v>0</v>
      </c>
      <c r="P29" s="3">
        <v>0</v>
      </c>
      <c r="Q29" s="3">
        <v>12.732666568526513</v>
      </c>
      <c r="R29" s="3">
        <v>7.6551207966250985</v>
      </c>
      <c r="S29" s="2">
        <f t="shared" si="0"/>
        <v>990.86030297629088</v>
      </c>
      <c r="U29" s="3">
        <f t="shared" si="1"/>
        <v>411.82017937399945</v>
      </c>
      <c r="V29" s="3">
        <f t="shared" si="2"/>
        <v>579.04012360229149</v>
      </c>
      <c r="W29" s="15">
        <f t="shared" si="3"/>
        <v>0.41561880936898671</v>
      </c>
      <c r="X29" s="15">
        <f t="shared" si="4"/>
        <v>0.58438119063101335</v>
      </c>
      <c r="Z29" s="3">
        <f t="shared" si="5"/>
        <v>664.06386451743163</v>
      </c>
      <c r="AA29" s="3">
        <f t="shared" si="6"/>
        <v>321.87609334245235</v>
      </c>
      <c r="AB29" s="3">
        <f t="shared" si="7"/>
        <v>4.9203451164070202</v>
      </c>
      <c r="AD29">
        <f t="shared" si="8"/>
        <v>2023</v>
      </c>
      <c r="AF29" s="3">
        <f t="shared" si="9"/>
        <v>16.635852579908651</v>
      </c>
      <c r="AG29" s="3">
        <f t="shared" si="10"/>
        <v>378.01051502645316</v>
      </c>
      <c r="AH29" s="3">
        <f t="shared" si="11"/>
        <v>575.82614800477745</v>
      </c>
      <c r="AI29" s="3">
        <f t="shared" si="12"/>
        <v>20.38778736515161</v>
      </c>
    </row>
    <row r="30" spans="1:35" x14ac:dyDescent="0.25">
      <c r="A30">
        <v>2024</v>
      </c>
      <c r="B30" s="3">
        <v>0</v>
      </c>
      <c r="C30" s="3">
        <v>0</v>
      </c>
      <c r="D30" s="3">
        <v>15.059824687817613</v>
      </c>
      <c r="E30" s="3">
        <v>1.6257517568310387</v>
      </c>
      <c r="F30" s="3">
        <v>60.724828502682357</v>
      </c>
      <c r="G30" s="3">
        <v>2.1110143694680215</v>
      </c>
      <c r="H30" s="3">
        <v>157.49910701334406</v>
      </c>
      <c r="I30" s="3">
        <v>160.21775611348068</v>
      </c>
      <c r="J30" s="3">
        <v>5.4555941620095592</v>
      </c>
      <c r="K30" s="3">
        <v>428.74317621000574</v>
      </c>
      <c r="L30" s="3">
        <v>104.80438812688239</v>
      </c>
      <c r="M30" s="3">
        <v>5.3608665694789056E-3</v>
      </c>
      <c r="N30" s="3">
        <v>64.67922721852419</v>
      </c>
      <c r="O30" s="3">
        <v>0</v>
      </c>
      <c r="P30" s="3">
        <v>0</v>
      </c>
      <c r="Q30" s="3">
        <v>12.000168747697943</v>
      </c>
      <c r="R30" s="3">
        <v>7.4687818960378278</v>
      </c>
      <c r="S30" s="2">
        <f t="shared" si="0"/>
        <v>1020.3949796713509</v>
      </c>
      <c r="U30" s="3">
        <f t="shared" si="1"/>
        <v>424.01157246231247</v>
      </c>
      <c r="V30" s="3">
        <f t="shared" si="2"/>
        <v>596.38340720903852</v>
      </c>
      <c r="W30" s="15">
        <f t="shared" si="3"/>
        <v>0.41553670971497547</v>
      </c>
      <c r="X30" s="15">
        <f t="shared" si="4"/>
        <v>0.58446329028502453</v>
      </c>
      <c r="Z30" s="3">
        <f t="shared" si="5"/>
        <v>674.03246602811714</v>
      </c>
      <c r="AA30" s="3">
        <f t="shared" si="6"/>
        <v>340.90691948122418</v>
      </c>
      <c r="AB30" s="3">
        <f t="shared" si="7"/>
        <v>5.4555941620095592</v>
      </c>
      <c r="AD30">
        <f t="shared" si="8"/>
        <v>2024</v>
      </c>
      <c r="AF30" s="3">
        <f t="shared" si="9"/>
        <v>16.685576444648653</v>
      </c>
      <c r="AG30" s="3">
        <f t="shared" si="10"/>
        <v>386.00830016098467</v>
      </c>
      <c r="AH30" s="3">
        <f t="shared" si="11"/>
        <v>598.23215242198182</v>
      </c>
      <c r="AI30" s="3">
        <f t="shared" si="12"/>
        <v>19.46895064373577</v>
      </c>
    </row>
    <row r="31" spans="1:35" x14ac:dyDescent="0.25">
      <c r="A31">
        <v>2025</v>
      </c>
      <c r="B31" s="3">
        <v>0</v>
      </c>
      <c r="C31" s="3">
        <v>0</v>
      </c>
      <c r="D31" s="3">
        <v>15.624057921859283</v>
      </c>
      <c r="E31" s="3">
        <v>1.331052960188128</v>
      </c>
      <c r="F31" s="3">
        <v>60.657079406779005</v>
      </c>
      <c r="G31" s="3">
        <v>2.16167455313904</v>
      </c>
      <c r="H31" s="3">
        <v>156.87934253702093</v>
      </c>
      <c r="I31" s="3">
        <v>167.13054263565962</v>
      </c>
      <c r="J31" s="3">
        <v>5.8995847975158648</v>
      </c>
      <c r="K31" s="3">
        <v>436.29747887452152</v>
      </c>
      <c r="L31" s="3">
        <v>110.64539221884472</v>
      </c>
      <c r="M31" s="3">
        <v>5.0994140217105379E-3</v>
      </c>
      <c r="N31" s="3">
        <v>68.886070381343814</v>
      </c>
      <c r="O31" s="3">
        <v>0</v>
      </c>
      <c r="P31" s="3">
        <v>0</v>
      </c>
      <c r="Q31" s="3">
        <v>11.321111613777786</v>
      </c>
      <c r="R31" s="3">
        <v>7.3561491863830275</v>
      </c>
      <c r="S31" s="2">
        <f t="shared" si="0"/>
        <v>1044.1946365010542</v>
      </c>
      <c r="U31" s="3">
        <f t="shared" si="1"/>
        <v>434.43301144777013</v>
      </c>
      <c r="V31" s="3">
        <f t="shared" si="2"/>
        <v>609.76162505328421</v>
      </c>
      <c r="W31" s="15">
        <f t="shared" si="3"/>
        <v>0.41604600929908292</v>
      </c>
      <c r="X31" s="15">
        <f t="shared" si="4"/>
        <v>0.58395399070091714</v>
      </c>
      <c r="Z31" s="3">
        <f t="shared" si="5"/>
        <v>680.7841697679803</v>
      </c>
      <c r="AA31" s="3">
        <f t="shared" si="6"/>
        <v>357.51088193555836</v>
      </c>
      <c r="AB31" s="3">
        <f t="shared" si="7"/>
        <v>5.8995847975158648</v>
      </c>
      <c r="AD31">
        <f t="shared" si="8"/>
        <v>2025</v>
      </c>
      <c r="AF31" s="3">
        <f t="shared" si="9"/>
        <v>16.955110882047411</v>
      </c>
      <c r="AG31" s="3">
        <f t="shared" si="10"/>
        <v>392.72822393011444</v>
      </c>
      <c r="AH31" s="3">
        <f t="shared" si="11"/>
        <v>615.83404088873181</v>
      </c>
      <c r="AI31" s="3">
        <f t="shared" si="12"/>
        <v>18.677260800160813</v>
      </c>
    </row>
    <row r="32" spans="1:35" x14ac:dyDescent="0.25">
      <c r="A32">
        <v>2026</v>
      </c>
      <c r="B32" s="3">
        <v>0</v>
      </c>
      <c r="C32" s="3">
        <v>0</v>
      </c>
      <c r="D32" s="3">
        <v>16.161864735389713</v>
      </c>
      <c r="E32" s="3">
        <v>1.0897739924815031</v>
      </c>
      <c r="F32" s="3">
        <v>60.873940200081933</v>
      </c>
      <c r="G32" s="3">
        <v>2.2168839868908599</v>
      </c>
      <c r="H32" s="3">
        <v>156.20035562882833</v>
      </c>
      <c r="I32" s="3">
        <v>173.44989356049106</v>
      </c>
      <c r="J32" s="3">
        <v>6.285683788944981</v>
      </c>
      <c r="K32" s="3">
        <v>441.67113469249142</v>
      </c>
      <c r="L32" s="3">
        <v>115.02282688509339</v>
      </c>
      <c r="M32" s="3">
        <v>4.8507126651625883E-3</v>
      </c>
      <c r="N32" s="3">
        <v>72.816225180153339</v>
      </c>
      <c r="O32" s="3">
        <v>0</v>
      </c>
      <c r="P32" s="3">
        <v>0</v>
      </c>
      <c r="Q32" s="3">
        <v>10.696884948407941</v>
      </c>
      <c r="R32" s="3">
        <v>7.3085477614677812</v>
      </c>
      <c r="S32" s="2">
        <f t="shared" si="0"/>
        <v>1063.7988660733874</v>
      </c>
      <c r="U32" s="3">
        <f t="shared" si="1"/>
        <v>444.01408030882982</v>
      </c>
      <c r="V32" s="3">
        <f t="shared" si="2"/>
        <v>619.78478576455757</v>
      </c>
      <c r="W32" s="15">
        <f t="shared" si="3"/>
        <v>0.41738536716789371</v>
      </c>
      <c r="X32" s="15">
        <f t="shared" si="4"/>
        <v>0.58261463283210624</v>
      </c>
      <c r="Z32" s="3">
        <f t="shared" si="5"/>
        <v>685.60903091786452</v>
      </c>
      <c r="AA32" s="3">
        <f t="shared" si="6"/>
        <v>371.90415136657788</v>
      </c>
      <c r="AB32" s="3">
        <f t="shared" si="7"/>
        <v>6.285683788944981</v>
      </c>
      <c r="AD32">
        <f t="shared" si="8"/>
        <v>2026</v>
      </c>
      <c r="AF32" s="3">
        <f t="shared" si="9"/>
        <v>17.251638727871217</v>
      </c>
      <c r="AG32" s="3">
        <f t="shared" si="10"/>
        <v>399.0267571652372</v>
      </c>
      <c r="AH32" s="3">
        <f t="shared" si="11"/>
        <v>629.51503747040329</v>
      </c>
      <c r="AI32" s="3">
        <f t="shared" si="12"/>
        <v>18.005432709875723</v>
      </c>
    </row>
    <row r="33" spans="1:35" x14ac:dyDescent="0.25">
      <c r="A33">
        <v>2027</v>
      </c>
      <c r="B33" s="3">
        <v>0</v>
      </c>
      <c r="C33" s="3">
        <v>0</v>
      </c>
      <c r="D33" s="3">
        <v>16.720140223034562</v>
      </c>
      <c r="E33" s="3">
        <v>0.89223148154917986</v>
      </c>
      <c r="F33" s="3">
        <v>61.443271980200841</v>
      </c>
      <c r="G33" s="3">
        <v>2.2804137357394745</v>
      </c>
      <c r="H33" s="3">
        <v>155.62057712876609</v>
      </c>
      <c r="I33" s="3">
        <v>179.70673259829778</v>
      </c>
      <c r="J33" s="3">
        <v>6.6399219550768729</v>
      </c>
      <c r="K33" s="3">
        <v>446.87641553661268</v>
      </c>
      <c r="L33" s="3">
        <v>118.29370908972852</v>
      </c>
      <c r="M33" s="3">
        <v>4.6141406169009341E-3</v>
      </c>
      <c r="N33" s="3">
        <v>76.675244589821006</v>
      </c>
      <c r="O33" s="3">
        <v>0</v>
      </c>
      <c r="P33" s="3">
        <v>0</v>
      </c>
      <c r="Q33" s="3">
        <v>10.128655823524515</v>
      </c>
      <c r="R33" s="3">
        <v>7.3306324067091877</v>
      </c>
      <c r="S33" s="2">
        <f t="shared" si="0"/>
        <v>1082.6125606896776</v>
      </c>
      <c r="U33" s="3">
        <f t="shared" si="1"/>
        <v>453.71875034739617</v>
      </c>
      <c r="V33" s="3">
        <f t="shared" si="2"/>
        <v>628.89381034228154</v>
      </c>
      <c r="W33" s="15">
        <f t="shared" si="3"/>
        <v>0.4190961446617199</v>
      </c>
      <c r="X33" s="15">
        <f t="shared" si="4"/>
        <v>0.58090385533828015</v>
      </c>
      <c r="Z33" s="3">
        <f t="shared" si="5"/>
        <v>690.79367483275553</v>
      </c>
      <c r="AA33" s="3">
        <f t="shared" si="6"/>
        <v>385.17896390184518</v>
      </c>
      <c r="AB33" s="3">
        <f t="shared" si="7"/>
        <v>6.6399219550768729</v>
      </c>
      <c r="AD33">
        <f t="shared" si="8"/>
        <v>2027</v>
      </c>
      <c r="AF33" s="3">
        <f t="shared" si="9"/>
        <v>17.612371704583744</v>
      </c>
      <c r="AG33" s="3">
        <f t="shared" si="10"/>
        <v>405.69091739808107</v>
      </c>
      <c r="AH33" s="3">
        <f t="shared" si="11"/>
        <v>641.84998335677915</v>
      </c>
      <c r="AI33" s="3">
        <f t="shared" si="12"/>
        <v>17.459288230233703</v>
      </c>
    </row>
    <row r="34" spans="1:35" x14ac:dyDescent="0.25">
      <c r="A34">
        <v>2028</v>
      </c>
      <c r="B34" s="3">
        <v>0</v>
      </c>
      <c r="C34" s="3">
        <v>0</v>
      </c>
      <c r="D34" s="3">
        <v>17.058372508970837</v>
      </c>
      <c r="E34" s="3">
        <v>0.73049735280864359</v>
      </c>
      <c r="F34" s="3">
        <v>62.232429928675579</v>
      </c>
      <c r="G34" s="3">
        <v>2.3455143961170783</v>
      </c>
      <c r="H34" s="3">
        <v>155.09457358831457</v>
      </c>
      <c r="I34" s="3">
        <v>185.66973122977666</v>
      </c>
      <c r="J34" s="3">
        <v>6.9554531410618834</v>
      </c>
      <c r="K34" s="3">
        <v>451.7370440334584</v>
      </c>
      <c r="L34" s="3">
        <v>121.04926264735042</v>
      </c>
      <c r="M34" s="3">
        <v>4.389106323580045E-3</v>
      </c>
      <c r="N34" s="3">
        <v>80.374015874725544</v>
      </c>
      <c r="O34" s="3">
        <v>0</v>
      </c>
      <c r="P34" s="3">
        <v>0</v>
      </c>
      <c r="Q34" s="3">
        <v>9.5909195569348995</v>
      </c>
      <c r="R34" s="3">
        <v>7.4000926362284476</v>
      </c>
      <c r="S34" s="2">
        <f t="shared" si="0"/>
        <v>1100.2422960007466</v>
      </c>
      <c r="U34" s="3">
        <f t="shared" si="1"/>
        <v>462.8780449951451</v>
      </c>
      <c r="V34" s="3">
        <f t="shared" si="2"/>
        <v>637.36425100560155</v>
      </c>
      <c r="W34" s="15">
        <f t="shared" si="3"/>
        <v>0.42070555429258921</v>
      </c>
      <c r="X34" s="15">
        <f t="shared" si="4"/>
        <v>0.57929444570741084</v>
      </c>
      <c r="Z34" s="3">
        <f t="shared" si="5"/>
        <v>695.71772872267786</v>
      </c>
      <c r="AA34" s="3">
        <f t="shared" si="6"/>
        <v>397.56911413700681</v>
      </c>
      <c r="AB34" s="3">
        <f t="shared" si="7"/>
        <v>6.9554531410618834</v>
      </c>
      <c r="AD34">
        <f t="shared" si="8"/>
        <v>2028</v>
      </c>
      <c r="AF34" s="3">
        <f t="shared" si="9"/>
        <v>17.788869861779482</v>
      </c>
      <c r="AG34" s="3">
        <f t="shared" si="10"/>
        <v>412.2977022839458</v>
      </c>
      <c r="AH34" s="3">
        <f t="shared" si="11"/>
        <v>653.16471166185795</v>
      </c>
      <c r="AI34" s="3">
        <f t="shared" si="12"/>
        <v>16.991012193163346</v>
      </c>
    </row>
    <row r="35" spans="1:35" x14ac:dyDescent="0.25">
      <c r="A35">
        <v>2029</v>
      </c>
      <c r="B35" s="3">
        <v>0</v>
      </c>
      <c r="C35" s="3">
        <v>0</v>
      </c>
      <c r="D35" s="3">
        <v>17.826914011012974</v>
      </c>
      <c r="E35" s="3">
        <v>0.59808064778649295</v>
      </c>
      <c r="F35" s="3">
        <v>63.186797239355165</v>
      </c>
      <c r="G35" s="3">
        <v>2.4111054995620096</v>
      </c>
      <c r="H35" s="3">
        <v>154.67171634547611</v>
      </c>
      <c r="I35" s="3">
        <v>191.41867574399561</v>
      </c>
      <c r="J35" s="3">
        <v>7.2409484785701013</v>
      </c>
      <c r="K35" s="3">
        <v>456.21482298277391</v>
      </c>
      <c r="L35" s="3">
        <v>123.66963693994481</v>
      </c>
      <c r="M35" s="3">
        <v>4.1750470822514924E-3</v>
      </c>
      <c r="N35" s="3">
        <v>83.955692775309657</v>
      </c>
      <c r="O35" s="3">
        <v>0</v>
      </c>
      <c r="P35" s="3">
        <v>0</v>
      </c>
      <c r="Q35" s="3">
        <v>9.0779789372314657</v>
      </c>
      <c r="R35" s="3">
        <v>7.5074020631041085</v>
      </c>
      <c r="S35" s="2">
        <f t="shared" si="0"/>
        <v>1117.7839467112044</v>
      </c>
      <c r="U35" s="3">
        <f t="shared" si="1"/>
        <v>472.30158404956882</v>
      </c>
      <c r="V35" s="3">
        <f t="shared" si="2"/>
        <v>645.48236266163588</v>
      </c>
      <c r="W35" s="15">
        <f t="shared" si="3"/>
        <v>0.42253387646082802</v>
      </c>
      <c r="X35" s="15">
        <f t="shared" si="4"/>
        <v>0.57746612353917226</v>
      </c>
      <c r="Z35" s="3">
        <f t="shared" si="5"/>
        <v>700.98240456293195</v>
      </c>
      <c r="AA35" s="3">
        <f t="shared" si="6"/>
        <v>409.56059366970271</v>
      </c>
      <c r="AB35" s="3">
        <f t="shared" si="7"/>
        <v>7.2409484785701013</v>
      </c>
      <c r="AD35">
        <f t="shared" si="8"/>
        <v>2029</v>
      </c>
      <c r="AF35" s="3">
        <f t="shared" si="9"/>
        <v>18.424994658799466</v>
      </c>
      <c r="AG35" s="3">
        <f t="shared" si="10"/>
        <v>418.92924330695899</v>
      </c>
      <c r="AH35" s="3">
        <f t="shared" si="11"/>
        <v>663.84432774511072</v>
      </c>
      <c r="AI35" s="3">
        <f t="shared" si="12"/>
        <v>16.585381000335573</v>
      </c>
    </row>
    <row r="36" spans="1:35" x14ac:dyDescent="0.25">
      <c r="A36">
        <v>2030</v>
      </c>
      <c r="B36" s="3">
        <v>0</v>
      </c>
      <c r="C36" s="3">
        <v>0</v>
      </c>
      <c r="D36" s="3">
        <v>18.352123788127759</v>
      </c>
      <c r="E36" s="3">
        <v>0.48966701916360256</v>
      </c>
      <c r="F36" s="3">
        <v>64.308459874558139</v>
      </c>
      <c r="G36" s="3">
        <v>2.4783197203906102</v>
      </c>
      <c r="H36" s="3">
        <v>154.3720402715519</v>
      </c>
      <c r="I36" s="3">
        <v>197.12667743959489</v>
      </c>
      <c r="J36" s="3">
        <v>7.5084122477717425</v>
      </c>
      <c r="K36" s="3">
        <v>460.98213978273333</v>
      </c>
      <c r="L36" s="3">
        <v>126.27318080900957</v>
      </c>
      <c r="M36" s="3">
        <v>3.9714276333134733E-3</v>
      </c>
      <c r="N36" s="3">
        <v>87.512761971129791</v>
      </c>
      <c r="O36" s="3">
        <v>0</v>
      </c>
      <c r="P36" s="3">
        <v>0</v>
      </c>
      <c r="Q36" s="3">
        <v>8.5984457427619372</v>
      </c>
      <c r="R36" s="3">
        <v>7.6503585825287779</v>
      </c>
      <c r="S36" s="2">
        <f t="shared" si="0"/>
        <v>1135.6565586769552</v>
      </c>
      <c r="U36" s="3">
        <f t="shared" si="1"/>
        <v>481.6144584902637</v>
      </c>
      <c r="V36" s="3">
        <f t="shared" si="2"/>
        <v>654.04210018669164</v>
      </c>
      <c r="W36" s="15">
        <f t="shared" si="3"/>
        <v>0.42408460093899042</v>
      </c>
      <c r="X36" s="15">
        <f t="shared" si="4"/>
        <v>0.57591539906100975</v>
      </c>
      <c r="Z36" s="3">
        <f t="shared" si="5"/>
        <v>706.61718088736643</v>
      </c>
      <c r="AA36" s="3">
        <f t="shared" si="6"/>
        <v>421.5309655418173</v>
      </c>
      <c r="AB36" s="3">
        <f t="shared" si="7"/>
        <v>7.5084122477717425</v>
      </c>
      <c r="AD36">
        <f t="shared" si="8"/>
        <v>2030</v>
      </c>
      <c r="AF36" s="3">
        <f t="shared" si="9"/>
        <v>18.84179080729136</v>
      </c>
      <c r="AG36" s="3">
        <f t="shared" si="10"/>
        <v>425.79390955386725</v>
      </c>
      <c r="AH36" s="3">
        <f t="shared" si="11"/>
        <v>674.77205399050604</v>
      </c>
      <c r="AI36" s="3">
        <f t="shared" si="12"/>
        <v>16.248804325290713</v>
      </c>
    </row>
    <row r="37" spans="1:35" x14ac:dyDescent="0.25">
      <c r="A37">
        <v>2031</v>
      </c>
      <c r="B37" s="3">
        <v>0</v>
      </c>
      <c r="C37" s="3">
        <v>0</v>
      </c>
      <c r="D37" s="3">
        <v>18.732056845129325</v>
      </c>
      <c r="E37" s="3">
        <v>0.40090544735726691</v>
      </c>
      <c r="F37" s="3">
        <v>65.587835755219047</v>
      </c>
      <c r="G37" s="3">
        <v>2.5480605532382112</v>
      </c>
      <c r="H37" s="3">
        <v>154.20378495857793</v>
      </c>
      <c r="I37" s="3">
        <v>202.87450611100942</v>
      </c>
      <c r="J37" s="3">
        <v>7.7641007268460678</v>
      </c>
      <c r="K37" s="3">
        <v>465.44643535562324</v>
      </c>
      <c r="L37" s="3">
        <v>128.96455677126232</v>
      </c>
      <c r="M37" s="3">
        <v>3.777738822083009E-3</v>
      </c>
      <c r="N37" s="3">
        <v>91.089513375094938</v>
      </c>
      <c r="O37" s="3">
        <v>0</v>
      </c>
      <c r="P37" s="3">
        <v>0</v>
      </c>
      <c r="Q37" s="3">
        <v>8.1621282506965489</v>
      </c>
      <c r="R37" s="3">
        <v>7.8248188479499792</v>
      </c>
      <c r="S37" s="2">
        <f t="shared" si="0"/>
        <v>1153.602480736826</v>
      </c>
      <c r="U37" s="3">
        <f t="shared" si="1"/>
        <v>491.05559230148356</v>
      </c>
      <c r="V37" s="3">
        <f t="shared" si="2"/>
        <v>662.54688843534279</v>
      </c>
      <c r="W37" s="15">
        <f t="shared" si="3"/>
        <v>0.42567140804676301</v>
      </c>
      <c r="X37" s="15">
        <f t="shared" si="4"/>
        <v>0.57432859195323727</v>
      </c>
      <c r="Z37" s="3">
        <f t="shared" si="5"/>
        <v>712.13601890406824</v>
      </c>
      <c r="AA37" s="3">
        <f t="shared" si="6"/>
        <v>433.70236110591219</v>
      </c>
      <c r="AB37" s="3">
        <f t="shared" si="7"/>
        <v>7.7641007268460678</v>
      </c>
      <c r="AD37">
        <f t="shared" si="8"/>
        <v>2031</v>
      </c>
      <c r="AF37" s="3">
        <f t="shared" si="9"/>
        <v>19.132962292486592</v>
      </c>
      <c r="AG37" s="3">
        <f t="shared" si="10"/>
        <v>432.97828810489068</v>
      </c>
      <c r="AH37" s="3">
        <f t="shared" si="11"/>
        <v>685.50428324080258</v>
      </c>
      <c r="AI37" s="3">
        <f t="shared" si="12"/>
        <v>15.986947098646528</v>
      </c>
    </row>
    <row r="38" spans="1:35" x14ac:dyDescent="0.25">
      <c r="A38">
        <v>2032</v>
      </c>
      <c r="B38" s="3">
        <v>0</v>
      </c>
      <c r="C38" s="3">
        <v>0</v>
      </c>
      <c r="D38" s="3">
        <v>19.092525693830805</v>
      </c>
      <c r="E38" s="3">
        <v>0.32823361882788032</v>
      </c>
      <c r="F38" s="3">
        <v>66.999181192636854</v>
      </c>
      <c r="G38" s="3">
        <v>2.6148914957405283</v>
      </c>
      <c r="H38" s="3">
        <v>154.11398574800663</v>
      </c>
      <c r="I38" s="3">
        <v>208.65261199373276</v>
      </c>
      <c r="J38" s="3">
        <v>8.0104357157809787</v>
      </c>
      <c r="K38" s="3">
        <v>469.76084796982752</v>
      </c>
      <c r="L38" s="3">
        <v>131.76479963390554</v>
      </c>
      <c r="M38" s="3">
        <v>3.5876134609990184E-3</v>
      </c>
      <c r="N38" s="3">
        <v>94.689795620543606</v>
      </c>
      <c r="O38" s="3">
        <v>0</v>
      </c>
      <c r="P38" s="3">
        <v>0</v>
      </c>
      <c r="Q38" s="3">
        <v>7.7701351914161858</v>
      </c>
      <c r="R38" s="3">
        <v>8.0252903908131561</v>
      </c>
      <c r="S38" s="2">
        <f t="shared" si="0"/>
        <v>1171.8263218785232</v>
      </c>
      <c r="U38" s="3">
        <f t="shared" si="1"/>
        <v>500.68660158641296</v>
      </c>
      <c r="V38" s="3">
        <f t="shared" si="2"/>
        <v>671.1397202921105</v>
      </c>
      <c r="W38" s="15">
        <f t="shared" si="3"/>
        <v>0.42727031492497602</v>
      </c>
      <c r="X38" s="15">
        <f t="shared" si="4"/>
        <v>0.5727296850750242</v>
      </c>
      <c r="Z38" s="3">
        <f t="shared" si="5"/>
        <v>717.74026340917908</v>
      </c>
      <c r="AA38" s="3">
        <f t="shared" si="6"/>
        <v>446.07562275356344</v>
      </c>
      <c r="AB38" s="3">
        <f t="shared" si="7"/>
        <v>8.0104357157809787</v>
      </c>
      <c r="AD38">
        <f t="shared" si="8"/>
        <v>2032</v>
      </c>
      <c r="AF38" s="3">
        <f t="shared" si="9"/>
        <v>19.420759312658685</v>
      </c>
      <c r="AG38" s="3">
        <f t="shared" si="10"/>
        <v>440.39110614589777</v>
      </c>
      <c r="AH38" s="3">
        <f t="shared" si="11"/>
        <v>696.21903083773771</v>
      </c>
      <c r="AI38" s="3">
        <f t="shared" si="12"/>
        <v>15.795425582229342</v>
      </c>
    </row>
    <row r="39" spans="1:35" x14ac:dyDescent="0.25">
      <c r="A39">
        <v>2033</v>
      </c>
      <c r="B39" s="3">
        <v>0</v>
      </c>
      <c r="C39" s="3">
        <v>0</v>
      </c>
      <c r="D39" s="3">
        <v>19.434969266051809</v>
      </c>
      <c r="E39" s="3">
        <v>0.26873495792846169</v>
      </c>
      <c r="F39" s="3">
        <v>68.446486685711804</v>
      </c>
      <c r="G39" s="3">
        <v>2.677639075915152</v>
      </c>
      <c r="H39" s="3">
        <v>154.11882695383875</v>
      </c>
      <c r="I39" s="3">
        <v>214.16541832492393</v>
      </c>
      <c r="J39" s="3">
        <v>8.2395204209465014</v>
      </c>
      <c r="K39" s="3">
        <v>473.9188837135232</v>
      </c>
      <c r="L39" s="3">
        <v>134.49905814659093</v>
      </c>
      <c r="M39" s="3">
        <v>3.4046106857022894E-3</v>
      </c>
      <c r="N39" s="3">
        <v>98.215273985830237</v>
      </c>
      <c r="O39" s="3">
        <v>0</v>
      </c>
      <c r="P39" s="3">
        <v>0</v>
      </c>
      <c r="Q39" s="3">
        <v>7.4114028651615707</v>
      </c>
      <c r="R39" s="3">
        <v>8.2328537997630757</v>
      </c>
      <c r="S39" s="2">
        <f t="shared" si="0"/>
        <v>1189.632472806871</v>
      </c>
      <c r="U39" s="3">
        <f t="shared" si="1"/>
        <v>510.09040518513001</v>
      </c>
      <c r="V39" s="3">
        <f t="shared" si="2"/>
        <v>679.54206762174113</v>
      </c>
      <c r="W39" s="15">
        <f t="shared" si="3"/>
        <v>0.42877982641277468</v>
      </c>
      <c r="X39" s="15">
        <f t="shared" si="4"/>
        <v>0.57122017358722543</v>
      </c>
      <c r="Z39" s="3">
        <f t="shared" si="5"/>
        <v>723.33397409497286</v>
      </c>
      <c r="AA39" s="3">
        <f t="shared" si="6"/>
        <v>458.05897829095176</v>
      </c>
      <c r="AB39" s="3">
        <f t="shared" si="7"/>
        <v>8.2395204209465014</v>
      </c>
      <c r="AD39">
        <f t="shared" si="8"/>
        <v>2033</v>
      </c>
      <c r="AF39" s="3">
        <f t="shared" si="9"/>
        <v>19.703704223980271</v>
      </c>
      <c r="AG39" s="3">
        <f t="shared" si="10"/>
        <v>447.64789146133614</v>
      </c>
      <c r="AH39" s="3">
        <f t="shared" si="11"/>
        <v>706.63662045663</v>
      </c>
      <c r="AI39" s="3">
        <f t="shared" si="12"/>
        <v>15.644256664924647</v>
      </c>
    </row>
    <row r="40" spans="1:35" x14ac:dyDescent="0.25">
      <c r="A40">
        <v>2034</v>
      </c>
      <c r="B40" s="3">
        <v>0</v>
      </c>
      <c r="C40" s="3">
        <v>0</v>
      </c>
      <c r="D40" s="3">
        <v>19.757749815616897</v>
      </c>
      <c r="E40" s="3">
        <v>0.22002157448314924</v>
      </c>
      <c r="F40" s="3">
        <v>69.645653524460101</v>
      </c>
      <c r="G40" s="3">
        <v>2.7032950422283806</v>
      </c>
      <c r="H40" s="3">
        <v>153.92959756388203</v>
      </c>
      <c r="I40" s="3">
        <v>218.83431771582951</v>
      </c>
      <c r="J40" s="3">
        <v>8.4172992350567561</v>
      </c>
      <c r="K40" s="3">
        <v>474.50302113593818</v>
      </c>
      <c r="L40" s="3">
        <v>134.42871203576178</v>
      </c>
      <c r="M40" s="3">
        <v>3.2385658632095703E-3</v>
      </c>
      <c r="N40" s="3">
        <v>100.1242167411357</v>
      </c>
      <c r="O40" s="3">
        <v>0</v>
      </c>
      <c r="P40" s="3">
        <v>0</v>
      </c>
      <c r="Q40" s="3">
        <v>7.0934566616140122</v>
      </c>
      <c r="R40" s="3">
        <v>8.2964748165939479</v>
      </c>
      <c r="S40" s="2">
        <f t="shared" si="0"/>
        <v>1197.9570544284638</v>
      </c>
      <c r="U40" s="3">
        <f t="shared" si="1"/>
        <v>516.67637269007525</v>
      </c>
      <c r="V40" s="3">
        <f t="shared" si="2"/>
        <v>681.28068173838847</v>
      </c>
      <c r="W40" s="15">
        <f t="shared" si="3"/>
        <v>0.43129790903612786</v>
      </c>
      <c r="X40" s="15">
        <f t="shared" si="4"/>
        <v>0.56870209096387203</v>
      </c>
      <c r="Z40" s="3">
        <f t="shared" si="5"/>
        <v>724.93271726737441</v>
      </c>
      <c r="AA40" s="3">
        <f t="shared" si="6"/>
        <v>464.60703792603243</v>
      </c>
      <c r="AB40" s="3">
        <f t="shared" si="7"/>
        <v>8.4172992350567561</v>
      </c>
      <c r="AD40">
        <f t="shared" si="8"/>
        <v>2034</v>
      </c>
      <c r="AF40" s="3">
        <f t="shared" si="9"/>
        <v>19.977771390100045</v>
      </c>
      <c r="AG40" s="3">
        <f t="shared" si="10"/>
        <v>453.53016308145681</v>
      </c>
      <c r="AH40" s="3">
        <f t="shared" si="11"/>
        <v>709.05918847869884</v>
      </c>
      <c r="AI40" s="3">
        <f t="shared" si="12"/>
        <v>15.389931478207959</v>
      </c>
    </row>
    <row r="41" spans="1:35" x14ac:dyDescent="0.25">
      <c r="A41">
        <v>2035</v>
      </c>
      <c r="B41" s="3">
        <v>0</v>
      </c>
      <c r="C41" s="3">
        <v>0</v>
      </c>
      <c r="D41" s="3">
        <v>20.00749436284875</v>
      </c>
      <c r="E41" s="3">
        <v>0.17970358522251331</v>
      </c>
      <c r="F41" s="3">
        <v>71.116357889943075</v>
      </c>
      <c r="G41" s="3">
        <v>2.7873094125865228</v>
      </c>
      <c r="H41" s="3">
        <v>154.03832712737724</v>
      </c>
      <c r="I41" s="3">
        <v>224.50854525114181</v>
      </c>
      <c r="J41" s="3">
        <v>8.6333380623163976</v>
      </c>
      <c r="K41" s="3">
        <v>480.04093489843461</v>
      </c>
      <c r="L41" s="3">
        <v>138.28963231138036</v>
      </c>
      <c r="M41" s="3">
        <v>3.0762901645607636E-3</v>
      </c>
      <c r="N41" s="3">
        <v>104.22721573477479</v>
      </c>
      <c r="O41" s="3">
        <v>0</v>
      </c>
      <c r="P41" s="3">
        <v>0</v>
      </c>
      <c r="Q41" s="3">
        <v>6.8245215035521438</v>
      </c>
      <c r="R41" s="3">
        <v>8.6007738027352953</v>
      </c>
      <c r="S41" s="2">
        <f t="shared" si="0"/>
        <v>1219.2572302324779</v>
      </c>
      <c r="U41" s="3">
        <f t="shared" si="1"/>
        <v>527.02299572013351</v>
      </c>
      <c r="V41" s="3">
        <f t="shared" si="2"/>
        <v>692.23423451234464</v>
      </c>
      <c r="W41" s="15">
        <f t="shared" si="3"/>
        <v>0.43224922735922189</v>
      </c>
      <c r="X41" s="15">
        <f t="shared" si="4"/>
        <v>0.56775077264077833</v>
      </c>
      <c r="Z41" s="3">
        <f t="shared" si="5"/>
        <v>732.03071207232028</v>
      </c>
      <c r="AA41" s="3">
        <f t="shared" si="6"/>
        <v>478.59318009784135</v>
      </c>
      <c r="AB41" s="3">
        <f t="shared" si="7"/>
        <v>8.6333380623163976</v>
      </c>
      <c r="AD41">
        <f t="shared" si="8"/>
        <v>2035</v>
      </c>
      <c r="AF41" s="3">
        <f t="shared" si="9"/>
        <v>20.187197948071262</v>
      </c>
      <c r="AG41" s="3">
        <f t="shared" si="10"/>
        <v>461.08387774336506</v>
      </c>
      <c r="AH41" s="3">
        <f t="shared" si="11"/>
        <v>722.56085923475428</v>
      </c>
      <c r="AI41" s="3">
        <f t="shared" si="12"/>
        <v>15.425295306287438</v>
      </c>
    </row>
    <row r="42" spans="1:35" x14ac:dyDescent="0.25">
      <c r="A42">
        <v>2036</v>
      </c>
      <c r="B42" s="3">
        <v>0</v>
      </c>
      <c r="C42" s="3">
        <v>0</v>
      </c>
      <c r="D42" s="3">
        <v>20.235782235760762</v>
      </c>
      <c r="E42" s="3">
        <v>0.14634148792685972</v>
      </c>
      <c r="F42" s="3">
        <v>72.815090579880149</v>
      </c>
      <c r="G42" s="3">
        <v>2.8634491536261133</v>
      </c>
      <c r="H42" s="3">
        <v>154.52702285142627</v>
      </c>
      <c r="I42" s="3">
        <v>230.44585868304523</v>
      </c>
      <c r="J42" s="3">
        <v>8.8527163815913497</v>
      </c>
      <c r="K42" s="3">
        <v>485.14432641921587</v>
      </c>
      <c r="L42" s="3">
        <v>141.34340387181078</v>
      </c>
      <c r="M42" s="3">
        <v>2.9147376446933197E-3</v>
      </c>
      <c r="N42" s="3">
        <v>108.07646117339127</v>
      </c>
      <c r="O42" s="3">
        <v>0</v>
      </c>
      <c r="P42" s="3">
        <v>0</v>
      </c>
      <c r="Q42" s="3">
        <v>6.5690618785302402</v>
      </c>
      <c r="R42" s="3">
        <v>8.8304259679884467</v>
      </c>
      <c r="S42" s="2">
        <f t="shared" si="0"/>
        <v>1239.8528554218381</v>
      </c>
      <c r="U42" s="3">
        <f t="shared" si="1"/>
        <v>537.68658539730495</v>
      </c>
      <c r="V42" s="3">
        <f t="shared" si="2"/>
        <v>702.16627002453288</v>
      </c>
      <c r="W42" s="15">
        <f t="shared" si="3"/>
        <v>0.43366967543448259</v>
      </c>
      <c r="X42" s="15">
        <f t="shared" si="4"/>
        <v>0.56633032456551724</v>
      </c>
      <c r="Z42" s="3">
        <f t="shared" si="5"/>
        <v>739.29419870245795</v>
      </c>
      <c r="AA42" s="3">
        <f t="shared" si="6"/>
        <v>491.70594033778872</v>
      </c>
      <c r="AB42" s="3">
        <f t="shared" si="7"/>
        <v>8.8527163815913497</v>
      </c>
      <c r="AD42">
        <f t="shared" si="8"/>
        <v>2036</v>
      </c>
      <c r="AF42" s="3">
        <f t="shared" si="9"/>
        <v>20.382123723687624</v>
      </c>
      <c r="AG42" s="3">
        <f t="shared" si="10"/>
        <v>469.50413764956909</v>
      </c>
      <c r="AH42" s="3">
        <f t="shared" si="11"/>
        <v>734.56710620206263</v>
      </c>
      <c r="AI42" s="3">
        <f t="shared" si="12"/>
        <v>15.399487846518687</v>
      </c>
    </row>
    <row r="43" spans="1:35" x14ac:dyDescent="0.25">
      <c r="A43">
        <v>2037</v>
      </c>
      <c r="B43" s="3">
        <v>0</v>
      </c>
      <c r="C43" s="3">
        <v>0</v>
      </c>
      <c r="D43" s="3">
        <v>20.439803469468419</v>
      </c>
      <c r="E43" s="3">
        <v>0.11981427661691026</v>
      </c>
      <c r="F43" s="3">
        <v>74.54146467235546</v>
      </c>
      <c r="G43" s="3">
        <v>2.9356363695481904</v>
      </c>
      <c r="H43" s="3">
        <v>155.09474746028985</v>
      </c>
      <c r="I43" s="3">
        <v>236.31063514486664</v>
      </c>
      <c r="J43" s="3">
        <v>9.0620016601138804</v>
      </c>
      <c r="K43" s="3">
        <v>489.61673051865353</v>
      </c>
      <c r="L43" s="3">
        <v>145.11041887668205</v>
      </c>
      <c r="M43" s="3">
        <v>2.7720869323229879E-3</v>
      </c>
      <c r="N43" s="3">
        <v>111.81534145499278</v>
      </c>
      <c r="O43" s="3">
        <v>0</v>
      </c>
      <c r="P43" s="3">
        <v>0</v>
      </c>
      <c r="Q43" s="3">
        <v>6.3203183184460539</v>
      </c>
      <c r="R43" s="3">
        <v>9.0399396830168754</v>
      </c>
      <c r="S43" s="2">
        <f t="shared" si="0"/>
        <v>1260.4096239919829</v>
      </c>
      <c r="U43" s="3">
        <f t="shared" si="1"/>
        <v>548.2053735547438</v>
      </c>
      <c r="V43" s="3">
        <f t="shared" si="2"/>
        <v>712.20425043723924</v>
      </c>
      <c r="W43" s="15">
        <f t="shared" si="3"/>
        <v>0.43494223077927779</v>
      </c>
      <c r="X43" s="15">
        <f t="shared" si="4"/>
        <v>0.56505776922072226</v>
      </c>
      <c r="Z43" s="3">
        <f t="shared" si="5"/>
        <v>746.01583652614556</v>
      </c>
      <c r="AA43" s="3">
        <f t="shared" si="6"/>
        <v>505.33178580572348</v>
      </c>
      <c r="AB43" s="3">
        <f t="shared" si="7"/>
        <v>9.0620016601138804</v>
      </c>
      <c r="AD43">
        <f t="shared" si="8"/>
        <v>2037</v>
      </c>
      <c r="AF43" s="3">
        <f t="shared" si="9"/>
        <v>20.55961774608533</v>
      </c>
      <c r="AG43" s="3">
        <f t="shared" si="10"/>
        <v>477.94448530717403</v>
      </c>
      <c r="AH43" s="3">
        <f t="shared" si="11"/>
        <v>746.54526293726065</v>
      </c>
      <c r="AI43" s="3">
        <f t="shared" si="12"/>
        <v>15.360258001462929</v>
      </c>
    </row>
    <row r="44" spans="1:35" x14ac:dyDescent="0.25">
      <c r="A44">
        <v>2038</v>
      </c>
      <c r="B44" s="3">
        <v>0</v>
      </c>
      <c r="C44" s="3">
        <v>0</v>
      </c>
      <c r="D44" s="3">
        <v>20.647668110128301</v>
      </c>
      <c r="E44" s="3">
        <v>9.8095632924056583E-2</v>
      </c>
      <c r="F44" s="3">
        <v>76.339923078306612</v>
      </c>
      <c r="G44" s="3">
        <v>3.0076892444870391</v>
      </c>
      <c r="H44" s="3">
        <v>155.82459824064813</v>
      </c>
      <c r="I44" s="3">
        <v>242.35658930261897</v>
      </c>
      <c r="J44" s="3">
        <v>9.2737091242466647</v>
      </c>
      <c r="K44" s="3">
        <v>494.08047915163235</v>
      </c>
      <c r="L44" s="3">
        <v>148.36021375837555</v>
      </c>
      <c r="M44" s="3">
        <v>2.6368906572995471E-3</v>
      </c>
      <c r="N44" s="3">
        <v>115.4145860972008</v>
      </c>
      <c r="O44" s="3">
        <v>0</v>
      </c>
      <c r="P44" s="3">
        <v>0</v>
      </c>
      <c r="Q44" s="3">
        <v>6.1346505517012311</v>
      </c>
      <c r="R44" s="3">
        <v>9.2383114410839724</v>
      </c>
      <c r="S44" s="2">
        <f t="shared" si="0"/>
        <v>1280.779150624011</v>
      </c>
      <c r="U44" s="3">
        <f t="shared" si="1"/>
        <v>558.9908453912094</v>
      </c>
      <c r="V44" s="3">
        <f t="shared" si="2"/>
        <v>721.78830523280158</v>
      </c>
      <c r="W44" s="15">
        <f t="shared" si="3"/>
        <v>0.436445928338904</v>
      </c>
      <c r="X44" s="15">
        <f t="shared" si="4"/>
        <v>0.56355407166109606</v>
      </c>
      <c r="Z44" s="3">
        <f t="shared" si="5"/>
        <v>753.02995602307396</v>
      </c>
      <c r="AA44" s="3">
        <f t="shared" si="6"/>
        <v>518.47548547669044</v>
      </c>
      <c r="AB44" s="3">
        <f t="shared" si="7"/>
        <v>9.2737091242466647</v>
      </c>
      <c r="AD44">
        <f t="shared" si="8"/>
        <v>2038</v>
      </c>
      <c r="AF44" s="3">
        <f t="shared" si="9"/>
        <v>20.745763743052358</v>
      </c>
      <c r="AG44" s="3">
        <f t="shared" si="10"/>
        <v>486.80250899030739</v>
      </c>
      <c r="AH44" s="3">
        <f t="shared" si="11"/>
        <v>757.85791589786595</v>
      </c>
      <c r="AI44" s="3">
        <f t="shared" si="12"/>
        <v>15.372961992785203</v>
      </c>
    </row>
    <row r="45" spans="1:35" x14ac:dyDescent="0.25">
      <c r="A45">
        <v>2039</v>
      </c>
      <c r="B45" s="3">
        <v>0</v>
      </c>
      <c r="C45" s="3">
        <v>0</v>
      </c>
      <c r="D45" s="3">
        <v>20.831941311488343</v>
      </c>
      <c r="E45" s="3">
        <v>8.0313911417574116E-2</v>
      </c>
      <c r="F45" s="3">
        <v>78.11827889356428</v>
      </c>
      <c r="G45" s="3">
        <v>3.0768850377905981</v>
      </c>
      <c r="H45" s="3">
        <v>156.54839437831973</v>
      </c>
      <c r="I45" s="3">
        <v>248.31177091797485</v>
      </c>
      <c r="J45" s="3">
        <v>9.4766635354204158</v>
      </c>
      <c r="K45" s="3">
        <v>498.53389412209185</v>
      </c>
      <c r="L45" s="3">
        <v>151.55476763301448</v>
      </c>
      <c r="M45" s="3">
        <v>2.5082879824143574E-3</v>
      </c>
      <c r="N45" s="3">
        <v>118.93770014931469</v>
      </c>
      <c r="O45" s="3">
        <v>0</v>
      </c>
      <c r="P45" s="3">
        <v>0</v>
      </c>
      <c r="Q45" s="3">
        <v>5.970300847708975</v>
      </c>
      <c r="R45" s="3">
        <v>9.4331057554922371</v>
      </c>
      <c r="S45" s="2">
        <f t="shared" si="0"/>
        <v>1300.8765247815807</v>
      </c>
      <c r="U45" s="3">
        <f t="shared" si="1"/>
        <v>569.5926990951192</v>
      </c>
      <c r="V45" s="3">
        <f t="shared" si="2"/>
        <v>731.28382568646111</v>
      </c>
      <c r="W45" s="15">
        <f t="shared" si="3"/>
        <v>0.4378530077562548</v>
      </c>
      <c r="X45" s="15">
        <f t="shared" si="4"/>
        <v>0.56214699224374498</v>
      </c>
      <c r="Z45" s="3">
        <f t="shared" si="5"/>
        <v>760.0053178411556</v>
      </c>
      <c r="AA45" s="3">
        <f t="shared" si="6"/>
        <v>531.39454340500436</v>
      </c>
      <c r="AB45" s="3">
        <f t="shared" si="7"/>
        <v>9.4766635354204158</v>
      </c>
      <c r="AD45">
        <f t="shared" si="8"/>
        <v>2039</v>
      </c>
      <c r="AF45" s="3">
        <f t="shared" si="9"/>
        <v>20.912255222905916</v>
      </c>
      <c r="AG45" s="3">
        <f t="shared" si="10"/>
        <v>495.53199276306987</v>
      </c>
      <c r="AH45" s="3">
        <f t="shared" si="11"/>
        <v>769.02887019240347</v>
      </c>
      <c r="AI45" s="3">
        <f t="shared" si="12"/>
        <v>15.403406603201212</v>
      </c>
    </row>
    <row r="46" spans="1:35" x14ac:dyDescent="0.25">
      <c r="A46">
        <v>2040</v>
      </c>
      <c r="B46" s="3">
        <v>0</v>
      </c>
      <c r="C46" s="3">
        <v>0</v>
      </c>
      <c r="D46" s="3">
        <v>21.032487584957057</v>
      </c>
      <c r="E46" s="3">
        <v>6.5755469177548806E-2</v>
      </c>
      <c r="F46" s="3">
        <v>79.866168866272858</v>
      </c>
      <c r="G46" s="3">
        <v>3.1438031786586946</v>
      </c>
      <c r="H46" s="3">
        <v>157.35709456001908</v>
      </c>
      <c r="I46" s="3">
        <v>254.19713933336416</v>
      </c>
      <c r="J46" s="3">
        <v>9.672308668540353</v>
      </c>
      <c r="K46" s="3">
        <v>503.01429700498653</v>
      </c>
      <c r="L46" s="3">
        <v>154.72869911622155</v>
      </c>
      <c r="M46" s="3">
        <v>2.385957333994067E-3</v>
      </c>
      <c r="N46" s="3">
        <v>122.39706851945107</v>
      </c>
      <c r="O46" s="3">
        <v>0</v>
      </c>
      <c r="P46" s="3">
        <v>0</v>
      </c>
      <c r="Q46" s="3">
        <v>5.8262726750712286</v>
      </c>
      <c r="R46" s="3">
        <v>9.6110407857448674</v>
      </c>
      <c r="S46" s="2">
        <f t="shared" si="0"/>
        <v>1320.914521719799</v>
      </c>
      <c r="U46" s="3">
        <f t="shared" si="1"/>
        <v>580.16155355365936</v>
      </c>
      <c r="V46" s="3">
        <f t="shared" si="2"/>
        <v>740.75296816613968</v>
      </c>
      <c r="W46" s="15">
        <f t="shared" si="3"/>
        <v>0.43921203379481583</v>
      </c>
      <c r="X46" s="15">
        <f t="shared" si="4"/>
        <v>0.56078796620518412</v>
      </c>
      <c r="Z46" s="3">
        <f t="shared" si="5"/>
        <v>767.0987066486407</v>
      </c>
      <c r="AA46" s="3">
        <f t="shared" si="6"/>
        <v>544.14350640261785</v>
      </c>
      <c r="AB46" s="3">
        <f t="shared" si="7"/>
        <v>9.672308668540353</v>
      </c>
      <c r="AD46">
        <f t="shared" si="8"/>
        <v>2040</v>
      </c>
      <c r="AF46" s="3">
        <f t="shared" si="9"/>
        <v>21.098243054134606</v>
      </c>
      <c r="AG46" s="3">
        <f t="shared" si="10"/>
        <v>504.23651460685517</v>
      </c>
      <c r="AH46" s="3">
        <f t="shared" si="11"/>
        <v>780.14245059799316</v>
      </c>
      <c r="AI46" s="3">
        <f t="shared" si="12"/>
        <v>15.437313460816096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G13" sqref="G13"/>
    </sheetView>
  </sheetViews>
  <sheetFormatPr defaultRowHeight="15" x14ac:dyDescent="0.25"/>
  <cols>
    <col min="2" max="2" width="13.42578125" style="4" customWidth="1"/>
    <col min="3" max="5" width="9.140625" style="4"/>
    <col min="6" max="6" width="9.140625" style="9"/>
  </cols>
  <sheetData>
    <row r="1" spans="1:6" x14ac:dyDescent="0.25">
      <c r="A1" t="s">
        <v>88</v>
      </c>
    </row>
    <row r="2" spans="1:6" x14ac:dyDescent="0.25">
      <c r="A2" t="s">
        <v>83</v>
      </c>
    </row>
    <row r="5" spans="1:6" ht="60" x14ac:dyDescent="0.25">
      <c r="B5" s="7" t="s">
        <v>54</v>
      </c>
      <c r="C5" s="7" t="s">
        <v>86</v>
      </c>
      <c r="D5" s="7" t="s">
        <v>87</v>
      </c>
      <c r="E5" s="5" t="s">
        <v>55</v>
      </c>
      <c r="F5" s="8" t="s">
        <v>10</v>
      </c>
    </row>
    <row r="6" spans="1:6" x14ac:dyDescent="0.25">
      <c r="A6">
        <f>'Figure 2.2 data'!A16</f>
        <v>2010</v>
      </c>
      <c r="B6" s="6">
        <v>3.8801828256420485</v>
      </c>
      <c r="C6" s="6">
        <v>6.0418257887874072</v>
      </c>
      <c r="D6" s="6">
        <v>26.443314903710856</v>
      </c>
      <c r="E6" s="6">
        <v>0.28555068467842548</v>
      </c>
      <c r="F6" s="10">
        <f t="shared" ref="F6:F36" si="0">SUM(B6:E6)</f>
        <v>36.650874202818741</v>
      </c>
    </row>
    <row r="7" spans="1:6" x14ac:dyDescent="0.25">
      <c r="A7">
        <f>'Figure 2.2 data'!A17</f>
        <v>2011</v>
      </c>
      <c r="B7" s="6">
        <v>6.7721128060948486</v>
      </c>
      <c r="C7" s="6">
        <v>5.6612270996126304</v>
      </c>
      <c r="D7" s="6">
        <v>25.268099081132522</v>
      </c>
      <c r="E7" s="6">
        <v>0.1567472193053995</v>
      </c>
      <c r="F7" s="10">
        <f t="shared" si="0"/>
        <v>37.858186206145405</v>
      </c>
    </row>
    <row r="8" spans="1:6" x14ac:dyDescent="0.25">
      <c r="A8">
        <f>'Figure 2.2 data'!A18</f>
        <v>2012</v>
      </c>
      <c r="B8" s="6">
        <v>17.418012832892412</v>
      </c>
      <c r="C8" s="6">
        <v>5.2293929500879432</v>
      </c>
      <c r="D8" s="6">
        <v>25.527659950063143</v>
      </c>
      <c r="E8" s="6">
        <v>0.18678524903018567</v>
      </c>
      <c r="F8" s="10">
        <f t="shared" si="0"/>
        <v>48.361850982073683</v>
      </c>
    </row>
    <row r="9" spans="1:6" x14ac:dyDescent="0.25">
      <c r="A9">
        <f>'Figure 2.2 data'!A19</f>
        <v>2013</v>
      </c>
      <c r="B9" s="6">
        <v>29.891442595996953</v>
      </c>
      <c r="C9" s="6">
        <v>4.8336255932197245</v>
      </c>
      <c r="D9" s="6">
        <v>25.142638766848442</v>
      </c>
      <c r="E9" s="6">
        <v>0.17291522853540095</v>
      </c>
      <c r="F9" s="10">
        <f t="shared" si="0"/>
        <v>60.040622184600522</v>
      </c>
    </row>
    <row r="10" spans="1:6" x14ac:dyDescent="0.25">
      <c r="A10">
        <f>'Figure 2.2 data'!A20</f>
        <v>2014</v>
      </c>
      <c r="B10" s="6">
        <v>38.382767341506145</v>
      </c>
      <c r="C10" s="6">
        <v>4.8143300498690413</v>
      </c>
      <c r="D10" s="6">
        <v>24.832842867028692</v>
      </c>
      <c r="E10" s="6">
        <v>0.2407790067772663</v>
      </c>
      <c r="F10" s="10">
        <f t="shared" si="0"/>
        <v>68.270719265181143</v>
      </c>
    </row>
    <row r="11" spans="1:6" x14ac:dyDescent="0.25">
      <c r="A11">
        <f>'Figure 2.2 data'!A21</f>
        <v>2015</v>
      </c>
      <c r="B11" s="6">
        <v>40.142105513208705</v>
      </c>
      <c r="C11" s="6">
        <v>4.7916656311635766</v>
      </c>
      <c r="D11" s="6">
        <v>24.259872747611286</v>
      </c>
      <c r="E11" s="6">
        <v>0.13069021907374598</v>
      </c>
      <c r="F11" s="10">
        <f t="shared" si="0"/>
        <v>69.324334111057311</v>
      </c>
    </row>
    <row r="12" spans="1:6" x14ac:dyDescent="0.25">
      <c r="A12">
        <f>'Figure 2.2 data'!A22</f>
        <v>2016</v>
      </c>
      <c r="B12" s="6">
        <v>33.327414296869996</v>
      </c>
      <c r="C12" s="6">
        <v>4.4202464145676341</v>
      </c>
      <c r="D12" s="6">
        <v>23.15349658497761</v>
      </c>
      <c r="E12" s="6">
        <v>0.14453406102345037</v>
      </c>
      <c r="F12" s="10">
        <f t="shared" si="0"/>
        <v>61.045691357438692</v>
      </c>
    </row>
    <row r="13" spans="1:6" x14ac:dyDescent="0.25">
      <c r="A13">
        <f>'Figure 2.2 data'!A23</f>
        <v>2017</v>
      </c>
      <c r="B13" s="6">
        <v>38.647829835372889</v>
      </c>
      <c r="C13" s="6">
        <v>4.0968538079512902</v>
      </c>
      <c r="D13" s="6">
        <v>22.879976019698383</v>
      </c>
      <c r="E13" s="6">
        <v>0.2</v>
      </c>
      <c r="F13" s="10">
        <f t="shared" si="0"/>
        <v>65.824659663022558</v>
      </c>
    </row>
    <row r="14" spans="1:6" x14ac:dyDescent="0.25">
      <c r="A14">
        <f>'Figure 2.2 data'!A24</f>
        <v>2018</v>
      </c>
      <c r="B14" s="6">
        <v>51.827625000000005</v>
      </c>
      <c r="C14" s="6">
        <v>4.0163877505464187</v>
      </c>
      <c r="D14" s="6">
        <v>22.202936519939311</v>
      </c>
      <c r="E14" s="6">
        <v>0.2</v>
      </c>
      <c r="F14" s="10">
        <f t="shared" si="0"/>
        <v>78.246949270485743</v>
      </c>
    </row>
    <row r="15" spans="1:6" x14ac:dyDescent="0.25">
      <c r="A15">
        <f>'Figure 2.2 data'!A25</f>
        <v>2019</v>
      </c>
      <c r="B15" s="6">
        <v>62.209333333333326</v>
      </c>
      <c r="C15" s="6">
        <v>3.9375021220994246</v>
      </c>
      <c r="D15" s="6">
        <v>21.54593124066367</v>
      </c>
      <c r="E15" s="6">
        <v>0.2</v>
      </c>
      <c r="F15" s="10">
        <f t="shared" si="0"/>
        <v>87.892766696096416</v>
      </c>
    </row>
    <row r="16" spans="1:6" x14ac:dyDescent="0.25">
      <c r="A16">
        <f>'Figure 2.2 data'!A26</f>
        <v>2020</v>
      </c>
      <c r="B16" s="6">
        <v>75.592666666666673</v>
      </c>
      <c r="C16" s="6">
        <v>3.8601658815009108</v>
      </c>
      <c r="D16" s="6">
        <v>20.908367350891091</v>
      </c>
      <c r="E16" s="6">
        <v>0.2</v>
      </c>
      <c r="F16" s="10">
        <f t="shared" si="0"/>
        <v>100.56119989905868</v>
      </c>
    </row>
    <row r="17" spans="1:6" x14ac:dyDescent="0.25">
      <c r="A17">
        <f>'Figure 2.2 data'!A27</f>
        <v>2021</v>
      </c>
      <c r="B17" s="6">
        <v>89.480333333333334</v>
      </c>
      <c r="C17" s="6">
        <v>3.7843485973180249</v>
      </c>
      <c r="D17" s="6">
        <v>20.289669562054303</v>
      </c>
      <c r="E17" s="6">
        <v>0.2</v>
      </c>
      <c r="F17" s="10">
        <f t="shared" si="0"/>
        <v>113.75435149270567</v>
      </c>
    </row>
    <row r="18" spans="1:6" x14ac:dyDescent="0.25">
      <c r="A18">
        <f>'Figure 2.2 data'!A28</f>
        <v>2022</v>
      </c>
      <c r="B18" s="6">
        <v>96.84608333333334</v>
      </c>
      <c r="C18" s="6">
        <v>3.7100204358198425</v>
      </c>
      <c r="D18" s="6">
        <v>19.689279608902993</v>
      </c>
      <c r="E18" s="6">
        <v>0.2</v>
      </c>
      <c r="F18" s="10">
        <f t="shared" si="0"/>
        <v>120.44538337805618</v>
      </c>
    </row>
    <row r="19" spans="1:6" x14ac:dyDescent="0.25">
      <c r="A19">
        <f>'Figure 2.2 data'!A29</f>
        <v>2023</v>
      </c>
      <c r="B19" s="6">
        <v>100.715875</v>
      </c>
      <c r="C19" s="6">
        <v>3.6371521492379455</v>
      </c>
      <c r="D19" s="6">
        <v>19.106655745768212</v>
      </c>
      <c r="E19" s="6">
        <v>0.2</v>
      </c>
      <c r="F19" s="10">
        <f t="shared" si="0"/>
        <v>123.65968289500616</v>
      </c>
    </row>
    <row r="20" spans="1:6" x14ac:dyDescent="0.25">
      <c r="A20">
        <f>'Figure 2.2 data'!A30</f>
        <v>2024</v>
      </c>
      <c r="B20" s="6">
        <v>104.73141666666666</v>
      </c>
      <c r="C20" s="6">
        <v>3.5657150642575579</v>
      </c>
      <c r="D20" s="6">
        <v>18.541272257732793</v>
      </c>
      <c r="E20" s="6">
        <v>0.2</v>
      </c>
      <c r="F20" s="10">
        <f t="shared" si="0"/>
        <v>127.03840398865701</v>
      </c>
    </row>
    <row r="21" spans="1:6" x14ac:dyDescent="0.25">
      <c r="A21">
        <f>'Figure 2.2 data'!A31</f>
        <v>2025</v>
      </c>
      <c r="B21" s="6">
        <v>106.32000000000001</v>
      </c>
      <c r="C21" s="6">
        <v>3.4956810707347468</v>
      </c>
      <c r="D21" s="6">
        <v>17.992618986266756</v>
      </c>
      <c r="E21" s="6">
        <v>0.2</v>
      </c>
      <c r="F21" s="10">
        <f t="shared" si="0"/>
        <v>128.00830005700149</v>
      </c>
    </row>
    <row r="22" spans="1:6" x14ac:dyDescent="0.25">
      <c r="A22">
        <f>'Figure 2.2 data'!A32</f>
        <v>2026</v>
      </c>
      <c r="B22" s="6">
        <v>106.32000000000001</v>
      </c>
      <c r="C22" s="6">
        <v>3.4270226106352073</v>
      </c>
      <c r="D22" s="6">
        <v>17.460200868899427</v>
      </c>
      <c r="E22" s="6">
        <v>0.2</v>
      </c>
      <c r="F22" s="10">
        <f t="shared" si="0"/>
        <v>127.40722347953464</v>
      </c>
    </row>
    <row r="23" spans="1:6" x14ac:dyDescent="0.25">
      <c r="A23">
        <f>'Figure 2.2 data'!A33</f>
        <v>2027</v>
      </c>
      <c r="B23" s="6">
        <v>106.32000000000001</v>
      </c>
      <c r="C23" s="6">
        <v>3.3597126671903212</v>
      </c>
      <c r="D23" s="6">
        <v>16.943537492513247</v>
      </c>
      <c r="E23" s="6">
        <v>0.2</v>
      </c>
      <c r="F23" s="10">
        <f t="shared" si="0"/>
        <v>126.82325015970358</v>
      </c>
    </row>
    <row r="24" spans="1:6" x14ac:dyDescent="0.25">
      <c r="A24">
        <f>'Figure 2.2 data'!A34</f>
        <v>2028</v>
      </c>
      <c r="B24" s="6">
        <v>106.32000000000001</v>
      </c>
      <c r="C24" s="6">
        <v>3.2937247542661829</v>
      </c>
      <c r="D24" s="6">
        <v>16.442162659855914</v>
      </c>
      <c r="E24" s="6">
        <v>0.2</v>
      </c>
      <c r="F24" s="10">
        <f t="shared" si="0"/>
        <v>126.2558874141221</v>
      </c>
    </row>
    <row r="25" spans="1:6" x14ac:dyDescent="0.25">
      <c r="A25">
        <f>'Figure 2.2 data'!A35</f>
        <v>2029</v>
      </c>
      <c r="B25" s="6">
        <v>106.32000000000001</v>
      </c>
      <c r="C25" s="6">
        <v>3.2290329059414393</v>
      </c>
      <c r="D25" s="6">
        <v>15.955623968879923</v>
      </c>
      <c r="E25" s="6">
        <v>0.2</v>
      </c>
      <c r="F25" s="10">
        <f t="shared" si="0"/>
        <v>125.70465687482137</v>
      </c>
    </row>
    <row r="26" spans="1:6" x14ac:dyDescent="0.25">
      <c r="A26">
        <f>'Figure 2.2 data'!A36</f>
        <v>2030</v>
      </c>
      <c r="B26" s="6">
        <v>106.32000000000001</v>
      </c>
      <c r="C26" s="6">
        <v>3.1656116662898253</v>
      </c>
      <c r="D26" s="6">
        <v>15.483482404529777</v>
      </c>
      <c r="E26" s="6">
        <v>0.2</v>
      </c>
      <c r="F26" s="10">
        <f t="shared" si="0"/>
        <v>125.16909407081961</v>
      </c>
    </row>
    <row r="27" spans="1:6" x14ac:dyDescent="0.25">
      <c r="A27">
        <f>'Figure 2.2 data'!A37</f>
        <v>2031</v>
      </c>
      <c r="B27" s="6">
        <v>106.32000000000001</v>
      </c>
      <c r="C27" s="6">
        <v>3.1034360793633793</v>
      </c>
      <c r="D27" s="6">
        <v>15.025311942608582</v>
      </c>
      <c r="E27" s="6">
        <v>0.2</v>
      </c>
      <c r="F27" s="10">
        <f t="shared" si="0"/>
        <v>124.64874802197197</v>
      </c>
    </row>
    <row r="28" spans="1:6" x14ac:dyDescent="0.25">
      <c r="A28">
        <f>'Figure 2.2 data'!A38</f>
        <v>2032</v>
      </c>
      <c r="B28" s="6">
        <v>106.32000000000001</v>
      </c>
      <c r="C28" s="6">
        <v>3.0424816793724059</v>
      </c>
      <c r="D28" s="6">
        <v>14.580699165366617</v>
      </c>
      <c r="E28" s="6">
        <v>0.2</v>
      </c>
      <c r="F28" s="10">
        <f t="shared" si="0"/>
        <v>124.14318084473904</v>
      </c>
    </row>
    <row r="29" spans="1:6" x14ac:dyDescent="0.25">
      <c r="A29">
        <f>'Figure 2.2 data'!A39</f>
        <v>2033</v>
      </c>
      <c r="B29" s="6">
        <v>106.32000000000001</v>
      </c>
      <c r="C29" s="6">
        <v>2.9827244810582965</v>
      </c>
      <c r="D29" s="6">
        <v>14.149242888465006</v>
      </c>
      <c r="E29" s="6">
        <v>0.2</v>
      </c>
      <c r="F29" s="10">
        <f t="shared" si="0"/>
        <v>123.65196736952332</v>
      </c>
    </row>
    <row r="30" spans="1:6" x14ac:dyDescent="0.25">
      <c r="A30">
        <f>'Figure 2.2 data'!A40</f>
        <v>2034</v>
      </c>
      <c r="B30" s="6">
        <v>106.32000000000001</v>
      </c>
      <c r="C30" s="6">
        <v>2.924140970255459</v>
      </c>
      <c r="D30" s="6">
        <v>13.730553798977832</v>
      </c>
      <c r="E30" s="6">
        <v>0.2</v>
      </c>
      <c r="F30" s="10">
        <f t="shared" si="0"/>
        <v>123.17469476923331</v>
      </c>
    </row>
    <row r="31" spans="1:6" x14ac:dyDescent="0.25">
      <c r="A31">
        <f>'Figure 2.2 data'!A41</f>
        <v>2035</v>
      </c>
      <c r="B31" s="6">
        <v>106.32000000000001</v>
      </c>
      <c r="C31" s="6">
        <v>2.866708094638601</v>
      </c>
      <c r="D31" s="6">
        <v>13.324254104106144</v>
      </c>
      <c r="E31" s="6">
        <v>0.2</v>
      </c>
      <c r="F31" s="10">
        <f t="shared" si="0"/>
        <v>122.71096219874475</v>
      </c>
    </row>
    <row r="32" spans="1:6" x14ac:dyDescent="0.25">
      <c r="A32">
        <f>'Figure 2.2 data'!A42</f>
        <v>2036</v>
      </c>
      <c r="B32" s="6">
        <v>106.32000000000001</v>
      </c>
      <c r="C32" s="6">
        <v>2.8104032546517534</v>
      </c>
      <c r="D32" s="6">
        <v>12.929977190286825</v>
      </c>
      <c r="E32" s="6">
        <v>0.2</v>
      </c>
      <c r="F32" s="10">
        <f t="shared" si="0"/>
        <v>122.26038044493859</v>
      </c>
    </row>
    <row r="33" spans="1:6" x14ac:dyDescent="0.25">
      <c r="A33">
        <f>'Figure 2.2 data'!A43</f>
        <v>2037</v>
      </c>
      <c r="B33" s="6">
        <v>106.32000000000001</v>
      </c>
      <c r="C33" s="6">
        <v>2.7552042946154578</v>
      </c>
      <c r="D33" s="6">
        <v>12.547367292388719</v>
      </c>
      <c r="E33" s="6">
        <v>0.2</v>
      </c>
      <c r="F33" s="10">
        <f t="shared" si="0"/>
        <v>121.82257158700418</v>
      </c>
    </row>
    <row r="34" spans="1:6" x14ac:dyDescent="0.25">
      <c r="A34">
        <f>'Figure 2.2 data'!A44</f>
        <v>2038</v>
      </c>
      <c r="B34" s="6">
        <v>106.32000000000001</v>
      </c>
      <c r="C34" s="6">
        <v>2.7010894940086123</v>
      </c>
      <c r="D34" s="6">
        <v>12.17607917269758</v>
      </c>
      <c r="E34" s="6">
        <v>0.2</v>
      </c>
      <c r="F34" s="10">
        <f t="shared" si="0"/>
        <v>121.39716866670621</v>
      </c>
    </row>
    <row r="35" spans="1:6" x14ac:dyDescent="0.25">
      <c r="A35">
        <f>'Figure 2.2 data'!A45</f>
        <v>2039</v>
      </c>
      <c r="B35" s="6">
        <v>106.32000000000001</v>
      </c>
      <c r="C35" s="6">
        <v>2.6480375589215557</v>
      </c>
      <c r="D35" s="6">
        <v>11.815777809400142</v>
      </c>
      <c r="E35" s="6">
        <v>0.2</v>
      </c>
      <c r="F35" s="10">
        <f t="shared" si="0"/>
        <v>120.98381536832171</v>
      </c>
    </row>
    <row r="36" spans="1:6" x14ac:dyDescent="0.25">
      <c r="A36">
        <f>'Figure 2.2 data'!A46</f>
        <v>2040</v>
      </c>
      <c r="B36" s="6">
        <v>106.32000000000001</v>
      </c>
      <c r="C36" s="6">
        <v>2.5960276136770135</v>
      </c>
      <c r="D36" s="6">
        <v>11.466138094286231</v>
      </c>
      <c r="E36" s="6">
        <v>0.2</v>
      </c>
      <c r="F36" s="10">
        <f t="shared" si="0"/>
        <v>120.58216570796326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5"/>
  <sheetViews>
    <sheetView workbookViewId="0"/>
  </sheetViews>
  <sheetFormatPr defaultRowHeight="15" x14ac:dyDescent="0.25"/>
  <cols>
    <col min="1" max="1" width="23.28515625" customWidth="1"/>
  </cols>
  <sheetData>
    <row r="1" spans="1:42" x14ac:dyDescent="0.25">
      <c r="A1" t="s">
        <v>88</v>
      </c>
    </row>
    <row r="2" spans="1:42" x14ac:dyDescent="0.25">
      <c r="A2" t="s">
        <v>84</v>
      </c>
    </row>
    <row r="5" spans="1:42" x14ac:dyDescent="0.25">
      <c r="B5">
        <v>2000</v>
      </c>
      <c r="C5">
        <v>2001</v>
      </c>
      <c r="D5">
        <v>2002</v>
      </c>
      <c r="E5">
        <v>2003</v>
      </c>
      <c r="F5">
        <v>2004</v>
      </c>
      <c r="G5">
        <v>2005</v>
      </c>
      <c r="H5">
        <v>2006</v>
      </c>
      <c r="I5">
        <v>2007</v>
      </c>
      <c r="J5">
        <v>2008</v>
      </c>
      <c r="K5">
        <v>2009</v>
      </c>
      <c r="L5">
        <v>2010</v>
      </c>
      <c r="M5">
        <v>2011</v>
      </c>
      <c r="N5">
        <v>2012</v>
      </c>
      <c r="O5">
        <v>2013</v>
      </c>
      <c r="P5">
        <v>2014</v>
      </c>
      <c r="Q5">
        <v>2015</v>
      </c>
      <c r="R5">
        <v>2016</v>
      </c>
      <c r="S5">
        <v>2017</v>
      </c>
      <c r="T5">
        <v>2018</v>
      </c>
      <c r="U5">
        <v>2019</v>
      </c>
      <c r="V5">
        <v>2020</v>
      </c>
      <c r="W5">
        <v>2021</v>
      </c>
      <c r="X5">
        <v>2022</v>
      </c>
      <c r="Y5">
        <v>2023</v>
      </c>
      <c r="Z5">
        <v>2024</v>
      </c>
      <c r="AA5">
        <v>2025</v>
      </c>
      <c r="AB5">
        <v>2026</v>
      </c>
      <c r="AC5">
        <v>2027</v>
      </c>
      <c r="AD5">
        <v>2028</v>
      </c>
      <c r="AE5">
        <v>2029</v>
      </c>
      <c r="AF5">
        <v>2030</v>
      </c>
      <c r="AG5">
        <v>2031</v>
      </c>
      <c r="AH5">
        <v>2032</v>
      </c>
      <c r="AI5">
        <v>2033</v>
      </c>
      <c r="AJ5">
        <v>2034</v>
      </c>
      <c r="AK5">
        <v>2035</v>
      </c>
      <c r="AL5">
        <v>2036</v>
      </c>
      <c r="AM5">
        <v>2037</v>
      </c>
      <c r="AN5">
        <v>2038</v>
      </c>
      <c r="AO5">
        <v>2039</v>
      </c>
      <c r="AP5">
        <v>2040</v>
      </c>
    </row>
    <row r="6" spans="1:42" x14ac:dyDescent="0.25">
      <c r="A6" t="s">
        <v>11</v>
      </c>
      <c r="B6" s="2">
        <v>67</v>
      </c>
      <c r="C6" s="2">
        <v>79</v>
      </c>
      <c r="D6" s="2">
        <v>55</v>
      </c>
      <c r="E6" s="2">
        <v>73</v>
      </c>
      <c r="F6" s="2">
        <v>66</v>
      </c>
      <c r="G6" s="2">
        <v>47</v>
      </c>
      <c r="H6" s="2">
        <v>62</v>
      </c>
      <c r="I6" s="2">
        <v>54</v>
      </c>
      <c r="J6" s="2">
        <v>16</v>
      </c>
      <c r="K6" s="2">
        <v>36</v>
      </c>
      <c r="L6" s="2">
        <v>20</v>
      </c>
      <c r="M6" s="2">
        <v>56</v>
      </c>
      <c r="N6" s="2">
        <v>44</v>
      </c>
      <c r="O6" s="2">
        <v>40</v>
      </c>
      <c r="P6" s="2">
        <v>39</v>
      </c>
      <c r="Q6" s="2">
        <v>36</v>
      </c>
      <c r="R6" s="2">
        <v>46.023397513747256</v>
      </c>
      <c r="S6" s="2">
        <v>55.821497241013873</v>
      </c>
      <c r="T6" s="2">
        <v>61.736471624353626</v>
      </c>
      <c r="U6" s="2">
        <v>64.564339132764829</v>
      </c>
      <c r="V6" s="2">
        <v>81.194104358988696</v>
      </c>
      <c r="W6" s="2">
        <v>100.7977063855005</v>
      </c>
      <c r="X6" s="2">
        <v>120.00081584602538</v>
      </c>
      <c r="Y6" s="2">
        <v>127.83002221124283</v>
      </c>
      <c r="Z6" s="2">
        <v>134.09284158471911</v>
      </c>
      <c r="AA6" s="2">
        <v>136.06041120603166</v>
      </c>
      <c r="AB6" s="2">
        <v>141.04853891386</v>
      </c>
      <c r="AC6" s="2">
        <v>145.53577294617543</v>
      </c>
      <c r="AD6" s="2">
        <v>148.89866525107215</v>
      </c>
      <c r="AE6" s="2">
        <v>152.51213255371624</v>
      </c>
      <c r="AF6" s="2">
        <v>156.34911195674468</v>
      </c>
      <c r="AG6" s="2">
        <v>160.39874169950295</v>
      </c>
      <c r="AH6" s="2">
        <v>164.53106258730858</v>
      </c>
      <c r="AI6" s="2">
        <v>168.79333416527544</v>
      </c>
      <c r="AJ6" s="2">
        <v>171.66318582599231</v>
      </c>
      <c r="AK6" s="2">
        <v>176.68507790049046</v>
      </c>
      <c r="AL6" s="2">
        <v>181.49434903583611</v>
      </c>
      <c r="AM6" s="2">
        <v>185.749102016932</v>
      </c>
      <c r="AN6" s="2">
        <v>190.17854731450655</v>
      </c>
      <c r="AO6" s="2">
        <v>194.60195391154198</v>
      </c>
      <c r="AP6" s="2">
        <v>199.05177213772987</v>
      </c>
    </row>
    <row r="7" spans="1:42" x14ac:dyDescent="0.25">
      <c r="A7" t="s">
        <v>12</v>
      </c>
      <c r="B7" s="2">
        <v>2522</v>
      </c>
      <c r="C7" s="2">
        <v>1965</v>
      </c>
      <c r="D7" s="2">
        <v>1642</v>
      </c>
      <c r="E7" s="2">
        <v>2306</v>
      </c>
      <c r="F7" s="2">
        <v>1999</v>
      </c>
      <c r="G7" s="2">
        <v>2191</v>
      </c>
      <c r="H7" s="2">
        <v>2066</v>
      </c>
      <c r="I7" s="2">
        <v>1691</v>
      </c>
      <c r="J7" s="2">
        <v>1754</v>
      </c>
      <c r="K7" s="2">
        <v>911</v>
      </c>
      <c r="L7" s="2">
        <v>2283</v>
      </c>
      <c r="M7" s="2">
        <v>3095</v>
      </c>
      <c r="N7" s="2">
        <v>2855</v>
      </c>
      <c r="O7" s="2">
        <v>2475</v>
      </c>
      <c r="P7" s="2">
        <v>2338</v>
      </c>
      <c r="Q7" s="2">
        <v>780</v>
      </c>
      <c r="R7" s="2">
        <v>457.29818458680745</v>
      </c>
      <c r="S7" s="2">
        <v>550.22964469126055</v>
      </c>
      <c r="T7" s="2">
        <v>608.53324481239235</v>
      </c>
      <c r="U7" s="2">
        <v>636.40739028127894</v>
      </c>
      <c r="V7" s="2">
        <v>800.32613599706508</v>
      </c>
      <c r="W7" s="2">
        <v>993.55783902976896</v>
      </c>
      <c r="X7" s="2">
        <v>1182.8419073128516</v>
      </c>
      <c r="Y7" s="2">
        <v>1260.0139942231797</v>
      </c>
      <c r="Z7" s="2">
        <v>1321.7462846301364</v>
      </c>
      <c r="AA7" s="2">
        <v>1341.1405178046032</v>
      </c>
      <c r="AB7" s="2">
        <v>1390.3082376259281</v>
      </c>
      <c r="AC7" s="2">
        <v>1434.5386740935728</v>
      </c>
      <c r="AD7" s="2">
        <v>1467.6865316307719</v>
      </c>
      <c r="AE7" s="2">
        <v>1503.3042941112901</v>
      </c>
      <c r="AF7" s="2">
        <v>1541.125203939285</v>
      </c>
      <c r="AG7" s="2">
        <v>1581.0421972952408</v>
      </c>
      <c r="AH7" s="2">
        <v>1621.7742730407297</v>
      </c>
      <c r="AI7" s="2">
        <v>1663.7872660960145</v>
      </c>
      <c r="AJ7" s="2">
        <v>1692.0752472079346</v>
      </c>
      <c r="AK7" s="2">
        <v>1741.5757806654772</v>
      </c>
      <c r="AL7" s="2">
        <v>1788.9805203950471</v>
      </c>
      <c r="AM7" s="2">
        <v>1830.9194030253288</v>
      </c>
      <c r="AN7" s="2">
        <v>1874.5802188888119</v>
      </c>
      <c r="AO7" s="2">
        <v>1918.1815115897816</v>
      </c>
      <c r="AP7" s="2">
        <v>1962.0431423691352</v>
      </c>
    </row>
    <row r="8" spans="1:42" x14ac:dyDescent="0.25">
      <c r="A8" t="s">
        <v>13</v>
      </c>
      <c r="B8" s="2">
        <v>2454</v>
      </c>
      <c r="C8" s="2">
        <v>1936</v>
      </c>
      <c r="D8" s="2">
        <v>1629</v>
      </c>
      <c r="E8" s="2">
        <v>1848</v>
      </c>
      <c r="F8" s="2">
        <v>1855</v>
      </c>
      <c r="G8" s="2">
        <v>2020</v>
      </c>
      <c r="H8" s="2">
        <v>2318</v>
      </c>
      <c r="I8" s="2">
        <v>2245</v>
      </c>
      <c r="J8" s="2">
        <v>2634</v>
      </c>
      <c r="K8" s="2">
        <v>1471</v>
      </c>
      <c r="L8" s="2">
        <v>2461</v>
      </c>
      <c r="M8" s="2">
        <v>3140</v>
      </c>
      <c r="N8" s="2">
        <v>2936</v>
      </c>
      <c r="O8" s="2">
        <v>3126</v>
      </c>
      <c r="P8" s="2">
        <v>3210</v>
      </c>
      <c r="Q8" s="2">
        <v>1637.2437934854815</v>
      </c>
      <c r="R8" s="2">
        <v>1007.414660800101</v>
      </c>
      <c r="S8" s="2">
        <v>1270.3122299187514</v>
      </c>
      <c r="T8" s="2">
        <v>1388.6666200340751</v>
      </c>
      <c r="U8" s="2">
        <v>1440.3619952343929</v>
      </c>
      <c r="V8" s="2">
        <v>1809.1419646928634</v>
      </c>
      <c r="W8" s="2">
        <v>2232.5672309142051</v>
      </c>
      <c r="X8" s="2">
        <v>2635.3596148474553</v>
      </c>
      <c r="Y8" s="2">
        <v>2807.294010988167</v>
      </c>
      <c r="Z8" s="2">
        <v>2941.7971182851134</v>
      </c>
      <c r="AA8" s="2">
        <v>2979.9612487926634</v>
      </c>
      <c r="AB8" s="2">
        <v>3086.8472446584369</v>
      </c>
      <c r="AC8" s="2">
        <v>3182.9819563490555</v>
      </c>
      <c r="AD8" s="2">
        <v>3254.9744707330633</v>
      </c>
      <c r="AE8" s="2">
        <v>3332.3556897257286</v>
      </c>
      <c r="AF8" s="2">
        <v>3414.5441499756548</v>
      </c>
      <c r="AG8" s="2">
        <v>3501.3063693155873</v>
      </c>
      <c r="AH8" s="2">
        <v>3589.8508409037881</v>
      </c>
      <c r="AI8" s="2">
        <v>3681.192449804058</v>
      </c>
      <c r="AJ8" s="2">
        <v>3742.6328390278186</v>
      </c>
      <c r="AK8" s="2">
        <v>3850.3014104834529</v>
      </c>
      <c r="AL8" s="2">
        <v>3953.4087042482433</v>
      </c>
      <c r="AM8" s="2">
        <v>4044.6261961974697</v>
      </c>
      <c r="AN8" s="2">
        <v>4139.5708716135268</v>
      </c>
      <c r="AO8" s="2">
        <v>4234.4059403845913</v>
      </c>
      <c r="AP8" s="2">
        <v>4329.8131802001053</v>
      </c>
    </row>
    <row r="9" spans="1:42" x14ac:dyDescent="0.25">
      <c r="A9" t="s">
        <v>14</v>
      </c>
      <c r="B9" s="2">
        <v>45</v>
      </c>
      <c r="C9" s="2">
        <v>84</v>
      </c>
      <c r="D9" s="2">
        <v>97</v>
      </c>
      <c r="E9" s="2">
        <v>90</v>
      </c>
      <c r="F9" s="2">
        <v>131</v>
      </c>
      <c r="G9" s="2">
        <v>281</v>
      </c>
      <c r="H9" s="2">
        <v>470</v>
      </c>
      <c r="I9" s="2">
        <v>318</v>
      </c>
      <c r="J9" s="2">
        <v>350</v>
      </c>
      <c r="K9" s="2">
        <v>255</v>
      </c>
      <c r="L9" s="2">
        <v>452</v>
      </c>
      <c r="M9" s="2">
        <v>550</v>
      </c>
      <c r="N9" s="2">
        <v>592</v>
      </c>
      <c r="O9" s="2">
        <v>534</v>
      </c>
      <c r="P9" s="2">
        <v>434</v>
      </c>
      <c r="Q9" s="2">
        <v>189</v>
      </c>
      <c r="R9" s="2">
        <v>46.045145878975269</v>
      </c>
      <c r="S9" s="2">
        <v>61.017697873177021</v>
      </c>
      <c r="T9" s="2">
        <v>67.483273640374961</v>
      </c>
      <c r="U9" s="2">
        <v>70.574376061161189</v>
      </c>
      <c r="V9" s="2">
        <v>88.752139833682364</v>
      </c>
      <c r="W9" s="2">
        <v>110.18056301830515</v>
      </c>
      <c r="X9" s="2">
        <v>131.1712133806345</v>
      </c>
      <c r="Y9" s="2">
        <v>139.72920935335083</v>
      </c>
      <c r="Z9" s="2">
        <v>146.5750096140483</v>
      </c>
      <c r="AA9" s="2">
        <v>148.72573244721301</v>
      </c>
      <c r="AB9" s="2">
        <v>154.17818507697632</v>
      </c>
      <c r="AC9" s="2">
        <v>159.08311783590798</v>
      </c>
      <c r="AD9" s="2">
        <v>162.75904837847781</v>
      </c>
      <c r="AE9" s="2">
        <v>166.708878946357</v>
      </c>
      <c r="AF9" s="2">
        <v>170.90302746495985</v>
      </c>
      <c r="AG9" s="2">
        <v>175.32962109563562</v>
      </c>
      <c r="AH9" s="2">
        <v>179.84660326038275</v>
      </c>
      <c r="AI9" s="2">
        <v>184.50563270695818</v>
      </c>
      <c r="AJ9" s="2">
        <v>187.64262741740811</v>
      </c>
      <c r="AK9" s="2">
        <v>193.13198740412466</v>
      </c>
      <c r="AL9" s="2">
        <v>198.38893441612822</v>
      </c>
      <c r="AM9" s="2">
        <v>203.03974538962461</v>
      </c>
      <c r="AN9" s="2">
        <v>207.88151009088725</v>
      </c>
      <c r="AO9" s="2">
        <v>212.71667397305231</v>
      </c>
      <c r="AP9" s="2">
        <v>217.58070803763121</v>
      </c>
    </row>
    <row r="10" spans="1:42" x14ac:dyDescent="0.25">
      <c r="A10" t="s">
        <v>23</v>
      </c>
      <c r="B10" s="2">
        <f>SUM(B6:B9)</f>
        <v>5088</v>
      </c>
      <c r="C10" s="2">
        <f t="shared" ref="C10:AP10" si="0">SUM(C6:C9)</f>
        <v>4064</v>
      </c>
      <c r="D10" s="2">
        <f t="shared" si="0"/>
        <v>3423</v>
      </c>
      <c r="E10" s="2">
        <f t="shared" si="0"/>
        <v>4317</v>
      </c>
      <c r="F10" s="2">
        <f t="shared" si="0"/>
        <v>4051</v>
      </c>
      <c r="G10" s="2">
        <f t="shared" si="0"/>
        <v>4539</v>
      </c>
      <c r="H10" s="2">
        <f t="shared" si="0"/>
        <v>4916</v>
      </c>
      <c r="I10" s="2">
        <f t="shared" si="0"/>
        <v>4308</v>
      </c>
      <c r="J10" s="2">
        <f t="shared" si="0"/>
        <v>4754</v>
      </c>
      <c r="K10" s="2">
        <f t="shared" si="0"/>
        <v>2673</v>
      </c>
      <c r="L10" s="2">
        <f t="shared" si="0"/>
        <v>5216</v>
      </c>
      <c r="M10" s="2">
        <f t="shared" si="0"/>
        <v>6841</v>
      </c>
      <c r="N10" s="2">
        <f t="shared" si="0"/>
        <v>6427</v>
      </c>
      <c r="O10" s="2">
        <f t="shared" si="0"/>
        <v>6175</v>
      </c>
      <c r="P10" s="2">
        <f t="shared" si="0"/>
        <v>6021</v>
      </c>
      <c r="Q10" s="2">
        <f t="shared" si="0"/>
        <v>2642.2437934854815</v>
      </c>
      <c r="R10" s="2">
        <f t="shared" si="0"/>
        <v>1556.781388779631</v>
      </c>
      <c r="S10" s="2">
        <f t="shared" si="0"/>
        <v>1937.3810697242029</v>
      </c>
      <c r="T10" s="2">
        <f t="shared" si="0"/>
        <v>2126.4196101111961</v>
      </c>
      <c r="U10" s="2">
        <f t="shared" si="0"/>
        <v>2211.9081007095979</v>
      </c>
      <c r="V10" s="2">
        <f t="shared" si="0"/>
        <v>2779.4143448825998</v>
      </c>
      <c r="W10" s="2">
        <f t="shared" si="0"/>
        <v>3437.1033393477801</v>
      </c>
      <c r="X10" s="2">
        <f t="shared" si="0"/>
        <v>4069.3735513869669</v>
      </c>
      <c r="Y10" s="2">
        <f t="shared" si="0"/>
        <v>4334.86723677594</v>
      </c>
      <c r="Z10" s="2">
        <f t="shared" si="0"/>
        <v>4544.2112541140168</v>
      </c>
      <c r="AA10" s="2">
        <f t="shared" si="0"/>
        <v>4605.8879102505116</v>
      </c>
      <c r="AB10" s="2">
        <f t="shared" si="0"/>
        <v>4772.3822062752015</v>
      </c>
      <c r="AC10" s="2">
        <f t="shared" si="0"/>
        <v>4922.1395212247116</v>
      </c>
      <c r="AD10" s="2">
        <f t="shared" si="0"/>
        <v>5034.318715993385</v>
      </c>
      <c r="AE10" s="2">
        <f t="shared" si="0"/>
        <v>5154.8809953370919</v>
      </c>
      <c r="AF10" s="2">
        <f t="shared" si="0"/>
        <v>5282.9214933366438</v>
      </c>
      <c r="AG10" s="2">
        <f t="shared" si="0"/>
        <v>5418.0769294059673</v>
      </c>
      <c r="AH10" s="2">
        <f t="shared" si="0"/>
        <v>5556.0027797922094</v>
      </c>
      <c r="AI10" s="2">
        <f t="shared" si="0"/>
        <v>5698.2786827723057</v>
      </c>
      <c r="AJ10" s="2">
        <f t="shared" si="0"/>
        <v>5794.0138994791541</v>
      </c>
      <c r="AK10" s="2">
        <f t="shared" si="0"/>
        <v>5961.6942564535448</v>
      </c>
      <c r="AL10" s="2">
        <f t="shared" si="0"/>
        <v>6122.2725080952541</v>
      </c>
      <c r="AM10" s="2">
        <f t="shared" si="0"/>
        <v>6264.3344466293556</v>
      </c>
      <c r="AN10" s="2">
        <f t="shared" si="0"/>
        <v>6412.2111479077321</v>
      </c>
      <c r="AO10" s="2">
        <f t="shared" si="0"/>
        <v>6559.9060798589662</v>
      </c>
      <c r="AP10" s="2">
        <f t="shared" si="0"/>
        <v>6708.4888027446013</v>
      </c>
    </row>
    <row r="11" spans="1:42" x14ac:dyDescent="0.2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25">
      <c r="A12" t="s">
        <v>15</v>
      </c>
      <c r="B12" s="2">
        <v>1073</v>
      </c>
      <c r="C12" s="2">
        <v>1479</v>
      </c>
      <c r="D12" s="2">
        <v>1194</v>
      </c>
      <c r="E12" s="2">
        <v>1375</v>
      </c>
      <c r="F12" s="2">
        <v>1086</v>
      </c>
      <c r="G12" s="2">
        <v>707</v>
      </c>
      <c r="H12" s="2">
        <v>816</v>
      </c>
      <c r="I12" s="2">
        <v>1219</v>
      </c>
      <c r="J12" s="2">
        <v>214</v>
      </c>
      <c r="K12" s="2">
        <v>760</v>
      </c>
      <c r="L12" s="2">
        <v>273</v>
      </c>
      <c r="M12" s="2">
        <v>1141</v>
      </c>
      <c r="N12" s="2">
        <v>823</v>
      </c>
      <c r="O12" s="2">
        <v>921</v>
      </c>
      <c r="P12" s="2">
        <v>570</v>
      </c>
      <c r="Q12" s="2">
        <v>748</v>
      </c>
      <c r="R12" s="2">
        <v>487.9</v>
      </c>
      <c r="S12" s="2">
        <v>602.48038531234647</v>
      </c>
      <c r="T12" s="2">
        <v>666.32059422327575</v>
      </c>
      <c r="U12" s="2">
        <v>696.84171583926968</v>
      </c>
      <c r="V12" s="2">
        <v>876.32646376516095</v>
      </c>
      <c r="W12" s="2">
        <v>1087.9077771693626</v>
      </c>
      <c r="X12" s="2">
        <v>1295.1665817302639</v>
      </c>
      <c r="Y12" s="2">
        <v>1379.6670609495923</v>
      </c>
      <c r="Z12" s="2">
        <v>1447.2615543932634</v>
      </c>
      <c r="AA12" s="2">
        <v>1468.4974968557003</v>
      </c>
      <c r="AB12" s="2">
        <v>1522.3342667729278</v>
      </c>
      <c r="AC12" s="2">
        <v>1570.7649005322412</v>
      </c>
      <c r="AD12" s="2">
        <v>1607.0605348623337</v>
      </c>
      <c r="AE12" s="2">
        <v>1646.06062049979</v>
      </c>
      <c r="AF12" s="2">
        <v>1687.4730680948649</v>
      </c>
      <c r="AG12" s="2">
        <v>1731.1806468660902</v>
      </c>
      <c r="AH12" s="2">
        <v>1775.7807096334886</v>
      </c>
      <c r="AI12" s="2">
        <v>1821.7833277917239</v>
      </c>
      <c r="AJ12" s="2">
        <v>1852.7575835855582</v>
      </c>
      <c r="AK12" s="2">
        <v>1906.9587716865765</v>
      </c>
      <c r="AL12" s="2">
        <v>1958.865145931331</v>
      </c>
      <c r="AM12" s="2">
        <v>2004.7866160128624</v>
      </c>
      <c r="AN12" s="2">
        <v>2052.5935370289817</v>
      </c>
      <c r="AO12" s="2">
        <v>2100.3352824620833</v>
      </c>
      <c r="AP12" s="2">
        <v>2148.3620881192028</v>
      </c>
    </row>
    <row r="13" spans="1:42" x14ac:dyDescent="0.25">
      <c r="A13" t="s">
        <v>16</v>
      </c>
      <c r="B13" s="2">
        <v>22763</v>
      </c>
      <c r="C13" s="2">
        <v>19549</v>
      </c>
      <c r="D13" s="2">
        <v>13533</v>
      </c>
      <c r="E13" s="2">
        <v>18952</v>
      </c>
      <c r="F13" s="2">
        <v>15631</v>
      </c>
      <c r="G13" s="2">
        <v>18643</v>
      </c>
      <c r="H13" s="2">
        <v>19088</v>
      </c>
      <c r="I13" s="2">
        <v>14221</v>
      </c>
      <c r="J13" s="2">
        <v>15380</v>
      </c>
      <c r="K13" s="2">
        <v>8440</v>
      </c>
      <c r="L13" s="2">
        <v>25720</v>
      </c>
      <c r="M13" s="2">
        <v>40270</v>
      </c>
      <c r="N13" s="2">
        <v>35925</v>
      </c>
      <c r="O13" s="2">
        <v>29378</v>
      </c>
      <c r="P13" s="2">
        <v>27980</v>
      </c>
      <c r="Q13" s="2">
        <v>9321</v>
      </c>
      <c r="R13" s="2">
        <v>5196.6000000000004</v>
      </c>
      <c r="S13" s="2">
        <v>5979.8749125564518</v>
      </c>
      <c r="T13" s="2">
        <v>6613.516227668998</v>
      </c>
      <c r="U13" s="2">
        <v>6916.4513835744374</v>
      </c>
      <c r="V13" s="2">
        <v>8697.9140958453481</v>
      </c>
      <c r="W13" s="2">
        <v>10797.948916623118</v>
      </c>
      <c r="X13" s="2">
        <v>12855.080992645193</v>
      </c>
      <c r="Y13" s="2">
        <v>13693.784306647185</v>
      </c>
      <c r="Z13" s="2">
        <v>14364.688497762412</v>
      </c>
      <c r="AA13" s="2">
        <v>14575.464288429495</v>
      </c>
      <c r="AB13" s="2">
        <v>15109.817202896902</v>
      </c>
      <c r="AC13" s="2">
        <v>15590.511909109435</v>
      </c>
      <c r="AD13" s="2">
        <v>15950.761567782254</v>
      </c>
      <c r="AE13" s="2">
        <v>16337.8540597147</v>
      </c>
      <c r="AF13" s="2">
        <v>16748.890273471217</v>
      </c>
      <c r="AG13" s="2">
        <v>17182.706643521389</v>
      </c>
      <c r="AH13" s="2">
        <v>17625.38129807125</v>
      </c>
      <c r="AI13" s="2">
        <v>18081.976913368711</v>
      </c>
      <c r="AJ13" s="2">
        <v>18389.409619349059</v>
      </c>
      <c r="AK13" s="2">
        <v>18927.379539793848</v>
      </c>
      <c r="AL13" s="2">
        <v>19442.57245348025</v>
      </c>
      <c r="AM13" s="2">
        <v>19898.362639489209</v>
      </c>
      <c r="AN13" s="2">
        <v>20372.866730577003</v>
      </c>
      <c r="AO13" s="2">
        <v>20846.723926191851</v>
      </c>
      <c r="AP13" s="2">
        <v>21323.410466169982</v>
      </c>
    </row>
    <row r="14" spans="1:42" x14ac:dyDescent="0.25">
      <c r="A14" t="s">
        <v>17</v>
      </c>
      <c r="B14" s="2">
        <v>12178</v>
      </c>
      <c r="C14" s="2">
        <v>10790</v>
      </c>
      <c r="D14" s="2">
        <v>8375</v>
      </c>
      <c r="E14" s="2">
        <v>9495</v>
      </c>
      <c r="F14" s="2">
        <v>9098</v>
      </c>
      <c r="G14" s="2">
        <v>12368</v>
      </c>
      <c r="H14" s="2">
        <v>16929</v>
      </c>
      <c r="I14" s="2">
        <v>15085</v>
      </c>
      <c r="J14" s="2">
        <v>20651</v>
      </c>
      <c r="K14" s="2">
        <v>10288</v>
      </c>
      <c r="L14" s="2">
        <v>17301</v>
      </c>
      <c r="M14" s="2">
        <v>26226</v>
      </c>
      <c r="N14" s="2">
        <v>26043</v>
      </c>
      <c r="O14" s="2">
        <v>23510</v>
      </c>
      <c r="P14" s="2">
        <v>26838</v>
      </c>
      <c r="Q14" s="2">
        <v>15794.562501901606</v>
      </c>
      <c r="R14" s="2">
        <v>6379.9198974614565</v>
      </c>
      <c r="S14" s="2">
        <v>8789.4539818098547</v>
      </c>
      <c r="T14" s="2">
        <v>9395.1655183417934</v>
      </c>
      <c r="U14" s="2">
        <v>9957.56981324554</v>
      </c>
      <c r="V14" s="2">
        <v>12449.871560870315</v>
      </c>
      <c r="W14" s="2">
        <v>15017.714860887358</v>
      </c>
      <c r="X14" s="2">
        <v>17140.671462024158</v>
      </c>
      <c r="Y14" s="2">
        <v>18258.841088851685</v>
      </c>
      <c r="Z14" s="2">
        <v>19053.986922591816</v>
      </c>
      <c r="AA14" s="2">
        <v>19169.773337871298</v>
      </c>
      <c r="AB14" s="2">
        <v>19795.179211513601</v>
      </c>
      <c r="AC14" s="2">
        <v>20357.190991678901</v>
      </c>
      <c r="AD14" s="2">
        <v>20776.605941082282</v>
      </c>
      <c r="AE14" s="2">
        <v>21228.071864560894</v>
      </c>
      <c r="AF14" s="2">
        <v>21708.144640090028</v>
      </c>
      <c r="AG14" s="2">
        <v>22215.438344670976</v>
      </c>
      <c r="AH14" s="2">
        <v>22733.438402248608</v>
      </c>
      <c r="AI14" s="2">
        <v>23268.14233571168</v>
      </c>
      <c r="AJ14" s="2">
        <v>23626.159235039238</v>
      </c>
      <c r="AK14" s="2">
        <v>24257.732991837463</v>
      </c>
      <c r="AL14" s="2">
        <v>24862.477639186767</v>
      </c>
      <c r="AM14" s="2">
        <v>25397.450391921786</v>
      </c>
      <c r="AN14" s="2">
        <v>25953.797374172722</v>
      </c>
      <c r="AO14" s="2">
        <v>26510.035389715453</v>
      </c>
      <c r="AP14" s="2">
        <v>27069.788589179243</v>
      </c>
    </row>
    <row r="15" spans="1:42" x14ac:dyDescent="0.25">
      <c r="A15" t="s">
        <v>18</v>
      </c>
      <c r="B15" s="2">
        <v>613</v>
      </c>
      <c r="C15" s="2">
        <v>706</v>
      </c>
      <c r="D15" s="2">
        <v>583</v>
      </c>
      <c r="E15" s="2">
        <v>636</v>
      </c>
      <c r="F15" s="2">
        <v>997</v>
      </c>
      <c r="G15" s="2">
        <v>1448</v>
      </c>
      <c r="H15" s="2">
        <v>2530</v>
      </c>
      <c r="I15" s="2">
        <v>2125</v>
      </c>
      <c r="J15" s="2">
        <v>2948</v>
      </c>
      <c r="K15" s="2">
        <v>2017</v>
      </c>
      <c r="L15" s="2">
        <v>4174</v>
      </c>
      <c r="M15" s="2">
        <v>9459</v>
      </c>
      <c r="N15" s="2">
        <v>5860</v>
      </c>
      <c r="O15" s="2">
        <v>3348</v>
      </c>
      <c r="P15" s="2">
        <v>3142</v>
      </c>
      <c r="Q15" s="2">
        <v>1396</v>
      </c>
      <c r="R15" s="2">
        <v>465.5</v>
      </c>
      <c r="S15" s="2">
        <v>636.8260604845467</v>
      </c>
      <c r="T15" s="2">
        <v>704.30561622175219</v>
      </c>
      <c r="U15" s="2">
        <v>736.56665926003552</v>
      </c>
      <c r="V15" s="2">
        <v>926.28331680640531</v>
      </c>
      <c r="W15" s="2">
        <v>1149.9262727799676</v>
      </c>
      <c r="X15" s="2">
        <v>1369.0003061044358</v>
      </c>
      <c r="Y15" s="2">
        <v>1458.3179147804478</v>
      </c>
      <c r="Z15" s="2">
        <v>1529.7657760213829</v>
      </c>
      <c r="AA15" s="2">
        <v>1552.2123185291844</v>
      </c>
      <c r="AB15" s="2">
        <v>1609.1181679666338</v>
      </c>
      <c r="AC15" s="2">
        <v>1660.3096929616327</v>
      </c>
      <c r="AD15" s="2">
        <v>1698.6744370872648</v>
      </c>
      <c r="AE15" s="2">
        <v>1739.897805516405</v>
      </c>
      <c r="AF15" s="2">
        <v>1783.671057724976</v>
      </c>
      <c r="AG15" s="2">
        <v>1829.8702799415917</v>
      </c>
      <c r="AH15" s="2">
        <v>1877.0128641019062</v>
      </c>
      <c r="AI15" s="2">
        <v>1925.6379593047914</v>
      </c>
      <c r="AJ15" s="2">
        <v>1958.3779683980365</v>
      </c>
      <c r="AK15" s="2">
        <v>2015.6690104525569</v>
      </c>
      <c r="AL15" s="2">
        <v>2070.5344179084136</v>
      </c>
      <c r="AM15" s="2">
        <v>2119.0737390159707</v>
      </c>
      <c r="AN15" s="2">
        <v>2169.6059951969046</v>
      </c>
      <c r="AO15" s="2">
        <v>2220.0693603221544</v>
      </c>
      <c r="AP15" s="2">
        <v>2270.834036135499</v>
      </c>
    </row>
    <row r="16" spans="1:42" x14ac:dyDescent="0.25">
      <c r="A16" t="s">
        <v>24</v>
      </c>
      <c r="B16" s="2">
        <f>SUM(B12:B15)</f>
        <v>36627</v>
      </c>
      <c r="C16" s="2">
        <f t="shared" ref="C16:AP16" si="1">SUM(C12:C15)</f>
        <v>32524</v>
      </c>
      <c r="D16" s="2">
        <f t="shared" si="1"/>
        <v>23685</v>
      </c>
      <c r="E16" s="2">
        <f t="shared" si="1"/>
        <v>30458</v>
      </c>
      <c r="F16" s="2">
        <f t="shared" si="1"/>
        <v>26812</v>
      </c>
      <c r="G16" s="2">
        <f t="shared" si="1"/>
        <v>33166</v>
      </c>
      <c r="H16" s="2">
        <f t="shared" si="1"/>
        <v>39363</v>
      </c>
      <c r="I16" s="2">
        <f t="shared" si="1"/>
        <v>32650</v>
      </c>
      <c r="J16" s="2">
        <f t="shared" si="1"/>
        <v>39193</v>
      </c>
      <c r="K16" s="2">
        <f t="shared" si="1"/>
        <v>21505</v>
      </c>
      <c r="L16" s="2">
        <f t="shared" si="1"/>
        <v>47468</v>
      </c>
      <c r="M16" s="2">
        <f t="shared" si="1"/>
        <v>77096</v>
      </c>
      <c r="N16" s="2">
        <f t="shared" si="1"/>
        <v>68651</v>
      </c>
      <c r="O16" s="2">
        <f t="shared" si="1"/>
        <v>57157</v>
      </c>
      <c r="P16" s="2">
        <f t="shared" si="1"/>
        <v>58530</v>
      </c>
      <c r="Q16" s="2">
        <f t="shared" si="1"/>
        <v>27259.562501901608</v>
      </c>
      <c r="R16" s="2">
        <f t="shared" si="1"/>
        <v>12529.919897461456</v>
      </c>
      <c r="S16" s="2">
        <f t="shared" si="1"/>
        <v>16008.6353401632</v>
      </c>
      <c r="T16" s="2">
        <f t="shared" si="1"/>
        <v>17379.307956455817</v>
      </c>
      <c r="U16" s="2">
        <f t="shared" si="1"/>
        <v>18307.429571919281</v>
      </c>
      <c r="V16" s="2">
        <f t="shared" si="1"/>
        <v>22950.395437287229</v>
      </c>
      <c r="W16" s="2">
        <f t="shared" si="1"/>
        <v>28053.497827459807</v>
      </c>
      <c r="X16" s="2">
        <f t="shared" si="1"/>
        <v>32659.919342504054</v>
      </c>
      <c r="Y16" s="2">
        <f t="shared" si="1"/>
        <v>34790.610371228911</v>
      </c>
      <c r="Z16" s="2">
        <f t="shared" si="1"/>
        <v>36395.702750768876</v>
      </c>
      <c r="AA16" s="2">
        <f t="shared" si="1"/>
        <v>36765.947441685683</v>
      </c>
      <c r="AB16" s="2">
        <f t="shared" si="1"/>
        <v>38036.448849150067</v>
      </c>
      <c r="AC16" s="2">
        <f t="shared" si="1"/>
        <v>39178.777494282207</v>
      </c>
      <c r="AD16" s="2">
        <f t="shared" si="1"/>
        <v>40033.10248081413</v>
      </c>
      <c r="AE16" s="2">
        <f t="shared" si="1"/>
        <v>40951.884350291788</v>
      </c>
      <c r="AF16" s="2">
        <f t="shared" si="1"/>
        <v>41928.179039381081</v>
      </c>
      <c r="AG16" s="2">
        <f t="shared" si="1"/>
        <v>42959.195915000048</v>
      </c>
      <c r="AH16" s="2">
        <f t="shared" si="1"/>
        <v>44011.613274055249</v>
      </c>
      <c r="AI16" s="2">
        <f t="shared" si="1"/>
        <v>45097.540536176908</v>
      </c>
      <c r="AJ16" s="2">
        <f t="shared" si="1"/>
        <v>45826.704406371893</v>
      </c>
      <c r="AK16" s="2">
        <f t="shared" si="1"/>
        <v>47107.740313770446</v>
      </c>
      <c r="AL16" s="2">
        <f t="shared" si="1"/>
        <v>48334.44965650676</v>
      </c>
      <c r="AM16" s="2">
        <f t="shared" si="1"/>
        <v>49419.673386439827</v>
      </c>
      <c r="AN16" s="2">
        <f t="shared" si="1"/>
        <v>50548.863636975613</v>
      </c>
      <c r="AO16" s="2">
        <f t="shared" si="1"/>
        <v>51677.163958691533</v>
      </c>
      <c r="AP16" s="2">
        <f t="shared" si="1"/>
        <v>52812.395179603925</v>
      </c>
    </row>
    <row r="17" spans="1:42" x14ac:dyDescent="0.25">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25">
      <c r="A18" t="s">
        <v>19</v>
      </c>
      <c r="B18" s="11">
        <f t="shared" ref="B18:AP18" si="2">B12/B6</f>
        <v>16.014925373134329</v>
      </c>
      <c r="C18" s="11">
        <f t="shared" si="2"/>
        <v>18.721518987341771</v>
      </c>
      <c r="D18" s="11">
        <f t="shared" si="2"/>
        <v>21.709090909090911</v>
      </c>
      <c r="E18" s="11">
        <f t="shared" si="2"/>
        <v>18.835616438356166</v>
      </c>
      <c r="F18" s="11">
        <f t="shared" si="2"/>
        <v>16.454545454545453</v>
      </c>
      <c r="G18" s="11">
        <f t="shared" si="2"/>
        <v>15.042553191489361</v>
      </c>
      <c r="H18" s="11">
        <f t="shared" si="2"/>
        <v>13.161290322580646</v>
      </c>
      <c r="I18" s="11">
        <f t="shared" si="2"/>
        <v>22.574074074074073</v>
      </c>
      <c r="J18" s="11">
        <f t="shared" si="2"/>
        <v>13.375</v>
      </c>
      <c r="K18" s="11">
        <f t="shared" si="2"/>
        <v>21.111111111111111</v>
      </c>
      <c r="L18" s="11">
        <f t="shared" si="2"/>
        <v>13.65</v>
      </c>
      <c r="M18" s="11">
        <f t="shared" si="2"/>
        <v>20.375</v>
      </c>
      <c r="N18" s="11">
        <f t="shared" si="2"/>
        <v>18.704545454545453</v>
      </c>
      <c r="O18" s="11">
        <f t="shared" si="2"/>
        <v>23.024999999999999</v>
      </c>
      <c r="P18" s="11">
        <f t="shared" si="2"/>
        <v>14.615384615384615</v>
      </c>
      <c r="Q18" s="11">
        <f t="shared" si="2"/>
        <v>20.777777777777779</v>
      </c>
      <c r="R18" s="11">
        <f t="shared" si="2"/>
        <v>10.601129563593464</v>
      </c>
      <c r="S18" s="11">
        <f t="shared" si="2"/>
        <v>10.79298146932692</v>
      </c>
      <c r="T18" s="11">
        <f t="shared" si="2"/>
        <v>10.792981469326918</v>
      </c>
      <c r="U18" s="11">
        <f t="shared" si="2"/>
        <v>10.79298146932692</v>
      </c>
      <c r="V18" s="11">
        <f t="shared" si="2"/>
        <v>10.792981469326918</v>
      </c>
      <c r="W18" s="11">
        <f t="shared" si="2"/>
        <v>10.79298146932692</v>
      </c>
      <c r="X18" s="11">
        <f t="shared" si="2"/>
        <v>10.792981469326918</v>
      </c>
      <c r="Y18" s="11">
        <f t="shared" si="2"/>
        <v>10.792981469326918</v>
      </c>
      <c r="Z18" s="11">
        <f t="shared" si="2"/>
        <v>10.792981469326918</v>
      </c>
      <c r="AA18" s="11">
        <f t="shared" si="2"/>
        <v>10.792981469326918</v>
      </c>
      <c r="AB18" s="11">
        <f t="shared" si="2"/>
        <v>10.792981469326918</v>
      </c>
      <c r="AC18" s="11">
        <f t="shared" si="2"/>
        <v>10.792981469326918</v>
      </c>
      <c r="AD18" s="11">
        <f t="shared" si="2"/>
        <v>10.79298146932692</v>
      </c>
      <c r="AE18" s="11">
        <f t="shared" si="2"/>
        <v>10.792981469326918</v>
      </c>
      <c r="AF18" s="11">
        <f t="shared" si="2"/>
        <v>10.792981469326918</v>
      </c>
      <c r="AG18" s="11">
        <f t="shared" si="2"/>
        <v>10.792981469326918</v>
      </c>
      <c r="AH18" s="11">
        <f t="shared" si="2"/>
        <v>10.792981469326916</v>
      </c>
      <c r="AI18" s="11">
        <f t="shared" si="2"/>
        <v>10.792981469326918</v>
      </c>
      <c r="AJ18" s="11">
        <f t="shared" si="2"/>
        <v>10.792981469326918</v>
      </c>
      <c r="AK18" s="11">
        <f t="shared" si="2"/>
        <v>10.792981469326918</v>
      </c>
      <c r="AL18" s="11">
        <f t="shared" si="2"/>
        <v>10.792981469326918</v>
      </c>
      <c r="AM18" s="11">
        <f t="shared" si="2"/>
        <v>10.792981469326918</v>
      </c>
      <c r="AN18" s="11">
        <f t="shared" si="2"/>
        <v>10.792981469326918</v>
      </c>
      <c r="AO18" s="11">
        <f t="shared" si="2"/>
        <v>10.792981469326916</v>
      </c>
      <c r="AP18" s="11">
        <f t="shared" si="2"/>
        <v>10.79298146932692</v>
      </c>
    </row>
    <row r="19" spans="1:42" x14ac:dyDescent="0.25">
      <c r="A19" t="s">
        <v>20</v>
      </c>
      <c r="B19" s="11">
        <f t="shared" ref="B19:AP19" si="3">B13/B7</f>
        <v>9.0257731958762886</v>
      </c>
      <c r="C19" s="11">
        <f t="shared" si="3"/>
        <v>9.9486005089058516</v>
      </c>
      <c r="D19" s="11">
        <f t="shared" si="3"/>
        <v>8.2417783191230214</v>
      </c>
      <c r="E19" s="11">
        <f t="shared" si="3"/>
        <v>8.2185602775368611</v>
      </c>
      <c r="F19" s="11">
        <f t="shared" si="3"/>
        <v>7.8194097048524265</v>
      </c>
      <c r="G19" s="11">
        <f t="shared" si="3"/>
        <v>8.5089000456412602</v>
      </c>
      <c r="H19" s="11">
        <f t="shared" si="3"/>
        <v>9.2391093901258472</v>
      </c>
      <c r="I19" s="11">
        <f t="shared" si="3"/>
        <v>8.4098166765227678</v>
      </c>
      <c r="J19" s="11">
        <f t="shared" si="3"/>
        <v>8.768529076396808</v>
      </c>
      <c r="K19" s="11">
        <f t="shared" si="3"/>
        <v>9.2645444566410546</v>
      </c>
      <c r="L19" s="11">
        <f t="shared" si="3"/>
        <v>11.265878230398599</v>
      </c>
      <c r="M19" s="11">
        <f t="shared" si="3"/>
        <v>13.011308562197092</v>
      </c>
      <c r="N19" s="11">
        <f t="shared" si="3"/>
        <v>12.583187390542907</v>
      </c>
      <c r="O19" s="11">
        <f t="shared" si="3"/>
        <v>11.86989898989899</v>
      </c>
      <c r="P19" s="11">
        <f t="shared" si="3"/>
        <v>11.967493584260051</v>
      </c>
      <c r="Q19" s="11">
        <f t="shared" si="3"/>
        <v>11.95</v>
      </c>
      <c r="R19" s="11">
        <f t="shared" si="3"/>
        <v>11.363701355375808</v>
      </c>
      <c r="S19" s="11">
        <f t="shared" si="3"/>
        <v>10.86796207774632</v>
      </c>
      <c r="T19" s="11">
        <f t="shared" si="3"/>
        <v>10.86796207774632</v>
      </c>
      <c r="U19" s="11">
        <f t="shared" si="3"/>
        <v>10.867962077746313</v>
      </c>
      <c r="V19" s="11">
        <f t="shared" si="3"/>
        <v>10.867962077746322</v>
      </c>
      <c r="W19" s="11">
        <f t="shared" si="3"/>
        <v>10.867962077746327</v>
      </c>
      <c r="X19" s="11">
        <f t="shared" si="3"/>
        <v>10.867962077746315</v>
      </c>
      <c r="Y19" s="11">
        <f t="shared" si="3"/>
        <v>10.867962077746318</v>
      </c>
      <c r="Z19" s="11">
        <f t="shared" si="3"/>
        <v>10.867962077746316</v>
      </c>
      <c r="AA19" s="11">
        <f t="shared" si="3"/>
        <v>10.867962077746324</v>
      </c>
      <c r="AB19" s="11">
        <f t="shared" si="3"/>
        <v>10.867962077746316</v>
      </c>
      <c r="AC19" s="11">
        <f t="shared" si="3"/>
        <v>10.867962077746318</v>
      </c>
      <c r="AD19" s="11">
        <f t="shared" si="3"/>
        <v>10.86796207774632</v>
      </c>
      <c r="AE19" s="11">
        <f t="shared" si="3"/>
        <v>10.86796207774632</v>
      </c>
      <c r="AF19" s="11">
        <f t="shared" si="3"/>
        <v>10.867962077746324</v>
      </c>
      <c r="AG19" s="11">
        <f t="shared" si="3"/>
        <v>10.867962077746318</v>
      </c>
      <c r="AH19" s="11">
        <f t="shared" si="3"/>
        <v>10.867962077746316</v>
      </c>
      <c r="AI19" s="11">
        <f t="shared" si="3"/>
        <v>10.86796207774632</v>
      </c>
      <c r="AJ19" s="11">
        <f t="shared" si="3"/>
        <v>10.867962077746318</v>
      </c>
      <c r="AK19" s="11">
        <f t="shared" si="3"/>
        <v>10.86796207774632</v>
      </c>
      <c r="AL19" s="11">
        <f t="shared" si="3"/>
        <v>10.867962077746322</v>
      </c>
      <c r="AM19" s="11">
        <f t="shared" si="3"/>
        <v>10.867962077746322</v>
      </c>
      <c r="AN19" s="11">
        <f t="shared" si="3"/>
        <v>10.86796207774632</v>
      </c>
      <c r="AO19" s="11">
        <f t="shared" si="3"/>
        <v>10.867962077746315</v>
      </c>
      <c r="AP19" s="11">
        <f t="shared" si="3"/>
        <v>10.867962077746318</v>
      </c>
    </row>
    <row r="20" spans="1:42" x14ac:dyDescent="0.25">
      <c r="A20" t="s">
        <v>21</v>
      </c>
      <c r="B20" s="11">
        <f t="shared" ref="B20:AP20" si="4">B14/B8</f>
        <v>4.9625101874490625</v>
      </c>
      <c r="C20" s="11">
        <f t="shared" si="4"/>
        <v>5.5733471074380168</v>
      </c>
      <c r="D20" s="11">
        <f t="shared" si="4"/>
        <v>5.1411909146715775</v>
      </c>
      <c r="E20" s="11">
        <f t="shared" si="4"/>
        <v>5.1379870129870131</v>
      </c>
      <c r="F20" s="11">
        <f t="shared" si="4"/>
        <v>4.9045822102425873</v>
      </c>
      <c r="G20" s="11">
        <f t="shared" si="4"/>
        <v>6.1227722772277229</v>
      </c>
      <c r="H20" s="11">
        <f t="shared" si="4"/>
        <v>7.3032786885245899</v>
      </c>
      <c r="I20" s="11">
        <f t="shared" si="4"/>
        <v>6.7193763919821823</v>
      </c>
      <c r="J20" s="11">
        <f t="shared" si="4"/>
        <v>7.8401670463173883</v>
      </c>
      <c r="K20" s="11">
        <f t="shared" si="4"/>
        <v>6.9938817131203264</v>
      </c>
      <c r="L20" s="11">
        <f t="shared" si="4"/>
        <v>7.0300690776107277</v>
      </c>
      <c r="M20" s="11">
        <f t="shared" si="4"/>
        <v>8.3522292993630565</v>
      </c>
      <c r="N20" s="11">
        <f t="shared" si="4"/>
        <v>8.8702316076294281</v>
      </c>
      <c r="O20" s="11">
        <f t="shared" si="4"/>
        <v>7.5207933461292384</v>
      </c>
      <c r="P20" s="11">
        <f t="shared" si="4"/>
        <v>8.3607476635514022</v>
      </c>
      <c r="Q20" s="11">
        <f t="shared" si="4"/>
        <v>9.6470437480034743</v>
      </c>
      <c r="R20" s="11">
        <f t="shared" si="4"/>
        <v>6.3329631240371729</v>
      </c>
      <c r="S20" s="11">
        <f t="shared" si="4"/>
        <v>6.9191288368309447</v>
      </c>
      <c r="T20" s="11">
        <f t="shared" si="4"/>
        <v>6.7656018966677944</v>
      </c>
      <c r="U20" s="11">
        <f t="shared" si="4"/>
        <v>6.9132411478443139</v>
      </c>
      <c r="V20" s="11">
        <f t="shared" si="4"/>
        <v>6.8816443396048905</v>
      </c>
      <c r="W20" s="11">
        <f t="shared" si="4"/>
        <v>6.7266573892772819</v>
      </c>
      <c r="X20" s="11">
        <f t="shared" si="4"/>
        <v>6.5041110008116769</v>
      </c>
      <c r="Y20" s="11">
        <f t="shared" si="4"/>
        <v>6.5040715426969387</v>
      </c>
      <c r="Z20" s="11">
        <f t="shared" si="4"/>
        <v>6.4769887781041531</v>
      </c>
      <c r="AA20" s="11">
        <f t="shared" si="4"/>
        <v>6.4328934967318672</v>
      </c>
      <c r="AB20" s="11">
        <f t="shared" si="4"/>
        <v>6.4127498520594788</v>
      </c>
      <c r="AC20" s="11">
        <f t="shared" si="4"/>
        <v>6.3956350588392938</v>
      </c>
      <c r="AD20" s="11">
        <f t="shared" si="4"/>
        <v>6.3830319186506905</v>
      </c>
      <c r="AE20" s="11">
        <f t="shared" si="4"/>
        <v>6.3702899213343231</v>
      </c>
      <c r="AF20" s="11">
        <f t="shared" si="4"/>
        <v>6.3575527761867727</v>
      </c>
      <c r="AG20" s="11">
        <f t="shared" si="4"/>
        <v>6.3448998749039793</v>
      </c>
      <c r="AH20" s="11">
        <f t="shared" si="4"/>
        <v>6.3326972093707354</v>
      </c>
      <c r="AI20" s="11">
        <f t="shared" si="4"/>
        <v>6.3208165976082542</v>
      </c>
      <c r="AJ20" s="11">
        <f t="shared" si="4"/>
        <v>6.3127109313710665</v>
      </c>
      <c r="AK20" s="11">
        <f t="shared" si="4"/>
        <v>6.3002166338950607</v>
      </c>
      <c r="AL20" s="11">
        <f t="shared" si="4"/>
        <v>6.2888710728213129</v>
      </c>
      <c r="AM20" s="11">
        <f t="shared" si="4"/>
        <v>6.2793071992163432</v>
      </c>
      <c r="AN20" s="11">
        <f t="shared" si="4"/>
        <v>6.2696830611469689</v>
      </c>
      <c r="AO20" s="11">
        <f t="shared" si="4"/>
        <v>6.2606268182468279</v>
      </c>
      <c r="AP20" s="11">
        <f t="shared" si="4"/>
        <v>6.2519530202751596</v>
      </c>
    </row>
    <row r="21" spans="1:42" x14ac:dyDescent="0.25">
      <c r="A21" t="s">
        <v>22</v>
      </c>
      <c r="B21" s="11">
        <f t="shared" ref="B21:AP21" si="5">B15/B9</f>
        <v>13.622222222222222</v>
      </c>
      <c r="C21" s="11">
        <f t="shared" si="5"/>
        <v>8.4047619047619051</v>
      </c>
      <c r="D21" s="11">
        <f t="shared" si="5"/>
        <v>6.0103092783505154</v>
      </c>
      <c r="E21" s="11">
        <f t="shared" si="5"/>
        <v>7.0666666666666664</v>
      </c>
      <c r="F21" s="11">
        <f t="shared" si="5"/>
        <v>7.6106870229007635</v>
      </c>
      <c r="G21" s="11">
        <f t="shared" si="5"/>
        <v>5.1530249110320288</v>
      </c>
      <c r="H21" s="11">
        <f t="shared" si="5"/>
        <v>5.3829787234042552</v>
      </c>
      <c r="I21" s="11">
        <f t="shared" si="5"/>
        <v>6.682389937106918</v>
      </c>
      <c r="J21" s="11">
        <f t="shared" si="5"/>
        <v>8.4228571428571435</v>
      </c>
      <c r="K21" s="11">
        <f t="shared" si="5"/>
        <v>7.9098039215686278</v>
      </c>
      <c r="L21" s="11">
        <f t="shared" si="5"/>
        <v>9.2345132743362832</v>
      </c>
      <c r="M21" s="11">
        <f t="shared" si="5"/>
        <v>17.198181818181819</v>
      </c>
      <c r="N21" s="11">
        <f t="shared" si="5"/>
        <v>9.8986486486486491</v>
      </c>
      <c r="O21" s="11">
        <f t="shared" si="5"/>
        <v>6.2696629213483144</v>
      </c>
      <c r="P21" s="11">
        <f t="shared" si="5"/>
        <v>7.2396313364055302</v>
      </c>
      <c r="Q21" s="11">
        <f t="shared" si="5"/>
        <v>7.3862433862433861</v>
      </c>
      <c r="R21" s="11">
        <f t="shared" si="5"/>
        <v>10.109643288426469</v>
      </c>
      <c r="S21" s="11">
        <f t="shared" si="5"/>
        <v>10.436743480689252</v>
      </c>
      <c r="T21" s="11">
        <f t="shared" si="5"/>
        <v>10.436743480689252</v>
      </c>
      <c r="U21" s="11">
        <f t="shared" si="5"/>
        <v>10.43674348068925</v>
      </c>
      <c r="V21" s="11">
        <f t="shared" si="5"/>
        <v>10.436743480689252</v>
      </c>
      <c r="W21" s="11">
        <f t="shared" si="5"/>
        <v>10.436743480689252</v>
      </c>
      <c r="X21" s="11">
        <f t="shared" si="5"/>
        <v>10.436743480689252</v>
      </c>
      <c r="Y21" s="11">
        <f t="shared" si="5"/>
        <v>10.436743480689252</v>
      </c>
      <c r="Z21" s="11">
        <f t="shared" si="5"/>
        <v>10.436743480689252</v>
      </c>
      <c r="AA21" s="11">
        <f t="shared" si="5"/>
        <v>10.436743480689252</v>
      </c>
      <c r="AB21" s="11">
        <f t="shared" si="5"/>
        <v>10.436743480689254</v>
      </c>
      <c r="AC21" s="11">
        <f t="shared" si="5"/>
        <v>10.436743480689252</v>
      </c>
      <c r="AD21" s="11">
        <f t="shared" si="5"/>
        <v>10.436743480689252</v>
      </c>
      <c r="AE21" s="11">
        <f t="shared" si="5"/>
        <v>10.436743480689252</v>
      </c>
      <c r="AF21" s="11">
        <f t="shared" si="5"/>
        <v>10.436743480689252</v>
      </c>
      <c r="AG21" s="11">
        <f t="shared" si="5"/>
        <v>10.436743480689252</v>
      </c>
      <c r="AH21" s="11">
        <f t="shared" si="5"/>
        <v>10.436743480689254</v>
      </c>
      <c r="AI21" s="11">
        <f t="shared" si="5"/>
        <v>10.436743480689252</v>
      </c>
      <c r="AJ21" s="11">
        <f t="shared" si="5"/>
        <v>10.436743480689254</v>
      </c>
      <c r="AK21" s="11">
        <f t="shared" si="5"/>
        <v>10.436743480689254</v>
      </c>
      <c r="AL21" s="11">
        <f t="shared" si="5"/>
        <v>10.436743480689252</v>
      </c>
      <c r="AM21" s="11">
        <f t="shared" si="5"/>
        <v>10.436743480689254</v>
      </c>
      <c r="AN21" s="11">
        <f t="shared" si="5"/>
        <v>10.436743480689254</v>
      </c>
      <c r="AO21" s="11">
        <f t="shared" si="5"/>
        <v>10.43674348068925</v>
      </c>
      <c r="AP21" s="11">
        <f t="shared" si="5"/>
        <v>10.436743480689252</v>
      </c>
    </row>
    <row r="22" spans="1:42" x14ac:dyDescent="0.25">
      <c r="A22" t="s">
        <v>25</v>
      </c>
      <c r="B22" s="11">
        <f t="shared" ref="B22:AP22" si="6">B16/B10</f>
        <v>7.1987028301886795</v>
      </c>
      <c r="C22" s="11">
        <f t="shared" si="6"/>
        <v>8.0029527559055111</v>
      </c>
      <c r="D22" s="11">
        <f t="shared" si="6"/>
        <v>6.9193689745836986</v>
      </c>
      <c r="E22" s="11">
        <f t="shared" si="6"/>
        <v>7.0553625202687051</v>
      </c>
      <c r="F22" s="11">
        <f t="shared" si="6"/>
        <v>6.6186126882251299</v>
      </c>
      <c r="G22" s="11">
        <f t="shared" si="6"/>
        <v>7.3068957920246751</v>
      </c>
      <c r="H22" s="11">
        <f t="shared" si="6"/>
        <v>8.0071196094385684</v>
      </c>
      <c r="I22" s="11">
        <f t="shared" si="6"/>
        <v>7.5789229340761377</v>
      </c>
      <c r="J22" s="11">
        <f t="shared" si="6"/>
        <v>8.2442153975599499</v>
      </c>
      <c r="K22" s="11">
        <f t="shared" si="6"/>
        <v>8.0452674897119341</v>
      </c>
      <c r="L22" s="11">
        <f t="shared" si="6"/>
        <v>9.1004601226993866</v>
      </c>
      <c r="M22" s="11">
        <f t="shared" si="6"/>
        <v>11.269697412658967</v>
      </c>
      <c r="N22" s="11">
        <f t="shared" si="6"/>
        <v>10.68165551579275</v>
      </c>
      <c r="O22" s="11">
        <f t="shared" si="6"/>
        <v>9.2561943319838065</v>
      </c>
      <c r="P22" s="11">
        <f t="shared" si="6"/>
        <v>9.7209765819631286</v>
      </c>
      <c r="Q22" s="11">
        <f t="shared" si="6"/>
        <v>10.316823363957083</v>
      </c>
      <c r="R22" s="11">
        <f t="shared" si="6"/>
        <v>8.0486059171633109</v>
      </c>
      <c r="S22" s="11">
        <f t="shared" si="6"/>
        <v>8.2630286784221134</v>
      </c>
      <c r="T22" s="11">
        <f t="shared" si="6"/>
        <v>8.1730378490758024</v>
      </c>
      <c r="U22" s="11">
        <f t="shared" si="6"/>
        <v>8.2767586800039794</v>
      </c>
      <c r="V22" s="11">
        <f t="shared" si="6"/>
        <v>8.2572774655002483</v>
      </c>
      <c r="W22" s="11">
        <f t="shared" si="6"/>
        <v>8.1619593761714473</v>
      </c>
      <c r="X22" s="11">
        <f t="shared" si="6"/>
        <v>8.0257855244998471</v>
      </c>
      <c r="Y22" s="11">
        <f t="shared" si="6"/>
        <v>8.0257614526401149</v>
      </c>
      <c r="Z22" s="11">
        <f t="shared" si="6"/>
        <v>8.0092453267481147</v>
      </c>
      <c r="AA22" s="11">
        <f t="shared" si="6"/>
        <v>7.9823799793004522</v>
      </c>
      <c r="AB22" s="11">
        <f t="shared" si="6"/>
        <v>7.9701179002670761</v>
      </c>
      <c r="AC22" s="11">
        <f t="shared" si="6"/>
        <v>7.9597047839338497</v>
      </c>
      <c r="AD22" s="11">
        <f t="shared" si="6"/>
        <v>7.952039737498958</v>
      </c>
      <c r="AE22" s="11">
        <f t="shared" si="6"/>
        <v>7.9442928725872228</v>
      </c>
      <c r="AF22" s="11">
        <f t="shared" si="6"/>
        <v>7.9365516016592617</v>
      </c>
      <c r="AG22" s="11">
        <f t="shared" si="6"/>
        <v>7.9288641476912458</v>
      </c>
      <c r="AH22" s="11">
        <f t="shared" si="6"/>
        <v>7.9214527095145284</v>
      </c>
      <c r="AI22" s="11">
        <f t="shared" si="6"/>
        <v>7.9142392021859163</v>
      </c>
      <c r="AJ22" s="11">
        <f t="shared" si="6"/>
        <v>7.9093190319221414</v>
      </c>
      <c r="AK22" s="11">
        <f t="shared" si="6"/>
        <v>7.9017370377181342</v>
      </c>
      <c r="AL22" s="11">
        <f t="shared" si="6"/>
        <v>7.8948543359668992</v>
      </c>
      <c r="AM22" s="11">
        <f t="shared" si="6"/>
        <v>7.8890541058246058</v>
      </c>
      <c r="AN22" s="11">
        <f t="shared" si="6"/>
        <v>7.8832188259223841</v>
      </c>
      <c r="AO22" s="11">
        <f t="shared" si="6"/>
        <v>7.8777292433129711</v>
      </c>
      <c r="AP22" s="11">
        <f t="shared" si="6"/>
        <v>7.872472733053848</v>
      </c>
    </row>
    <row r="24" spans="1:42" x14ac:dyDescent="0.25">
      <c r="A24" t="s">
        <v>26</v>
      </c>
      <c r="B24" s="2">
        <v>55.981466644056049</v>
      </c>
      <c r="C24" s="2">
        <v>51.283591086090716</v>
      </c>
      <c r="D24" s="2">
        <v>53.081014307758196</v>
      </c>
      <c r="E24" s="2">
        <v>46.809286673438052</v>
      </c>
      <c r="F24" s="2">
        <v>43.70894469215132</v>
      </c>
      <c r="G24" s="2">
        <v>43.810677832913704</v>
      </c>
      <c r="H24" s="2">
        <v>40.590022677371678</v>
      </c>
      <c r="I24" s="2">
        <v>41.982820396073443</v>
      </c>
      <c r="J24" s="2">
        <v>45.73443947567462</v>
      </c>
      <c r="K24" s="2">
        <v>53.769321100973933</v>
      </c>
      <c r="L24" s="2">
        <v>60.815763356708857</v>
      </c>
      <c r="M24" s="2">
        <v>65.192213802657648</v>
      </c>
      <c r="N24" s="2">
        <v>71.413656427892818</v>
      </c>
      <c r="O24" s="2">
        <v>76.163030899147103</v>
      </c>
      <c r="P24" s="2">
        <v>79.760680229390147</v>
      </c>
      <c r="Q24" s="2">
        <v>87.140117544958869</v>
      </c>
      <c r="R24" s="2">
        <v>68.833161684817924</v>
      </c>
      <c r="S24" s="2">
        <v>67.971052131443102</v>
      </c>
      <c r="T24" s="2">
        <v>68.008884134670836</v>
      </c>
      <c r="U24" s="2">
        <v>68.008884134670836</v>
      </c>
      <c r="V24" s="2">
        <v>68.008884134670865</v>
      </c>
      <c r="W24" s="2">
        <v>68.008884134670836</v>
      </c>
      <c r="X24" s="2">
        <v>68.008884134670822</v>
      </c>
      <c r="Y24" s="2">
        <v>68.008884134670808</v>
      </c>
      <c r="Z24" s="2">
        <v>68.000952868881058</v>
      </c>
      <c r="AA24" s="2">
        <v>67.660948104536644</v>
      </c>
      <c r="AB24" s="2">
        <v>66.984338623491297</v>
      </c>
      <c r="AC24" s="2">
        <v>66.314495237256352</v>
      </c>
      <c r="AD24" s="2">
        <v>65.651350284883819</v>
      </c>
      <c r="AE24" s="2">
        <v>64.994836782034994</v>
      </c>
      <c r="AF24" s="2">
        <v>64.344888414214623</v>
      </c>
      <c r="AG24" s="2">
        <v>63.701439530072498</v>
      </c>
      <c r="AH24" s="2">
        <v>63.064425134771767</v>
      </c>
      <c r="AI24" s="2">
        <v>62.433780883424028</v>
      </c>
      <c r="AJ24" s="2">
        <v>61.80944307458978</v>
      </c>
      <c r="AK24" s="2">
        <v>61.191348643843902</v>
      </c>
      <c r="AL24" s="2">
        <v>60.57943515740547</v>
      </c>
      <c r="AM24" s="2">
        <v>59.97364080583138</v>
      </c>
      <c r="AN24" s="2">
        <v>59.373904397773096</v>
      </c>
      <c r="AO24" s="2">
        <v>58.780165353795354</v>
      </c>
      <c r="AP24" s="2">
        <v>58.192363700257424</v>
      </c>
    </row>
    <row r="25" spans="1:42" x14ac:dyDescent="0.25">
      <c r="B25" s="11"/>
    </row>
    <row r="26" spans="1:42" x14ac:dyDescent="0.25">
      <c r="B26" s="11"/>
    </row>
    <row r="27" spans="1:42" x14ac:dyDescent="0.25">
      <c r="B27" s="11"/>
    </row>
    <row r="28" spans="1:42" x14ac:dyDescent="0.25">
      <c r="B28" s="11"/>
    </row>
    <row r="29" spans="1:42" x14ac:dyDescent="0.25">
      <c r="B29" s="11"/>
    </row>
    <row r="30" spans="1:42" x14ac:dyDescent="0.25">
      <c r="B30" s="11"/>
    </row>
    <row r="31" spans="1:42" x14ac:dyDescent="0.25">
      <c r="B31" s="11"/>
    </row>
    <row r="32" spans="1:42" x14ac:dyDescent="0.25">
      <c r="B32" s="11"/>
    </row>
    <row r="33" spans="2:2" x14ac:dyDescent="0.25">
      <c r="B33" s="11"/>
    </row>
    <row r="34" spans="2:2" x14ac:dyDescent="0.25">
      <c r="B34" s="11"/>
    </row>
    <row r="35" spans="2:2" x14ac:dyDescent="0.25">
      <c r="B35" s="11"/>
    </row>
    <row r="36" spans="2:2" x14ac:dyDescent="0.25">
      <c r="B36" s="11"/>
    </row>
    <row r="37" spans="2:2" x14ac:dyDescent="0.25">
      <c r="B37" s="11"/>
    </row>
    <row r="38" spans="2:2" x14ac:dyDescent="0.25">
      <c r="B38" s="11"/>
    </row>
    <row r="39" spans="2:2" x14ac:dyDescent="0.25">
      <c r="B39" s="11"/>
    </row>
    <row r="40" spans="2:2" x14ac:dyDescent="0.25">
      <c r="B40" s="11"/>
    </row>
    <row r="41" spans="2:2" x14ac:dyDescent="0.25">
      <c r="B41" s="11"/>
    </row>
    <row r="42" spans="2:2" x14ac:dyDescent="0.25">
      <c r="B42" s="11"/>
    </row>
    <row r="43" spans="2:2" x14ac:dyDescent="0.25">
      <c r="B43" s="11"/>
    </row>
    <row r="44" spans="2:2" x14ac:dyDescent="0.25">
      <c r="B44" s="11"/>
    </row>
    <row r="45" spans="2:2" x14ac:dyDescent="0.25">
      <c r="B45" s="11"/>
    </row>
    <row r="46" spans="2:2" x14ac:dyDescent="0.25">
      <c r="B46" s="11"/>
    </row>
    <row r="47" spans="2:2" x14ac:dyDescent="0.25">
      <c r="B47" s="11"/>
    </row>
    <row r="48" spans="2:2" x14ac:dyDescent="0.25">
      <c r="B48" s="11"/>
    </row>
    <row r="49" spans="2:2" x14ac:dyDescent="0.25">
      <c r="B49" s="11"/>
    </row>
    <row r="50" spans="2:2" x14ac:dyDescent="0.25">
      <c r="B50" s="11"/>
    </row>
    <row r="51" spans="2:2" x14ac:dyDescent="0.25">
      <c r="B51" s="11"/>
    </row>
    <row r="52" spans="2:2" x14ac:dyDescent="0.25">
      <c r="B52" s="11"/>
    </row>
    <row r="53" spans="2:2" x14ac:dyDescent="0.25">
      <c r="B53" s="11"/>
    </row>
    <row r="54" spans="2:2" x14ac:dyDescent="0.25">
      <c r="B54" s="11"/>
    </row>
    <row r="55" spans="2:2" x14ac:dyDescent="0.25">
      <c r="B55" s="11"/>
    </row>
    <row r="56" spans="2:2" x14ac:dyDescent="0.25">
      <c r="B56" s="11"/>
    </row>
    <row r="57" spans="2:2" x14ac:dyDescent="0.25">
      <c r="B57" s="11"/>
    </row>
    <row r="58" spans="2:2" x14ac:dyDescent="0.25">
      <c r="B58" s="11"/>
    </row>
    <row r="59" spans="2:2" x14ac:dyDescent="0.25">
      <c r="B59" s="11"/>
    </row>
    <row r="60" spans="2:2" x14ac:dyDescent="0.25">
      <c r="B60" s="11"/>
    </row>
    <row r="61" spans="2:2" x14ac:dyDescent="0.25">
      <c r="B61" s="11"/>
    </row>
    <row r="62" spans="2:2" x14ac:dyDescent="0.25">
      <c r="B62" s="11"/>
    </row>
    <row r="63" spans="2:2" x14ac:dyDescent="0.25">
      <c r="B63" s="11"/>
    </row>
    <row r="64" spans="2:2" x14ac:dyDescent="0.25">
      <c r="B64" s="11"/>
    </row>
    <row r="65" spans="2:2" x14ac:dyDescent="0.25">
      <c r="B65"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heetViews>
  <sheetFormatPr defaultRowHeight="15" x14ac:dyDescent="0.25"/>
  <cols>
    <col min="1" max="1" width="9.140625" customWidth="1"/>
    <col min="2" max="2" width="14.85546875" bestFit="1" customWidth="1"/>
    <col min="3" max="3" width="21.5703125" bestFit="1" customWidth="1"/>
    <col min="4" max="4" width="35.85546875" bestFit="1" customWidth="1"/>
    <col min="5" max="5" width="37.7109375" bestFit="1" customWidth="1"/>
    <col min="6" max="6" width="25" bestFit="1" customWidth="1"/>
    <col min="7" max="7" width="24.5703125" bestFit="1" customWidth="1"/>
    <col min="8" max="8" width="19.85546875" bestFit="1" customWidth="1"/>
    <col min="9" max="9" width="28.42578125" bestFit="1" customWidth="1"/>
    <col min="10" max="10" width="40.85546875" bestFit="1" customWidth="1"/>
    <col min="11" max="11" width="32.28515625" bestFit="1" customWidth="1"/>
    <col min="12" max="12" width="19.5703125" bestFit="1" customWidth="1"/>
    <col min="13" max="13" width="19.140625" bestFit="1" customWidth="1"/>
    <col min="14" max="14" width="4.5703125" bestFit="1" customWidth="1"/>
  </cols>
  <sheetData>
    <row r="1" spans="1:14" x14ac:dyDescent="0.25">
      <c r="A1" t="s">
        <v>88</v>
      </c>
    </row>
    <row r="2" spans="1:14" x14ac:dyDescent="0.25">
      <c r="A2" t="s">
        <v>85</v>
      </c>
    </row>
    <row r="5" spans="1:14" x14ac:dyDescent="0.25">
      <c r="B5" t="s">
        <v>27</v>
      </c>
      <c r="C5" t="s">
        <v>28</v>
      </c>
      <c r="D5" t="s">
        <v>29</v>
      </c>
      <c r="E5" t="s">
        <v>30</v>
      </c>
      <c r="F5" t="s">
        <v>31</v>
      </c>
      <c r="G5" t="s">
        <v>32</v>
      </c>
      <c r="H5" t="s">
        <v>33</v>
      </c>
      <c r="I5" t="s">
        <v>34</v>
      </c>
      <c r="J5" t="s">
        <v>35</v>
      </c>
      <c r="K5" t="s">
        <v>36</v>
      </c>
      <c r="L5" t="s">
        <v>37</v>
      </c>
      <c r="M5" t="s">
        <v>38</v>
      </c>
    </row>
    <row r="6" spans="1:14" x14ac:dyDescent="0.25">
      <c r="A6">
        <v>2000</v>
      </c>
      <c r="B6" s="12">
        <v>1.3894154620610522</v>
      </c>
      <c r="C6" s="12"/>
      <c r="D6" s="12"/>
      <c r="E6" s="12"/>
      <c r="F6" s="12"/>
      <c r="G6" s="12"/>
      <c r="H6" s="14">
        <v>39.947602572369142</v>
      </c>
      <c r="I6" s="14"/>
      <c r="J6" s="14"/>
      <c r="K6" s="14"/>
      <c r="L6" s="14"/>
      <c r="M6" s="14"/>
      <c r="N6" s="11"/>
    </row>
    <row r="7" spans="1:14" x14ac:dyDescent="0.25">
      <c r="A7">
        <v>2001</v>
      </c>
      <c r="B7" s="12">
        <v>1.3782695464435419</v>
      </c>
      <c r="C7" s="12"/>
      <c r="D7" s="12"/>
      <c r="E7" s="12"/>
      <c r="F7" s="12"/>
      <c r="G7" s="12"/>
      <c r="H7" s="14">
        <v>33.159478791557973</v>
      </c>
      <c r="I7" s="14"/>
      <c r="J7" s="14"/>
      <c r="K7" s="14"/>
      <c r="L7" s="14"/>
      <c r="M7" s="14"/>
      <c r="N7" s="11"/>
    </row>
    <row r="8" spans="1:14" x14ac:dyDescent="0.25">
      <c r="A8">
        <v>2002</v>
      </c>
      <c r="B8" s="12">
        <v>1.4465141042852905</v>
      </c>
      <c r="C8" s="12"/>
      <c r="D8" s="12"/>
      <c r="E8" s="12"/>
      <c r="F8" s="12"/>
      <c r="G8" s="12"/>
      <c r="H8" s="14">
        <v>33.345889748800964</v>
      </c>
      <c r="I8" s="14"/>
      <c r="J8" s="14"/>
      <c r="K8" s="14"/>
      <c r="L8" s="14"/>
      <c r="M8" s="14"/>
      <c r="N8" s="11"/>
    </row>
    <row r="9" spans="1:14" x14ac:dyDescent="0.25">
      <c r="A9">
        <v>2003</v>
      </c>
      <c r="B9" s="12">
        <v>1.4623461281433461</v>
      </c>
      <c r="C9" s="12"/>
      <c r="D9" s="12"/>
      <c r="E9" s="12"/>
      <c r="F9" s="12"/>
      <c r="G9" s="12"/>
      <c r="H9" s="14">
        <v>37.63184679494713</v>
      </c>
      <c r="I9" s="14"/>
      <c r="J9" s="14"/>
      <c r="K9" s="14"/>
      <c r="L9" s="14"/>
      <c r="M9" s="14"/>
      <c r="N9" s="11"/>
    </row>
    <row r="10" spans="1:14" x14ac:dyDescent="0.25">
      <c r="A10">
        <v>2004</v>
      </c>
      <c r="B10" s="12">
        <v>1.4124505399332237</v>
      </c>
      <c r="C10" s="12"/>
      <c r="D10" s="12"/>
      <c r="E10" s="12"/>
      <c r="F10" s="12"/>
      <c r="G10" s="12"/>
      <c r="H10" s="14">
        <v>48.609607677522895</v>
      </c>
      <c r="I10" s="14"/>
      <c r="J10" s="14"/>
      <c r="K10" s="14"/>
      <c r="L10" s="14"/>
      <c r="M10" s="14"/>
      <c r="N10" s="11"/>
    </row>
    <row r="11" spans="1:14" x14ac:dyDescent="0.25">
      <c r="A11">
        <v>2005</v>
      </c>
      <c r="B11" s="12">
        <v>1.3581623019042333</v>
      </c>
      <c r="C11" s="12"/>
      <c r="D11" s="12"/>
      <c r="E11" s="12"/>
      <c r="F11" s="12"/>
      <c r="G11" s="12"/>
      <c r="H11" s="14">
        <v>67.073755319070486</v>
      </c>
      <c r="I11" s="14"/>
      <c r="J11" s="14"/>
      <c r="K11" s="14"/>
      <c r="L11" s="14"/>
      <c r="M11" s="14"/>
      <c r="N11" s="11"/>
    </row>
    <row r="12" spans="1:14" x14ac:dyDescent="0.25">
      <c r="A12">
        <v>2006</v>
      </c>
      <c r="B12" s="12">
        <v>1.3439523214433873</v>
      </c>
      <c r="C12" s="12"/>
      <c r="D12" s="12"/>
      <c r="E12" s="12"/>
      <c r="F12" s="12"/>
      <c r="G12" s="12"/>
      <c r="H12" s="14">
        <v>77.59050290339232</v>
      </c>
      <c r="I12" s="14"/>
      <c r="J12" s="14"/>
      <c r="K12" s="14"/>
      <c r="L12" s="14"/>
      <c r="M12" s="14"/>
      <c r="N12" s="11"/>
    </row>
    <row r="13" spans="1:14" x14ac:dyDescent="0.25">
      <c r="A13">
        <v>2007</v>
      </c>
      <c r="B13" s="12">
        <v>1.3871971704719668</v>
      </c>
      <c r="C13" s="12"/>
      <c r="D13" s="12"/>
      <c r="E13" s="12"/>
      <c r="F13" s="12"/>
      <c r="G13" s="12"/>
      <c r="H13" s="14">
        <v>83.852210363480353</v>
      </c>
      <c r="I13" s="14"/>
      <c r="J13" s="14"/>
      <c r="K13" s="14"/>
      <c r="L13" s="14"/>
      <c r="M13" s="14"/>
      <c r="N13" s="11"/>
    </row>
    <row r="14" spans="1:14" x14ac:dyDescent="0.25">
      <c r="A14">
        <v>2008</v>
      </c>
      <c r="B14" s="12">
        <v>1.3487569320500001</v>
      </c>
      <c r="C14" s="12"/>
      <c r="D14" s="12"/>
      <c r="E14" s="12"/>
      <c r="F14" s="12"/>
      <c r="G14" s="12"/>
      <c r="H14" s="14">
        <v>108.08845993457157</v>
      </c>
      <c r="I14" s="14"/>
      <c r="J14" s="14"/>
      <c r="K14" s="14"/>
      <c r="L14" s="14"/>
      <c r="M14" s="14"/>
      <c r="N14" s="11"/>
    </row>
    <row r="15" spans="1:14" x14ac:dyDescent="0.25">
      <c r="A15">
        <v>2009</v>
      </c>
      <c r="B15" s="12">
        <v>1.2175895246199764</v>
      </c>
      <c r="C15" s="12"/>
      <c r="D15" s="12"/>
      <c r="E15" s="12"/>
      <c r="F15" s="12"/>
      <c r="G15" s="12"/>
      <c r="H15" s="14">
        <v>69.061383757912438</v>
      </c>
      <c r="I15" s="14"/>
      <c r="J15" s="14"/>
      <c r="K15" s="14"/>
      <c r="L15" s="14"/>
      <c r="M15" s="14"/>
      <c r="N15" s="11"/>
    </row>
    <row r="16" spans="1:14" x14ac:dyDescent="0.25">
      <c r="A16">
        <v>2010</v>
      </c>
      <c r="B16" s="12">
        <v>1.2252562133417799</v>
      </c>
      <c r="C16" s="12"/>
      <c r="D16" s="12"/>
      <c r="E16" s="12"/>
      <c r="F16" s="12"/>
      <c r="G16" s="12"/>
      <c r="H16" s="14">
        <v>87.616780644054316</v>
      </c>
      <c r="I16" s="14"/>
      <c r="J16" s="14"/>
      <c r="K16" s="14"/>
      <c r="L16" s="14"/>
      <c r="M16" s="14"/>
      <c r="N16" s="11"/>
    </row>
    <row r="17" spans="1:14" x14ac:dyDescent="0.25">
      <c r="A17">
        <v>2011</v>
      </c>
      <c r="B17" s="12">
        <v>1.2551545292582866</v>
      </c>
      <c r="C17" s="12"/>
      <c r="D17" s="12"/>
      <c r="E17" s="12"/>
      <c r="F17" s="12"/>
      <c r="G17" s="12"/>
      <c r="H17" s="14">
        <v>118.72241619217539</v>
      </c>
      <c r="I17" s="14"/>
      <c r="J17" s="14"/>
      <c r="K17" s="14"/>
      <c r="L17" s="14"/>
      <c r="M17" s="14"/>
      <c r="N17" s="11"/>
    </row>
    <row r="18" spans="1:14" x14ac:dyDescent="0.25">
      <c r="A18">
        <v>2012</v>
      </c>
      <c r="B18" s="12">
        <v>1.3097878456393894</v>
      </c>
      <c r="C18" s="12"/>
      <c r="D18" s="12"/>
      <c r="E18" s="12"/>
      <c r="F18" s="12"/>
      <c r="G18" s="12"/>
      <c r="H18" s="14">
        <v>116.69789796382395</v>
      </c>
      <c r="I18" s="14"/>
      <c r="J18" s="14"/>
      <c r="K18" s="14"/>
      <c r="L18" s="14"/>
      <c r="M18" s="14"/>
      <c r="N18" s="11"/>
    </row>
    <row r="19" spans="1:14" x14ac:dyDescent="0.25">
      <c r="A19">
        <v>2013</v>
      </c>
      <c r="B19" s="12">
        <v>1.3832613965850951</v>
      </c>
      <c r="C19" s="12"/>
      <c r="D19" s="12"/>
      <c r="E19" s="12"/>
      <c r="F19" s="12"/>
      <c r="G19" s="12"/>
      <c r="H19" s="14">
        <v>111.85013894721573</v>
      </c>
      <c r="I19" s="14"/>
      <c r="J19" s="14"/>
      <c r="K19" s="14"/>
      <c r="L19" s="14"/>
      <c r="M19" s="14"/>
      <c r="N19" s="11"/>
    </row>
    <row r="20" spans="1:14" x14ac:dyDescent="0.25">
      <c r="A20">
        <v>2014</v>
      </c>
      <c r="B20" s="12">
        <v>1.3970580245884165</v>
      </c>
      <c r="C20" s="12"/>
      <c r="D20" s="12"/>
      <c r="E20" s="12"/>
      <c r="F20" s="12"/>
      <c r="G20" s="12"/>
      <c r="H20" s="14">
        <v>99.520426123853298</v>
      </c>
      <c r="I20" s="14"/>
      <c r="J20" s="14"/>
      <c r="K20" s="14"/>
      <c r="L20" s="14"/>
      <c r="M20" s="14"/>
      <c r="N20" s="11"/>
    </row>
    <row r="21" spans="1:14" x14ac:dyDescent="0.25">
      <c r="A21">
        <v>2015</v>
      </c>
      <c r="B21" s="12">
        <v>1.2661022281242413</v>
      </c>
      <c r="C21" s="12"/>
      <c r="D21" s="12"/>
      <c r="E21" s="12"/>
      <c r="F21" s="12"/>
      <c r="G21" s="12"/>
      <c r="H21" s="11">
        <v>53.104807134610319</v>
      </c>
      <c r="I21" s="11"/>
      <c r="J21" s="11"/>
      <c r="K21" s="11"/>
      <c r="L21" s="11"/>
      <c r="M21" s="11"/>
      <c r="N21" s="11"/>
    </row>
    <row r="22" spans="1:14" x14ac:dyDescent="0.25">
      <c r="A22">
        <v>2016</v>
      </c>
      <c r="B22" s="12">
        <v>1.1873965496544148</v>
      </c>
      <c r="C22" s="12"/>
      <c r="D22" s="12"/>
      <c r="E22" s="12"/>
      <c r="F22" s="12"/>
      <c r="G22" s="12"/>
      <c r="H22" s="11">
        <v>43.5</v>
      </c>
      <c r="I22" s="11"/>
      <c r="J22" s="11"/>
      <c r="K22" s="11"/>
      <c r="L22" s="11"/>
      <c r="M22" s="11"/>
      <c r="N22" s="11"/>
    </row>
    <row r="23" spans="1:14" x14ac:dyDescent="0.25">
      <c r="A23">
        <v>2017</v>
      </c>
      <c r="B23" s="12">
        <v>1.1569786612902042</v>
      </c>
      <c r="C23" s="12">
        <v>1.1569786612902042</v>
      </c>
      <c r="D23" s="12">
        <v>1.1569913819842581</v>
      </c>
      <c r="E23" s="12">
        <v>1.1569913819842581</v>
      </c>
      <c r="F23" s="12">
        <v>1.1570730335369941</v>
      </c>
      <c r="G23" s="12">
        <v>1.1496900677799295</v>
      </c>
      <c r="H23" s="11">
        <v>54</v>
      </c>
      <c r="I23" s="11">
        <v>54</v>
      </c>
      <c r="J23" s="11">
        <v>54</v>
      </c>
      <c r="K23" s="11">
        <v>54</v>
      </c>
      <c r="L23" s="11">
        <v>54</v>
      </c>
      <c r="M23" s="11">
        <v>48</v>
      </c>
      <c r="N23" s="11"/>
    </row>
    <row r="24" spans="1:14" x14ac:dyDescent="0.25">
      <c r="A24">
        <v>2018</v>
      </c>
      <c r="B24" s="12">
        <v>1.1661174704211583</v>
      </c>
      <c r="C24" s="12">
        <v>1.1661174704211583</v>
      </c>
      <c r="D24" s="12">
        <v>1.1642113406122472</v>
      </c>
      <c r="E24" s="12">
        <v>1.1662687074010785</v>
      </c>
      <c r="F24" s="12">
        <v>1.1758031905193322</v>
      </c>
      <c r="G24" s="12">
        <v>1.1344141259545251</v>
      </c>
      <c r="H24" s="11">
        <v>60</v>
      </c>
      <c r="I24" s="11">
        <v>60</v>
      </c>
      <c r="J24" s="11">
        <v>60</v>
      </c>
      <c r="K24" s="11">
        <v>60</v>
      </c>
      <c r="L24" s="11">
        <v>65</v>
      </c>
      <c r="M24" s="11">
        <v>46</v>
      </c>
      <c r="N24" s="11"/>
    </row>
    <row r="25" spans="1:14" x14ac:dyDescent="0.25">
      <c r="A25">
        <v>2019</v>
      </c>
      <c r="B25" s="12">
        <v>1.1948359321927642</v>
      </c>
      <c r="C25" s="12">
        <v>1.1944544800143013</v>
      </c>
      <c r="D25" s="12">
        <v>1.1894490718692294</v>
      </c>
      <c r="E25" s="12">
        <v>1.1946028493337693</v>
      </c>
      <c r="F25" s="12">
        <v>1.2399806601949772</v>
      </c>
      <c r="G25" s="12">
        <v>1.1299525041675533</v>
      </c>
      <c r="H25" s="11">
        <v>65</v>
      </c>
      <c r="I25" s="11">
        <v>65</v>
      </c>
      <c r="J25" s="11">
        <v>65</v>
      </c>
      <c r="K25" s="11">
        <v>65</v>
      </c>
      <c r="L25" s="11">
        <v>75</v>
      </c>
      <c r="M25" s="11">
        <v>44</v>
      </c>
      <c r="N25" s="11"/>
    </row>
    <row r="26" spans="1:14" x14ac:dyDescent="0.25">
      <c r="A26">
        <v>2020</v>
      </c>
      <c r="B26" s="12">
        <v>1.1911526138466741</v>
      </c>
      <c r="C26" s="12">
        <v>1.1906782364403761</v>
      </c>
      <c r="D26" s="12">
        <v>1.199251844001916</v>
      </c>
      <c r="E26" s="12">
        <v>1.1909062095643264</v>
      </c>
      <c r="F26" s="12">
        <v>1.3142192607300429</v>
      </c>
      <c r="G26" s="12">
        <v>1.090494327846615</v>
      </c>
      <c r="H26" s="11">
        <v>69</v>
      </c>
      <c r="I26" s="11">
        <v>69</v>
      </c>
      <c r="J26" s="11">
        <v>69</v>
      </c>
      <c r="K26" s="11">
        <v>69</v>
      </c>
      <c r="L26" s="11">
        <v>84</v>
      </c>
      <c r="M26" s="11">
        <v>42</v>
      </c>
      <c r="N26" s="11"/>
    </row>
    <row r="27" spans="1:14" x14ac:dyDescent="0.25">
      <c r="A27">
        <v>2021</v>
      </c>
      <c r="B27" s="12">
        <v>1.2229290981812961</v>
      </c>
      <c r="C27" s="12">
        <v>1.2224224624408557</v>
      </c>
      <c r="D27" s="12">
        <v>1.2315722342197173</v>
      </c>
      <c r="E27" s="12">
        <v>1.2226796835581972</v>
      </c>
      <c r="F27" s="12">
        <v>1.4285655252921101</v>
      </c>
      <c r="G27" s="12">
        <v>1.0628709632045799</v>
      </c>
      <c r="H27" s="11">
        <v>71.25</v>
      </c>
      <c r="I27" s="11">
        <v>71.25</v>
      </c>
      <c r="J27" s="11">
        <v>71.25</v>
      </c>
      <c r="K27" s="11">
        <v>71.25</v>
      </c>
      <c r="L27" s="11">
        <v>92</v>
      </c>
      <c r="M27" s="11">
        <v>41</v>
      </c>
      <c r="N27" s="11"/>
    </row>
    <row r="28" spans="1:14" x14ac:dyDescent="0.25">
      <c r="A28">
        <v>2022</v>
      </c>
      <c r="B28" s="12">
        <v>1.2733638767446691</v>
      </c>
      <c r="C28" s="12">
        <v>1.2728758161822169</v>
      </c>
      <c r="D28" s="12">
        <v>1.2876383424980982</v>
      </c>
      <c r="E28" s="12">
        <v>1.2731219445602675</v>
      </c>
      <c r="F28" s="12">
        <v>1.5376197798645204</v>
      </c>
      <c r="G28" s="12">
        <v>1.0430158936115796</v>
      </c>
      <c r="H28" s="11">
        <v>73.5</v>
      </c>
      <c r="I28" s="11">
        <v>73.5</v>
      </c>
      <c r="J28" s="11">
        <v>73.5</v>
      </c>
      <c r="K28" s="11">
        <v>73.5</v>
      </c>
      <c r="L28" s="11">
        <v>99</v>
      </c>
      <c r="M28" s="11">
        <v>40</v>
      </c>
      <c r="N28" s="11"/>
    </row>
    <row r="29" spans="1:14" x14ac:dyDescent="0.25">
      <c r="A29">
        <v>2023</v>
      </c>
      <c r="B29" s="12">
        <v>1.308299085565032</v>
      </c>
      <c r="C29" s="12">
        <v>1.3054028360745469</v>
      </c>
      <c r="D29" s="12">
        <v>1.317582253559852</v>
      </c>
      <c r="E29" s="12">
        <v>1.3075791946330919</v>
      </c>
      <c r="F29" s="12">
        <v>1.6088942819016943</v>
      </c>
      <c r="G29" s="12">
        <v>1.0074974236098762</v>
      </c>
      <c r="H29" s="11">
        <v>75.25</v>
      </c>
      <c r="I29" s="11">
        <v>74.25</v>
      </c>
      <c r="J29" s="11">
        <v>75</v>
      </c>
      <c r="K29" s="11">
        <v>74</v>
      </c>
      <c r="L29" s="11">
        <v>105</v>
      </c>
      <c r="M29" s="11">
        <v>40</v>
      </c>
      <c r="N29" s="11"/>
    </row>
    <row r="30" spans="1:14" x14ac:dyDescent="0.25">
      <c r="A30">
        <v>2024</v>
      </c>
      <c r="B30" s="12">
        <v>1.3271767665832528</v>
      </c>
      <c r="C30" s="12">
        <v>1.3183692873195505</v>
      </c>
      <c r="D30" s="12">
        <v>1.3269711048759267</v>
      </c>
      <c r="E30" s="12">
        <v>1.3257372450964766</v>
      </c>
      <c r="F30" s="12">
        <v>1.704061071478713</v>
      </c>
      <c r="G30" s="12">
        <v>0.95861563932632587</v>
      </c>
      <c r="H30" s="11">
        <v>77</v>
      </c>
      <c r="I30" s="11">
        <v>75</v>
      </c>
      <c r="J30" s="11">
        <v>76.75</v>
      </c>
      <c r="K30" s="11">
        <v>74</v>
      </c>
      <c r="L30" s="11">
        <v>110</v>
      </c>
      <c r="M30" s="11">
        <v>40</v>
      </c>
      <c r="N30" s="11"/>
    </row>
    <row r="31" spans="1:14" x14ac:dyDescent="0.25">
      <c r="A31">
        <v>2025</v>
      </c>
      <c r="B31" s="12">
        <v>1.3381806226066115</v>
      </c>
      <c r="C31" s="12">
        <v>1.3195410399141405</v>
      </c>
      <c r="D31" s="12">
        <v>1.3227829578778925</v>
      </c>
      <c r="E31" s="12">
        <v>1.3356151136071985</v>
      </c>
      <c r="F31" s="12">
        <v>1.7984050329211043</v>
      </c>
      <c r="G31" s="12">
        <v>0.9042177123654358</v>
      </c>
      <c r="H31" s="11">
        <v>78.5</v>
      </c>
      <c r="I31" s="11">
        <v>75</v>
      </c>
      <c r="J31" s="11">
        <v>78</v>
      </c>
      <c r="K31" s="11">
        <v>74.5</v>
      </c>
      <c r="L31" s="11">
        <v>114</v>
      </c>
      <c r="M31" s="11">
        <v>40</v>
      </c>
      <c r="N31" s="11"/>
    </row>
    <row r="32" spans="1:14" x14ac:dyDescent="0.25">
      <c r="A32">
        <v>2026</v>
      </c>
      <c r="B32" s="12">
        <v>1.3391831433154673</v>
      </c>
      <c r="C32" s="12">
        <v>1.3079718024253277</v>
      </c>
      <c r="D32" s="12">
        <v>1.3086685653616863</v>
      </c>
      <c r="E32" s="12">
        <v>1.3353216948649702</v>
      </c>
      <c r="F32" s="12">
        <v>1.871228209858903</v>
      </c>
      <c r="G32" s="12">
        <v>0.82938906086828001</v>
      </c>
      <c r="H32" s="11">
        <v>79.5</v>
      </c>
      <c r="I32" s="11">
        <v>75</v>
      </c>
      <c r="J32" s="11">
        <v>79</v>
      </c>
      <c r="K32" s="11">
        <v>74</v>
      </c>
      <c r="L32" s="11">
        <v>117</v>
      </c>
      <c r="M32" s="11">
        <v>40</v>
      </c>
      <c r="N32" s="11"/>
    </row>
    <row r="33" spans="1:14" x14ac:dyDescent="0.25">
      <c r="A33">
        <v>2027</v>
      </c>
      <c r="B33" s="12">
        <v>1.3630908241919886</v>
      </c>
      <c r="C33" s="12">
        <v>1.2737204767344277</v>
      </c>
      <c r="D33" s="12">
        <v>1.2805699913710675</v>
      </c>
      <c r="E33" s="12">
        <v>1.3247893588977933</v>
      </c>
      <c r="F33" s="12">
        <v>1.9491058074302223</v>
      </c>
      <c r="G33" s="12">
        <v>0.77606717209145626</v>
      </c>
      <c r="H33" s="11">
        <v>80</v>
      </c>
      <c r="I33" s="11">
        <v>75</v>
      </c>
      <c r="J33" s="11">
        <v>79</v>
      </c>
      <c r="K33" s="11">
        <v>73.75</v>
      </c>
      <c r="L33" s="11">
        <v>119</v>
      </c>
      <c r="M33" s="11">
        <v>40</v>
      </c>
      <c r="N33" s="11"/>
    </row>
    <row r="34" spans="1:14" x14ac:dyDescent="0.25">
      <c r="A34">
        <v>2028</v>
      </c>
      <c r="B34" s="12">
        <v>1.3594548626520333</v>
      </c>
      <c r="C34" s="12">
        <v>1.2222393326528171</v>
      </c>
      <c r="D34" s="12">
        <v>1.2245347351439022</v>
      </c>
      <c r="E34" s="12">
        <v>1.2845033016333018</v>
      </c>
      <c r="F34" s="12">
        <v>1.9846007475855145</v>
      </c>
      <c r="G34" s="12">
        <v>0.71557411798665982</v>
      </c>
      <c r="H34" s="11">
        <v>80</v>
      </c>
      <c r="I34" s="11">
        <v>75</v>
      </c>
      <c r="J34" s="11">
        <v>79</v>
      </c>
      <c r="K34" s="11">
        <v>73.25</v>
      </c>
      <c r="L34" s="11">
        <v>120</v>
      </c>
      <c r="M34" s="11">
        <v>40</v>
      </c>
      <c r="N34" s="11"/>
    </row>
    <row r="35" spans="1:14" x14ac:dyDescent="0.25">
      <c r="A35">
        <v>2029</v>
      </c>
      <c r="B35" s="12">
        <v>1.3721089127638049</v>
      </c>
      <c r="C35" s="12">
        <v>1.2045629394464594</v>
      </c>
      <c r="D35" s="12">
        <v>1.2020444333506426</v>
      </c>
      <c r="E35" s="12">
        <v>1.2968038438977532</v>
      </c>
      <c r="F35" s="12">
        <v>2.0552325612587778</v>
      </c>
      <c r="G35" s="12">
        <v>0.63759301565964466</v>
      </c>
      <c r="H35" s="11">
        <v>80</v>
      </c>
      <c r="I35" s="11">
        <v>75</v>
      </c>
      <c r="J35" s="11">
        <v>78.25</v>
      </c>
      <c r="K35" s="11">
        <v>73</v>
      </c>
      <c r="L35" s="11">
        <v>120</v>
      </c>
      <c r="M35" s="11">
        <v>40</v>
      </c>
      <c r="N35" s="11"/>
    </row>
    <row r="36" spans="1:14" x14ac:dyDescent="0.25">
      <c r="A36">
        <v>2030</v>
      </c>
      <c r="B36" s="12">
        <v>1.3351510171564194</v>
      </c>
      <c r="C36" s="12">
        <v>1.2098243598515324</v>
      </c>
      <c r="D36" s="12">
        <v>1.1449682266248693</v>
      </c>
      <c r="E36" s="12">
        <v>1.2838705603405403</v>
      </c>
      <c r="F36" s="12">
        <v>2.1332502865476792</v>
      </c>
      <c r="G36" s="12">
        <v>0.59311858644624926</v>
      </c>
      <c r="H36" s="11">
        <v>80</v>
      </c>
      <c r="I36" s="11">
        <v>75</v>
      </c>
      <c r="J36" s="11">
        <v>77.5</v>
      </c>
      <c r="K36" s="11">
        <v>72.5</v>
      </c>
      <c r="L36" s="11">
        <v>120</v>
      </c>
      <c r="M36" s="11">
        <v>40</v>
      </c>
      <c r="N36" s="11"/>
    </row>
    <row r="37" spans="1:14" x14ac:dyDescent="0.25">
      <c r="A37">
        <v>2031</v>
      </c>
      <c r="B37" s="12">
        <v>1.3427068124171746</v>
      </c>
      <c r="C37" s="12">
        <v>1.2366174047204008</v>
      </c>
      <c r="D37" s="12">
        <v>1.130033924363639</v>
      </c>
      <c r="E37" s="12">
        <v>1.2587363023970866</v>
      </c>
      <c r="F37" s="12">
        <v>2.2336065863096608</v>
      </c>
      <c r="G37" s="12">
        <v>0.55845304217687974</v>
      </c>
      <c r="H37" s="11">
        <v>80</v>
      </c>
      <c r="I37" s="11">
        <v>75</v>
      </c>
      <c r="J37" s="11">
        <v>76.75</v>
      </c>
      <c r="K37" s="11">
        <v>71.75</v>
      </c>
      <c r="L37" s="11">
        <v>120</v>
      </c>
      <c r="M37" s="11">
        <v>40</v>
      </c>
      <c r="N37" s="11"/>
    </row>
    <row r="38" spans="1:14" x14ac:dyDescent="0.25">
      <c r="A38">
        <v>2032</v>
      </c>
      <c r="B38" s="12">
        <v>1.3590740579722917</v>
      </c>
      <c r="C38" s="12">
        <v>1.2469464185850236</v>
      </c>
      <c r="D38" s="12">
        <v>1.1166793154479524</v>
      </c>
      <c r="E38" s="12">
        <v>1.2579217272981054</v>
      </c>
      <c r="F38" s="12">
        <v>2.2839999658375705</v>
      </c>
      <c r="G38" s="12">
        <v>0.52786494497884195</v>
      </c>
      <c r="H38" s="11">
        <v>80</v>
      </c>
      <c r="I38" s="11">
        <v>75</v>
      </c>
      <c r="J38" s="11">
        <v>76</v>
      </c>
      <c r="K38" s="11">
        <v>71</v>
      </c>
      <c r="L38" s="11">
        <v>120</v>
      </c>
      <c r="M38" s="11">
        <v>40</v>
      </c>
      <c r="N38" s="11"/>
    </row>
    <row r="39" spans="1:14" x14ac:dyDescent="0.25">
      <c r="A39">
        <v>2033</v>
      </c>
      <c r="B39" s="12">
        <v>1.3651155021257655</v>
      </c>
      <c r="C39" s="12">
        <v>1.2452226447703538</v>
      </c>
      <c r="D39" s="12">
        <v>1.1086783510111251</v>
      </c>
      <c r="E39" s="12">
        <v>1.2544680881434047</v>
      </c>
      <c r="F39" s="12">
        <v>2.3418334979448288</v>
      </c>
      <c r="G39" s="12">
        <v>0.49836683769331447</v>
      </c>
      <c r="H39" s="11">
        <v>80</v>
      </c>
      <c r="I39" s="11">
        <v>75</v>
      </c>
      <c r="J39" s="11">
        <v>75.25</v>
      </c>
      <c r="K39" s="11">
        <v>70.25</v>
      </c>
      <c r="L39" s="11">
        <v>120</v>
      </c>
      <c r="M39" s="11">
        <v>40</v>
      </c>
      <c r="N39" s="11"/>
    </row>
    <row r="40" spans="1:14" x14ac:dyDescent="0.25">
      <c r="A40">
        <v>2034</v>
      </c>
      <c r="B40" s="12">
        <v>1.3736537003757321</v>
      </c>
      <c r="C40" s="12">
        <v>1.2386650100575882</v>
      </c>
      <c r="D40" s="12">
        <v>1.0981384215313013</v>
      </c>
      <c r="E40" s="12">
        <v>1.2291747545123799</v>
      </c>
      <c r="F40" s="12">
        <v>2.371467593138243</v>
      </c>
      <c r="G40" s="12">
        <v>0.47153014989991343</v>
      </c>
      <c r="H40" s="11">
        <v>80</v>
      </c>
      <c r="I40" s="11">
        <v>75</v>
      </c>
      <c r="J40" s="11">
        <v>74.5</v>
      </c>
      <c r="K40" s="11">
        <v>69.5</v>
      </c>
      <c r="L40" s="11">
        <v>120</v>
      </c>
      <c r="M40" s="11">
        <v>40</v>
      </c>
      <c r="N40" s="11"/>
    </row>
    <row r="41" spans="1:14" x14ac:dyDescent="0.25">
      <c r="A41">
        <v>2035</v>
      </c>
      <c r="B41" s="12">
        <v>1.3924216613258273</v>
      </c>
      <c r="C41" s="12">
        <v>1.2381204708732672</v>
      </c>
      <c r="D41" s="12">
        <v>1.0917701406249933</v>
      </c>
      <c r="E41" s="12">
        <v>1.2283635057607691</v>
      </c>
      <c r="F41" s="12">
        <v>2.393225134756638</v>
      </c>
      <c r="G41" s="12">
        <v>0.45007241275066573</v>
      </c>
      <c r="H41" s="11">
        <v>80</v>
      </c>
      <c r="I41" s="11">
        <v>75</v>
      </c>
      <c r="J41" s="11">
        <v>73.75</v>
      </c>
      <c r="K41" s="11">
        <v>68.75</v>
      </c>
      <c r="L41" s="11">
        <v>120</v>
      </c>
      <c r="M41" s="11">
        <v>40</v>
      </c>
      <c r="N41" s="11"/>
    </row>
    <row r="42" spans="1:14" x14ac:dyDescent="0.25">
      <c r="A42">
        <v>2036</v>
      </c>
      <c r="B42" s="12">
        <v>1.3979810457159747</v>
      </c>
      <c r="C42" s="12">
        <v>1.2399906677309387</v>
      </c>
      <c r="D42" s="12">
        <v>1.0845514908276286</v>
      </c>
      <c r="E42" s="12">
        <v>1.2430913969259965</v>
      </c>
      <c r="F42" s="12">
        <v>2.4481377283638444</v>
      </c>
      <c r="G42" s="12">
        <v>0.42999665138924414</v>
      </c>
      <c r="H42" s="11">
        <v>80</v>
      </c>
      <c r="I42" s="11">
        <v>75</v>
      </c>
      <c r="J42" s="11">
        <v>73</v>
      </c>
      <c r="K42" s="11">
        <v>68</v>
      </c>
      <c r="L42" s="11">
        <v>120</v>
      </c>
      <c r="M42" s="11">
        <v>40</v>
      </c>
      <c r="N42" s="11"/>
    </row>
    <row r="43" spans="1:14" x14ac:dyDescent="0.25">
      <c r="A43">
        <v>2037</v>
      </c>
      <c r="B43" s="12">
        <v>1.403653274182066</v>
      </c>
      <c r="C43" s="12">
        <v>1.236926859855269</v>
      </c>
      <c r="D43" s="12">
        <v>1.0727624593478065</v>
      </c>
      <c r="E43" s="12">
        <v>1.2517194185932223</v>
      </c>
      <c r="F43" s="12">
        <v>2.5180451875972896</v>
      </c>
      <c r="G43" s="12">
        <v>0.41243618560179052</v>
      </c>
      <c r="H43" s="11">
        <v>80</v>
      </c>
      <c r="I43" s="11">
        <v>75</v>
      </c>
      <c r="J43" s="11">
        <v>72.25</v>
      </c>
      <c r="K43" s="11">
        <v>67.25</v>
      </c>
      <c r="L43" s="11">
        <v>120</v>
      </c>
      <c r="M43" s="11">
        <v>40</v>
      </c>
      <c r="N43" s="11"/>
    </row>
    <row r="44" spans="1:14" x14ac:dyDescent="0.25">
      <c r="A44">
        <v>2038</v>
      </c>
      <c r="B44" s="12">
        <v>1.4061013970429395</v>
      </c>
      <c r="C44" s="12">
        <v>1.2317488877669356</v>
      </c>
      <c r="D44" s="12">
        <v>1.0558401331279934</v>
      </c>
      <c r="E44" s="12">
        <v>1.2498932564241758</v>
      </c>
      <c r="F44" s="12">
        <v>2.5968565070396852</v>
      </c>
      <c r="G44" s="12">
        <v>0.39297277880289377</v>
      </c>
      <c r="H44" s="11">
        <v>80</v>
      </c>
      <c r="I44" s="11">
        <v>75</v>
      </c>
      <c r="J44" s="11">
        <v>71.5</v>
      </c>
      <c r="K44" s="11">
        <v>66.5</v>
      </c>
      <c r="L44" s="11">
        <v>120</v>
      </c>
      <c r="M44" s="11">
        <v>40</v>
      </c>
      <c r="N44" s="11"/>
    </row>
    <row r="45" spans="1:14" x14ac:dyDescent="0.25">
      <c r="A45">
        <v>2039</v>
      </c>
      <c r="B45" s="12">
        <v>1.4191246288628931</v>
      </c>
      <c r="C45" s="12">
        <v>1.228118651823854</v>
      </c>
      <c r="D45" s="12">
        <v>1.0386606024439853</v>
      </c>
      <c r="E45" s="12">
        <v>1.2470717664192363</v>
      </c>
      <c r="F45" s="12">
        <v>2.6566451052549716</v>
      </c>
      <c r="G45" s="12">
        <v>0.37596590861326318</v>
      </c>
      <c r="H45" s="11">
        <v>80</v>
      </c>
      <c r="I45" s="11">
        <v>75</v>
      </c>
      <c r="J45" s="11">
        <v>70.75</v>
      </c>
      <c r="K45" s="11">
        <v>65.75</v>
      </c>
      <c r="L45" s="11">
        <v>120</v>
      </c>
      <c r="M45" s="11">
        <v>40</v>
      </c>
      <c r="N45" s="11"/>
    </row>
    <row r="46" spans="1:14" x14ac:dyDescent="0.25">
      <c r="A46">
        <v>2040</v>
      </c>
      <c r="B46" s="12">
        <v>1.4267768140469008</v>
      </c>
      <c r="C46" s="12">
        <v>1.2231966486328298</v>
      </c>
      <c r="D46" s="12">
        <v>1.0192692135865045</v>
      </c>
      <c r="E46" s="12">
        <v>1.2366590739318692</v>
      </c>
      <c r="F46" s="12">
        <v>2.7055733254381651</v>
      </c>
      <c r="G46" s="12">
        <v>0.35763384851620972</v>
      </c>
      <c r="H46" s="11">
        <v>80</v>
      </c>
      <c r="I46" s="11">
        <v>75</v>
      </c>
      <c r="J46" s="11">
        <v>70</v>
      </c>
      <c r="K46" s="11">
        <v>65</v>
      </c>
      <c r="L46" s="11">
        <v>120</v>
      </c>
      <c r="M46" s="11">
        <v>40</v>
      </c>
      <c r="N46" s="11"/>
    </row>
    <row r="48" spans="1:14" x14ac:dyDescent="0.25">
      <c r="B48" s="13">
        <f>B46/6.2898108*1000</f>
        <v>226.83938506495312</v>
      </c>
      <c r="C48" s="13">
        <f t="shared" ref="C48:G48" si="0">C46/6.2898108*1000</f>
        <v>194.47272541692826</v>
      </c>
      <c r="D48" s="13">
        <f t="shared" si="0"/>
        <v>162.05085430972019</v>
      </c>
      <c r="E48" s="13">
        <f t="shared" si="0"/>
        <v>196.61307998833115</v>
      </c>
      <c r="F48" s="13">
        <f t="shared" si="0"/>
        <v>430.15178221865835</v>
      </c>
      <c r="G48" s="13">
        <f t="shared" si="0"/>
        <v>56.8592378829916</v>
      </c>
    </row>
    <row r="49" spans="2:2" x14ac:dyDescent="0.25">
      <c r="B49"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10</vt:i4>
      </vt:variant>
    </vt:vector>
  </HeadingPairs>
  <TitlesOfParts>
    <vt:vector size="16" baseType="lpstr">
      <vt:lpstr>Table 1.1</vt:lpstr>
      <vt:lpstr>Figure 2.1 data</vt:lpstr>
      <vt:lpstr>Figure 2.2 data</vt:lpstr>
      <vt:lpstr>Figure 2.3 data</vt:lpstr>
      <vt:lpstr>Figure 2.4 data</vt:lpstr>
      <vt:lpstr>Figure 3.1 data</vt:lpstr>
      <vt:lpstr>Figure 2.1</vt:lpstr>
      <vt:lpstr>Figure 2.2 All Class Chart</vt:lpstr>
      <vt:lpstr>Figure 2.2 All Type Chart</vt:lpstr>
      <vt:lpstr>Figure 2.2 BC Chart</vt:lpstr>
      <vt:lpstr>Figure 2.2 AB Chart</vt:lpstr>
      <vt:lpstr>Figure 2.2 SK Chart</vt:lpstr>
      <vt:lpstr>Figure 2.2 MB Chart</vt:lpstr>
      <vt:lpstr>Figure 2.3</vt:lpstr>
      <vt:lpstr>Figure 2.4</vt:lpstr>
      <vt:lpstr>Figure 3.1</vt:lpstr>
    </vt:vector>
  </TitlesOfParts>
  <Company>National Energy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Stogran</dc:creator>
  <cp:lastModifiedBy>Amanda McCoy</cp:lastModifiedBy>
  <dcterms:created xsi:type="dcterms:W3CDTF">2017-04-10T12:36:11Z</dcterms:created>
  <dcterms:modified xsi:type="dcterms:W3CDTF">2018-01-15T16:43:19Z</dcterms:modified>
</cp:coreProperties>
</file>