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kitasingh/Desktop/Modelling for Business/Problem Set 1/Submit/"/>
    </mc:Choice>
  </mc:AlternateContent>
  <xr:revisionPtr revIDLastSave="0" documentId="13_ncr:1_{B5B21154-1B60-F94F-97D2-3F25B34485E6}" xr6:coauthVersionLast="47" xr6:coauthVersionMax="47" xr10:uidLastSave="{00000000-0000-0000-0000-000000000000}"/>
  <bookViews>
    <workbookView xWindow="0" yWindow="0" windowWidth="25600" windowHeight="16000" activeTab="1" xr2:uid="{CB102199-80F3-434D-93FC-EFDE6FFACDD5}"/>
  </bookViews>
  <sheets>
    <sheet name="Summit Sensitivity Report" sheetId="26" r:id="rId1"/>
    <sheet name="Summit Fitness" sheetId="19" r:id="rId2"/>
  </sheets>
  <definedNames>
    <definedName name="solver_adj" localSheetId="1" hidden="1">'Summit Fitness'!$B$6:$H$6</definedName>
    <definedName name="solver_cvg" localSheetId="1" hidden="1">0.0001</definedName>
    <definedName name="solver_drv" localSheetId="1" hidden="1">1</definedName>
    <definedName name="solver_eng" localSheetId="1" hidden="1">2</definedName>
    <definedName name="solver_itr" localSheetId="1" hidden="1">2147483647</definedName>
    <definedName name="solver_lhs1" localSheetId="1" hidden="1">'Summit Fitness'!$I$11</definedName>
    <definedName name="solver_lhs10" localSheetId="1" hidden="1">'Summit Fitness'!#REF!</definedName>
    <definedName name="solver_lhs2" localSheetId="1" hidden="1">'Summit Fitness'!$I$12</definedName>
    <definedName name="solver_lhs3" localSheetId="1" hidden="1">'Summit Fitness'!$I$13</definedName>
    <definedName name="solver_lhs4" localSheetId="1" hidden="1">'Summit Fitness'!$I$14</definedName>
    <definedName name="solver_lhs5" localSheetId="1" hidden="1">'Summit Fitness'!$I$15</definedName>
    <definedName name="solver_lhs6" localSheetId="1" hidden="1">'Summit Fitness'!$I$16</definedName>
    <definedName name="solver_lhs7" localSheetId="1" hidden="1">'Summit Fitness'!$I$17</definedName>
    <definedName name="solver_lhs8" localSheetId="1" hidden="1">'Summit Fitness'!$I$18</definedName>
    <definedName name="solver_lhs9" localSheetId="1" hidden="1">'Summit Fitness'!$I$19</definedName>
    <definedName name="solver_lin" localSheetId="1" hidden="1">1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9</definedName>
    <definedName name="solver_opt" localSheetId="1" hidden="1">'Summit Fitness'!$B$28</definedName>
    <definedName name="solver_pre" localSheetId="1" hidden="1">0.000001</definedName>
    <definedName name="solver_rbv" localSheetId="1" hidden="1">1</definedName>
    <definedName name="solver_rel1" localSheetId="1" hidden="1">1</definedName>
    <definedName name="solver_rel10" localSheetId="1" hidden="1">2</definedName>
    <definedName name="solver_rel2" localSheetId="1" hidden="1">3</definedName>
    <definedName name="solver_rel3" localSheetId="1" hidden="1">3</definedName>
    <definedName name="solver_rel4" localSheetId="1" hidden="1">3</definedName>
    <definedName name="solver_rel5" localSheetId="1" hidden="1">1</definedName>
    <definedName name="solver_rel6" localSheetId="1" hidden="1">1</definedName>
    <definedName name="solver_rel7" localSheetId="1" hidden="1">1</definedName>
    <definedName name="solver_rel8" localSheetId="1" hidden="1">3</definedName>
    <definedName name="solver_rel9" localSheetId="1" hidden="1">2</definedName>
    <definedName name="solver_rhs1" localSheetId="1" hidden="1">'Summit Fitness'!$K$11</definedName>
    <definedName name="solver_rhs10" localSheetId="1" hidden="1">'Summit Fitness'!#REF!</definedName>
    <definedName name="solver_rhs2" localSheetId="1" hidden="1">'Summit Fitness'!$K$12</definedName>
    <definedName name="solver_rhs3" localSheetId="1" hidden="1">'Summit Fitness'!$K$13</definedName>
    <definedName name="solver_rhs4" localSheetId="1" hidden="1">'Summit Fitness'!$K$14</definedName>
    <definedName name="solver_rhs5" localSheetId="1" hidden="1">'Summit Fitness'!$K$15</definedName>
    <definedName name="solver_rhs6" localSheetId="1" hidden="1">'Summit Fitness'!$K$16</definedName>
    <definedName name="solver_rhs7" localSheetId="1" hidden="1">'Summit Fitness'!$K$17</definedName>
    <definedName name="solver_rhs8" localSheetId="1" hidden="1">'Summit Fitness'!$K$18</definedName>
    <definedName name="solver_rhs9" localSheetId="1" hidden="1">'Summit Fitness'!$K$19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1</definedName>
    <definedName name="solver_val" localSheetId="1" hidden="1">0</definedName>
    <definedName name="solver_ver" localSheetId="1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9" i="19" l="1"/>
  <c r="I18" i="19"/>
  <c r="I17" i="19"/>
  <c r="I16" i="19"/>
  <c r="I15" i="19"/>
  <c r="I14" i="19"/>
  <c r="I13" i="19"/>
  <c r="I12" i="19"/>
  <c r="I11" i="19"/>
  <c r="B27" i="19"/>
  <c r="F22" i="19"/>
  <c r="E22" i="19"/>
  <c r="D22" i="19"/>
  <c r="C22" i="19"/>
  <c r="B22" i="19"/>
  <c r="B28" i="19" l="1"/>
</calcChain>
</file>

<file path=xl/sharedStrings.xml><?xml version="1.0" encoding="utf-8"?>
<sst xmlns="http://schemas.openxmlformats.org/spreadsheetml/2006/main" count="95" uniqueCount="77">
  <si>
    <t>Constraints</t>
  </si>
  <si>
    <t>&lt;=</t>
  </si>
  <si>
    <t>Cardio</t>
  </si>
  <si>
    <t>Strength</t>
  </si>
  <si>
    <t>Group Fitness</t>
  </si>
  <si>
    <t>Pool</t>
  </si>
  <si>
    <t>Café</t>
  </si>
  <si>
    <t>LHS</t>
  </si>
  <si>
    <t>Direction</t>
  </si>
  <si>
    <t>RHS</t>
  </si>
  <si>
    <t>Total space</t>
  </si>
  <si>
    <t>Group Fitness minimum</t>
  </si>
  <si>
    <t>&gt;=</t>
  </si>
  <si>
    <t>Pool minimum</t>
  </si>
  <si>
    <t>Combined space for Cardio/Strength</t>
  </si>
  <si>
    <t>Café Max</t>
  </si>
  <si>
    <t>Cardio Max</t>
  </si>
  <si>
    <t>Strength Max</t>
  </si>
  <si>
    <t>Annual Profit/sq ft</t>
  </si>
  <si>
    <t>Annual Revenue</t>
  </si>
  <si>
    <t>Microsoft Excel 16.93 Sensitivity Report</t>
  </si>
  <si>
    <t>Variable Cells</t>
  </si>
  <si>
    <t>Cell</t>
  </si>
  <si>
    <t>Name</t>
  </si>
  <si>
    <t>Final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</si>
  <si>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</si>
  <si>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</si>
  <si>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</si>
  <si>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</si>
  <si>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</si>
  <si>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</si>
  <si>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</si>
  <si>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</si>
  <si>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Shadow</t>
  </si>
  <si>
    <t>Price</t>
  </si>
  <si>
    <t>Constraint</t>
  </si>
  <si>
    <t>R.H. Side</t>
  </si>
  <si>
    <t>$B$6</t>
  </si>
  <si>
    <t>$C$6</t>
  </si>
  <si>
    <t>$D$6</t>
  </si>
  <si>
    <t>$E$6</t>
  </si>
  <si>
    <t>$F$6</t>
  </si>
  <si>
    <t>Total space LHS</t>
  </si>
  <si>
    <t>Group Fitness minimum LHS</t>
  </si>
  <si>
    <t>Pool minimum LHS</t>
  </si>
  <si>
    <t>Combined space for Cardio/Strength LHS</t>
  </si>
  <si>
    <t>Cardio Max LHS</t>
  </si>
  <si>
    <t>Strength Max LHS</t>
  </si>
  <si>
    <t>Café Max LHS</t>
  </si>
  <si>
    <t>Problem Set 1 - SUMMIT FITNESS</t>
  </si>
  <si>
    <t>Locker Room</t>
  </si>
  <si>
    <t>Waiting Area</t>
  </si>
  <si>
    <t>=</t>
  </si>
  <si>
    <t>Worksheet: [Problem Set 1_New.xlsx]Summit Fitness</t>
  </si>
  <si>
    <t>$G$6</t>
  </si>
  <si>
    <t>$H$6</t>
  </si>
  <si>
    <t>Waiting Area LHS</t>
  </si>
  <si>
    <t>Locker Room LHS</t>
  </si>
  <si>
    <t>$I$11</t>
  </si>
  <si>
    <t>$I$12</t>
  </si>
  <si>
    <t>$I$13</t>
  </si>
  <si>
    <t>$I$14</t>
  </si>
  <si>
    <t>$I$15</t>
  </si>
  <si>
    <t>$I$16</t>
  </si>
  <si>
    <t>$I$17</t>
  </si>
  <si>
    <t>$I$18</t>
  </si>
  <si>
    <t>$I$19</t>
  </si>
  <si>
    <t>Report Created: 1/29/25 19:04:57</t>
  </si>
  <si>
    <t>Cardio(xC)</t>
  </si>
  <si>
    <t>Strength(xS)</t>
  </si>
  <si>
    <t>Group Fitness (xG)</t>
  </si>
  <si>
    <t>Pool (xP)</t>
  </si>
  <si>
    <t>Café (xF)</t>
  </si>
  <si>
    <t>Waiting Area (xW)</t>
  </si>
  <si>
    <t>Locker Room (xL)</t>
  </si>
  <si>
    <t>TOTAL SPACE (sq ft)</t>
  </si>
  <si>
    <t>TOTAL REVENUE($) (Maximized)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</si>
</sst>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);[Red]\(0\)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11"/>
      <color rgb="FF000000"/>
      <name val="Arial"/>
      <family val="2"/>
    </font>
    <font>
      <sz val="12"/>
      <name val="Calibri"/>
      <family val="2"/>
      <scheme val="minor"/>
    </font>
    <font>
      <b/>
      <sz val="12"/>
      <color indexed="18"/>
      <name val="Calibri"/>
      <family val="2"/>
      <scheme val="minor"/>
    </font>
    <font>
      <b/>
      <sz val="11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0" fontId="0" fillId="0" borderId="4" xfId="0" applyBorder="1"/>
    <xf numFmtId="0" fontId="0" fillId="0" borderId="5" xfId="0" applyBorder="1"/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0" fillId="4" borderId="0" xfId="0" applyFill="1"/>
    <xf numFmtId="0" fontId="2" fillId="3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left" vertical="center" wrapText="1"/>
    </xf>
    <xf numFmtId="0" fontId="1" fillId="4" borderId="1" xfId="0" applyFont="1" applyFill="1" applyBorder="1" applyAlignment="1">
      <alignment horizontal="center" vertical="center"/>
    </xf>
    <xf numFmtId="164" fontId="7" fillId="4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9368C-891A-AF41-84D9-E8B3F89BBF96}">
  <dimension ref="A1:H28"/>
  <sheetViews>
    <sheetView showGridLines="0" topLeftCell="A4" workbookViewId="0">
      <selection sqref="A1:A3"/>
    </sheetView>
  </sheetViews>
  <sheetFormatPr baseColWidth="10" defaultRowHeight="16" x14ac:dyDescent="0.2"/>
  <cols>
    <col min="1" max="1" width="2.33203125" customWidth="1"/>
    <col min="2" max="2" width="5.6640625" bestFit="1" customWidth="1"/>
    <col min="3" max="3" width="35" bestFit="1" customWidth="1"/>
    <col min="4" max="5" width="8.1640625" bestFit="1" customWidth="1"/>
    <col min="6" max="6" width="10" bestFit="1" customWidth="1"/>
    <col min="7" max="8" width="12.1640625" bestFit="1" customWidth="1"/>
  </cols>
  <sheetData>
    <row r="1" spans="1:8" x14ac:dyDescent="0.2">
      <c r="A1" s="16" t="s">
        <v>20</v>
      </c>
    </row>
    <row r="2" spans="1:8" x14ac:dyDescent="0.2">
      <c r="A2" s="16" t="s">
        <v>53</v>
      </c>
    </row>
    <row r="3" spans="1:8" x14ac:dyDescent="0.2">
      <c r="A3" s="16" t="s">
        <v>67</v>
      </c>
    </row>
    <row r="6" spans="1:8" ht="17" thickBot="1" x14ac:dyDescent="0.25">
      <c r="A6" t="s">
        <v>21</v>
      </c>
    </row>
    <row r="7" spans="1:8" x14ac:dyDescent="0.2">
      <c r="B7" s="19"/>
      <c r="C7" s="19"/>
      <c r="D7" s="19" t="s">
        <v>24</v>
      </c>
      <c r="E7" s="19" t="s">
        <v>26</v>
      </c>
      <c r="F7" s="19" t="s">
        <v>28</v>
      </c>
      <c r="G7" s="19" t="s">
        <v>30</v>
      </c>
      <c r="H7" s="19" t="s">
        <v>30</v>
      </c>
    </row>
    <row r="8" spans="1:8" ht="17" thickBot="1" x14ac:dyDescent="0.25">
      <c r="B8" s="20" t="s">
        <v>22</v>
      </c>
      <c r="C8" s="20" t="s">
        <v>23</v>
      </c>
      <c r="D8" s="20" t="s">
        <v>25</v>
      </c>
      <c r="E8" s="20" t="s">
        <v>27</v>
      </c>
      <c r="F8" s="20" t="s">
        <v>29</v>
      </c>
      <c r="G8" s="20" t="s">
        <v>31</v>
      </c>
      <c r="H8" s="20" t="s">
        <v>32</v>
      </c>
    </row>
    <row r="9" spans="1:8" x14ac:dyDescent="0.2">
      <c r="B9" s="17" t="s">
        <v>37</v>
      </c>
      <c r="C9" s="17" t="s">
        <v>2</v>
      </c>
      <c r="D9" s="17">
        <v>9301.4999999999982</v>
      </c>
      <c r="E9" s="17">
        <v>0</v>
      </c>
      <c r="F9" s="17">
        <v>58</v>
      </c>
      <c r="G9" s="17">
        <v>10</v>
      </c>
      <c r="H9" s="17">
        <v>40.628019323671538</v>
      </c>
    </row>
    <row r="10" spans="1:8" x14ac:dyDescent="0.2">
      <c r="B10" s="17" t="s">
        <v>38</v>
      </c>
      <c r="C10" s="17" t="s">
        <v>3</v>
      </c>
      <c r="D10" s="17">
        <v>11368.500000000002</v>
      </c>
      <c r="E10" s="17">
        <v>0</v>
      </c>
      <c r="F10" s="17">
        <v>68</v>
      </c>
      <c r="G10" s="17">
        <v>39.999999999999964</v>
      </c>
      <c r="H10" s="17">
        <v>10</v>
      </c>
    </row>
    <row r="11" spans="1:8" x14ac:dyDescent="0.2">
      <c r="B11" s="17" t="s">
        <v>39</v>
      </c>
      <c r="C11" s="17" t="s">
        <v>4</v>
      </c>
      <c r="D11" s="17">
        <v>799.99999999999977</v>
      </c>
      <c r="E11" s="17">
        <v>0</v>
      </c>
      <c r="F11" s="17">
        <v>52</v>
      </c>
      <c r="G11" s="17">
        <v>21.025000000000016</v>
      </c>
      <c r="H11" s="17">
        <v>1E+30</v>
      </c>
    </row>
    <row r="12" spans="1:8" x14ac:dyDescent="0.2">
      <c r="B12" s="17" t="s">
        <v>40</v>
      </c>
      <c r="C12" s="17" t="s">
        <v>5</v>
      </c>
      <c r="D12" s="17">
        <v>1800</v>
      </c>
      <c r="E12" s="17">
        <v>0</v>
      </c>
      <c r="F12" s="17">
        <v>47</v>
      </c>
      <c r="G12" s="17">
        <v>29.200000000000017</v>
      </c>
      <c r="H12" s="17">
        <v>1E+30</v>
      </c>
    </row>
    <row r="13" spans="1:8" x14ac:dyDescent="0.2">
      <c r="B13" s="17" t="s">
        <v>41</v>
      </c>
      <c r="C13" s="17" t="s">
        <v>6</v>
      </c>
      <c r="D13" s="17">
        <v>1250.0000000000002</v>
      </c>
      <c r="E13" s="17">
        <v>0</v>
      </c>
      <c r="F13" s="17">
        <v>85.5</v>
      </c>
      <c r="G13" s="17">
        <v>1E+30</v>
      </c>
      <c r="H13" s="17">
        <v>22</v>
      </c>
    </row>
    <row r="14" spans="1:8" x14ac:dyDescent="0.2">
      <c r="B14" s="17" t="s">
        <v>54</v>
      </c>
      <c r="C14" s="17" t="s">
        <v>51</v>
      </c>
      <c r="D14" s="17">
        <v>120.00000000000004</v>
      </c>
      <c r="E14" s="17">
        <v>0</v>
      </c>
      <c r="F14" s="17">
        <v>0</v>
      </c>
      <c r="G14" s="17">
        <v>63.5</v>
      </c>
      <c r="H14" s="17">
        <v>1E+30</v>
      </c>
    </row>
    <row r="15" spans="1:8" ht="17" thickBot="1" x14ac:dyDescent="0.25">
      <c r="B15" s="18" t="s">
        <v>55</v>
      </c>
      <c r="C15" s="18" t="s">
        <v>50</v>
      </c>
      <c r="D15" s="18">
        <v>360</v>
      </c>
      <c r="E15" s="18">
        <v>0</v>
      </c>
      <c r="F15" s="18">
        <v>0</v>
      </c>
      <c r="G15" s="18">
        <v>146.00000000000009</v>
      </c>
      <c r="H15" s="18">
        <v>1E+30</v>
      </c>
    </row>
    <row r="17" spans="1:8" ht="17" thickBot="1" x14ac:dyDescent="0.25">
      <c r="A17" t="s">
        <v>0</v>
      </c>
    </row>
    <row r="18" spans="1:8" x14ac:dyDescent="0.2">
      <c r="B18" s="19"/>
      <c r="C18" s="19"/>
      <c r="D18" s="19" t="s">
        <v>24</v>
      </c>
      <c r="E18" s="19" t="s">
        <v>33</v>
      </c>
      <c r="F18" s="19" t="s">
        <v>35</v>
      </c>
      <c r="G18" s="19" t="s">
        <v>30</v>
      </c>
      <c r="H18" s="19" t="s">
        <v>30</v>
      </c>
    </row>
    <row r="19" spans="1:8" ht="17" thickBot="1" x14ac:dyDescent="0.25">
      <c r="B19" s="20" t="s">
        <v>22</v>
      </c>
      <c r="C19" s="20" t="s">
        <v>23</v>
      </c>
      <c r="D19" s="20" t="s">
        <v>25</v>
      </c>
      <c r="E19" s="20" t="s">
        <v>34</v>
      </c>
      <c r="F19" s="20" t="s">
        <v>36</v>
      </c>
      <c r="G19" s="20" t="s">
        <v>31</v>
      </c>
      <c r="H19" s="20" t="s">
        <v>32</v>
      </c>
    </row>
    <row r="20" spans="1:8" x14ac:dyDescent="0.2">
      <c r="B20" s="17" t="s">
        <v>58</v>
      </c>
      <c r="C20" s="17" t="s">
        <v>42</v>
      </c>
      <c r="D20" s="17">
        <v>25000</v>
      </c>
      <c r="E20" s="17">
        <v>64.599999999999994</v>
      </c>
      <c r="F20" s="17">
        <v>25000</v>
      </c>
      <c r="G20" s="17">
        <v>1E+30</v>
      </c>
      <c r="H20" s="17">
        <v>16200.000000000002</v>
      </c>
    </row>
    <row r="21" spans="1:8" x14ac:dyDescent="0.2">
      <c r="B21" s="17" t="s">
        <v>59</v>
      </c>
      <c r="C21" s="17" t="s">
        <v>43</v>
      </c>
      <c r="D21" s="17">
        <v>799.99999999999977</v>
      </c>
      <c r="E21" s="17">
        <v>-21.025000000000016</v>
      </c>
      <c r="F21" s="17">
        <v>800</v>
      </c>
      <c r="G21" s="17">
        <v>4930.434782608696</v>
      </c>
      <c r="H21" s="17">
        <v>799.99999999999977</v>
      </c>
    </row>
    <row r="22" spans="1:8" x14ac:dyDescent="0.2">
      <c r="B22" s="17" t="s">
        <v>60</v>
      </c>
      <c r="C22" s="17" t="s">
        <v>44</v>
      </c>
      <c r="D22" s="17">
        <v>1800</v>
      </c>
      <c r="E22" s="17">
        <v>-29.200000000000017</v>
      </c>
      <c r="F22" s="17">
        <v>1800</v>
      </c>
      <c r="G22" s="17">
        <v>4724.9999999999991</v>
      </c>
      <c r="H22" s="17">
        <v>1800</v>
      </c>
    </row>
    <row r="23" spans="1:8" x14ac:dyDescent="0.2">
      <c r="B23" s="17" t="s">
        <v>61</v>
      </c>
      <c r="C23" s="17" t="s">
        <v>45</v>
      </c>
      <c r="D23" s="17">
        <v>5670</v>
      </c>
      <c r="E23" s="17">
        <v>0</v>
      </c>
      <c r="F23" s="17">
        <v>0</v>
      </c>
      <c r="G23" s="17">
        <v>5670</v>
      </c>
      <c r="H23" s="17">
        <v>1E+30</v>
      </c>
    </row>
    <row r="24" spans="1:8" x14ac:dyDescent="0.2">
      <c r="B24" s="17" t="s">
        <v>62</v>
      </c>
      <c r="C24" s="17" t="s">
        <v>46</v>
      </c>
      <c r="D24" s="17">
        <v>-2067.0000000000018</v>
      </c>
      <c r="E24" s="17">
        <v>0</v>
      </c>
      <c r="F24" s="17">
        <v>0</v>
      </c>
      <c r="G24" s="17">
        <v>1E+30</v>
      </c>
      <c r="H24" s="17">
        <v>2067.0000000000014</v>
      </c>
    </row>
    <row r="25" spans="1:8" x14ac:dyDescent="0.2">
      <c r="B25" s="17" t="s">
        <v>63</v>
      </c>
      <c r="C25" s="17" t="s">
        <v>47</v>
      </c>
      <c r="D25" s="17">
        <v>0</v>
      </c>
      <c r="E25" s="17">
        <v>10</v>
      </c>
      <c r="F25" s="17">
        <v>0</v>
      </c>
      <c r="G25" s="17">
        <v>9301.4999999999982</v>
      </c>
      <c r="H25" s="17">
        <v>2067.0000000000014</v>
      </c>
    </row>
    <row r="26" spans="1:8" x14ac:dyDescent="0.2">
      <c r="B26" s="17" t="s">
        <v>64</v>
      </c>
      <c r="C26" s="17" t="s">
        <v>48</v>
      </c>
      <c r="D26" s="17">
        <v>0</v>
      </c>
      <c r="E26" s="17">
        <v>22</v>
      </c>
      <c r="F26" s="17">
        <v>0</v>
      </c>
      <c r="G26" s="17">
        <v>5670</v>
      </c>
      <c r="H26" s="17">
        <v>1250.0000000000002</v>
      </c>
    </row>
    <row r="27" spans="1:8" x14ac:dyDescent="0.2">
      <c r="B27" s="17" t="s">
        <v>65</v>
      </c>
      <c r="C27" s="17" t="s">
        <v>56</v>
      </c>
      <c r="D27" s="17">
        <v>0</v>
      </c>
      <c r="E27" s="17">
        <v>-63.5</v>
      </c>
      <c r="F27" s="17">
        <v>0</v>
      </c>
      <c r="G27" s="17">
        <v>5670</v>
      </c>
      <c r="H27" s="17">
        <v>120.00000000000004</v>
      </c>
    </row>
    <row r="28" spans="1:8" ht="17" thickBot="1" x14ac:dyDescent="0.25">
      <c r="B28" s="18" t="s">
        <v>66</v>
      </c>
      <c r="C28" s="18" t="s">
        <v>57</v>
      </c>
      <c r="D28" s="18">
        <v>0</v>
      </c>
      <c r="E28" s="18">
        <v>-63.5</v>
      </c>
      <c r="F28" s="18">
        <v>0</v>
      </c>
      <c r="G28" s="18">
        <v>5670</v>
      </c>
      <c r="H28" s="18">
        <v>360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73D19-9533-7A46-BFC4-6EC9D10B0BD7}">
  <dimension ref="A2:T32"/>
  <sheetViews>
    <sheetView tabSelected="1" workbookViewId="0">
      <selection activeCell="D27" sqref="D27"/>
    </sheetView>
  </sheetViews>
  <sheetFormatPr baseColWidth="10" defaultRowHeight="16" x14ac:dyDescent="0.2"/>
  <cols>
    <col min="1" max="1" width="27.5" customWidth="1"/>
    <col min="2" max="2" width="12.1640625" customWidth="1"/>
    <col min="3" max="3" width="12.5" customWidth="1"/>
    <col min="4" max="4" width="16.83203125" customWidth="1"/>
    <col min="7" max="7" width="15.33203125" customWidth="1"/>
    <col min="8" max="8" width="16.6640625" customWidth="1"/>
    <col min="9" max="9" width="21" customWidth="1"/>
    <col min="11" max="11" width="12.83203125" bestFit="1" customWidth="1"/>
  </cols>
  <sheetData>
    <row r="2" spans="1:20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1:20" x14ac:dyDescent="0.2">
      <c r="A3" s="22" t="s">
        <v>49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</row>
    <row r="4" spans="1:20" x14ac:dyDescent="0.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spans="1:20" x14ac:dyDescent="0.2">
      <c r="A5" s="1"/>
      <c r="B5" s="2" t="s">
        <v>68</v>
      </c>
      <c r="C5" s="2" t="s">
        <v>69</v>
      </c>
      <c r="D5" s="2" t="s">
        <v>70</v>
      </c>
      <c r="E5" s="2" t="s">
        <v>71</v>
      </c>
      <c r="F5" s="2" t="s">
        <v>72</v>
      </c>
      <c r="G5" s="2" t="s">
        <v>73</v>
      </c>
      <c r="H5" s="8" t="s">
        <v>74</v>
      </c>
      <c r="K5" s="1"/>
      <c r="L5" s="1"/>
      <c r="M5" s="1"/>
      <c r="N5" s="1"/>
      <c r="O5" s="1"/>
      <c r="P5" s="1"/>
      <c r="Q5" s="1"/>
      <c r="R5" s="1"/>
      <c r="S5" s="1"/>
      <c r="T5" s="1"/>
    </row>
    <row r="6" spans="1:20" x14ac:dyDescent="0.2">
      <c r="A6" s="1"/>
      <c r="B6" s="3">
        <v>9301.5</v>
      </c>
      <c r="C6" s="3">
        <v>11368.5</v>
      </c>
      <c r="D6" s="3">
        <v>799.99999999999966</v>
      </c>
      <c r="E6" s="3">
        <v>1800</v>
      </c>
      <c r="F6" s="3">
        <v>1250.0000000000002</v>
      </c>
      <c r="G6" s="3">
        <v>119.99999999999993</v>
      </c>
      <c r="H6" s="3">
        <v>360</v>
      </c>
      <c r="K6" s="1"/>
      <c r="L6" s="1"/>
      <c r="M6" s="1"/>
      <c r="N6" s="1"/>
      <c r="O6" s="1"/>
      <c r="P6" s="1"/>
      <c r="Q6" s="1"/>
      <c r="R6" s="1"/>
      <c r="S6" s="1"/>
      <c r="T6" s="1"/>
    </row>
    <row r="7" spans="1:20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</row>
    <row r="8" spans="1:20" x14ac:dyDescent="0.2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</row>
    <row r="9" spans="1:20" x14ac:dyDescent="0.2">
      <c r="A9" s="15" t="s">
        <v>0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</row>
    <row r="10" spans="1:20" x14ac:dyDescent="0.2">
      <c r="A10" s="1"/>
      <c r="B10" s="1"/>
      <c r="C10" s="1"/>
      <c r="D10" s="1"/>
      <c r="E10" s="1"/>
      <c r="F10" s="1"/>
      <c r="G10" s="1"/>
      <c r="H10" s="1"/>
      <c r="I10" s="14" t="s">
        <v>7</v>
      </c>
      <c r="J10" s="14" t="s">
        <v>8</v>
      </c>
      <c r="K10" s="14" t="s">
        <v>9</v>
      </c>
      <c r="L10" s="1"/>
      <c r="M10" s="1"/>
      <c r="N10" s="1"/>
      <c r="O10" s="1"/>
      <c r="P10" s="1"/>
      <c r="Q10" s="1"/>
      <c r="R10" s="1"/>
      <c r="S10" s="1"/>
      <c r="T10" s="1"/>
    </row>
    <row r="11" spans="1:20" ht="17" x14ac:dyDescent="0.2">
      <c r="A11" s="4" t="s">
        <v>10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3">
        <f>SUMPRODUCT(B$6:H$6,B$11:H$11)</f>
        <v>25000</v>
      </c>
      <c r="J11" s="6" t="s">
        <v>1</v>
      </c>
      <c r="K11" s="7">
        <v>25000</v>
      </c>
      <c r="L11" s="1"/>
      <c r="M11" s="1"/>
      <c r="N11" s="1"/>
      <c r="O11" s="1"/>
      <c r="P11" s="1"/>
      <c r="Q11" s="1"/>
      <c r="R11" s="1"/>
      <c r="S11" s="1"/>
      <c r="T11" s="1"/>
    </row>
    <row r="12" spans="1:20" ht="17" x14ac:dyDescent="0.2">
      <c r="A12" s="4" t="s">
        <v>11</v>
      </c>
      <c r="B12" s="5"/>
      <c r="C12" s="5"/>
      <c r="D12" s="5">
        <v>1</v>
      </c>
      <c r="E12" s="5"/>
      <c r="F12" s="5"/>
      <c r="G12" s="5"/>
      <c r="H12" s="5"/>
      <c r="I12" s="3">
        <f>SUMPRODUCT(D6,D12)</f>
        <v>799.99999999999966</v>
      </c>
      <c r="J12" s="6" t="s">
        <v>12</v>
      </c>
      <c r="K12" s="7">
        <v>800</v>
      </c>
      <c r="L12" s="1"/>
      <c r="M12" s="1"/>
      <c r="N12" s="1"/>
      <c r="O12" s="1"/>
      <c r="P12" s="1"/>
      <c r="Q12" s="1"/>
      <c r="R12" s="1"/>
      <c r="S12" s="1"/>
      <c r="T12" s="1"/>
    </row>
    <row r="13" spans="1:20" x14ac:dyDescent="0.2">
      <c r="A13" s="4" t="s">
        <v>13</v>
      </c>
      <c r="B13" s="5"/>
      <c r="C13" s="5"/>
      <c r="D13" s="5"/>
      <c r="E13" s="5">
        <v>1</v>
      </c>
      <c r="F13" s="5"/>
      <c r="G13" s="5"/>
      <c r="H13" s="5"/>
      <c r="I13" s="3">
        <f>SUMPRODUCT(E6,E13)</f>
        <v>1800</v>
      </c>
      <c r="J13" s="8" t="s">
        <v>12</v>
      </c>
      <c r="K13" s="7">
        <v>1800</v>
      </c>
      <c r="L13" s="1"/>
      <c r="M13" s="1"/>
      <c r="N13" s="1"/>
      <c r="O13" s="1"/>
      <c r="P13" s="1"/>
      <c r="Q13" s="1"/>
      <c r="R13" s="1"/>
      <c r="S13" s="1"/>
      <c r="T13" s="1"/>
    </row>
    <row r="14" spans="1:20" ht="30" x14ac:dyDescent="0.2">
      <c r="A14" s="4" t="s">
        <v>14</v>
      </c>
      <c r="B14" s="5">
        <v>0.4</v>
      </c>
      <c r="C14" s="5">
        <v>0.4</v>
      </c>
      <c r="D14" s="5">
        <v>0.6</v>
      </c>
      <c r="E14" s="5">
        <v>0.6</v>
      </c>
      <c r="F14" s="5">
        <v>0.6</v>
      </c>
      <c r="G14" s="5">
        <v>0.6</v>
      </c>
      <c r="H14" s="5">
        <v>0.6</v>
      </c>
      <c r="I14" s="3">
        <f>SUMPRODUCT(B6:C6,B14:C14) - SUMPRODUCT(D6:H6,D14:H14)</f>
        <v>5670</v>
      </c>
      <c r="J14" s="8" t="s">
        <v>12</v>
      </c>
      <c r="K14" s="7">
        <v>0</v>
      </c>
      <c r="L14" s="1"/>
      <c r="M14" s="1"/>
      <c r="N14" s="1"/>
      <c r="O14" s="1"/>
      <c r="P14" s="1"/>
      <c r="Q14" s="1"/>
      <c r="R14" s="1"/>
      <c r="S14" s="1"/>
      <c r="T14" s="1"/>
    </row>
    <row r="15" spans="1:20" x14ac:dyDescent="0.2">
      <c r="A15" s="4" t="s">
        <v>16</v>
      </c>
      <c r="B15" s="5">
        <v>0.45</v>
      </c>
      <c r="C15" s="5">
        <v>0.55000000000000004</v>
      </c>
      <c r="D15" s="5"/>
      <c r="E15" s="5"/>
      <c r="F15" s="5"/>
      <c r="G15" s="5"/>
      <c r="H15" s="5"/>
      <c r="I15" s="3">
        <f>SUMPRODUCT(B6,B15) - SUMPRODUCT(C6,C15)</f>
        <v>-2067</v>
      </c>
      <c r="J15" s="8" t="s">
        <v>1</v>
      </c>
      <c r="K15" s="7">
        <v>0</v>
      </c>
      <c r="L15" s="1"/>
      <c r="M15" s="1"/>
      <c r="N15" s="1"/>
      <c r="O15" s="1"/>
      <c r="P15" s="1"/>
      <c r="Q15" s="1"/>
      <c r="R15" s="1"/>
      <c r="S15" s="1"/>
      <c r="T15" s="1"/>
    </row>
    <row r="16" spans="1:20" x14ac:dyDescent="0.2">
      <c r="A16" s="4" t="s">
        <v>17</v>
      </c>
      <c r="B16" s="5">
        <v>0.55000000000000004</v>
      </c>
      <c r="C16" s="5">
        <v>0.45</v>
      </c>
      <c r="D16" s="5"/>
      <c r="E16" s="5"/>
      <c r="F16" s="5"/>
      <c r="G16" s="5"/>
      <c r="H16" s="5"/>
      <c r="I16" s="3">
        <f>SUMPRODUCT(C6,C16) - SUMPRODUCT(B6,B16)</f>
        <v>0</v>
      </c>
      <c r="J16" s="8" t="s">
        <v>1</v>
      </c>
      <c r="K16" s="7">
        <v>0</v>
      </c>
      <c r="L16" s="1"/>
      <c r="M16" s="1"/>
      <c r="N16" s="1"/>
      <c r="O16" s="1"/>
      <c r="P16" s="1"/>
      <c r="Q16" s="1"/>
      <c r="R16" s="1"/>
      <c r="S16" s="1"/>
      <c r="T16" s="1"/>
    </row>
    <row r="17" spans="1:20" x14ac:dyDescent="0.2">
      <c r="A17" s="4" t="s">
        <v>15</v>
      </c>
      <c r="B17" s="5">
        <v>0.05</v>
      </c>
      <c r="C17" s="5">
        <v>0.05</v>
      </c>
      <c r="D17" s="5">
        <v>0.05</v>
      </c>
      <c r="E17" s="5">
        <v>0.05</v>
      </c>
      <c r="F17" s="5">
        <v>0.95</v>
      </c>
      <c r="G17" s="5">
        <v>0.05</v>
      </c>
      <c r="H17" s="5">
        <v>0.05</v>
      </c>
      <c r="I17" s="3">
        <f>SUMPRODUCT(F6,F17) - SUMPRODUCT(B6:E6,B17:E17) - SUMPRODUCT(G6:H6,G17:H17)</f>
        <v>2.3092638912203256E-13</v>
      </c>
      <c r="J17" s="8" t="s">
        <v>1</v>
      </c>
      <c r="K17" s="7">
        <v>0</v>
      </c>
      <c r="L17" s="1"/>
      <c r="M17" s="1"/>
      <c r="N17" s="1"/>
      <c r="O17" s="1"/>
      <c r="P17" s="1"/>
      <c r="Q17" s="1"/>
      <c r="R17" s="1"/>
      <c r="S17" s="1"/>
      <c r="T17" s="1"/>
    </row>
    <row r="18" spans="1:20" x14ac:dyDescent="0.2">
      <c r="A18" s="2" t="s">
        <v>51</v>
      </c>
      <c r="B18" s="5"/>
      <c r="C18" s="5"/>
      <c r="D18" s="5">
        <v>0.15</v>
      </c>
      <c r="E18" s="21"/>
      <c r="F18" s="5"/>
      <c r="G18" s="5">
        <v>1</v>
      </c>
      <c r="H18" s="5"/>
      <c r="I18" s="3">
        <f>SUMPRODUCT(G6,G18)-SUMPRODUCT(D6,D18)</f>
        <v>0</v>
      </c>
      <c r="J18" s="8" t="s">
        <v>12</v>
      </c>
      <c r="K18" s="7">
        <v>0</v>
      </c>
      <c r="L18" s="1"/>
      <c r="M18" s="1"/>
      <c r="N18" s="1"/>
      <c r="O18" s="1"/>
      <c r="P18" s="1"/>
      <c r="Q18" s="1"/>
      <c r="R18" s="1"/>
      <c r="S18" s="1"/>
      <c r="T18" s="1"/>
    </row>
    <row r="19" spans="1:20" x14ac:dyDescent="0.2">
      <c r="A19" s="8" t="s">
        <v>50</v>
      </c>
      <c r="B19" s="5"/>
      <c r="C19" s="5"/>
      <c r="D19" s="5"/>
      <c r="E19" s="5">
        <v>0.2</v>
      </c>
      <c r="F19" s="5"/>
      <c r="G19" s="5"/>
      <c r="H19" s="5">
        <v>1</v>
      </c>
      <c r="I19" s="3">
        <f>SUMPRODUCT(H6,H19)-SUMPRODUCT(E6,E19)</f>
        <v>0</v>
      </c>
      <c r="J19" s="8" t="s">
        <v>52</v>
      </c>
      <c r="K19" s="7">
        <v>0</v>
      </c>
      <c r="L19" s="1"/>
      <c r="M19" s="1"/>
      <c r="N19" s="1"/>
      <c r="O19" s="1"/>
      <c r="P19" s="1"/>
      <c r="Q19" s="1"/>
      <c r="R19" s="1"/>
      <c r="S19" s="1"/>
      <c r="T19" s="1"/>
    </row>
    <row r="20" spans="1:20" x14ac:dyDescent="0.2">
      <c r="A20" s="11"/>
      <c r="B20" s="1"/>
      <c r="C20" s="1"/>
      <c r="D20" s="1"/>
      <c r="E20" s="1"/>
      <c r="F20" s="1"/>
      <c r="G20" s="1"/>
      <c r="H20" s="1"/>
      <c r="I20" s="1"/>
      <c r="J20" s="1"/>
      <c r="K20" s="12"/>
      <c r="L20" s="1"/>
      <c r="M20" s="1"/>
      <c r="N20" s="1"/>
      <c r="O20" s="1"/>
      <c r="P20" s="1"/>
      <c r="Q20" s="1"/>
      <c r="R20" s="1"/>
      <c r="S20" s="1"/>
      <c r="T20" s="1"/>
    </row>
    <row r="21" spans="1:20" x14ac:dyDescent="0.2">
      <c r="A21" s="2" t="s">
        <v>18</v>
      </c>
      <c r="B21" s="9">
        <v>58</v>
      </c>
      <c r="C21" s="9">
        <v>68</v>
      </c>
      <c r="D21" s="9">
        <v>52</v>
      </c>
      <c r="E21" s="9">
        <v>47</v>
      </c>
      <c r="F21" s="9">
        <v>85.5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</row>
    <row r="22" spans="1:20" x14ac:dyDescent="0.2">
      <c r="A22" s="4" t="s">
        <v>19</v>
      </c>
      <c r="B22" s="3">
        <f>SUMPRODUCT(B6*B21)</f>
        <v>539487</v>
      </c>
      <c r="C22" s="3">
        <f>SUMPRODUCT(C6*C21)</f>
        <v>773058</v>
      </c>
      <c r="D22" s="10">
        <f>SUMPRODUCT(D6*D21)</f>
        <v>41599.999999999985</v>
      </c>
      <c r="E22" s="3">
        <f>SUMPRODUCT(E6*E21)</f>
        <v>84600</v>
      </c>
      <c r="F22" s="3">
        <f>SUMPRODUCT(F6*F21)</f>
        <v>106875.00000000001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</row>
    <row r="23" spans="1:20" x14ac:dyDescent="0.2">
      <c r="A23" s="11"/>
      <c r="B23" s="1"/>
      <c r="C23" s="1"/>
      <c r="D23" s="13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</row>
    <row r="24" spans="1:20" x14ac:dyDescent="0.2">
      <c r="A24" s="11"/>
      <c r="B24" s="1"/>
      <c r="C24" s="1"/>
      <c r="D24" s="13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 x14ac:dyDescent="0.2">
      <c r="A25" s="11"/>
      <c r="B25" s="1"/>
      <c r="C25" s="1"/>
      <c r="D25" s="13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x14ac:dyDescent="0.2">
      <c r="A26" s="11"/>
      <c r="B26" s="1"/>
      <c r="C26" s="1"/>
      <c r="D26" s="13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x14ac:dyDescent="0.2">
      <c r="A27" s="24" t="s">
        <v>75</v>
      </c>
      <c r="B27" s="24">
        <f>(B6+C6+D6+E6+F6+G6+H6)</f>
        <v>25000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 x14ac:dyDescent="0.2">
      <c r="A28" s="24" t="s">
        <v>76</v>
      </c>
      <c r="B28" s="25">
        <f>B22+C22+D22+E22+F22</f>
        <v>1545620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</row>
    <row r="29" spans="1:20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</row>
    <row r="30" spans="1:20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</row>
    <row r="31" spans="1:20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</row>
    <row r="32" spans="1:20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</row>
  </sheetData>
  <mergeCells count="1">
    <mergeCell ref="A3:T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Summit Sensitivity Report</vt:lpstr>
      <vt:lpstr>Summit Fitness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Kate Ashley</dc:creator>
  <cp:lastModifiedBy>Ankita Singh</cp:lastModifiedBy>
  <dcterms:created xsi:type="dcterms:W3CDTF">2020-01-12T21:33:43Z</dcterms:created>
  <dcterms:modified xsi:type="dcterms:W3CDTF">2025-01-30T23:13:55Z</dcterms:modified>
</cp:coreProperties>
</file>