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<sst xmlns="http://schemas.openxmlformats.org/spreadsheetml/2006/main" count="580" uniqueCount="180">
  <si>
    <t>FishInfoID</t>
  </si>
  <si>
    <t>Year</t>
  </si>
  <si>
    <t>Field ID</t>
  </si>
  <si>
    <t>Vessel</t>
  </si>
  <si>
    <t>Vessel_Abbreviated</t>
  </si>
  <si>
    <t>Set ID</t>
  </si>
  <si>
    <t>Site</t>
  </si>
  <si>
    <t>Collection Date</t>
  </si>
  <si>
    <t>LATDD</t>
  </si>
  <si>
    <t>LONDD</t>
  </si>
  <si>
    <t>Depth (m)</t>
  </si>
  <si>
    <t>Fork Length (cm)</t>
  </si>
  <si>
    <t>Wt (kg)</t>
  </si>
  <si>
    <t>Sex</t>
  </si>
  <si>
    <t>Otolith Num</t>
  </si>
  <si>
    <t>FC Num</t>
  </si>
  <si>
    <t>Field Notes</t>
  </si>
  <si>
    <t>Species</t>
  </si>
  <si>
    <t>Collection</t>
  </si>
  <si>
    <t>On-Target Reads</t>
  </si>
  <si>
    <t>% GT</t>
  </si>
  <si>
    <t>Genetic Notes</t>
  </si>
  <si>
    <t>PacFIN_Species_Code</t>
  </si>
  <si>
    <t>Age (years)</t>
  </si>
  <si>
    <t>Wgt_g</t>
  </si>
  <si>
    <t>L_or_R</t>
  </si>
  <si>
    <t>FT_NIR_ID</t>
  </si>
  <si>
    <t>Scanned</t>
  </si>
  <si>
    <t>picname</t>
  </si>
  <si>
    <t>Image_taken</t>
  </si>
  <si>
    <t>folder</t>
  </si>
  <si>
    <t>Cal</t>
  </si>
  <si>
    <t>Image_Notes</t>
  </si>
  <si>
    <t>Vermilion Rockfish</t>
  </si>
  <si>
    <t>Aggressor</t>
  </si>
  <si>
    <t>AG</t>
  </si>
  <si>
    <t>04-01-05-004</t>
  </si>
  <si>
    <t>Male</t>
  </si>
  <si>
    <t>V0043</t>
  </si>
  <si>
    <t>V0412</t>
  </si>
  <si>
    <t>vermilion</t>
  </si>
  <si>
    <t>V-C</t>
  </si>
  <si>
    <t>VRML</t>
  </si>
  <si>
    <t>R</t>
  </si>
  <si>
    <t>2004AG-V0043-VRML</t>
  </si>
  <si>
    <t>Female</t>
  </si>
  <si>
    <t>V0046</t>
  </si>
  <si>
    <t>V0415</t>
  </si>
  <si>
    <t>2004AG-V0046-VRML</t>
  </si>
  <si>
    <t>V0051</t>
  </si>
  <si>
    <t>V0420</t>
  </si>
  <si>
    <t>2004AG-V0051-VRML</t>
  </si>
  <si>
    <t>04-01-05-006</t>
  </si>
  <si>
    <t>V0056</t>
  </si>
  <si>
    <t>V0425</t>
  </si>
  <si>
    <t>2004AG-V0056-VRML</t>
  </si>
  <si>
    <t>V0064</t>
  </si>
  <si>
    <t>V0433</t>
  </si>
  <si>
    <t>sunset</t>
  </si>
  <si>
    <t>S</t>
  </si>
  <si>
    <t>SUNS</t>
  </si>
  <si>
    <t>2004AG-V0064-SUNS</t>
  </si>
  <si>
    <t>04-01-05-008</t>
  </si>
  <si>
    <t>V0088</t>
  </si>
  <si>
    <t>V0457</t>
  </si>
  <si>
    <t>2004AG-V0088-VRML</t>
  </si>
  <si>
    <t>V0099</t>
  </si>
  <si>
    <t>V0468</t>
  </si>
  <si>
    <t>2004AG-V0099-VRML</t>
  </si>
  <si>
    <t>V0100</t>
  </si>
  <si>
    <t>V0469</t>
  </si>
  <si>
    <t>2004AG-V0100-VRML</t>
  </si>
  <si>
    <t>04-01-05-009</t>
  </si>
  <si>
    <t>V0107</t>
  </si>
  <si>
    <t>V0476</t>
  </si>
  <si>
    <t>2004AG-V0107-VRML</t>
  </si>
  <si>
    <t>V0114</t>
  </si>
  <si>
    <t>V0483</t>
  </si>
  <si>
    <t>2004AG-V0114-VRML</t>
  </si>
  <si>
    <t>04-01-05-010</t>
  </si>
  <si>
    <t>V0137</t>
  </si>
  <si>
    <t>V0506</t>
  </si>
  <si>
    <t>2004AG-V0137-SUNS</t>
  </si>
  <si>
    <t>V0142</t>
  </si>
  <si>
    <t>V0511</t>
  </si>
  <si>
    <t>2004AG-V0142-SUNS</t>
  </si>
  <si>
    <t>04-01-05-014</t>
  </si>
  <si>
    <t>V0178</t>
  </si>
  <si>
    <t>V0548</t>
  </si>
  <si>
    <t>2004AG-V0178-VRML</t>
  </si>
  <si>
    <t>V0179</t>
  </si>
  <si>
    <t>V0549</t>
  </si>
  <si>
    <t>2004AG-V0179-VRML</t>
  </si>
  <si>
    <t>V0184</t>
  </si>
  <si>
    <t>V0554</t>
  </si>
  <si>
    <t>2004AG-V0184-SUNS</t>
  </si>
  <si>
    <t>04-01-05-018</t>
  </si>
  <si>
    <t>V0207</t>
  </si>
  <si>
    <t>V0865</t>
  </si>
  <si>
    <t>2004AG-V0207-SUNS</t>
  </si>
  <si>
    <t>V0221</t>
  </si>
  <si>
    <t>V0879</t>
  </si>
  <si>
    <t>2004AG-V0221-SUNS</t>
  </si>
  <si>
    <t>V0223</t>
  </si>
  <si>
    <t>V0881</t>
  </si>
  <si>
    <t>2004AG-V0223-SUNS</t>
  </si>
  <si>
    <t>04-01-05-034</t>
  </si>
  <si>
    <t>V0299</t>
  </si>
  <si>
    <t>V0957</t>
  </si>
  <si>
    <t>2004AG-V0299-VRML</t>
  </si>
  <si>
    <t>04-01-05-035</t>
  </si>
  <si>
    <t>V0302</t>
  </si>
  <si>
    <t>V0960</t>
  </si>
  <si>
    <t>2004AG-V0302-VRML</t>
  </si>
  <si>
    <t>V0303</t>
  </si>
  <si>
    <t>V0577</t>
  </si>
  <si>
    <t>2004AG-V0303-SUNS</t>
  </si>
  <si>
    <t>V0308</t>
  </si>
  <si>
    <t>V0582</t>
  </si>
  <si>
    <t>2004AG-V0308-VRML</t>
  </si>
  <si>
    <t>V0311</t>
  </si>
  <si>
    <t>V0585</t>
  </si>
  <si>
    <t>2004AG-V0311-VRML</t>
  </si>
  <si>
    <t>V0312</t>
  </si>
  <si>
    <t>V0586</t>
  </si>
  <si>
    <t>2004AG-V0312-VRML</t>
  </si>
  <si>
    <t>V0315</t>
  </si>
  <si>
    <t>V0589</t>
  </si>
  <si>
    <t>2004AG-V0315-SUNS</t>
  </si>
  <si>
    <t>04-01-05-044</t>
  </si>
  <si>
    <t>V0323</t>
  </si>
  <si>
    <t>V0597</t>
  </si>
  <si>
    <t>2004AG-V0323-SUNS</t>
  </si>
  <si>
    <t>04-01-05-045</t>
  </si>
  <si>
    <t>V0327</t>
  </si>
  <si>
    <t>V0601</t>
  </si>
  <si>
    <t>2004AG-V0327-SUNS</t>
  </si>
  <si>
    <t>V0335</t>
  </si>
  <si>
    <t>V0609</t>
  </si>
  <si>
    <t>Orig. recorded on matrix as bocaccio</t>
  </si>
  <si>
    <t>2004AG-V0335-SUNS</t>
  </si>
  <si>
    <t>Mirage</t>
  </si>
  <si>
    <t>MI</t>
  </si>
  <si>
    <t>04-01-01-005</t>
  </si>
  <si>
    <t>V0081</t>
  </si>
  <si>
    <t>V0272</t>
  </si>
  <si>
    <t>2004MI-V0081-VRML</t>
  </si>
  <si>
    <t>V0082</t>
  </si>
  <si>
    <t>V0273</t>
  </si>
  <si>
    <t>2004MI-V0082-VRML</t>
  </si>
  <si>
    <t>V0092</t>
  </si>
  <si>
    <t>V0283</t>
  </si>
  <si>
    <t>2004MI-V0092-VRML</t>
  </si>
  <si>
    <t>V0093</t>
  </si>
  <si>
    <t>V0284</t>
  </si>
  <si>
    <t>2004MI-V0093-VRML</t>
  </si>
  <si>
    <t>04-01-01-007</t>
  </si>
  <si>
    <t>V0121</t>
  </si>
  <si>
    <t>2004MI-V0121-SUNS</t>
  </si>
  <si>
    <t>V0124</t>
  </si>
  <si>
    <t>2004MI-V0124-SUNS</t>
  </si>
  <si>
    <t>04-01-01-011</t>
  </si>
  <si>
    <t>V0220</t>
  </si>
  <si>
    <t>V0793</t>
  </si>
  <si>
    <t>2004MI-V0220-VRML</t>
  </si>
  <si>
    <t>04-01-01-019</t>
  </si>
  <si>
    <t>V0265</t>
  </si>
  <si>
    <t>V0836</t>
  </si>
  <si>
    <t>2004MI-V0265-SUNS</t>
  </si>
  <si>
    <t>04-01-01-023</t>
  </si>
  <si>
    <t>V0291</t>
  </si>
  <si>
    <t>V0862</t>
  </si>
  <si>
    <t>2004MI-V0291-SUNS</t>
  </si>
  <si>
    <t>V0300</t>
  </si>
  <si>
    <t>V0872</t>
  </si>
  <si>
    <t>2004MI-V0300-SUNS</t>
  </si>
  <si>
    <t>04-01-01-029</t>
  </si>
  <si>
    <t>V0304</t>
  </si>
  <si>
    <t>V0876</t>
  </si>
  <si>
    <t>2004MI-V0304-SUNS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</si>
</sst>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9" max="29" width="18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</row>
    <row r="2">
      <c r="A2" s="3">
        <v>2313.0</v>
      </c>
      <c r="B2" s="3">
        <v>2004.0</v>
      </c>
      <c r="C2" s="1" t="s">
        <v>33</v>
      </c>
      <c r="D2" s="1" t="s">
        <v>34</v>
      </c>
      <c r="E2" s="1" t="s">
        <v>35</v>
      </c>
      <c r="F2" s="1" t="s">
        <v>36</v>
      </c>
      <c r="G2" s="3">
        <v>151.0</v>
      </c>
      <c r="H2" s="3">
        <v>38301.0</v>
      </c>
      <c r="I2" s="3">
        <v>34.46625</v>
      </c>
      <c r="J2" s="3">
        <v>120.62455</v>
      </c>
      <c r="K2" s="3">
        <v>111.6</v>
      </c>
      <c r="L2" s="3">
        <v>46.0</v>
      </c>
      <c r="M2" s="3">
        <v>1.71</v>
      </c>
      <c r="N2" s="1" t="s">
        <v>37</v>
      </c>
      <c r="O2" s="1" t="s">
        <v>38</v>
      </c>
      <c r="P2" s="1" t="s">
        <v>39</v>
      </c>
      <c r="Q2" s="1"/>
      <c r="R2" s="1" t="s">
        <v>40</v>
      </c>
      <c r="S2" s="1" t="s">
        <v>41</v>
      </c>
      <c r="T2" s="3">
        <v>63757.0</v>
      </c>
      <c r="U2" s="3">
        <v>97.44</v>
      </c>
      <c r="V2" s="1"/>
      <c r="W2" s="1" t="s">
        <v>42</v>
      </c>
      <c r="X2" s="3">
        <v>8.0</v>
      </c>
      <c r="Y2" s="3">
        <f> 0.3726</f>
        <v>0.3726</v>
      </c>
      <c r="Z2" s="1" t="s">
        <v>43</v>
      </c>
      <c r="AA2" s="1" t="s">
        <v>44</v>
      </c>
      <c r="AB2" s="4" t="b">
        <v>0</v>
      </c>
      <c r="AC2" s="1" t="s">
        <v>44</v>
      </c>
      <c r="AD2" s="4" t="b">
        <v>1</v>
      </c>
      <c r="AE2" s="1" t="s">
        <v>42</v>
      </c>
      <c r="AF2" s="2">
        <v>147.0</v>
      </c>
      <c r="AG2" s="2"/>
    </row>
    <row r="3">
      <c r="A3" s="3">
        <v>2318.0</v>
      </c>
      <c r="B3" s="3">
        <v>2004.0</v>
      </c>
      <c r="C3" s="1" t="s">
        <v>33</v>
      </c>
      <c r="D3" s="1" t="s">
        <v>34</v>
      </c>
      <c r="E3" s="1" t="s">
        <v>35</v>
      </c>
      <c r="F3" s="1" t="s">
        <v>36</v>
      </c>
      <c r="G3" s="3">
        <v>151.0</v>
      </c>
      <c r="H3" s="3">
        <v>38301.0</v>
      </c>
      <c r="I3" s="3">
        <v>34.46625</v>
      </c>
      <c r="J3" s="3">
        <v>120.62455</v>
      </c>
      <c r="K3" s="3">
        <v>111.6</v>
      </c>
      <c r="L3" s="3">
        <v>46.0</v>
      </c>
      <c r="M3" s="3">
        <v>1.98</v>
      </c>
      <c r="N3" s="1" t="s">
        <v>45</v>
      </c>
      <c r="O3" s="1" t="s">
        <v>46</v>
      </c>
      <c r="P3" s="1" t="s">
        <v>47</v>
      </c>
      <c r="Q3" s="1"/>
      <c r="R3" s="1" t="s">
        <v>40</v>
      </c>
      <c r="S3" s="1" t="s">
        <v>41</v>
      </c>
      <c r="T3" s="3">
        <v>60036.0</v>
      </c>
      <c r="U3" s="3">
        <v>98.46</v>
      </c>
      <c r="V3" s="1"/>
      <c r="W3" s="1" t="s">
        <v>42</v>
      </c>
      <c r="X3" s="3">
        <v>11.0</v>
      </c>
      <c r="Y3" s="3">
        <f> 0.383</f>
        <v>0.383</v>
      </c>
      <c r="Z3" s="1" t="s">
        <v>43</v>
      </c>
      <c r="AA3" s="1" t="s">
        <v>48</v>
      </c>
      <c r="AB3" s="4" t="b">
        <v>0</v>
      </c>
      <c r="AC3" s="1" t="s">
        <v>48</v>
      </c>
      <c r="AD3" s="4" t="b">
        <v>1</v>
      </c>
      <c r="AE3" s="1" t="s">
        <v>42</v>
      </c>
      <c r="AF3" s="2">
        <v>147.0</v>
      </c>
      <c r="AG3" s="2"/>
    </row>
    <row r="4">
      <c r="A4" s="3">
        <v>2327.0</v>
      </c>
      <c r="B4" s="3">
        <v>2004.0</v>
      </c>
      <c r="C4" s="1" t="s">
        <v>33</v>
      </c>
      <c r="D4" s="1" t="s">
        <v>34</v>
      </c>
      <c r="E4" s="1" t="s">
        <v>35</v>
      </c>
      <c r="F4" s="1" t="s">
        <v>36</v>
      </c>
      <c r="G4" s="3">
        <v>151.0</v>
      </c>
      <c r="H4" s="3">
        <v>38301.0</v>
      </c>
      <c r="I4" s="3">
        <v>34.466167</v>
      </c>
      <c r="J4" s="3">
        <v>120.624567</v>
      </c>
      <c r="K4" s="3">
        <v>112.5</v>
      </c>
      <c r="L4" s="3">
        <v>46.0</v>
      </c>
      <c r="M4" s="3">
        <v>1.89</v>
      </c>
      <c r="N4" s="1" t="s">
        <v>37</v>
      </c>
      <c r="O4" s="1" t="s">
        <v>49</v>
      </c>
      <c r="P4" s="1" t="s">
        <v>50</v>
      </c>
      <c r="Q4" s="1"/>
      <c r="R4" s="1" t="s">
        <v>40</v>
      </c>
      <c r="S4" s="1" t="s">
        <v>41</v>
      </c>
      <c r="T4" s="3">
        <v>62008.0</v>
      </c>
      <c r="U4" s="3">
        <v>98.97</v>
      </c>
      <c r="V4" s="1"/>
      <c r="W4" s="1" t="s">
        <v>42</v>
      </c>
      <c r="X4" s="3">
        <v>16.0</v>
      </c>
      <c r="Y4" s="3">
        <f> 0.4628</f>
        <v>0.4628</v>
      </c>
      <c r="Z4" s="1" t="s">
        <v>43</v>
      </c>
      <c r="AA4" s="1" t="s">
        <v>51</v>
      </c>
      <c r="AB4" s="4" t="b">
        <v>0</v>
      </c>
      <c r="AC4" s="1" t="s">
        <v>51</v>
      </c>
      <c r="AD4" s="4" t="b">
        <v>1</v>
      </c>
      <c r="AE4" s="1" t="s">
        <v>42</v>
      </c>
      <c r="AF4" s="2">
        <v>147.0</v>
      </c>
      <c r="AG4" s="2"/>
    </row>
    <row r="5">
      <c r="A5" s="3">
        <v>2333.0</v>
      </c>
      <c r="B5" s="3">
        <v>2004.0</v>
      </c>
      <c r="C5" s="1" t="s">
        <v>33</v>
      </c>
      <c r="D5" s="1" t="s">
        <v>34</v>
      </c>
      <c r="E5" s="1" t="s">
        <v>35</v>
      </c>
      <c r="F5" s="1" t="s">
        <v>52</v>
      </c>
      <c r="G5" s="3">
        <v>149.0</v>
      </c>
      <c r="H5" s="3">
        <v>38302.0</v>
      </c>
      <c r="I5" s="3">
        <v>34.468683</v>
      </c>
      <c r="J5" s="3">
        <v>120.62835</v>
      </c>
      <c r="K5" s="3">
        <v>113.5</v>
      </c>
      <c r="L5" s="3">
        <v>46.0</v>
      </c>
      <c r="M5" s="3">
        <v>1.57</v>
      </c>
      <c r="N5" s="1" t="s">
        <v>37</v>
      </c>
      <c r="O5" s="1" t="s">
        <v>53</v>
      </c>
      <c r="P5" s="1" t="s">
        <v>54</v>
      </c>
      <c r="Q5" s="1"/>
      <c r="R5" s="1" t="s">
        <v>40</v>
      </c>
      <c r="S5" s="1" t="s">
        <v>41</v>
      </c>
      <c r="T5" s="3">
        <v>59953.0</v>
      </c>
      <c r="U5" s="3">
        <v>98.46</v>
      </c>
      <c r="V5" s="1"/>
      <c r="W5" s="1" t="s">
        <v>42</v>
      </c>
      <c r="X5" s="3">
        <v>8.0</v>
      </c>
      <c r="Y5" s="3">
        <f> 0.4099</f>
        <v>0.4099</v>
      </c>
      <c r="Z5" s="1" t="s">
        <v>43</v>
      </c>
      <c r="AA5" s="1" t="s">
        <v>55</v>
      </c>
      <c r="AB5" s="4" t="b">
        <v>0</v>
      </c>
      <c r="AC5" s="1" t="s">
        <v>55</v>
      </c>
      <c r="AD5" s="4" t="b">
        <v>1</v>
      </c>
      <c r="AE5" s="1" t="s">
        <v>42</v>
      </c>
      <c r="AF5" s="2">
        <v>147.0</v>
      </c>
      <c r="AG5" s="2"/>
    </row>
    <row r="6">
      <c r="A6" s="3">
        <v>2356.0</v>
      </c>
      <c r="B6" s="3">
        <v>2004.0</v>
      </c>
      <c r="C6" s="1" t="s">
        <v>33</v>
      </c>
      <c r="D6" s="1" t="s">
        <v>34</v>
      </c>
      <c r="E6" s="1" t="s">
        <v>35</v>
      </c>
      <c r="F6" s="1" t="s">
        <v>52</v>
      </c>
      <c r="G6" s="3">
        <v>149.0</v>
      </c>
      <c r="H6" s="3">
        <v>38302.0</v>
      </c>
      <c r="I6" s="3">
        <v>34.468333</v>
      </c>
      <c r="J6" s="3">
        <v>120.628383</v>
      </c>
      <c r="K6" s="3">
        <v>113.5</v>
      </c>
      <c r="L6" s="3">
        <v>46.0</v>
      </c>
      <c r="M6" s="3">
        <v>1.53</v>
      </c>
      <c r="N6" s="1" t="s">
        <v>37</v>
      </c>
      <c r="O6" s="1" t="s">
        <v>56</v>
      </c>
      <c r="P6" s="1" t="s">
        <v>57</v>
      </c>
      <c r="Q6" s="1"/>
      <c r="R6" s="1" t="s">
        <v>58</v>
      </c>
      <c r="S6" s="1" t="s">
        <v>59</v>
      </c>
      <c r="T6" s="3">
        <v>57345.0</v>
      </c>
      <c r="U6" s="3">
        <v>98.97</v>
      </c>
      <c r="V6" s="1"/>
      <c r="W6" s="1" t="s">
        <v>60</v>
      </c>
      <c r="X6" s="3">
        <v>7.0</v>
      </c>
      <c r="Y6" s="3">
        <f> 0.3585</f>
        <v>0.3585</v>
      </c>
      <c r="Z6" s="1" t="s">
        <v>43</v>
      </c>
      <c r="AA6" s="1" t="s">
        <v>61</v>
      </c>
      <c r="AB6" s="4" t="b">
        <v>0</v>
      </c>
      <c r="AC6" s="1" t="s">
        <v>61</v>
      </c>
      <c r="AD6" s="4" t="b">
        <v>1</v>
      </c>
      <c r="AE6" s="1" t="s">
        <v>60</v>
      </c>
      <c r="AF6" s="2">
        <v>147.0</v>
      </c>
      <c r="AG6" s="2"/>
    </row>
    <row r="7">
      <c r="A7" s="3">
        <v>2526.0</v>
      </c>
      <c r="B7" s="3">
        <v>2004.0</v>
      </c>
      <c r="C7" s="1" t="s">
        <v>33</v>
      </c>
      <c r="D7" s="1" t="s">
        <v>34</v>
      </c>
      <c r="E7" s="1" t="s">
        <v>35</v>
      </c>
      <c r="F7" s="1" t="s">
        <v>62</v>
      </c>
      <c r="G7" s="3">
        <v>140.0</v>
      </c>
      <c r="H7" s="3">
        <v>38302.0</v>
      </c>
      <c r="I7" s="3">
        <v>34.5048</v>
      </c>
      <c r="J7" s="3">
        <v>120.691533</v>
      </c>
      <c r="K7" s="3">
        <v>100.7</v>
      </c>
      <c r="L7" s="3">
        <v>46.0</v>
      </c>
      <c r="M7" s="3">
        <v>1.6</v>
      </c>
      <c r="N7" s="1" t="s">
        <v>37</v>
      </c>
      <c r="O7" s="1" t="s">
        <v>63</v>
      </c>
      <c r="P7" s="1" t="s">
        <v>64</v>
      </c>
      <c r="Q7" s="1"/>
      <c r="R7" s="1" t="s">
        <v>40</v>
      </c>
      <c r="S7" s="1" t="s">
        <v>41</v>
      </c>
      <c r="T7" s="3">
        <v>49812.0</v>
      </c>
      <c r="U7" s="3">
        <v>98.97</v>
      </c>
      <c r="V7" s="1"/>
      <c r="W7" s="1" t="s">
        <v>42</v>
      </c>
      <c r="X7" s="3">
        <v>8.0</v>
      </c>
      <c r="Y7" s="3">
        <f> 0.412</f>
        <v>0.412</v>
      </c>
      <c r="Z7" s="1" t="s">
        <v>43</v>
      </c>
      <c r="AA7" s="1" t="s">
        <v>65</v>
      </c>
      <c r="AB7" s="4" t="b">
        <v>0</v>
      </c>
      <c r="AC7" s="1" t="s">
        <v>65</v>
      </c>
      <c r="AD7" s="4" t="b">
        <v>1</v>
      </c>
      <c r="AE7" s="1" t="s">
        <v>42</v>
      </c>
      <c r="AF7" s="2">
        <v>147.0</v>
      </c>
      <c r="AG7" s="2"/>
    </row>
    <row r="8">
      <c r="A8" s="3">
        <v>2532.0</v>
      </c>
      <c r="B8" s="3">
        <v>2004.0</v>
      </c>
      <c r="C8" s="1" t="s">
        <v>33</v>
      </c>
      <c r="D8" s="1" t="s">
        <v>34</v>
      </c>
      <c r="E8" s="1" t="s">
        <v>35</v>
      </c>
      <c r="F8" s="1" t="s">
        <v>62</v>
      </c>
      <c r="G8" s="3">
        <v>140.0</v>
      </c>
      <c r="H8" s="3">
        <v>38302.0</v>
      </c>
      <c r="I8" s="3">
        <v>34.5048</v>
      </c>
      <c r="J8" s="3">
        <v>120.691533</v>
      </c>
      <c r="K8" s="3">
        <v>100.7</v>
      </c>
      <c r="L8" s="3">
        <v>46.0</v>
      </c>
      <c r="M8" s="3">
        <v>1.82</v>
      </c>
      <c r="N8" s="1" t="s">
        <v>45</v>
      </c>
      <c r="O8" s="1" t="s">
        <v>66</v>
      </c>
      <c r="P8" s="1" t="s">
        <v>67</v>
      </c>
      <c r="Q8" s="1"/>
      <c r="R8" s="1" t="s">
        <v>40</v>
      </c>
      <c r="S8" s="1" t="s">
        <v>41</v>
      </c>
      <c r="T8" s="3">
        <v>64937.0</v>
      </c>
      <c r="U8" s="3">
        <v>98.46</v>
      </c>
      <c r="V8" s="1"/>
      <c r="W8" s="1" t="s">
        <v>42</v>
      </c>
      <c r="X8" s="3">
        <v>10.0</v>
      </c>
      <c r="Y8" s="3">
        <f> 0.3544</f>
        <v>0.3544</v>
      </c>
      <c r="Z8" s="1" t="s">
        <v>43</v>
      </c>
      <c r="AA8" s="1" t="s">
        <v>68</v>
      </c>
      <c r="AB8" s="4" t="b">
        <v>0</v>
      </c>
      <c r="AC8" s="1" t="s">
        <v>68</v>
      </c>
      <c r="AD8" s="4" t="b">
        <v>1</v>
      </c>
      <c r="AE8" s="1" t="s">
        <v>42</v>
      </c>
      <c r="AF8" s="2">
        <v>147.0</v>
      </c>
      <c r="AG8" s="2"/>
    </row>
    <row r="9">
      <c r="A9" s="3">
        <v>2529.0</v>
      </c>
      <c r="B9" s="3">
        <v>2004.0</v>
      </c>
      <c r="C9" s="1" t="s">
        <v>33</v>
      </c>
      <c r="D9" s="1" t="s">
        <v>34</v>
      </c>
      <c r="E9" s="1" t="s">
        <v>35</v>
      </c>
      <c r="F9" s="1" t="s">
        <v>62</v>
      </c>
      <c r="G9" s="3">
        <v>140.0</v>
      </c>
      <c r="H9" s="3">
        <v>38302.0</v>
      </c>
      <c r="I9" s="3">
        <v>34.5048</v>
      </c>
      <c r="J9" s="3">
        <v>120.691533</v>
      </c>
      <c r="K9" s="3">
        <v>100.7</v>
      </c>
      <c r="L9" s="3">
        <v>46.0</v>
      </c>
      <c r="M9" s="3">
        <v>1.58</v>
      </c>
      <c r="N9" s="1" t="s">
        <v>45</v>
      </c>
      <c r="O9" s="1" t="s">
        <v>69</v>
      </c>
      <c r="P9" s="1" t="s">
        <v>70</v>
      </c>
      <c r="Q9" s="1"/>
      <c r="R9" s="1" t="s">
        <v>40</v>
      </c>
      <c r="S9" s="1" t="s">
        <v>41</v>
      </c>
      <c r="T9" s="3">
        <v>66599.0</v>
      </c>
      <c r="U9" s="3">
        <v>98.97</v>
      </c>
      <c r="V9" s="1"/>
      <c r="W9" s="1" t="s">
        <v>42</v>
      </c>
      <c r="X9" s="3">
        <v>8.0</v>
      </c>
      <c r="Y9" s="3">
        <f> 0.3388</f>
        <v>0.3388</v>
      </c>
      <c r="Z9" s="1" t="s">
        <v>43</v>
      </c>
      <c r="AA9" s="1" t="s">
        <v>71</v>
      </c>
      <c r="AB9" s="4" t="b">
        <v>0</v>
      </c>
      <c r="AC9" s="1" t="s">
        <v>71</v>
      </c>
      <c r="AD9" s="4" t="b">
        <v>1</v>
      </c>
      <c r="AE9" s="1" t="s">
        <v>42</v>
      </c>
      <c r="AF9" s="2">
        <v>147.0</v>
      </c>
      <c r="AG9" s="2"/>
    </row>
    <row r="10">
      <c r="A10" s="3">
        <v>2571.0</v>
      </c>
      <c r="B10" s="3">
        <v>2004.0</v>
      </c>
      <c r="C10" s="1" t="s">
        <v>33</v>
      </c>
      <c r="D10" s="1" t="s">
        <v>34</v>
      </c>
      <c r="E10" s="1" t="s">
        <v>35</v>
      </c>
      <c r="F10" s="1" t="s">
        <v>72</v>
      </c>
      <c r="G10" s="3">
        <v>139.0</v>
      </c>
      <c r="H10" s="3">
        <v>38302.0</v>
      </c>
      <c r="I10" s="3">
        <v>34.529033</v>
      </c>
      <c r="J10" s="3">
        <v>120.719133</v>
      </c>
      <c r="K10" s="3">
        <v>102.5</v>
      </c>
      <c r="L10" s="3">
        <v>46.0</v>
      </c>
      <c r="M10" s="3">
        <v>1.67</v>
      </c>
      <c r="N10" s="1" t="s">
        <v>45</v>
      </c>
      <c r="O10" s="1" t="s">
        <v>73</v>
      </c>
      <c r="P10" s="1" t="s">
        <v>74</v>
      </c>
      <c r="Q10" s="1"/>
      <c r="R10" s="1" t="s">
        <v>40</v>
      </c>
      <c r="S10" s="1" t="s">
        <v>41</v>
      </c>
      <c r="T10" s="3">
        <v>62387.0</v>
      </c>
      <c r="U10" s="3">
        <v>97.95</v>
      </c>
      <c r="V10" s="1"/>
      <c r="W10" s="1" t="s">
        <v>42</v>
      </c>
      <c r="X10" s="3">
        <v>10.0</v>
      </c>
      <c r="Y10" s="3">
        <f> 0.4057</f>
        <v>0.4057</v>
      </c>
      <c r="Z10" s="1" t="s">
        <v>43</v>
      </c>
      <c r="AA10" s="1" t="s">
        <v>75</v>
      </c>
      <c r="AB10" s="4" t="b">
        <v>0</v>
      </c>
      <c r="AC10" s="1" t="s">
        <v>75</v>
      </c>
      <c r="AD10" s="4" t="b">
        <v>1</v>
      </c>
      <c r="AE10" s="1" t="s">
        <v>42</v>
      </c>
      <c r="AF10" s="2">
        <v>147.0</v>
      </c>
      <c r="AG10" s="2"/>
    </row>
    <row r="11">
      <c r="A11" s="3">
        <v>2564.0</v>
      </c>
      <c r="B11" s="3">
        <v>2004.0</v>
      </c>
      <c r="C11" s="1" t="s">
        <v>33</v>
      </c>
      <c r="D11" s="1" t="s">
        <v>34</v>
      </c>
      <c r="E11" s="1" t="s">
        <v>35</v>
      </c>
      <c r="F11" s="1" t="s">
        <v>72</v>
      </c>
      <c r="G11" s="3">
        <v>139.0</v>
      </c>
      <c r="H11" s="3">
        <v>38302.0</v>
      </c>
      <c r="I11" s="3">
        <v>34.52895</v>
      </c>
      <c r="J11" s="3">
        <v>120.7194</v>
      </c>
      <c r="K11" s="3">
        <v>98.8</v>
      </c>
      <c r="L11" s="3">
        <v>46.0</v>
      </c>
      <c r="M11" s="3">
        <v>1.67</v>
      </c>
      <c r="N11" s="1" t="s">
        <v>37</v>
      </c>
      <c r="O11" s="1" t="s">
        <v>76</v>
      </c>
      <c r="P11" s="1" t="s">
        <v>77</v>
      </c>
      <c r="Q11" s="1"/>
      <c r="R11" s="1" t="s">
        <v>40</v>
      </c>
      <c r="S11" s="1" t="s">
        <v>41</v>
      </c>
      <c r="T11" s="3">
        <v>59562.0</v>
      </c>
      <c r="U11" s="3">
        <v>97.44</v>
      </c>
      <c r="V11" s="1"/>
      <c r="W11" s="1" t="s">
        <v>42</v>
      </c>
      <c r="X11" s="3">
        <v>10.0</v>
      </c>
      <c r="Y11" s="3">
        <f> 0.4365</f>
        <v>0.4365</v>
      </c>
      <c r="Z11" s="1" t="s">
        <v>43</v>
      </c>
      <c r="AA11" s="1" t="s">
        <v>78</v>
      </c>
      <c r="AB11" s="4" t="b">
        <v>0</v>
      </c>
      <c r="AC11" s="1" t="s">
        <v>78</v>
      </c>
      <c r="AD11" s="4" t="b">
        <v>1</v>
      </c>
      <c r="AE11" s="1" t="s">
        <v>42</v>
      </c>
      <c r="AF11" s="2">
        <v>147.0</v>
      </c>
      <c r="AG11" s="2"/>
    </row>
    <row r="12">
      <c r="A12" s="3">
        <v>2696.0</v>
      </c>
      <c r="B12" s="3">
        <v>2004.0</v>
      </c>
      <c r="C12" s="1" t="s">
        <v>33</v>
      </c>
      <c r="D12" s="1" t="s">
        <v>34</v>
      </c>
      <c r="E12" s="1" t="s">
        <v>35</v>
      </c>
      <c r="F12" s="1" t="s">
        <v>79</v>
      </c>
      <c r="G12" s="3">
        <v>145.0</v>
      </c>
      <c r="H12" s="3">
        <v>38302.0</v>
      </c>
      <c r="I12" s="3">
        <v>34.49765</v>
      </c>
      <c r="J12" s="3">
        <v>120.717767</v>
      </c>
      <c r="K12" s="3">
        <v>160.1</v>
      </c>
      <c r="L12" s="3">
        <v>46.0</v>
      </c>
      <c r="M12" s="3">
        <v>1.67</v>
      </c>
      <c r="N12" s="1" t="s">
        <v>37</v>
      </c>
      <c r="O12" s="1" t="s">
        <v>80</v>
      </c>
      <c r="P12" s="1" t="s">
        <v>81</v>
      </c>
      <c r="Q12" s="1"/>
      <c r="R12" s="1" t="s">
        <v>58</v>
      </c>
      <c r="S12" s="1" t="s">
        <v>59</v>
      </c>
      <c r="T12" s="3">
        <v>52358.0</v>
      </c>
      <c r="U12" s="3">
        <v>93.33</v>
      </c>
      <c r="V12" s="1"/>
      <c r="W12" s="1" t="s">
        <v>60</v>
      </c>
      <c r="X12" s="3">
        <v>8.0</v>
      </c>
      <c r="Y12" s="3">
        <f> 0.3467</f>
        <v>0.3467</v>
      </c>
      <c r="Z12" s="1" t="s">
        <v>43</v>
      </c>
      <c r="AA12" s="1" t="s">
        <v>82</v>
      </c>
      <c r="AB12" s="4" t="b">
        <v>0</v>
      </c>
      <c r="AC12" s="1" t="s">
        <v>82</v>
      </c>
      <c r="AD12" s="4" t="b">
        <v>1</v>
      </c>
      <c r="AE12" s="1" t="s">
        <v>60</v>
      </c>
      <c r="AF12" s="2">
        <v>147.0</v>
      </c>
      <c r="AG12" s="2"/>
    </row>
    <row r="13">
      <c r="A13" s="3">
        <v>2649.0</v>
      </c>
      <c r="B13" s="3">
        <v>2004.0</v>
      </c>
      <c r="C13" s="1" t="s">
        <v>33</v>
      </c>
      <c r="D13" s="1" t="s">
        <v>34</v>
      </c>
      <c r="E13" s="1" t="s">
        <v>35</v>
      </c>
      <c r="F13" s="1" t="s">
        <v>79</v>
      </c>
      <c r="G13" s="3">
        <v>145.0</v>
      </c>
      <c r="H13" s="3">
        <v>38302.0</v>
      </c>
      <c r="I13" s="3">
        <v>34.497683</v>
      </c>
      <c r="J13" s="3">
        <v>120.71765</v>
      </c>
      <c r="K13" s="3">
        <v>159.2</v>
      </c>
      <c r="L13" s="3">
        <v>46.0</v>
      </c>
      <c r="M13" s="3">
        <v>1.59</v>
      </c>
      <c r="N13" s="1" t="s">
        <v>45</v>
      </c>
      <c r="O13" s="1" t="s">
        <v>83</v>
      </c>
      <c r="P13" s="1" t="s">
        <v>84</v>
      </c>
      <c r="Q13" s="1"/>
      <c r="R13" s="1" t="s">
        <v>58</v>
      </c>
      <c r="S13" s="1" t="s">
        <v>59</v>
      </c>
      <c r="T13" s="3">
        <v>59968.0</v>
      </c>
      <c r="U13" s="3">
        <v>98.97</v>
      </c>
      <c r="V13" s="1"/>
      <c r="W13" s="1" t="s">
        <v>60</v>
      </c>
      <c r="X13" s="3">
        <v>10.0</v>
      </c>
      <c r="Y13" s="3">
        <f> 0.3465</f>
        <v>0.3465</v>
      </c>
      <c r="Z13" s="1" t="s">
        <v>43</v>
      </c>
      <c r="AA13" s="1" t="s">
        <v>85</v>
      </c>
      <c r="AB13" s="4" t="b">
        <v>0</v>
      </c>
      <c r="AC13" s="1" t="s">
        <v>85</v>
      </c>
      <c r="AD13" s="4" t="b">
        <v>1</v>
      </c>
      <c r="AE13" s="1" t="s">
        <v>60</v>
      </c>
      <c r="AF13" s="2">
        <v>147.0</v>
      </c>
      <c r="AG13" s="2"/>
    </row>
    <row r="14">
      <c r="A14" s="3">
        <v>2736.0</v>
      </c>
      <c r="B14" s="3">
        <v>2004.0</v>
      </c>
      <c r="C14" s="1" t="s">
        <v>33</v>
      </c>
      <c r="D14" s="1" t="s">
        <v>34</v>
      </c>
      <c r="E14" s="1" t="s">
        <v>35</v>
      </c>
      <c r="F14" s="1" t="s">
        <v>86</v>
      </c>
      <c r="G14" s="3">
        <v>186.0</v>
      </c>
      <c r="H14" s="3">
        <v>38303.0</v>
      </c>
      <c r="I14" s="3">
        <v>34.03285</v>
      </c>
      <c r="J14" s="3">
        <v>120.498017</v>
      </c>
      <c r="K14" s="3">
        <v>95.2</v>
      </c>
      <c r="L14" s="3">
        <v>46.0</v>
      </c>
      <c r="M14" s="3">
        <v>1.6</v>
      </c>
      <c r="N14" s="1" t="s">
        <v>37</v>
      </c>
      <c r="O14" s="1" t="s">
        <v>87</v>
      </c>
      <c r="P14" s="1" t="s">
        <v>88</v>
      </c>
      <c r="Q14" s="1"/>
      <c r="R14" s="1" t="s">
        <v>40</v>
      </c>
      <c r="S14" s="1" t="s">
        <v>41</v>
      </c>
      <c r="T14" s="3">
        <v>65452.0</v>
      </c>
      <c r="U14" s="3">
        <v>97.95</v>
      </c>
      <c r="V14" s="1"/>
      <c r="W14" s="1" t="s">
        <v>42</v>
      </c>
      <c r="X14" s="3">
        <v>12.0</v>
      </c>
      <c r="Y14" s="3">
        <f> 0.3904</f>
        <v>0.3904</v>
      </c>
      <c r="Z14" s="1" t="s">
        <v>43</v>
      </c>
      <c r="AA14" s="1" t="s">
        <v>89</v>
      </c>
      <c r="AB14" s="4" t="b">
        <v>0</v>
      </c>
      <c r="AC14" s="1" t="s">
        <v>89</v>
      </c>
      <c r="AD14" s="4" t="b">
        <v>1</v>
      </c>
      <c r="AE14" s="1" t="s">
        <v>42</v>
      </c>
      <c r="AF14" s="2">
        <v>147.0</v>
      </c>
      <c r="AG14" s="2"/>
    </row>
    <row r="15">
      <c r="A15" s="3">
        <v>2733.0</v>
      </c>
      <c r="B15" s="3">
        <v>2004.0</v>
      </c>
      <c r="C15" s="1" t="s">
        <v>33</v>
      </c>
      <c r="D15" s="1" t="s">
        <v>34</v>
      </c>
      <c r="E15" s="1" t="s">
        <v>35</v>
      </c>
      <c r="F15" s="1" t="s">
        <v>86</v>
      </c>
      <c r="G15" s="3">
        <v>186.0</v>
      </c>
      <c r="H15" s="3">
        <v>38303.0</v>
      </c>
      <c r="I15" s="3">
        <v>34.03285</v>
      </c>
      <c r="J15" s="3">
        <v>120.498017</v>
      </c>
      <c r="K15" s="3">
        <v>95.2</v>
      </c>
      <c r="L15" s="3">
        <v>46.0</v>
      </c>
      <c r="M15" s="3">
        <v>1.7</v>
      </c>
      <c r="N15" s="1" t="s">
        <v>37</v>
      </c>
      <c r="O15" s="1" t="s">
        <v>90</v>
      </c>
      <c r="P15" s="1" t="s">
        <v>91</v>
      </c>
      <c r="Q15" s="1"/>
      <c r="R15" s="1" t="s">
        <v>40</v>
      </c>
      <c r="S15" s="1" t="s">
        <v>41</v>
      </c>
      <c r="T15" s="3">
        <v>67111.0</v>
      </c>
      <c r="U15" s="3">
        <v>95.9</v>
      </c>
      <c r="V15" s="1"/>
      <c r="W15" s="1" t="s">
        <v>42</v>
      </c>
      <c r="X15" s="3">
        <v>20.0</v>
      </c>
      <c r="Y15" s="3">
        <f> 0.507</f>
        <v>0.507</v>
      </c>
      <c r="Z15" s="1" t="s">
        <v>43</v>
      </c>
      <c r="AA15" s="1" t="s">
        <v>92</v>
      </c>
      <c r="AB15" s="4" t="b">
        <v>0</v>
      </c>
      <c r="AC15" s="1" t="s">
        <v>92</v>
      </c>
      <c r="AD15" s="4" t="b">
        <v>1</v>
      </c>
      <c r="AE15" s="1" t="s">
        <v>42</v>
      </c>
      <c r="AF15" s="2">
        <v>147.0</v>
      </c>
      <c r="AG15" s="2"/>
    </row>
    <row r="16">
      <c r="A16" s="3">
        <v>2737.0</v>
      </c>
      <c r="B16" s="3">
        <v>2004.0</v>
      </c>
      <c r="C16" s="1" t="s">
        <v>33</v>
      </c>
      <c r="D16" s="1" t="s">
        <v>34</v>
      </c>
      <c r="E16" s="1" t="s">
        <v>35</v>
      </c>
      <c r="F16" s="1" t="s">
        <v>86</v>
      </c>
      <c r="G16" s="3">
        <v>186.0</v>
      </c>
      <c r="H16" s="3">
        <v>38303.0</v>
      </c>
      <c r="I16" s="3">
        <v>34.03285</v>
      </c>
      <c r="J16" s="3">
        <v>120.498017</v>
      </c>
      <c r="K16" s="3">
        <v>95.2</v>
      </c>
      <c r="L16" s="3">
        <v>46.0</v>
      </c>
      <c r="M16" s="3">
        <v>1.8</v>
      </c>
      <c r="N16" s="1" t="s">
        <v>37</v>
      </c>
      <c r="O16" s="1" t="s">
        <v>93</v>
      </c>
      <c r="P16" s="1" t="s">
        <v>94</v>
      </c>
      <c r="Q16" s="1"/>
      <c r="R16" s="1" t="s">
        <v>58</v>
      </c>
      <c r="S16" s="1" t="s">
        <v>59</v>
      </c>
      <c r="T16" s="3">
        <v>60141.0</v>
      </c>
      <c r="U16" s="3">
        <v>98.46</v>
      </c>
      <c r="V16" s="1"/>
      <c r="W16" s="1" t="s">
        <v>60</v>
      </c>
      <c r="X16" s="3">
        <v>10.0</v>
      </c>
      <c r="Y16" s="3">
        <f> 0.3662</f>
        <v>0.3662</v>
      </c>
      <c r="Z16" s="1" t="s">
        <v>43</v>
      </c>
      <c r="AA16" s="1" t="s">
        <v>95</v>
      </c>
      <c r="AB16" s="4" t="b">
        <v>0</v>
      </c>
      <c r="AC16" s="1" t="s">
        <v>95</v>
      </c>
      <c r="AD16" s="4" t="b">
        <v>1</v>
      </c>
      <c r="AE16" s="1" t="s">
        <v>60</v>
      </c>
      <c r="AF16" s="2">
        <v>147.0</v>
      </c>
      <c r="AG16" s="2"/>
    </row>
    <row r="17">
      <c r="A17" s="3">
        <v>2803.0</v>
      </c>
      <c r="B17" s="3">
        <v>2004.0</v>
      </c>
      <c r="C17" s="1" t="s">
        <v>33</v>
      </c>
      <c r="D17" s="1" t="s">
        <v>34</v>
      </c>
      <c r="E17" s="1" t="s">
        <v>35</v>
      </c>
      <c r="F17" s="1" t="s">
        <v>96</v>
      </c>
      <c r="G17" s="3">
        <v>231.0</v>
      </c>
      <c r="H17" s="3">
        <v>38304.0</v>
      </c>
      <c r="I17" s="3">
        <v>33.940383</v>
      </c>
      <c r="J17" s="3">
        <v>119.6592</v>
      </c>
      <c r="K17" s="3">
        <v>157.4</v>
      </c>
      <c r="L17" s="3">
        <v>46.0</v>
      </c>
      <c r="M17" s="3">
        <v>1.82</v>
      </c>
      <c r="N17" s="1" t="s">
        <v>37</v>
      </c>
      <c r="O17" s="1" t="s">
        <v>97</v>
      </c>
      <c r="P17" s="1" t="s">
        <v>98</v>
      </c>
      <c r="Q17" s="1"/>
      <c r="R17" s="1" t="s">
        <v>58</v>
      </c>
      <c r="S17" s="1" t="s">
        <v>59</v>
      </c>
      <c r="T17" s="3">
        <v>57092.0</v>
      </c>
      <c r="U17" s="3">
        <v>76.92</v>
      </c>
      <c r="V17" s="1"/>
      <c r="W17" s="1" t="s">
        <v>60</v>
      </c>
      <c r="X17" s="3">
        <v>6.0</v>
      </c>
      <c r="Y17" s="3">
        <f> 0.3071</f>
        <v>0.3071</v>
      </c>
      <c r="Z17" s="1" t="s">
        <v>43</v>
      </c>
      <c r="AA17" s="1" t="s">
        <v>99</v>
      </c>
      <c r="AB17" s="4" t="b">
        <v>0</v>
      </c>
      <c r="AC17" s="1" t="s">
        <v>99</v>
      </c>
      <c r="AD17" s="4" t="b">
        <v>1</v>
      </c>
      <c r="AE17" s="1" t="s">
        <v>60</v>
      </c>
      <c r="AF17" s="2">
        <v>147.0</v>
      </c>
      <c r="AG17" s="2"/>
    </row>
    <row r="18">
      <c r="A18" s="3">
        <v>2844.0</v>
      </c>
      <c r="B18" s="3">
        <v>2004.0</v>
      </c>
      <c r="C18" s="1" t="s">
        <v>33</v>
      </c>
      <c r="D18" s="1" t="s">
        <v>34</v>
      </c>
      <c r="E18" s="1" t="s">
        <v>35</v>
      </c>
      <c r="F18" s="1" t="s">
        <v>96</v>
      </c>
      <c r="G18" s="3">
        <v>231.0</v>
      </c>
      <c r="H18" s="3">
        <v>38304.0</v>
      </c>
      <c r="I18" s="3">
        <v>33.9405</v>
      </c>
      <c r="J18" s="3">
        <v>119.65865</v>
      </c>
      <c r="K18" s="3">
        <v>159.2</v>
      </c>
      <c r="L18" s="3">
        <v>46.0</v>
      </c>
      <c r="M18" s="3">
        <v>1.95</v>
      </c>
      <c r="N18" s="1" t="s">
        <v>45</v>
      </c>
      <c r="O18" s="1" t="s">
        <v>100</v>
      </c>
      <c r="P18" s="1" t="s">
        <v>101</v>
      </c>
      <c r="Q18" s="1"/>
      <c r="R18" s="1" t="s">
        <v>58</v>
      </c>
      <c r="S18" s="1" t="s">
        <v>59</v>
      </c>
      <c r="T18" s="3">
        <v>53997.0</v>
      </c>
      <c r="U18" s="3">
        <v>98.46</v>
      </c>
      <c r="V18" s="1"/>
      <c r="W18" s="1" t="s">
        <v>60</v>
      </c>
      <c r="X18" s="3">
        <v>6.0</v>
      </c>
      <c r="Y18" s="3">
        <f> 0.3076</f>
        <v>0.3076</v>
      </c>
      <c r="Z18" s="1" t="s">
        <v>43</v>
      </c>
      <c r="AA18" s="1" t="s">
        <v>102</v>
      </c>
      <c r="AB18" s="4" t="b">
        <v>0</v>
      </c>
      <c r="AC18" s="1" t="s">
        <v>102</v>
      </c>
      <c r="AD18" s="4" t="b">
        <v>1</v>
      </c>
      <c r="AE18" s="1" t="s">
        <v>60</v>
      </c>
      <c r="AF18" s="2">
        <v>147.0</v>
      </c>
      <c r="AG18" s="2"/>
    </row>
    <row r="19">
      <c r="A19" s="3">
        <v>2855.0</v>
      </c>
      <c r="B19" s="3">
        <v>2004.0</v>
      </c>
      <c r="C19" s="1" t="s">
        <v>33</v>
      </c>
      <c r="D19" s="1" t="s">
        <v>34</v>
      </c>
      <c r="E19" s="1" t="s">
        <v>35</v>
      </c>
      <c r="F19" s="1" t="s">
        <v>96</v>
      </c>
      <c r="G19" s="3">
        <v>231.0</v>
      </c>
      <c r="H19" s="3">
        <v>38304.0</v>
      </c>
      <c r="I19" s="3">
        <v>33.940383</v>
      </c>
      <c r="J19" s="3">
        <v>119.658817</v>
      </c>
      <c r="K19" s="3">
        <v>159.2</v>
      </c>
      <c r="L19" s="3">
        <v>46.0</v>
      </c>
      <c r="M19" s="3">
        <v>1.74</v>
      </c>
      <c r="N19" s="1" t="s">
        <v>37</v>
      </c>
      <c r="O19" s="1" t="s">
        <v>103</v>
      </c>
      <c r="P19" s="1" t="s">
        <v>104</v>
      </c>
      <c r="Q19" s="1"/>
      <c r="R19" s="1" t="s">
        <v>58</v>
      </c>
      <c r="S19" s="1" t="s">
        <v>59</v>
      </c>
      <c r="T19" s="3">
        <v>31083.0</v>
      </c>
      <c r="U19" s="3">
        <v>90.77</v>
      </c>
      <c r="V19" s="1"/>
      <c r="W19" s="1" t="s">
        <v>60</v>
      </c>
      <c r="X19" s="3">
        <v>6.0</v>
      </c>
      <c r="Y19" s="3">
        <f> 0.3138</f>
        <v>0.3138</v>
      </c>
      <c r="Z19" s="1" t="s">
        <v>43</v>
      </c>
      <c r="AA19" s="1" t="s">
        <v>105</v>
      </c>
      <c r="AB19" s="4" t="b">
        <v>0</v>
      </c>
      <c r="AC19" s="1" t="s">
        <v>105</v>
      </c>
      <c r="AD19" s="4" t="b">
        <v>1</v>
      </c>
      <c r="AE19" s="1" t="s">
        <v>60</v>
      </c>
      <c r="AF19" s="2">
        <v>147.0</v>
      </c>
      <c r="AG19" s="2"/>
    </row>
    <row r="20">
      <c r="A20" s="3">
        <v>3121.0</v>
      </c>
      <c r="B20" s="3">
        <v>2004.0</v>
      </c>
      <c r="C20" s="1" t="s">
        <v>33</v>
      </c>
      <c r="D20" s="1" t="s">
        <v>34</v>
      </c>
      <c r="E20" s="1" t="s">
        <v>35</v>
      </c>
      <c r="F20" s="1" t="s">
        <v>106</v>
      </c>
      <c r="G20" s="3">
        <v>114.0</v>
      </c>
      <c r="H20" s="3">
        <v>38309.0</v>
      </c>
      <c r="I20" s="3">
        <v>32.873367</v>
      </c>
      <c r="J20" s="3">
        <v>118.5298</v>
      </c>
      <c r="K20" s="3">
        <v>86.9</v>
      </c>
      <c r="L20" s="3">
        <v>46.0</v>
      </c>
      <c r="M20" s="3">
        <v>1.62</v>
      </c>
      <c r="N20" s="1" t="s">
        <v>37</v>
      </c>
      <c r="O20" s="1" t="s">
        <v>107</v>
      </c>
      <c r="P20" s="1" t="s">
        <v>108</v>
      </c>
      <c r="Q20" s="1"/>
      <c r="R20" s="1" t="s">
        <v>40</v>
      </c>
      <c r="S20" s="1" t="s">
        <v>41</v>
      </c>
      <c r="T20" s="3">
        <v>54982.0</v>
      </c>
      <c r="U20" s="3">
        <v>98.97</v>
      </c>
      <c r="V20" s="1"/>
      <c r="W20" s="1" t="s">
        <v>42</v>
      </c>
      <c r="X20" s="3">
        <v>16.0</v>
      </c>
      <c r="Y20" s="3">
        <f> 0.4254</f>
        <v>0.4254</v>
      </c>
      <c r="Z20" s="1" t="s">
        <v>43</v>
      </c>
      <c r="AA20" s="1" t="s">
        <v>109</v>
      </c>
      <c r="AB20" s="4" t="b">
        <v>0</v>
      </c>
      <c r="AC20" s="1" t="s">
        <v>109</v>
      </c>
      <c r="AD20" s="4" t="b">
        <v>1</v>
      </c>
      <c r="AE20" s="1" t="s">
        <v>42</v>
      </c>
      <c r="AF20" s="2">
        <v>147.0</v>
      </c>
      <c r="AG20" s="2"/>
    </row>
    <row r="21">
      <c r="A21" s="3">
        <v>3192.0</v>
      </c>
      <c r="B21" s="3">
        <v>2004.0</v>
      </c>
      <c r="C21" s="1" t="s">
        <v>33</v>
      </c>
      <c r="D21" s="1" t="s">
        <v>34</v>
      </c>
      <c r="E21" s="1" t="s">
        <v>35</v>
      </c>
      <c r="F21" s="1" t="s">
        <v>110</v>
      </c>
      <c r="G21" s="3">
        <v>119.0</v>
      </c>
      <c r="H21" s="3">
        <v>38309.0</v>
      </c>
      <c r="I21" s="3">
        <v>32.832517</v>
      </c>
      <c r="J21" s="3">
        <v>118.520767</v>
      </c>
      <c r="K21" s="3">
        <v>102.7</v>
      </c>
      <c r="L21" s="3">
        <v>46.0</v>
      </c>
      <c r="M21" s="3">
        <v>1.72</v>
      </c>
      <c r="N21" s="1" t="s">
        <v>45</v>
      </c>
      <c r="O21" s="1" t="s">
        <v>111</v>
      </c>
      <c r="P21" s="1" t="s">
        <v>112</v>
      </c>
      <c r="Q21" s="1"/>
      <c r="R21" s="1" t="s">
        <v>40</v>
      </c>
      <c r="S21" s="1" t="s">
        <v>41</v>
      </c>
      <c r="T21" s="3">
        <v>41436.0</v>
      </c>
      <c r="U21" s="3">
        <v>98.97</v>
      </c>
      <c r="V21" s="1"/>
      <c r="W21" s="1" t="s">
        <v>42</v>
      </c>
      <c r="X21" s="3">
        <v>12.0</v>
      </c>
      <c r="Y21" s="3">
        <f> 0.5174</f>
        <v>0.5174</v>
      </c>
      <c r="Z21" s="1" t="s">
        <v>43</v>
      </c>
      <c r="AA21" s="1" t="s">
        <v>113</v>
      </c>
      <c r="AB21" s="4" t="b">
        <v>0</v>
      </c>
      <c r="AC21" s="1" t="s">
        <v>113</v>
      </c>
      <c r="AD21" s="4" t="b">
        <v>1</v>
      </c>
      <c r="AE21" s="1" t="s">
        <v>42</v>
      </c>
      <c r="AF21" s="2">
        <v>147.0</v>
      </c>
      <c r="AG21" s="2"/>
    </row>
    <row r="22">
      <c r="A22" s="3">
        <v>3156.0</v>
      </c>
      <c r="B22" s="3">
        <v>2004.0</v>
      </c>
      <c r="C22" s="1" t="s">
        <v>33</v>
      </c>
      <c r="D22" s="1" t="s">
        <v>34</v>
      </c>
      <c r="E22" s="1" t="s">
        <v>35</v>
      </c>
      <c r="F22" s="1" t="s">
        <v>110</v>
      </c>
      <c r="G22" s="3">
        <v>119.0</v>
      </c>
      <c r="H22" s="3">
        <v>38309.0</v>
      </c>
      <c r="I22" s="3">
        <v>32.8327</v>
      </c>
      <c r="J22" s="3">
        <v>118.520833</v>
      </c>
      <c r="K22" s="3">
        <v>102.8</v>
      </c>
      <c r="L22" s="3">
        <v>46.0</v>
      </c>
      <c r="M22" s="3">
        <v>2.06</v>
      </c>
      <c r="N22" s="1" t="s">
        <v>45</v>
      </c>
      <c r="O22" s="1" t="s">
        <v>114</v>
      </c>
      <c r="P22" s="1" t="s">
        <v>115</v>
      </c>
      <c r="Q22" s="1"/>
      <c r="R22" s="1" t="s">
        <v>58</v>
      </c>
      <c r="S22" s="1" t="s">
        <v>59</v>
      </c>
      <c r="T22" s="3">
        <v>49575.0</v>
      </c>
      <c r="U22" s="3">
        <v>98.46</v>
      </c>
      <c r="V22" s="1"/>
      <c r="W22" s="1" t="s">
        <v>60</v>
      </c>
      <c r="X22" s="3">
        <v>10.0</v>
      </c>
      <c r="Y22" s="3">
        <f> 0.4242</f>
        <v>0.4242</v>
      </c>
      <c r="Z22" s="1" t="s">
        <v>43</v>
      </c>
      <c r="AA22" s="1" t="s">
        <v>116</v>
      </c>
      <c r="AB22" s="4" t="b">
        <v>0</v>
      </c>
      <c r="AC22" s="1" t="s">
        <v>116</v>
      </c>
      <c r="AD22" s="4" t="b">
        <v>1</v>
      </c>
      <c r="AE22" s="1" t="s">
        <v>60</v>
      </c>
      <c r="AF22" s="2">
        <v>147.0</v>
      </c>
      <c r="AG22" s="2"/>
    </row>
    <row r="23">
      <c r="A23" s="3">
        <v>3170.0</v>
      </c>
      <c r="B23" s="3">
        <v>2004.0</v>
      </c>
      <c r="C23" s="1" t="s">
        <v>33</v>
      </c>
      <c r="D23" s="1" t="s">
        <v>34</v>
      </c>
      <c r="E23" s="1" t="s">
        <v>35</v>
      </c>
      <c r="F23" s="1" t="s">
        <v>110</v>
      </c>
      <c r="G23" s="3">
        <v>119.0</v>
      </c>
      <c r="H23" s="3">
        <v>38309.0</v>
      </c>
      <c r="I23" s="3">
        <v>32.832517</v>
      </c>
      <c r="J23" s="3">
        <v>118.520867</v>
      </c>
      <c r="K23" s="3">
        <v>102.8</v>
      </c>
      <c r="L23" s="3">
        <v>46.0</v>
      </c>
      <c r="M23" s="3">
        <v>1.57</v>
      </c>
      <c r="N23" s="1" t="s">
        <v>37</v>
      </c>
      <c r="O23" s="1" t="s">
        <v>117</v>
      </c>
      <c r="P23" s="1" t="s">
        <v>118</v>
      </c>
      <c r="Q23" s="1"/>
      <c r="R23" s="1" t="s">
        <v>40</v>
      </c>
      <c r="S23" s="1" t="s">
        <v>41</v>
      </c>
      <c r="T23" s="3">
        <v>50727.0</v>
      </c>
      <c r="U23" s="3">
        <v>98.97</v>
      </c>
      <c r="V23" s="1"/>
      <c r="W23" s="1" t="s">
        <v>42</v>
      </c>
      <c r="X23" s="3">
        <v>11.0</v>
      </c>
      <c r="Y23" s="3">
        <f> 0.4667</f>
        <v>0.4667</v>
      </c>
      <c r="Z23" s="1" t="s">
        <v>43</v>
      </c>
      <c r="AA23" s="1" t="s">
        <v>119</v>
      </c>
      <c r="AB23" s="4" t="b">
        <v>0</v>
      </c>
      <c r="AC23" s="1" t="s">
        <v>119</v>
      </c>
      <c r="AD23" s="4" t="b">
        <v>1</v>
      </c>
      <c r="AE23" s="1" t="s">
        <v>42</v>
      </c>
      <c r="AF23" s="2">
        <v>147.0</v>
      </c>
      <c r="AG23" s="2"/>
    </row>
    <row r="24">
      <c r="A24" s="3">
        <v>3172.0</v>
      </c>
      <c r="B24" s="3">
        <v>2004.0</v>
      </c>
      <c r="C24" s="1" t="s">
        <v>33</v>
      </c>
      <c r="D24" s="1" t="s">
        <v>34</v>
      </c>
      <c r="E24" s="1" t="s">
        <v>35</v>
      </c>
      <c r="F24" s="1" t="s">
        <v>110</v>
      </c>
      <c r="G24" s="3">
        <v>119.0</v>
      </c>
      <c r="H24" s="3">
        <v>38309.0</v>
      </c>
      <c r="I24" s="3">
        <v>32.832517</v>
      </c>
      <c r="J24" s="3">
        <v>118.520867</v>
      </c>
      <c r="K24" s="3">
        <v>102.8</v>
      </c>
      <c r="L24" s="3">
        <v>46.0</v>
      </c>
      <c r="M24" s="3">
        <v>1.77</v>
      </c>
      <c r="N24" s="1" t="s">
        <v>37</v>
      </c>
      <c r="O24" s="1" t="s">
        <v>120</v>
      </c>
      <c r="P24" s="1" t="s">
        <v>121</v>
      </c>
      <c r="Q24" s="1"/>
      <c r="R24" s="1" t="s">
        <v>40</v>
      </c>
      <c r="S24" s="1" t="s">
        <v>41</v>
      </c>
      <c r="T24" s="3">
        <v>52316.0</v>
      </c>
      <c r="U24" s="3">
        <v>98.46</v>
      </c>
      <c r="V24" s="1"/>
      <c r="W24" s="1" t="s">
        <v>42</v>
      </c>
      <c r="X24" s="3">
        <v>17.0</v>
      </c>
      <c r="Y24" s="3">
        <f> 0.4613</f>
        <v>0.4613</v>
      </c>
      <c r="Z24" s="1" t="s">
        <v>43</v>
      </c>
      <c r="AA24" s="1" t="s">
        <v>122</v>
      </c>
      <c r="AB24" s="4" t="b">
        <v>0</v>
      </c>
      <c r="AC24" s="1" t="s">
        <v>122</v>
      </c>
      <c r="AD24" s="4" t="b">
        <v>1</v>
      </c>
      <c r="AE24" s="1" t="s">
        <v>42</v>
      </c>
      <c r="AF24" s="2">
        <v>147.0</v>
      </c>
      <c r="AG24" s="2"/>
    </row>
    <row r="25">
      <c r="A25" s="3">
        <v>3140.0</v>
      </c>
      <c r="B25" s="3">
        <v>2004.0</v>
      </c>
      <c r="C25" s="1" t="s">
        <v>33</v>
      </c>
      <c r="D25" s="1" t="s">
        <v>34</v>
      </c>
      <c r="E25" s="1" t="s">
        <v>35</v>
      </c>
      <c r="F25" s="1" t="s">
        <v>110</v>
      </c>
      <c r="G25" s="3">
        <v>119.0</v>
      </c>
      <c r="H25" s="3">
        <v>38309.0</v>
      </c>
      <c r="I25" s="3">
        <v>32.833233</v>
      </c>
      <c r="J25" s="3">
        <v>118.521467</v>
      </c>
      <c r="K25" s="3">
        <v>104.3</v>
      </c>
      <c r="L25" s="3">
        <v>46.0</v>
      </c>
      <c r="M25" s="3">
        <v>2.14</v>
      </c>
      <c r="N25" s="1" t="s">
        <v>45</v>
      </c>
      <c r="O25" s="1" t="s">
        <v>123</v>
      </c>
      <c r="P25" s="1" t="s">
        <v>124</v>
      </c>
      <c r="Q25" s="1"/>
      <c r="R25" s="1" t="s">
        <v>40</v>
      </c>
      <c r="S25" s="1" t="s">
        <v>41</v>
      </c>
      <c r="T25" s="3">
        <v>55462.0</v>
      </c>
      <c r="U25" s="3">
        <v>93.85</v>
      </c>
      <c r="V25" s="1"/>
      <c r="W25" s="1" t="s">
        <v>42</v>
      </c>
      <c r="X25" s="3">
        <v>14.0</v>
      </c>
      <c r="Y25" s="3">
        <f> 0.4461</f>
        <v>0.4461</v>
      </c>
      <c r="Z25" s="1" t="s">
        <v>43</v>
      </c>
      <c r="AA25" s="1" t="s">
        <v>125</v>
      </c>
      <c r="AB25" s="4" t="b">
        <v>0</v>
      </c>
      <c r="AC25" s="1" t="s">
        <v>125</v>
      </c>
      <c r="AD25" s="4" t="b">
        <v>1</v>
      </c>
      <c r="AE25" s="1" t="s">
        <v>42</v>
      </c>
      <c r="AF25" s="2">
        <v>147.0</v>
      </c>
      <c r="AG25" s="2"/>
    </row>
    <row r="26">
      <c r="A26" s="3">
        <v>3160.0</v>
      </c>
      <c r="B26" s="3">
        <v>2004.0</v>
      </c>
      <c r="C26" s="1" t="s">
        <v>33</v>
      </c>
      <c r="D26" s="1" t="s">
        <v>34</v>
      </c>
      <c r="E26" s="1" t="s">
        <v>35</v>
      </c>
      <c r="F26" s="1" t="s">
        <v>110</v>
      </c>
      <c r="G26" s="3">
        <v>119.0</v>
      </c>
      <c r="H26" s="3">
        <v>38309.0</v>
      </c>
      <c r="I26" s="3">
        <v>32.8327</v>
      </c>
      <c r="J26" s="3">
        <v>118.520833</v>
      </c>
      <c r="K26" s="3">
        <v>102.8</v>
      </c>
      <c r="L26" s="3">
        <v>46.0</v>
      </c>
      <c r="M26" s="3">
        <v>1.72</v>
      </c>
      <c r="N26" s="1" t="s">
        <v>45</v>
      </c>
      <c r="O26" s="1" t="s">
        <v>126</v>
      </c>
      <c r="P26" s="1" t="s">
        <v>127</v>
      </c>
      <c r="Q26" s="1"/>
      <c r="R26" s="1" t="s">
        <v>58</v>
      </c>
      <c r="S26" s="1" t="s">
        <v>59</v>
      </c>
      <c r="T26" s="3">
        <v>52224.0</v>
      </c>
      <c r="U26" s="3">
        <v>98.97</v>
      </c>
      <c r="V26" s="1"/>
      <c r="W26" s="1" t="s">
        <v>60</v>
      </c>
      <c r="X26" s="3">
        <v>10.0</v>
      </c>
      <c r="Y26" s="3">
        <f> 0.3701</f>
        <v>0.3701</v>
      </c>
      <c r="Z26" s="1" t="s">
        <v>43</v>
      </c>
      <c r="AA26" s="1" t="s">
        <v>128</v>
      </c>
      <c r="AB26" s="4" t="b">
        <v>0</v>
      </c>
      <c r="AC26" s="1" t="s">
        <v>128</v>
      </c>
      <c r="AD26" s="4" t="b">
        <v>1</v>
      </c>
      <c r="AE26" s="1" t="s">
        <v>60</v>
      </c>
      <c r="AF26" s="2">
        <v>147.0</v>
      </c>
      <c r="AG26" s="2"/>
    </row>
    <row r="27">
      <c r="A27" s="3">
        <v>3417.0</v>
      </c>
      <c r="B27" s="3">
        <v>2004.0</v>
      </c>
      <c r="C27" s="1" t="s">
        <v>33</v>
      </c>
      <c r="D27" s="1" t="s">
        <v>34</v>
      </c>
      <c r="E27" s="1" t="s">
        <v>35</v>
      </c>
      <c r="F27" s="1" t="s">
        <v>129</v>
      </c>
      <c r="G27" s="3">
        <v>22.0</v>
      </c>
      <c r="H27" s="3">
        <v>38311.0</v>
      </c>
      <c r="I27" s="3">
        <v>32.08745</v>
      </c>
      <c r="J27" s="3">
        <v>118.25865</v>
      </c>
      <c r="K27" s="3">
        <v>101.4</v>
      </c>
      <c r="L27" s="3">
        <v>46.0</v>
      </c>
      <c r="M27" s="3">
        <v>2.02</v>
      </c>
      <c r="N27" s="1" t="s">
        <v>37</v>
      </c>
      <c r="O27" s="1" t="s">
        <v>130</v>
      </c>
      <c r="P27" s="1" t="s">
        <v>131</v>
      </c>
      <c r="Q27" s="1"/>
      <c r="R27" s="1" t="s">
        <v>58</v>
      </c>
      <c r="S27" s="1" t="s">
        <v>59</v>
      </c>
      <c r="T27" s="3">
        <v>49240.0</v>
      </c>
      <c r="U27" s="3">
        <v>98.97</v>
      </c>
      <c r="V27" s="1"/>
      <c r="W27" s="1" t="s">
        <v>60</v>
      </c>
      <c r="X27" s="3">
        <v>8.0</v>
      </c>
      <c r="Y27" s="3">
        <f> 0.3417</f>
        <v>0.3417</v>
      </c>
      <c r="Z27" s="1" t="s">
        <v>43</v>
      </c>
      <c r="AA27" s="1" t="s">
        <v>132</v>
      </c>
      <c r="AB27" s="4" t="b">
        <v>0</v>
      </c>
      <c r="AC27" s="1" t="s">
        <v>132</v>
      </c>
      <c r="AD27" s="4" t="b">
        <v>1</v>
      </c>
      <c r="AE27" s="1" t="s">
        <v>60</v>
      </c>
      <c r="AF27" s="2">
        <v>147.0</v>
      </c>
      <c r="AG27" s="2"/>
    </row>
    <row r="28">
      <c r="A28" s="3">
        <v>3492.0</v>
      </c>
      <c r="B28" s="3">
        <v>2004.0</v>
      </c>
      <c r="C28" s="1" t="s">
        <v>33</v>
      </c>
      <c r="D28" s="1" t="s">
        <v>34</v>
      </c>
      <c r="E28" s="1" t="s">
        <v>35</v>
      </c>
      <c r="F28" s="1" t="s">
        <v>133</v>
      </c>
      <c r="G28" s="3">
        <v>18.0</v>
      </c>
      <c r="H28" s="3">
        <v>38311.0</v>
      </c>
      <c r="I28" s="3">
        <v>32.094167</v>
      </c>
      <c r="J28" s="3">
        <v>118.243617</v>
      </c>
      <c r="K28" s="3">
        <v>135.4</v>
      </c>
      <c r="L28" s="3">
        <v>46.0</v>
      </c>
      <c r="M28" s="3">
        <v>1.87</v>
      </c>
      <c r="N28" s="1" t="s">
        <v>45</v>
      </c>
      <c r="O28" s="1" t="s">
        <v>134</v>
      </c>
      <c r="P28" s="1" t="s">
        <v>135</v>
      </c>
      <c r="Q28" s="1"/>
      <c r="R28" s="1" t="s">
        <v>58</v>
      </c>
      <c r="S28" s="1" t="s">
        <v>59</v>
      </c>
      <c r="T28" s="3">
        <v>52435.0</v>
      </c>
      <c r="U28" s="3">
        <v>98.46</v>
      </c>
      <c r="V28" s="1"/>
      <c r="W28" s="1" t="s">
        <v>60</v>
      </c>
      <c r="X28" s="3">
        <v>8.0</v>
      </c>
      <c r="Y28" s="3">
        <f> 0.3548</f>
        <v>0.3548</v>
      </c>
      <c r="Z28" s="1" t="s">
        <v>43</v>
      </c>
      <c r="AA28" s="1" t="s">
        <v>136</v>
      </c>
      <c r="AB28" s="4" t="b">
        <v>0</v>
      </c>
      <c r="AC28" s="1" t="s">
        <v>136</v>
      </c>
      <c r="AD28" s="4" t="b">
        <v>1</v>
      </c>
      <c r="AE28" s="1" t="s">
        <v>60</v>
      </c>
      <c r="AF28" s="2">
        <v>147.0</v>
      </c>
      <c r="AG28" s="2"/>
    </row>
    <row r="29">
      <c r="A29" s="3">
        <v>3516.0</v>
      </c>
      <c r="B29" s="3">
        <v>2004.0</v>
      </c>
      <c r="C29" s="1" t="s">
        <v>33</v>
      </c>
      <c r="D29" s="1" t="s">
        <v>34</v>
      </c>
      <c r="E29" s="1" t="s">
        <v>35</v>
      </c>
      <c r="F29" s="1" t="s">
        <v>133</v>
      </c>
      <c r="G29" s="3">
        <v>18.0</v>
      </c>
      <c r="H29" s="3">
        <v>38311.0</v>
      </c>
      <c r="I29" s="3">
        <v>32.09405</v>
      </c>
      <c r="J29" s="3">
        <v>118.244</v>
      </c>
      <c r="K29" s="3">
        <v>133.8</v>
      </c>
      <c r="L29" s="3">
        <v>46.0</v>
      </c>
      <c r="M29" s="3">
        <v>1.9</v>
      </c>
      <c r="N29" s="1" t="s">
        <v>45</v>
      </c>
      <c r="O29" s="1" t="s">
        <v>137</v>
      </c>
      <c r="P29" s="1" t="s">
        <v>138</v>
      </c>
      <c r="Q29" s="1" t="s">
        <v>139</v>
      </c>
      <c r="R29" s="1" t="s">
        <v>58</v>
      </c>
      <c r="S29" s="1" t="s">
        <v>59</v>
      </c>
      <c r="T29" s="3">
        <v>48883.0</v>
      </c>
      <c r="U29" s="3">
        <v>99.49</v>
      </c>
      <c r="V29" s="1"/>
      <c r="W29" s="1" t="s">
        <v>60</v>
      </c>
      <c r="X29" s="3">
        <v>8.0</v>
      </c>
      <c r="Y29" s="3">
        <f> 0.3601</f>
        <v>0.3601</v>
      </c>
      <c r="Z29" s="1" t="s">
        <v>43</v>
      </c>
      <c r="AA29" s="1" t="s">
        <v>140</v>
      </c>
      <c r="AB29" s="4" t="b">
        <v>0</v>
      </c>
      <c r="AC29" s="1" t="s">
        <v>140</v>
      </c>
      <c r="AD29" s="4" t="b">
        <v>1</v>
      </c>
      <c r="AE29" s="1" t="s">
        <v>60</v>
      </c>
      <c r="AF29" s="2">
        <v>147.0</v>
      </c>
      <c r="AG29" s="2"/>
    </row>
    <row r="30">
      <c r="A30" s="3">
        <v>3852.0</v>
      </c>
      <c r="B30" s="3">
        <v>2004.0</v>
      </c>
      <c r="C30" s="1" t="s">
        <v>33</v>
      </c>
      <c r="D30" s="1" t="s">
        <v>141</v>
      </c>
      <c r="E30" s="1" t="s">
        <v>142</v>
      </c>
      <c r="F30" s="1" t="s">
        <v>143</v>
      </c>
      <c r="G30" s="3">
        <v>146.0</v>
      </c>
      <c r="H30" s="3">
        <v>38302.0</v>
      </c>
      <c r="I30" s="3">
        <v>34.500133</v>
      </c>
      <c r="J30" s="3">
        <v>120.67695</v>
      </c>
      <c r="K30" s="3">
        <v>98.8</v>
      </c>
      <c r="L30" s="3">
        <v>46.0</v>
      </c>
      <c r="M30" s="3">
        <v>1.66</v>
      </c>
      <c r="N30" s="1" t="s">
        <v>37</v>
      </c>
      <c r="O30" s="1" t="s">
        <v>144</v>
      </c>
      <c r="P30" s="1" t="s">
        <v>145</v>
      </c>
      <c r="Q30" s="1"/>
      <c r="R30" s="1" t="s">
        <v>40</v>
      </c>
      <c r="S30" s="1" t="s">
        <v>41</v>
      </c>
      <c r="T30" s="3">
        <v>79199.0</v>
      </c>
      <c r="U30" s="3">
        <v>98.46</v>
      </c>
      <c r="V30" s="1"/>
      <c r="W30" s="1" t="s">
        <v>42</v>
      </c>
      <c r="X30" s="3">
        <v>15.0</v>
      </c>
      <c r="Y30" s="3">
        <f> 0.4497</f>
        <v>0.4497</v>
      </c>
      <c r="Z30" s="1" t="s">
        <v>43</v>
      </c>
      <c r="AA30" s="1" t="s">
        <v>146</v>
      </c>
      <c r="AB30" s="4" t="b">
        <v>0</v>
      </c>
      <c r="AC30" s="1" t="s">
        <v>146</v>
      </c>
      <c r="AD30" s="4" t="b">
        <v>1</v>
      </c>
      <c r="AE30" s="1" t="s">
        <v>42</v>
      </c>
      <c r="AF30" s="2">
        <v>147.0</v>
      </c>
      <c r="AG30" s="2"/>
    </row>
    <row r="31">
      <c r="A31" s="3">
        <v>3858.0</v>
      </c>
      <c r="B31" s="3">
        <v>2004.0</v>
      </c>
      <c r="C31" s="1" t="s">
        <v>33</v>
      </c>
      <c r="D31" s="1" t="s">
        <v>141</v>
      </c>
      <c r="E31" s="1" t="s">
        <v>142</v>
      </c>
      <c r="F31" s="1" t="s">
        <v>143</v>
      </c>
      <c r="G31" s="3">
        <v>146.0</v>
      </c>
      <c r="H31" s="3">
        <v>38302.0</v>
      </c>
      <c r="I31" s="3">
        <v>34.500133</v>
      </c>
      <c r="J31" s="3">
        <v>120.67695</v>
      </c>
      <c r="K31" s="3">
        <v>98.8</v>
      </c>
      <c r="L31" s="3">
        <v>46.0</v>
      </c>
      <c r="M31" s="3">
        <v>1.52</v>
      </c>
      <c r="N31" s="1" t="s">
        <v>37</v>
      </c>
      <c r="O31" s="1" t="s">
        <v>147</v>
      </c>
      <c r="P31" s="1" t="s">
        <v>148</v>
      </c>
      <c r="Q31" s="1"/>
      <c r="R31" s="1" t="s">
        <v>40</v>
      </c>
      <c r="S31" s="1" t="s">
        <v>41</v>
      </c>
      <c r="T31" s="3">
        <v>82130.0</v>
      </c>
      <c r="U31" s="3">
        <v>97.44</v>
      </c>
      <c r="V31" s="1"/>
      <c r="W31" s="1" t="s">
        <v>42</v>
      </c>
      <c r="X31" s="3">
        <v>10.0</v>
      </c>
      <c r="Y31" s="3">
        <f> 0.3795</f>
        <v>0.3795</v>
      </c>
      <c r="Z31" s="1" t="s">
        <v>43</v>
      </c>
      <c r="AA31" s="1" t="s">
        <v>149</v>
      </c>
      <c r="AB31" s="4" t="b">
        <v>0</v>
      </c>
      <c r="AC31" s="1" t="s">
        <v>149</v>
      </c>
      <c r="AD31" s="4" t="b">
        <v>1</v>
      </c>
      <c r="AE31" s="1" t="s">
        <v>42</v>
      </c>
      <c r="AF31" s="2">
        <v>147.0</v>
      </c>
      <c r="AG31" s="2"/>
    </row>
    <row r="32">
      <c r="A32" s="3">
        <v>3913.0</v>
      </c>
      <c r="B32" s="3">
        <v>2004.0</v>
      </c>
      <c r="C32" s="1" t="s">
        <v>33</v>
      </c>
      <c r="D32" s="1" t="s">
        <v>141</v>
      </c>
      <c r="E32" s="1" t="s">
        <v>142</v>
      </c>
      <c r="F32" s="1" t="s">
        <v>143</v>
      </c>
      <c r="G32" s="3">
        <v>146.0</v>
      </c>
      <c r="H32" s="3">
        <v>38302.0</v>
      </c>
      <c r="I32" s="3">
        <v>34.499983</v>
      </c>
      <c r="J32" s="3">
        <v>120.676933</v>
      </c>
      <c r="K32" s="3">
        <v>97.9</v>
      </c>
      <c r="L32" s="3">
        <v>46.0</v>
      </c>
      <c r="M32" s="3">
        <v>1.72</v>
      </c>
      <c r="N32" s="1" t="s">
        <v>45</v>
      </c>
      <c r="O32" s="1" t="s">
        <v>150</v>
      </c>
      <c r="P32" s="1" t="s">
        <v>151</v>
      </c>
      <c r="Q32" s="1"/>
      <c r="R32" s="1" t="s">
        <v>40</v>
      </c>
      <c r="S32" s="1" t="s">
        <v>41</v>
      </c>
      <c r="T32" s="3">
        <v>66842.0</v>
      </c>
      <c r="U32" s="3">
        <v>98.97</v>
      </c>
      <c r="V32" s="1"/>
      <c r="W32" s="1" t="s">
        <v>42</v>
      </c>
      <c r="X32" s="3">
        <v>14.0</v>
      </c>
      <c r="Y32" s="3">
        <f> 0.4626</f>
        <v>0.4626</v>
      </c>
      <c r="Z32" s="1" t="s">
        <v>43</v>
      </c>
      <c r="AA32" s="1" t="s">
        <v>152</v>
      </c>
      <c r="AB32" s="4" t="b">
        <v>0</v>
      </c>
      <c r="AC32" s="1" t="s">
        <v>152</v>
      </c>
      <c r="AD32" s="4" t="b">
        <v>1</v>
      </c>
      <c r="AE32" s="1" t="s">
        <v>42</v>
      </c>
      <c r="AF32" s="2">
        <v>147.0</v>
      </c>
      <c r="AG32" s="2"/>
    </row>
    <row r="33">
      <c r="A33" s="3">
        <v>3907.0</v>
      </c>
      <c r="B33" s="3">
        <v>2004.0</v>
      </c>
      <c r="C33" s="1" t="s">
        <v>33</v>
      </c>
      <c r="D33" s="1" t="s">
        <v>141</v>
      </c>
      <c r="E33" s="1" t="s">
        <v>142</v>
      </c>
      <c r="F33" s="1" t="s">
        <v>143</v>
      </c>
      <c r="G33" s="3">
        <v>146.0</v>
      </c>
      <c r="H33" s="3">
        <v>38302.0</v>
      </c>
      <c r="I33" s="3">
        <v>34.499983</v>
      </c>
      <c r="J33" s="3">
        <v>120.676933</v>
      </c>
      <c r="K33" s="3">
        <v>97.9</v>
      </c>
      <c r="L33" s="3">
        <v>46.0</v>
      </c>
      <c r="M33" s="3">
        <v>1.64</v>
      </c>
      <c r="N33" s="1" t="s">
        <v>37</v>
      </c>
      <c r="O33" s="1" t="s">
        <v>153</v>
      </c>
      <c r="P33" s="1" t="s">
        <v>154</v>
      </c>
      <c r="Q33" s="1"/>
      <c r="R33" s="1" t="s">
        <v>40</v>
      </c>
      <c r="S33" s="1" t="s">
        <v>41</v>
      </c>
      <c r="T33" s="3">
        <v>64171.0</v>
      </c>
      <c r="U33" s="3">
        <v>98.97</v>
      </c>
      <c r="V33" s="1"/>
      <c r="W33" s="1" t="s">
        <v>42</v>
      </c>
      <c r="X33" s="3">
        <v>10.0</v>
      </c>
      <c r="Y33" s="3">
        <f> 0.4024</f>
        <v>0.4024</v>
      </c>
      <c r="Z33" s="1" t="s">
        <v>43</v>
      </c>
      <c r="AA33" s="1" t="s">
        <v>155</v>
      </c>
      <c r="AB33" s="4" t="b">
        <v>0</v>
      </c>
      <c r="AC33" s="1" t="s">
        <v>155</v>
      </c>
      <c r="AD33" s="4" t="b">
        <v>1</v>
      </c>
      <c r="AE33" s="1" t="s">
        <v>42</v>
      </c>
      <c r="AF33" s="2">
        <v>147.0</v>
      </c>
      <c r="AG33" s="2"/>
    </row>
    <row r="34">
      <c r="A34" s="3">
        <v>4129.0</v>
      </c>
      <c r="B34" s="3">
        <v>2004.0</v>
      </c>
      <c r="C34" s="1" t="s">
        <v>33</v>
      </c>
      <c r="D34" s="1" t="s">
        <v>141</v>
      </c>
      <c r="E34" s="1" t="s">
        <v>142</v>
      </c>
      <c r="F34" s="1" t="s">
        <v>156</v>
      </c>
      <c r="G34" s="3">
        <v>154.0</v>
      </c>
      <c r="H34" s="3">
        <v>38302.0</v>
      </c>
      <c r="I34" s="3">
        <v>34.4317</v>
      </c>
      <c r="J34" s="3">
        <v>120.5546</v>
      </c>
      <c r="K34" s="3">
        <v>129.9</v>
      </c>
      <c r="L34" s="3">
        <v>46.0</v>
      </c>
      <c r="M34" s="3">
        <v>1.62</v>
      </c>
      <c r="N34" s="1" t="s">
        <v>37</v>
      </c>
      <c r="O34" s="1" t="s">
        <v>157</v>
      </c>
      <c r="P34" s="1" t="s">
        <v>123</v>
      </c>
      <c r="Q34" s="1"/>
      <c r="R34" s="1" t="s">
        <v>58</v>
      </c>
      <c r="S34" s="1" t="s">
        <v>59</v>
      </c>
      <c r="T34" s="3">
        <v>61210.0</v>
      </c>
      <c r="U34" s="3">
        <v>98.46</v>
      </c>
      <c r="V34" s="1"/>
      <c r="W34" s="1" t="s">
        <v>60</v>
      </c>
      <c r="X34" s="3">
        <v>8.0</v>
      </c>
      <c r="Y34" s="3">
        <f> 0.3501</f>
        <v>0.3501</v>
      </c>
      <c r="Z34" s="1" t="s">
        <v>43</v>
      </c>
      <c r="AA34" s="1" t="s">
        <v>158</v>
      </c>
      <c r="AB34" s="4" t="b">
        <v>0</v>
      </c>
      <c r="AC34" s="1" t="s">
        <v>158</v>
      </c>
      <c r="AD34" s="4" t="b">
        <v>1</v>
      </c>
      <c r="AE34" s="1" t="s">
        <v>60</v>
      </c>
      <c r="AF34" s="2">
        <v>147.0</v>
      </c>
      <c r="AG34" s="2"/>
    </row>
    <row r="35">
      <c r="A35" s="3">
        <v>4128.0</v>
      </c>
      <c r="B35" s="3">
        <v>2004.0</v>
      </c>
      <c r="C35" s="1" t="s">
        <v>33</v>
      </c>
      <c r="D35" s="1" t="s">
        <v>141</v>
      </c>
      <c r="E35" s="1" t="s">
        <v>142</v>
      </c>
      <c r="F35" s="1" t="s">
        <v>156</v>
      </c>
      <c r="G35" s="3">
        <v>154.0</v>
      </c>
      <c r="H35" s="3">
        <v>38302.0</v>
      </c>
      <c r="I35" s="3">
        <v>34.4317</v>
      </c>
      <c r="J35" s="3">
        <v>120.5546</v>
      </c>
      <c r="K35" s="3">
        <v>129.9</v>
      </c>
      <c r="L35" s="3">
        <v>46.0</v>
      </c>
      <c r="M35" s="3">
        <v>1.86</v>
      </c>
      <c r="N35" s="1" t="s">
        <v>45</v>
      </c>
      <c r="O35" s="1" t="s">
        <v>159</v>
      </c>
      <c r="P35" s="1" t="s">
        <v>126</v>
      </c>
      <c r="Q35" s="1"/>
      <c r="R35" s="1" t="s">
        <v>58</v>
      </c>
      <c r="S35" s="1" t="s">
        <v>59</v>
      </c>
      <c r="T35" s="3">
        <v>62342.0</v>
      </c>
      <c r="U35" s="3">
        <v>98.97</v>
      </c>
      <c r="V35" s="1"/>
      <c r="W35" s="1" t="s">
        <v>60</v>
      </c>
      <c r="X35" s="3">
        <v>10.0</v>
      </c>
      <c r="Y35" s="3">
        <f> 0.3689</f>
        <v>0.3689</v>
      </c>
      <c r="Z35" s="1" t="s">
        <v>43</v>
      </c>
      <c r="AA35" s="1" t="s">
        <v>160</v>
      </c>
      <c r="AB35" s="4" t="b">
        <v>0</v>
      </c>
      <c r="AC35" s="1" t="s">
        <v>160</v>
      </c>
      <c r="AD35" s="4" t="b">
        <v>1</v>
      </c>
      <c r="AE35" s="1" t="s">
        <v>60</v>
      </c>
      <c r="AF35" s="2">
        <v>147.0</v>
      </c>
      <c r="AG35" s="2"/>
    </row>
    <row r="36">
      <c r="A36" s="3">
        <v>4494.0</v>
      </c>
      <c r="B36" s="3">
        <v>2004.0</v>
      </c>
      <c r="C36" s="1" t="s">
        <v>33</v>
      </c>
      <c r="D36" s="1" t="s">
        <v>141</v>
      </c>
      <c r="E36" s="1" t="s">
        <v>142</v>
      </c>
      <c r="F36" s="1" t="s">
        <v>161</v>
      </c>
      <c r="G36" s="3">
        <v>287.0</v>
      </c>
      <c r="H36" s="3">
        <v>38303.0</v>
      </c>
      <c r="I36" s="3">
        <v>34.094583</v>
      </c>
      <c r="J36" s="3">
        <v>120.262233</v>
      </c>
      <c r="K36" s="3">
        <v>86.9</v>
      </c>
      <c r="L36" s="3">
        <v>46.0</v>
      </c>
      <c r="M36" s="3">
        <v>1.82</v>
      </c>
      <c r="N36" s="1" t="s">
        <v>45</v>
      </c>
      <c r="O36" s="1" t="s">
        <v>162</v>
      </c>
      <c r="P36" s="1" t="s">
        <v>163</v>
      </c>
      <c r="Q36" s="1"/>
      <c r="R36" s="1" t="s">
        <v>40</v>
      </c>
      <c r="S36" s="1" t="s">
        <v>41</v>
      </c>
      <c r="T36" s="3">
        <v>60883.0</v>
      </c>
      <c r="U36" s="3">
        <v>96.92</v>
      </c>
      <c r="V36" s="1"/>
      <c r="W36" s="1" t="s">
        <v>42</v>
      </c>
      <c r="X36" s="3">
        <v>14.0</v>
      </c>
      <c r="Y36" s="3">
        <f> 0.4249</f>
        <v>0.4249</v>
      </c>
      <c r="Z36" s="1" t="s">
        <v>43</v>
      </c>
      <c r="AA36" s="1" t="s">
        <v>164</v>
      </c>
      <c r="AB36" s="4" t="b">
        <v>0</v>
      </c>
      <c r="AC36" s="1" t="s">
        <v>164</v>
      </c>
      <c r="AD36" s="4" t="b">
        <v>1</v>
      </c>
      <c r="AE36" s="1" t="s">
        <v>42</v>
      </c>
      <c r="AF36" s="2">
        <v>147.0</v>
      </c>
      <c r="AG36" s="2"/>
    </row>
    <row r="37">
      <c r="A37" s="3">
        <v>4825.0</v>
      </c>
      <c r="B37" s="3">
        <v>2004.0</v>
      </c>
      <c r="C37" s="1" t="s">
        <v>33</v>
      </c>
      <c r="D37" s="1" t="s">
        <v>141</v>
      </c>
      <c r="E37" s="1" t="s">
        <v>142</v>
      </c>
      <c r="F37" s="1" t="s">
        <v>165</v>
      </c>
      <c r="G37" s="3">
        <v>352.0</v>
      </c>
      <c r="H37" s="3">
        <v>38305.0</v>
      </c>
      <c r="I37" s="3">
        <v>33.712783</v>
      </c>
      <c r="J37" s="3">
        <v>119.9625</v>
      </c>
      <c r="K37" s="3">
        <v>122.6</v>
      </c>
      <c r="L37" s="3">
        <v>46.0</v>
      </c>
      <c r="M37" s="3">
        <v>1.74</v>
      </c>
      <c r="N37" s="1" t="s">
        <v>45</v>
      </c>
      <c r="O37" s="1" t="s">
        <v>166</v>
      </c>
      <c r="P37" s="1" t="s">
        <v>167</v>
      </c>
      <c r="Q37" s="1"/>
      <c r="R37" s="1" t="s">
        <v>58</v>
      </c>
      <c r="S37" s="1" t="s">
        <v>59</v>
      </c>
      <c r="T37" s="3">
        <v>50605.0</v>
      </c>
      <c r="U37" s="3">
        <v>97.44</v>
      </c>
      <c r="V37" s="1"/>
      <c r="W37" s="1" t="s">
        <v>60</v>
      </c>
      <c r="X37" s="3">
        <v>8.0</v>
      </c>
      <c r="Y37" s="3">
        <f> 0.3257</f>
        <v>0.3257</v>
      </c>
      <c r="Z37" s="1" t="s">
        <v>43</v>
      </c>
      <c r="AA37" s="1" t="s">
        <v>168</v>
      </c>
      <c r="AB37" s="4" t="b">
        <v>0</v>
      </c>
      <c r="AC37" s="1" t="s">
        <v>168</v>
      </c>
      <c r="AD37" s="4" t="b">
        <v>1</v>
      </c>
      <c r="AE37" s="1" t="s">
        <v>60</v>
      </c>
      <c r="AF37" s="2">
        <v>147.0</v>
      </c>
      <c r="AG37" s="2"/>
    </row>
    <row r="38">
      <c r="A38" s="3">
        <v>4549.0</v>
      </c>
      <c r="B38" s="3">
        <v>2004.0</v>
      </c>
      <c r="C38" s="1" t="s">
        <v>33</v>
      </c>
      <c r="D38" s="1" t="s">
        <v>141</v>
      </c>
      <c r="E38" s="1" t="s">
        <v>142</v>
      </c>
      <c r="F38" s="1" t="s">
        <v>169</v>
      </c>
      <c r="G38" s="3">
        <v>77.0</v>
      </c>
      <c r="H38" s="3">
        <v>38308.0</v>
      </c>
      <c r="I38" s="3">
        <v>33.285383</v>
      </c>
      <c r="J38" s="3">
        <v>118.341967</v>
      </c>
      <c r="K38" s="3">
        <v>142.7</v>
      </c>
      <c r="L38" s="3">
        <v>46.0</v>
      </c>
      <c r="M38" s="3">
        <v>1.64</v>
      </c>
      <c r="N38" s="1" t="s">
        <v>45</v>
      </c>
      <c r="O38" s="1" t="s">
        <v>170</v>
      </c>
      <c r="P38" s="1" t="s">
        <v>171</v>
      </c>
      <c r="Q38" s="1"/>
      <c r="R38" s="1" t="s">
        <v>58</v>
      </c>
      <c r="S38" s="1" t="s">
        <v>59</v>
      </c>
      <c r="T38" s="3">
        <v>44649.0</v>
      </c>
      <c r="U38" s="3">
        <v>98.46</v>
      </c>
      <c r="V38" s="1"/>
      <c r="W38" s="1" t="s">
        <v>60</v>
      </c>
      <c r="X38" s="3">
        <v>9.0</v>
      </c>
      <c r="Y38" s="3">
        <f> 0.289</f>
        <v>0.289</v>
      </c>
      <c r="Z38" s="1" t="s">
        <v>43</v>
      </c>
      <c r="AA38" s="1" t="s">
        <v>172</v>
      </c>
      <c r="AB38" s="4" t="b">
        <v>0</v>
      </c>
      <c r="AC38" s="1" t="s">
        <v>172</v>
      </c>
      <c r="AD38" s="4" t="b">
        <v>1</v>
      </c>
      <c r="AE38" s="1" t="s">
        <v>60</v>
      </c>
      <c r="AF38" s="2">
        <v>147.0</v>
      </c>
      <c r="AG38" s="2"/>
    </row>
    <row r="39">
      <c r="A39" s="3">
        <v>4593.0</v>
      </c>
      <c r="B39" s="3">
        <v>2004.0</v>
      </c>
      <c r="C39" s="1" t="s">
        <v>33</v>
      </c>
      <c r="D39" s="1" t="s">
        <v>141</v>
      </c>
      <c r="E39" s="1" t="s">
        <v>142</v>
      </c>
      <c r="F39" s="1" t="s">
        <v>169</v>
      </c>
      <c r="G39" s="3">
        <v>77.0</v>
      </c>
      <c r="H39" s="3">
        <v>38308.0</v>
      </c>
      <c r="I39" s="3">
        <v>33.285333</v>
      </c>
      <c r="J39" s="3">
        <v>118.34195</v>
      </c>
      <c r="K39" s="3">
        <v>142.7</v>
      </c>
      <c r="L39" s="3">
        <v>46.0</v>
      </c>
      <c r="M39" s="3">
        <v>1.54</v>
      </c>
      <c r="N39" s="1" t="s">
        <v>37</v>
      </c>
      <c r="O39" s="1" t="s">
        <v>173</v>
      </c>
      <c r="P39" s="1" t="s">
        <v>174</v>
      </c>
      <c r="Q39" s="1"/>
      <c r="R39" s="1" t="s">
        <v>58</v>
      </c>
      <c r="S39" s="1" t="s">
        <v>59</v>
      </c>
      <c r="T39" s="3">
        <v>69860.0</v>
      </c>
      <c r="U39" s="3">
        <v>90.77</v>
      </c>
      <c r="V39" s="1"/>
      <c r="W39" s="1" t="s">
        <v>60</v>
      </c>
      <c r="X39" s="3">
        <v>8.0</v>
      </c>
      <c r="Y39" s="3">
        <f> 0.3124</f>
        <v>0.3124</v>
      </c>
      <c r="Z39" s="1" t="s">
        <v>43</v>
      </c>
      <c r="AA39" s="1" t="s">
        <v>175</v>
      </c>
      <c r="AB39" s="4" t="b">
        <v>0</v>
      </c>
      <c r="AC39" s="1" t="s">
        <v>175</v>
      </c>
      <c r="AD39" s="4" t="b">
        <v>1</v>
      </c>
      <c r="AE39" s="1" t="s">
        <v>60</v>
      </c>
      <c r="AF39" s="2">
        <v>147.0</v>
      </c>
      <c r="AG39" s="2"/>
    </row>
    <row r="40">
      <c r="A40" s="3">
        <v>4070.0</v>
      </c>
      <c r="B40" s="3">
        <v>2004.0</v>
      </c>
      <c r="C40" s="1" t="s">
        <v>33</v>
      </c>
      <c r="D40" s="1" t="s">
        <v>141</v>
      </c>
      <c r="E40" s="1" t="s">
        <v>142</v>
      </c>
      <c r="F40" s="1" t="s">
        <v>176</v>
      </c>
      <c r="G40" s="3">
        <v>33.0</v>
      </c>
      <c r="H40" s="3">
        <v>38310.0</v>
      </c>
      <c r="I40" s="3">
        <v>32.613833</v>
      </c>
      <c r="J40" s="3">
        <v>117.399517</v>
      </c>
      <c r="K40" s="3">
        <v>128.1</v>
      </c>
      <c r="L40" s="3">
        <v>46.0</v>
      </c>
      <c r="M40" s="3">
        <v>2.0</v>
      </c>
      <c r="N40" s="1" t="s">
        <v>37</v>
      </c>
      <c r="O40" s="1" t="s">
        <v>177</v>
      </c>
      <c r="P40" s="1" t="s">
        <v>178</v>
      </c>
      <c r="Q40" s="1"/>
      <c r="R40" s="1" t="s">
        <v>58</v>
      </c>
      <c r="S40" s="1" t="s">
        <v>59</v>
      </c>
      <c r="T40" s="3">
        <v>113362.0</v>
      </c>
      <c r="U40" s="3">
        <v>98.97</v>
      </c>
      <c r="V40" s="1"/>
      <c r="W40" s="1" t="s">
        <v>60</v>
      </c>
      <c r="X40" s="3">
        <v>8.0</v>
      </c>
      <c r="Y40" s="3">
        <f> 0.3572</f>
        <v>0.3572</v>
      </c>
      <c r="Z40" s="1" t="s">
        <v>43</v>
      </c>
      <c r="AA40" s="1" t="s">
        <v>179</v>
      </c>
      <c r="AB40" s="4" t="b">
        <v>0</v>
      </c>
      <c r="AC40" s="1" t="s">
        <v>179</v>
      </c>
      <c r="AD40" s="4" t="b">
        <v>1</v>
      </c>
      <c r="AE40" s="1" t="s">
        <v>60</v>
      </c>
      <c r="AF40" s="2">
        <v>147.0</v>
      </c>
      <c r="AG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</sheetData>
  <dataValidations>
    <dataValidation type="list" allowBlank="1" showErrorMessage="1" sqref="Z2:Z40">
      <formula1>"L,R"</formula1>
    </dataValidation>
  </dataValidations>
  <drawing r:id="rId1"/>
</worksheet>
</file>