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5.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305" windowWidth="14805" windowHeight="8010" tabRatio="669"/>
  </bookViews>
  <sheets>
    <sheet name="Read First" sheetId="9" r:id="rId1"/>
    <sheet name="ANOVA (1-Way)" sheetId="3" r:id="rId2"/>
    <sheet name="Binomial" sheetId="1" r:id="rId3"/>
    <sheet name="Chi-Square" sheetId="23" r:id="rId4"/>
    <sheet name="Combinations &amp; Permutations" sheetId="2" r:id="rId5"/>
    <sheet name="Confidence Intervals (T)" sheetId="19" r:id="rId6"/>
    <sheet name="Confidence Intervals (Z)" sheetId="5" r:id="rId7"/>
    <sheet name="Correlation" sheetId="6" r:id="rId8"/>
    <sheet name="Descriptive Statistics" sheetId="7" r:id="rId9"/>
    <sheet name="F-Test" sheetId="25" r:id="rId10"/>
    <sheet name="Geometric" sheetId="17" r:id="rId11"/>
    <sheet name="Hypergeometric" sheetId="11" r:id="rId12"/>
    <sheet name="Hypothesis Test (Z)" sheetId="20" r:id="rId13"/>
    <sheet name="Normal" sheetId="12" r:id="rId14"/>
    <sheet name="Poisson" sheetId="13" r:id="rId15"/>
    <sheet name="Linear Regression" sheetId="14" r:id="rId16"/>
    <sheet name="Percentiles" sheetId="16" r:id="rId17"/>
  </sheets>
  <externalReferences>
    <externalReference r:id="rId18"/>
  </externalReferences>
  <definedNames>
    <definedName name="Actual" localSheetId="3">OFFSET('Chi-Square'!$B$18,0,0,'Chi-Square'!$O$18,'Chi-Square'!$O$19)</definedName>
    <definedName name="Actual">OFFSET([1]ContingencyTable!$B$4,0,0,[1]ContingencyTable!$O$4,[1]ContingencyTable!$O$5)</definedName>
    <definedName name="BudgetTab">#REF!</definedName>
    <definedName name="Corner">#REF!</definedName>
    <definedName name="Data">#REF!</definedName>
    <definedName name="DataSet">#REF!</definedName>
    <definedName name="DataTable">[1]TheProblem!#REF!</definedName>
    <definedName name="df">[1]ChartData!$D$7</definedName>
    <definedName name="DFTitle">#REF!</definedName>
    <definedName name="Expected" localSheetId="3">OFFSET('Chi-Square'!$B$33,0,0,'Chi-Square'!$O$18,'Chi-Square'!$O$19)</definedName>
    <definedName name="Expected">OFFSET([1]ContingencyTable!$B$18,0,0,[1]ContingencyTable!$O$4,[1]ContingencyTable!$O$5)</definedName>
    <definedName name="limcount" hidden="1">1</definedName>
    <definedName name="Macro_8_4_4" localSheetId="3">'Chi-Square'!Macro_8_4_4</definedName>
    <definedName name="Macro_8_4_4">[0]!Macro_8_4_4</definedName>
    <definedName name="mu" localSheetId="3">#REF!</definedName>
    <definedName name="mu">#REF!</definedName>
    <definedName name="p" localSheetId="3">#REF!</definedName>
    <definedName name="p">Geometric!$G$11</definedName>
    <definedName name="_xlnm.Print_Area" localSheetId="3">'Chi-Square'!$A$15:$O$30</definedName>
    <definedName name="q" localSheetId="3">#REF!</definedName>
    <definedName name="q">Geometric!$H$11</definedName>
    <definedName name="sigma" localSheetId="3">#REF!</definedName>
    <definedName name="sigma">#REF!</definedName>
    <definedName name="TableBase">#REF!</definedName>
    <definedName name="TestScores" localSheetId="3">#REF!</definedName>
    <definedName name="TestScores">#REF!</definedName>
    <definedName name="total">#REF!</definedName>
  </definedNames>
  <calcPr calcId="145621" calcMode="manual"/>
</workbook>
</file>

<file path=xl/calcChain.xml><?xml version="1.0" encoding="utf-8"?>
<calcChain xmlns="http://schemas.openxmlformats.org/spreadsheetml/2006/main">
  <c r="B50" i="20" l="1"/>
  <c r="E34" i="25" l="1"/>
  <c r="F53" i="23" l="1"/>
  <c r="D53" i="23"/>
  <c r="H50" i="23"/>
  <c r="H51" i="23"/>
  <c r="H52" i="23"/>
  <c r="H49" i="23"/>
  <c r="H53" i="23" s="1"/>
  <c r="O58" i="23" s="1"/>
  <c r="M58" i="23" l="1"/>
  <c r="L18" i="23"/>
  <c r="O18" i="23"/>
  <c r="L19" i="23"/>
  <c r="O19" i="23"/>
  <c r="L20" i="23"/>
  <c r="L21" i="23"/>
  <c r="L22" i="23"/>
  <c r="L23" i="23"/>
  <c r="L24" i="23"/>
  <c r="L25" i="23"/>
  <c r="L26" i="23"/>
  <c r="L27" i="23"/>
  <c r="B28" i="23"/>
  <c r="C28" i="23"/>
  <c r="D28" i="23"/>
  <c r="E28" i="23"/>
  <c r="F28" i="23"/>
  <c r="G28" i="23"/>
  <c r="H28" i="23"/>
  <c r="I28" i="23"/>
  <c r="J28" i="23"/>
  <c r="K28" i="23"/>
  <c r="O20" i="23" l="1"/>
  <c r="R23" i="23" s="1"/>
  <c r="B35" i="23" a="1"/>
  <c r="L28" i="23"/>
  <c r="B52" i="20"/>
  <c r="B28" i="20"/>
  <c r="B30" i="20" s="1"/>
  <c r="B7" i="20"/>
  <c r="B9" i="20" s="1"/>
  <c r="B38" i="23" l="1" a="1"/>
  <c r="B33" i="23" a="1"/>
  <c r="B36" i="23" a="1"/>
  <c r="B34" i="23" a="1"/>
  <c r="B37" i="23" a="1"/>
  <c r="B41" i="23" a="1"/>
  <c r="B40" i="23" a="1"/>
  <c r="B42" i="23" a="1"/>
  <c r="B39" i="23" a="1"/>
  <c r="I35" i="23"/>
  <c r="E35" i="23"/>
  <c r="H35" i="23"/>
  <c r="B35" i="23"/>
  <c r="J35" i="23"/>
  <c r="D35" i="23"/>
  <c r="F35" i="23"/>
  <c r="G35" i="23"/>
  <c r="C35" i="23"/>
  <c r="K35" i="23"/>
  <c r="D8" i="5"/>
  <c r="D10" i="5"/>
  <c r="D13" i="5" s="1"/>
  <c r="D10" i="19"/>
  <c r="D11" i="19" s="1"/>
  <c r="D9" i="19"/>
  <c r="D8" i="19"/>
  <c r="D13" i="19" s="1"/>
  <c r="D14" i="19" s="1"/>
  <c r="D34" i="23" l="1"/>
  <c r="H34" i="23"/>
  <c r="C34" i="23"/>
  <c r="K34" i="23"/>
  <c r="E34" i="23"/>
  <c r="G34" i="23"/>
  <c r="I34" i="23"/>
  <c r="B34" i="23"/>
  <c r="J34" i="23"/>
  <c r="F34" i="23"/>
  <c r="D42" i="23"/>
  <c r="H42" i="23"/>
  <c r="C42" i="23"/>
  <c r="K42" i="23"/>
  <c r="E42" i="23"/>
  <c r="F42" i="23"/>
  <c r="G42" i="23"/>
  <c r="I42" i="23"/>
  <c r="B42" i="23"/>
  <c r="J42" i="23"/>
  <c r="G33" i="23"/>
  <c r="C33" i="23"/>
  <c r="K33" i="23"/>
  <c r="F33" i="23"/>
  <c r="H33" i="23"/>
  <c r="B33" i="23"/>
  <c r="J33" i="23"/>
  <c r="D33" i="23"/>
  <c r="E33" i="23"/>
  <c r="I33" i="23"/>
  <c r="C37" i="23"/>
  <c r="K37" i="23"/>
  <c r="G37" i="23"/>
  <c r="B37" i="23"/>
  <c r="J37" i="23"/>
  <c r="D37" i="23"/>
  <c r="F37" i="23"/>
  <c r="H37" i="23"/>
  <c r="I37" i="23"/>
  <c r="E37" i="23"/>
  <c r="E39" i="23"/>
  <c r="I39" i="23"/>
  <c r="D39" i="23"/>
  <c r="F39" i="23"/>
  <c r="H39" i="23"/>
  <c r="B39" i="23"/>
  <c r="J39" i="23"/>
  <c r="C39" i="23"/>
  <c r="K39" i="23"/>
  <c r="G39" i="23"/>
  <c r="H38" i="23"/>
  <c r="I38" i="23"/>
  <c r="D38" i="23"/>
  <c r="G38" i="23"/>
  <c r="C38" i="23"/>
  <c r="K38" i="23"/>
  <c r="E38" i="23"/>
  <c r="F38" i="23"/>
  <c r="B38" i="23"/>
  <c r="J38" i="23"/>
  <c r="G41" i="23"/>
  <c r="C41" i="23"/>
  <c r="K41" i="23"/>
  <c r="F41" i="23"/>
  <c r="H41" i="23"/>
  <c r="I41" i="23"/>
  <c r="B41" i="23"/>
  <c r="J41" i="23"/>
  <c r="D41" i="23"/>
  <c r="E41" i="23"/>
  <c r="F36" i="23"/>
  <c r="B36" i="23"/>
  <c r="J36" i="23"/>
  <c r="E36" i="23"/>
  <c r="G36" i="23"/>
  <c r="I36" i="23"/>
  <c r="C36" i="23"/>
  <c r="K36" i="23"/>
  <c r="D36" i="23"/>
  <c r="H36" i="23"/>
  <c r="B40" i="23"/>
  <c r="J40" i="23"/>
  <c r="F40" i="23"/>
  <c r="I40" i="23"/>
  <c r="C40" i="23"/>
  <c r="K40" i="23"/>
  <c r="E40" i="23"/>
  <c r="G40" i="23"/>
  <c r="H40" i="23"/>
  <c r="D40" i="23"/>
  <c r="D16" i="19"/>
  <c r="I15" i="19" s="1"/>
  <c r="D15" i="19"/>
  <c r="G15" i="19" s="1"/>
  <c r="H11" i="17"/>
  <c r="D29" i="17" s="1"/>
  <c r="O23" i="23" l="1" a="1"/>
  <c r="O23" i="23" s="1"/>
  <c r="O25" i="23" s="1"/>
  <c r="C12" i="17"/>
  <c r="E13" i="17"/>
  <c r="C14" i="17"/>
  <c r="E21" i="17"/>
  <c r="C22" i="17"/>
  <c r="E29" i="17"/>
  <c r="E11" i="17"/>
  <c r="E24" i="17"/>
  <c r="D25" i="17"/>
  <c r="D19" i="17"/>
  <c r="C20" i="17"/>
  <c r="C28" i="17"/>
  <c r="E14" i="17"/>
  <c r="D16" i="17"/>
  <c r="E22" i="17"/>
  <c r="C30" i="17"/>
  <c r="D17" i="17"/>
  <c r="C19" i="17"/>
  <c r="C27" i="17"/>
  <c r="D27" i="17"/>
  <c r="D11" i="17"/>
  <c r="E16" i="17"/>
  <c r="D24" i="17"/>
  <c r="E30" i="17"/>
  <c r="D14" i="17"/>
  <c r="C17" i="17"/>
  <c r="E19" i="17"/>
  <c r="D22" i="17"/>
  <c r="C25" i="17"/>
  <c r="E27" i="17"/>
  <c r="D30" i="17"/>
  <c r="C15" i="17"/>
  <c r="D20" i="17"/>
  <c r="C31" i="17"/>
  <c r="E12" i="17"/>
  <c r="D15" i="17"/>
  <c r="C18" i="17"/>
  <c r="E20" i="17"/>
  <c r="D23" i="17"/>
  <c r="C26" i="17"/>
  <c r="E28" i="17"/>
  <c r="D31" i="17"/>
  <c r="D12" i="17"/>
  <c r="C23" i="17"/>
  <c r="D28" i="17"/>
  <c r="C13" i="17"/>
  <c r="E15" i="17"/>
  <c r="D18" i="17"/>
  <c r="C21" i="17"/>
  <c r="E23" i="17"/>
  <c r="D26" i="17"/>
  <c r="C29" i="17"/>
  <c r="E31" i="17"/>
  <c r="E17" i="17"/>
  <c r="E25" i="17"/>
  <c r="D13" i="17"/>
  <c r="C16" i="17"/>
  <c r="E18" i="17"/>
  <c r="D21" i="17"/>
  <c r="C24" i="17"/>
  <c r="E26" i="17"/>
  <c r="E13" i="16"/>
  <c r="B13" i="16"/>
  <c r="C32" i="17" l="1"/>
  <c r="B36" i="13"/>
  <c r="B25" i="13"/>
  <c r="B14" i="13"/>
  <c r="C28" i="12" l="1"/>
  <c r="C20" i="12"/>
  <c r="C12" i="12"/>
  <c r="B52" i="11" l="1"/>
  <c r="B45" i="11"/>
  <c r="B21" i="11"/>
  <c r="B14" i="11"/>
  <c r="D17" i="7"/>
  <c r="D16" i="7"/>
  <c r="D15" i="7"/>
  <c r="D14" i="7"/>
  <c r="D13" i="7"/>
  <c r="D12" i="7"/>
  <c r="D11" i="7"/>
  <c r="E11" i="6" l="1"/>
  <c r="D9" i="5" l="1"/>
  <c r="D24" i="2"/>
  <c r="D10" i="2"/>
  <c r="I29" i="1"/>
  <c r="I19" i="1"/>
  <c r="I8" i="1"/>
  <c r="D11" i="5" l="1"/>
  <c r="D15" i="5" l="1"/>
  <c r="I14" i="5" s="1"/>
  <c r="D14" i="5"/>
  <c r="G14" i="5" s="1"/>
</calcChain>
</file>

<file path=xl/sharedStrings.xml><?xml version="1.0" encoding="utf-8"?>
<sst xmlns="http://schemas.openxmlformats.org/spreadsheetml/2006/main" count="181" uniqueCount="128">
  <si>
    <t>Average</t>
  </si>
  <si>
    <t>OUTPUT</t>
  </si>
  <si>
    <t>SUMMARY</t>
  </si>
  <si>
    <t>Groups</t>
  </si>
  <si>
    <t>Count</t>
  </si>
  <si>
    <t>Sum</t>
  </si>
  <si>
    <t>Variance</t>
  </si>
  <si>
    <t>Column 1</t>
  </si>
  <si>
    <t>Column 2</t>
  </si>
  <si>
    <t>Column 3</t>
  </si>
  <si>
    <t>ANOVA</t>
  </si>
  <si>
    <t>Source of Variation</t>
  </si>
  <si>
    <t>SS</t>
  </si>
  <si>
    <t>df</t>
  </si>
  <si>
    <t>MS</t>
  </si>
  <si>
    <t>F</t>
  </si>
  <si>
    <t>P-value</t>
  </si>
  <si>
    <t>F crit</t>
  </si>
  <si>
    <t>Between Groups</t>
  </si>
  <si>
    <t>Within Groups</t>
  </si>
  <si>
    <t>Total</t>
  </si>
  <si>
    <t>Tire Style A</t>
  </si>
  <si>
    <t>Tire Style C</t>
  </si>
  <si>
    <t># Objects</t>
  </si>
  <si>
    <t># Positions</t>
  </si>
  <si>
    <t># Combinations</t>
  </si>
  <si>
    <t># Permutations</t>
  </si>
  <si>
    <t>Data</t>
  </si>
  <si>
    <t>mean</t>
  </si>
  <si>
    <t>standard error</t>
  </si>
  <si>
    <t>confidence level</t>
  </si>
  <si>
    <t>t</t>
  </si>
  <si>
    <t>sampling error</t>
  </si>
  <si>
    <t>lower bound</t>
  </si>
  <si>
    <t>upper bound</t>
  </si>
  <si>
    <t>n (sample size)</t>
  </si>
  <si>
    <t>(</t>
  </si>
  <si>
    <t>)</t>
  </si>
  <si>
    <t>,</t>
  </si>
  <si>
    <t>=CORREL(B3:B7,C3:C7)</t>
  </si>
  <si>
    <t>Type A</t>
  </si>
  <si>
    <t>Type B</t>
  </si>
  <si>
    <t>Output</t>
  </si>
  <si>
    <t>Mean</t>
  </si>
  <si>
    <t>Standard Error</t>
  </si>
  <si>
    <t>Median</t>
  </si>
  <si>
    <t>Mode</t>
  </si>
  <si>
    <t>Standard Deviation</t>
  </si>
  <si>
    <t>Sample Variance</t>
  </si>
  <si>
    <t>Kurtosis</t>
  </si>
  <si>
    <t>Skewness</t>
  </si>
  <si>
    <t>Range</t>
  </si>
  <si>
    <t>Minimum</t>
  </si>
  <si>
    <t>Maximum</t>
  </si>
  <si>
    <t>Confidence Level(95.0%)</t>
  </si>
  <si>
    <t>Standard Deviation (population)</t>
  </si>
  <si>
    <t>Standard Deviation (sample)</t>
  </si>
  <si>
    <t>First Quartile</t>
  </si>
  <si>
    <t>Third Quartile</t>
  </si>
  <si>
    <t>HYPGEOMDIST(4,5,40,50) ==&gt; HYPGEOMDIST(x,n,S,N)</t>
  </si>
  <si>
    <t>BINOMDIST(4,5,0.8,0)</t>
  </si>
  <si>
    <t>Binomial Comparison</t>
  </si>
  <si>
    <t>BINOMDIST(4,5,0.8,0)  ==&gt; BINOMDIST(x,n,p,false)</t>
  </si>
  <si>
    <t>POISSON(4,8,FALSE)</t>
  </si>
  <si>
    <t>The Data</t>
  </si>
  <si>
    <t>Year (t)</t>
  </si>
  <si>
    <t>Sales (Y)</t>
  </si>
  <si>
    <t>Regression Statistics</t>
  </si>
  <si>
    <t>Multiple R</t>
  </si>
  <si>
    <t>R Square</t>
  </si>
  <si>
    <t>Adjusted R Square</t>
  </si>
  <si>
    <t>Observations</t>
  </si>
  <si>
    <t>Significance F</t>
  </si>
  <si>
    <t>Regression</t>
  </si>
  <si>
    <t>Residual</t>
  </si>
  <si>
    <t>Coefficients</t>
  </si>
  <si>
    <t>t Stat</t>
  </si>
  <si>
    <t xml:space="preserve">      Sales = 20.4 + 1.1t</t>
  </si>
  <si>
    <t>Intercept</t>
  </si>
  <si>
    <t>X Variable 1</t>
  </si>
  <si>
    <t>RESIDUAL OUTPUT</t>
  </si>
  <si>
    <t>Observation</t>
  </si>
  <si>
    <t>Predicted Y</t>
  </si>
  <si>
    <t>Residuals</t>
  </si>
  <si>
    <t>Standard Residuals</t>
  </si>
  <si>
    <t>=PERCENTILE(A:A,0.3)</t>
  </si>
  <si>
    <t>=PERCENTRANK(D:D,1.7)</t>
  </si>
  <si>
    <t>x</t>
  </si>
  <si>
    <t>P(X)</t>
  </si>
  <si>
    <t>F(X)</t>
  </si>
  <si>
    <t>P(k&gt;x)</t>
  </si>
  <si>
    <t>p</t>
  </si>
  <si>
    <t>q</t>
  </si>
  <si>
    <t>standard deviation (S)</t>
  </si>
  <si>
    <t>standard deviation (P)</t>
  </si>
  <si>
    <t>Sample Mean</t>
  </si>
  <si>
    <t>Hypothesized Population Mean</t>
  </si>
  <si>
    <t>Hypothesized Population Standard Deviation</t>
  </si>
  <si>
    <t>Sample Size</t>
  </si>
  <si>
    <t>P-Value</t>
  </si>
  <si>
    <t>Standard Error (Z-Score)</t>
  </si>
  <si>
    <t>P-Value for either a negative or positive Z-score.</t>
  </si>
  <si>
    <t>Level of Significance</t>
  </si>
  <si>
    <t>Critical Value</t>
  </si>
  <si>
    <t>Expected Frequency Calculations</t>
  </si>
  <si>
    <r>
      <t>p</t>
    </r>
    <r>
      <rPr>
        <sz val="11"/>
        <color theme="1"/>
        <rFont val="Calibri"/>
        <family val="2"/>
        <scheme val="minor"/>
      </rPr>
      <t>-value</t>
    </r>
  </si>
  <si>
    <t>Test Statistic</t>
  </si>
  <si>
    <t>Degress of Freedom (df)</t>
  </si>
  <si>
    <t>Number of Columns</t>
  </si>
  <si>
    <t>Number of Rows</t>
  </si>
  <si>
    <t>Observed Frequency Data</t>
  </si>
  <si>
    <t>NOTE: Be sure to "Save" or "Refresh" after entering new data into Observed Frequency Data.</t>
  </si>
  <si>
    <t>Entrance</t>
  </si>
  <si>
    <t>Main</t>
  </si>
  <si>
    <t>Back</t>
  </si>
  <si>
    <t>Side 1</t>
  </si>
  <si>
    <t>Side 2</t>
  </si>
  <si>
    <t>Expected</t>
  </si>
  <si>
    <t>Observed</t>
  </si>
  <si>
    <r>
      <t>(O - E)</t>
    </r>
    <r>
      <rPr>
        <b/>
        <vertAlign val="superscript"/>
        <sz val="10"/>
        <rFont val="Arial"/>
        <family val="2"/>
      </rPr>
      <t>2</t>
    </r>
    <r>
      <rPr>
        <b/>
        <sz val="10"/>
        <rFont val="Arial"/>
        <family val="2"/>
      </rPr>
      <t>/E</t>
    </r>
  </si>
  <si>
    <t>TOTALS</t>
  </si>
  <si>
    <t>Highway 99</t>
  </si>
  <si>
    <t>I-5</t>
  </si>
  <si>
    <t>F-Test Two-Sample for Variances</t>
  </si>
  <si>
    <t>Variable 1</t>
  </si>
  <si>
    <t>Variable 2</t>
  </si>
  <si>
    <t>P(F&lt;=f) one-tail</t>
  </si>
  <si>
    <t>F Critical one-tail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</si>
</sst>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000"/>
    <numFmt numFmtId="165" formatCode="0.0"/>
    <numFmt numFmtId="166" formatCode="0.000"/>
    <numFmt numFmtId="167" formatCode="0.0000000"/>
  </numFmts>
  <fonts count="24" x14ac:knownFonts="1">
    <font>
      <sz val="11"/>
      <color theme="1"/>
      <name val="Calibri"/>
      <family val="2"/>
      <scheme val="minor"/>
    </font>
    <font>
      <b/>
      <sz val="12"/>
      <name val="Times New Roman"/>
      <family val="1"/>
    </font>
    <font>
      <sz val="11"/>
      <name val="Times New Roman"/>
      <family val="1"/>
    </font>
    <font>
      <b/>
      <sz val="11"/>
      <name val="Times New Roman"/>
      <family val="1"/>
    </font>
    <font>
      <b/>
      <sz val="13"/>
      <name val="Times New Roman"/>
      <family val="1"/>
    </font>
    <font>
      <b/>
      <sz val="11"/>
      <name val="Arial"/>
      <family val="2"/>
    </font>
    <font>
      <i/>
      <sz val="10"/>
      <name val="Arial"/>
      <family val="2"/>
    </font>
    <font>
      <b/>
      <sz val="10"/>
      <color indexed="12"/>
      <name val="Arial"/>
      <family val="2"/>
    </font>
    <font>
      <b/>
      <sz val="10"/>
      <name val="Arial"/>
      <family val="2"/>
    </font>
    <font>
      <sz val="10"/>
      <color indexed="12"/>
      <name val="Arial"/>
      <family val="2"/>
    </font>
    <font>
      <b/>
      <sz val="12"/>
      <color theme="1"/>
      <name val="Calibri"/>
      <family val="2"/>
      <scheme val="minor"/>
    </font>
    <font>
      <b/>
      <i/>
      <sz val="11"/>
      <name val="Arial"/>
      <family val="2"/>
    </font>
    <font>
      <b/>
      <sz val="12"/>
      <color indexed="12"/>
      <name val="Arial"/>
      <family val="2"/>
    </font>
    <font>
      <b/>
      <sz val="12"/>
      <name val="Arial"/>
      <family val="2"/>
    </font>
    <font>
      <b/>
      <sz val="11"/>
      <color indexed="10"/>
      <name val="Arial"/>
      <family val="2"/>
    </font>
    <font>
      <sz val="10"/>
      <name val="Arial"/>
      <family val="2"/>
    </font>
    <font>
      <b/>
      <i/>
      <sz val="12"/>
      <name val="Arial"/>
      <family val="2"/>
    </font>
    <font>
      <b/>
      <sz val="10"/>
      <color theme="1"/>
      <name val="Arial"/>
      <family val="2"/>
    </font>
    <font>
      <sz val="10"/>
      <color indexed="10"/>
      <name val="Arial"/>
      <family val="2"/>
    </font>
    <font>
      <b/>
      <sz val="10"/>
      <color indexed="10"/>
      <name val="Arial"/>
      <family val="2"/>
    </font>
    <font>
      <b/>
      <i/>
      <sz val="10"/>
      <name val="Symbol"/>
      <family val="1"/>
      <charset val="2"/>
    </font>
    <font>
      <b/>
      <vertAlign val="superscript"/>
      <sz val="10"/>
      <name val="Arial"/>
      <family val="2"/>
    </font>
    <font>
      <b/>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1"/>
        <bgColor indexed="64"/>
      </patternFill>
    </fill>
    <fill>
      <patternFill patternType="solid">
        <fgColor indexed="13"/>
        <bgColor indexed="64"/>
      </patternFill>
    </fill>
    <fill>
      <patternFill patternType="solid">
        <fgColor theme="0"/>
        <bgColor indexed="64"/>
      </patternFill>
    </fill>
    <fill>
      <patternFill patternType="solid">
        <fgColor indexed="9"/>
        <bgColor indexed="64"/>
      </patternFill>
    </fill>
    <fill>
      <patternFill patternType="solid">
        <fgColor theme="1"/>
        <bgColor indexed="64"/>
      </patternFill>
    </fill>
    <fill>
      <patternFill patternType="solid">
        <fgColor indexed="10"/>
        <bgColor indexed="64"/>
      </patternFill>
    </fill>
    <fill>
      <patternFill patternType="solid">
        <fgColor theme="0" tint="-0.249977111117893"/>
        <bgColor indexed="64"/>
      </patternFill>
    </fill>
    <fill>
      <patternFill patternType="solid">
        <fgColor rgb="FFA2D668"/>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s>
  <cellStyleXfs count="3">
    <xf numFmtId="0" fontId="0" fillId="0" borderId="0"/>
    <xf numFmtId="0" fontId="15" fillId="0" borderId="0"/>
    <xf numFmtId="43" fontId="15" fillId="0" borderId="0" applyFont="0" applyFill="0" applyBorder="0" applyAlignment="0" applyProtection="0"/>
  </cellStyleXfs>
  <cellXfs count="150">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5" fillId="2" borderId="5" xfId="0" applyFont="1" applyFill="1" applyBorder="1" applyAlignment="1">
      <alignment horizontal="center"/>
    </xf>
    <xf numFmtId="0" fontId="0" fillId="0" borderId="7" xfId="0" applyBorder="1"/>
    <xf numFmtId="0" fontId="0" fillId="0" borderId="0" xfId="0" applyBorder="1"/>
    <xf numFmtId="0" fontId="0" fillId="0" borderId="8" xfId="0" applyBorder="1"/>
    <xf numFmtId="0" fontId="6" fillId="0" borderId="9" xfId="0" applyFont="1" applyFill="1" applyBorder="1" applyAlignment="1">
      <alignment horizontal="center"/>
    </xf>
    <xf numFmtId="0" fontId="6" fillId="0" borderId="10" xfId="0" applyFont="1" applyFill="1" applyBorder="1" applyAlignment="1">
      <alignment horizontal="center"/>
    </xf>
    <xf numFmtId="0" fontId="0" fillId="0" borderId="7" xfId="0" applyFill="1" applyBorder="1" applyAlignment="1"/>
    <xf numFmtId="0" fontId="0" fillId="0" borderId="0" xfId="0" applyFill="1" applyBorder="1" applyAlignment="1"/>
    <xf numFmtId="0" fontId="0" fillId="0" borderId="11" xfId="0" applyFill="1" applyBorder="1" applyAlignment="1"/>
    <xf numFmtId="0" fontId="0" fillId="0" borderId="12" xfId="0" applyFill="1" applyBorder="1" applyAlignment="1"/>
    <xf numFmtId="0" fontId="6" fillId="0" borderId="13" xfId="0" applyFont="1" applyFill="1" applyBorder="1" applyAlignment="1">
      <alignment horizontal="center"/>
    </xf>
    <xf numFmtId="0" fontId="0" fillId="3" borderId="0" xfId="0" applyFill="1" applyBorder="1" applyAlignment="1"/>
    <xf numFmtId="0" fontId="0" fillId="0" borderId="8" xfId="0" applyFill="1" applyBorder="1" applyAlignment="1"/>
    <xf numFmtId="0" fontId="0" fillId="0" borderId="4" xfId="0" applyFill="1" applyBorder="1" applyAlignment="1"/>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2" fontId="7" fillId="4" borderId="0" xfId="0" applyNumberFormat="1" applyFont="1" applyFill="1" applyAlignment="1">
      <alignment horizontal="center"/>
    </xf>
    <xf numFmtId="0" fontId="0" fillId="2" borderId="0" xfId="0" applyFill="1"/>
    <xf numFmtId="164" fontId="7" fillId="4" borderId="0" xfId="0" applyNumberFormat="1" applyFont="1" applyFill="1" applyAlignment="1">
      <alignment horizontal="center"/>
    </xf>
    <xf numFmtId="0" fontId="8" fillId="5" borderId="5" xfId="0" applyFont="1" applyFill="1" applyBorder="1" applyAlignment="1">
      <alignment horizontal="center"/>
    </xf>
    <xf numFmtId="0" fontId="8" fillId="5" borderId="1" xfId="0" applyFont="1" applyFill="1" applyBorder="1" applyAlignment="1">
      <alignment horizontal="center"/>
    </xf>
    <xf numFmtId="0" fontId="5" fillId="0" borderId="0" xfId="0" applyFont="1" applyAlignment="1">
      <alignment horizontal="center"/>
    </xf>
    <xf numFmtId="0" fontId="0" fillId="0" borderId="0" xfId="0" applyAlignment="1">
      <alignment horizontal="center"/>
    </xf>
    <xf numFmtId="0" fontId="8" fillId="0" borderId="14" xfId="0" applyFont="1" applyBorder="1"/>
    <xf numFmtId="1" fontId="9" fillId="4" borderId="15" xfId="0" applyNumberFormat="1" applyFont="1" applyFill="1" applyBorder="1" applyAlignment="1">
      <alignment horizontal="right"/>
    </xf>
    <xf numFmtId="0" fontId="8" fillId="0" borderId="7" xfId="0" applyFont="1" applyBorder="1"/>
    <xf numFmtId="165" fontId="9" fillId="4" borderId="16" xfId="0" applyNumberFormat="1" applyFont="1" applyFill="1" applyBorder="1" applyAlignment="1">
      <alignment horizontal="right"/>
    </xf>
    <xf numFmtId="2" fontId="9" fillId="4" borderId="16" xfId="0" applyNumberFormat="1" applyFont="1" applyFill="1" applyBorder="1" applyAlignment="1">
      <alignment horizontal="right"/>
    </xf>
    <xf numFmtId="0" fontId="8" fillId="0" borderId="11" xfId="0" applyFont="1" applyBorder="1"/>
    <xf numFmtId="165" fontId="7" fillId="4" borderId="16" xfId="0" applyNumberFormat="1" applyFont="1" applyFill="1" applyBorder="1" applyAlignment="1">
      <alignment horizontal="right"/>
    </xf>
    <xf numFmtId="0" fontId="10" fillId="6" borderId="0" xfId="0" quotePrefix="1" applyFont="1" applyFill="1" applyAlignment="1">
      <alignment horizontal="center"/>
    </xf>
    <xf numFmtId="165" fontId="10" fillId="6" borderId="0" xfId="0" quotePrefix="1" applyNumberFormat="1" applyFont="1" applyFill="1" applyAlignment="1">
      <alignment horizontal="center"/>
    </xf>
    <xf numFmtId="0" fontId="5" fillId="2" borderId="1" xfId="0" applyFont="1" applyFill="1" applyBorder="1" applyAlignment="1">
      <alignment horizontal="center"/>
    </xf>
    <xf numFmtId="0" fontId="0" fillId="7" borderId="0" xfId="0" applyFill="1"/>
    <xf numFmtId="164" fontId="7" fillId="4" borderId="1" xfId="0" applyNumberFormat="1" applyFont="1" applyFill="1" applyBorder="1" applyAlignment="1">
      <alignment horizontal="center"/>
    </xf>
    <xf numFmtId="0" fontId="8" fillId="7" borderId="0" xfId="0" quotePrefix="1" applyFont="1" applyFill="1"/>
    <xf numFmtId="0" fontId="0" fillId="0" borderId="0" xfId="0" applyBorder="1" applyAlignment="1">
      <alignment horizontal="center" vertical="top" wrapText="1"/>
    </xf>
    <xf numFmtId="0" fontId="0" fillId="0" borderId="0" xfId="0" applyFill="1" applyBorder="1" applyAlignment="1">
      <alignment horizontal="center" vertical="top" wrapText="1"/>
    </xf>
    <xf numFmtId="0" fontId="11" fillId="0" borderId="10" xfId="0" applyFont="1" applyFill="1" applyBorder="1" applyAlignment="1">
      <alignment horizontal="centerContinuous"/>
    </xf>
    <xf numFmtId="0" fontId="6" fillId="0" borderId="10" xfId="0" applyFont="1" applyFill="1" applyBorder="1" applyAlignment="1">
      <alignment horizontal="centerContinuous"/>
    </xf>
    <xf numFmtId="0" fontId="8" fillId="0" borderId="0" xfId="0" applyFont="1"/>
    <xf numFmtId="165" fontId="7" fillId="4" borderId="0" xfId="0" applyNumberFormat="1" applyFont="1" applyFill="1" applyAlignment="1">
      <alignment horizontal="center"/>
    </xf>
    <xf numFmtId="1" fontId="7" fillId="4" borderId="0" xfId="0" applyNumberFormat="1" applyFont="1" applyFill="1" applyAlignment="1">
      <alignment horizontal="center"/>
    </xf>
    <xf numFmtId="0" fontId="12" fillId="0" borderId="0" xfId="0" applyFont="1"/>
    <xf numFmtId="166" fontId="8" fillId="0" borderId="0" xfId="0" applyNumberFormat="1" applyFont="1"/>
    <xf numFmtId="166" fontId="0" fillId="0" borderId="0" xfId="0" applyNumberFormat="1"/>
    <xf numFmtId="0" fontId="8" fillId="0" borderId="0" xfId="0" quotePrefix="1" applyFont="1"/>
    <xf numFmtId="0" fontId="0" fillId="8" borderId="0" xfId="0" applyFill="1"/>
    <xf numFmtId="166" fontId="7" fillId="4" borderId="0" xfId="0" applyNumberFormat="1" applyFont="1" applyFill="1" applyAlignment="1">
      <alignment horizontal="center"/>
    </xf>
    <xf numFmtId="0" fontId="13" fillId="0" borderId="0" xfId="0" applyFont="1" applyAlignment="1">
      <alignment horizontal="center" vertical="center" wrapText="1"/>
    </xf>
    <xf numFmtId="0" fontId="13" fillId="0" borderId="0" xfId="0" applyFont="1" applyAlignment="1">
      <alignment horizontal="center"/>
    </xf>
    <xf numFmtId="0" fontId="14" fillId="0" borderId="0" xfId="0" applyFont="1" applyFill="1" applyBorder="1" applyAlignment="1"/>
    <xf numFmtId="0" fontId="14" fillId="0" borderId="12" xfId="0" applyFont="1" applyFill="1" applyBorder="1" applyAlignment="1"/>
    <xf numFmtId="0" fontId="0" fillId="0" borderId="0" xfId="0" applyAlignment="1">
      <alignment horizontal="center" vertical="top" wrapText="1"/>
    </xf>
    <xf numFmtId="0" fontId="8" fillId="0" borderId="15" xfId="0" quotePrefix="1" applyFont="1" applyBorder="1" applyAlignment="1">
      <alignment horizontal="center"/>
    </xf>
    <xf numFmtId="0" fontId="0" fillId="0" borderId="3" xfId="0" applyBorder="1" applyAlignment="1">
      <alignment horizontal="center"/>
    </xf>
    <xf numFmtId="0" fontId="15" fillId="0" borderId="0" xfId="1"/>
    <xf numFmtId="0" fontId="13" fillId="0" borderId="5" xfId="1" applyFont="1" applyBorder="1" applyAlignment="1">
      <alignment horizontal="center"/>
    </xf>
    <xf numFmtId="0" fontId="13" fillId="0" borderId="1" xfId="1" applyFont="1" applyBorder="1" applyAlignment="1">
      <alignment horizontal="center"/>
    </xf>
    <xf numFmtId="0" fontId="13" fillId="0" borderId="2" xfId="1" applyFont="1" applyBorder="1" applyAlignment="1">
      <alignment horizontal="center"/>
    </xf>
    <xf numFmtId="0" fontId="16" fillId="5" borderId="1" xfId="1" applyFont="1" applyFill="1" applyBorder="1" applyAlignment="1">
      <alignment horizontal="center"/>
    </xf>
    <xf numFmtId="0" fontId="16" fillId="5" borderId="2" xfId="1" applyFont="1" applyFill="1" applyBorder="1" applyAlignment="1">
      <alignment horizontal="center"/>
    </xf>
    <xf numFmtId="0" fontId="15" fillId="0" borderId="0" xfId="1" applyAlignment="1">
      <alignment horizontal="center"/>
    </xf>
    <xf numFmtId="2" fontId="15" fillId="9" borderId="0" xfId="1" applyNumberFormat="1" applyFill="1" applyAlignment="1">
      <alignment horizontal="center"/>
    </xf>
    <xf numFmtId="2" fontId="15" fillId="0" borderId="0" xfId="1" applyNumberFormat="1" applyAlignment="1">
      <alignment horizontal="center"/>
    </xf>
    <xf numFmtId="0" fontId="8" fillId="0" borderId="0" xfId="1" applyFont="1" applyAlignment="1">
      <alignment horizontal="center"/>
    </xf>
    <xf numFmtId="2" fontId="8" fillId="0" borderId="0" xfId="1" applyNumberFormat="1" applyFont="1" applyAlignment="1">
      <alignment horizontal="center"/>
    </xf>
    <xf numFmtId="0" fontId="8" fillId="0" borderId="1" xfId="1" applyFont="1" applyBorder="1" applyAlignment="1">
      <alignment horizontal="center"/>
    </xf>
    <xf numFmtId="166" fontId="10" fillId="6" borderId="0" xfId="0" applyNumberFormat="1" applyFont="1" applyFill="1" applyAlignment="1">
      <alignment horizontal="center"/>
    </xf>
    <xf numFmtId="2" fontId="17" fillId="4" borderId="16" xfId="0" applyNumberFormat="1" applyFont="1" applyFill="1" applyBorder="1" applyAlignment="1">
      <alignment horizontal="center"/>
    </xf>
    <xf numFmtId="166" fontId="7" fillId="4" borderId="16" xfId="0" applyNumberFormat="1" applyFont="1" applyFill="1" applyBorder="1" applyAlignment="1">
      <alignment horizontal="right"/>
    </xf>
    <xf numFmtId="166" fontId="7" fillId="4" borderId="3" xfId="0" applyNumberFormat="1" applyFont="1" applyFill="1" applyBorder="1" applyAlignment="1">
      <alignment horizontal="right"/>
    </xf>
    <xf numFmtId="167" fontId="0" fillId="0" borderId="0" xfId="0" applyNumberFormat="1"/>
    <xf numFmtId="1" fontId="17" fillId="4" borderId="0" xfId="0" applyNumberFormat="1" applyFont="1" applyFill="1" applyAlignment="1">
      <alignment horizontal="center"/>
    </xf>
    <xf numFmtId="0" fontId="0" fillId="10" borderId="0" xfId="0" applyFill="1"/>
    <xf numFmtId="0" fontId="0" fillId="0" borderId="0" xfId="0" quotePrefix="1"/>
    <xf numFmtId="0" fontId="15" fillId="0" borderId="0" xfId="1" applyFont="1"/>
    <xf numFmtId="0" fontId="15" fillId="0" borderId="0" xfId="1" applyBorder="1"/>
    <xf numFmtId="0" fontId="15" fillId="0" borderId="0" xfId="1" applyFont="1" applyBorder="1"/>
    <xf numFmtId="0" fontId="15" fillId="0" borderId="17" xfId="1" applyFont="1" applyBorder="1"/>
    <xf numFmtId="0" fontId="15" fillId="0" borderId="7" xfId="1" applyBorder="1"/>
    <xf numFmtId="0" fontId="15" fillId="0" borderId="0" xfId="1" applyBorder="1" applyAlignment="1">
      <alignment horizontal="center"/>
    </xf>
    <xf numFmtId="0" fontId="15" fillId="0" borderId="0" xfId="1" applyBorder="1" applyAlignment="1">
      <alignment horizontal="right"/>
    </xf>
    <xf numFmtId="0" fontId="15" fillId="0" borderId="17" xfId="1" applyBorder="1"/>
    <xf numFmtId="0" fontId="15" fillId="0" borderId="7" xfId="1" applyBorder="1" applyAlignment="1">
      <alignment horizontal="right"/>
    </xf>
    <xf numFmtId="164" fontId="19" fillId="0" borderId="1" xfId="1" applyNumberFormat="1" applyFont="1" applyBorder="1" applyAlignment="1">
      <alignment horizontal="center"/>
    </xf>
    <xf numFmtId="0" fontId="6" fillId="0" borderId="0" xfId="1" applyFont="1" applyBorder="1" applyAlignment="1">
      <alignment horizontal="right"/>
    </xf>
    <xf numFmtId="2" fontId="19" fillId="0" borderId="1" xfId="1" applyNumberFormat="1" applyFont="1" applyBorder="1" applyAlignment="1">
      <alignment horizontal="center"/>
    </xf>
    <xf numFmtId="0" fontId="20" fillId="0" borderId="0" xfId="1" applyFont="1" applyBorder="1" applyAlignment="1">
      <alignment horizontal="right"/>
    </xf>
    <xf numFmtId="0" fontId="7" fillId="0" borderId="0" xfId="1" applyFont="1" applyAlignment="1">
      <alignment horizontal="center"/>
    </xf>
    <xf numFmtId="0" fontId="8" fillId="0" borderId="0" xfId="1" applyFont="1" applyBorder="1"/>
    <xf numFmtId="0" fontId="15" fillId="0" borderId="17" xfId="1" applyBorder="1" applyAlignment="1">
      <alignment horizontal="center"/>
    </xf>
    <xf numFmtId="0" fontId="15" fillId="0" borderId="0" xfId="1" applyFont="1" applyBorder="1" applyAlignment="1">
      <alignment horizontal="right"/>
    </xf>
    <xf numFmtId="0" fontId="7" fillId="0" borderId="7" xfId="1" applyFont="1" applyBorder="1"/>
    <xf numFmtId="0" fontId="18" fillId="0" borderId="0" xfId="1" applyFont="1"/>
    <xf numFmtId="0" fontId="8" fillId="0" borderId="0" xfId="1" applyFont="1"/>
    <xf numFmtId="0" fontId="15" fillId="7" borderId="0" xfId="1" applyFill="1"/>
    <xf numFmtId="0" fontId="8" fillId="7" borderId="0" xfId="1" applyFont="1" applyFill="1" applyAlignment="1">
      <alignment horizontal="center"/>
    </xf>
    <xf numFmtId="0" fontId="3" fillId="7" borderId="0" xfId="1" applyFont="1" applyFill="1" applyBorder="1" applyAlignment="1">
      <alignment horizontal="center" vertical="top" wrapText="1"/>
    </xf>
    <xf numFmtId="14" fontId="15" fillId="0" borderId="0" xfId="1" applyNumberFormat="1" applyBorder="1"/>
    <xf numFmtId="0" fontId="8" fillId="11" borderId="17" xfId="1" applyFont="1" applyFill="1" applyBorder="1" applyProtection="1">
      <protection locked="0"/>
    </xf>
    <xf numFmtId="0" fontId="15" fillId="10" borderId="0" xfId="1" applyFont="1" applyFill="1"/>
    <xf numFmtId="14" fontId="15" fillId="10" borderId="0" xfId="1" applyNumberFormat="1" applyFont="1" applyFill="1"/>
    <xf numFmtId="0" fontId="15" fillId="10" borderId="0" xfId="1" applyFill="1"/>
    <xf numFmtId="0" fontId="8" fillId="0" borderId="17" xfId="1" applyFont="1" applyBorder="1" applyAlignment="1">
      <alignment horizontal="center"/>
    </xf>
    <xf numFmtId="164" fontId="8" fillId="7" borderId="0" xfId="1" applyNumberFormat="1" applyFont="1" applyFill="1" applyAlignment="1">
      <alignment horizontal="center"/>
    </xf>
    <xf numFmtId="0" fontId="22" fillId="0" borderId="0" xfId="0" applyFont="1" applyAlignment="1">
      <alignment horizontal="center" vertical="center"/>
    </xf>
    <xf numFmtId="0" fontId="23" fillId="0" borderId="10" xfId="0" applyFont="1" applyFill="1" applyBorder="1" applyAlignment="1">
      <alignment horizontal="center"/>
    </xf>
    <xf numFmtId="0" fontId="22" fillId="0" borderId="0" xfId="0" applyFont="1" applyFill="1" applyBorder="1" applyAlignment="1"/>
    <xf numFmtId="0" fontId="22" fillId="0" borderId="11" xfId="0" applyFont="1" applyBorder="1" applyAlignment="1">
      <alignment horizontal="center"/>
    </xf>
    <xf numFmtId="0" fontId="22" fillId="0" borderId="0" xfId="0" applyFont="1" applyBorder="1" applyAlignment="1">
      <alignment horizontal="center"/>
    </xf>
    <xf numFmtId="0" fontId="0" fillId="10" borderId="0" xfId="0" applyFill="1" applyAlignment="1">
      <alignment horizontal="center"/>
    </xf>
    <xf numFmtId="0" fontId="22" fillId="4" borderId="1" xfId="0" applyFont="1" applyFill="1" applyBorder="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5" fillId="2" borderId="2" xfId="0" applyFont="1" applyFill="1" applyBorder="1" applyAlignment="1">
      <alignment horizontal="center"/>
    </xf>
    <xf numFmtId="0" fontId="7" fillId="0" borderId="0" xfId="1" applyFont="1" applyBorder="1" applyAlignment="1">
      <alignment horizontal="center"/>
    </xf>
    <xf numFmtId="0" fontId="8" fillId="0" borderId="5" xfId="1" applyFont="1" applyBorder="1" applyAlignment="1">
      <alignment horizontal="center" vertical="center" wrapText="1"/>
    </xf>
    <xf numFmtId="0" fontId="8" fillId="0" borderId="6" xfId="1" applyFont="1" applyBorder="1" applyAlignment="1">
      <alignment horizontal="center" vertical="center" wrapText="1"/>
    </xf>
    <xf numFmtId="0" fontId="8" fillId="0" borderId="7" xfId="1" applyFont="1" applyBorder="1"/>
    <xf numFmtId="0" fontId="8" fillId="0" borderId="8" xfId="1" applyFont="1" applyBorder="1"/>
    <xf numFmtId="0" fontId="8" fillId="0" borderId="14" xfId="1" applyFont="1" applyBorder="1"/>
    <xf numFmtId="0" fontId="8" fillId="0" borderId="18" xfId="1" applyFont="1" applyBorder="1"/>
    <xf numFmtId="0" fontId="8" fillId="0" borderId="2" xfId="1" applyFont="1" applyBorder="1" applyAlignment="1">
      <alignment horizontal="center" vertical="center" wrapText="1"/>
    </xf>
    <xf numFmtId="0" fontId="15" fillId="11" borderId="9" xfId="1" applyFont="1" applyFill="1" applyBorder="1" applyAlignment="1" applyProtection="1">
      <alignment horizontal="center"/>
      <protection locked="0"/>
    </xf>
    <xf numFmtId="0" fontId="15" fillId="11" borderId="19" xfId="1" applyFont="1" applyFill="1" applyBorder="1" applyAlignment="1" applyProtection="1">
      <alignment horizontal="center"/>
      <protection locked="0"/>
    </xf>
    <xf numFmtId="0" fontId="15" fillId="0" borderId="0" xfId="1"/>
    <xf numFmtId="0" fontId="8" fillId="0" borderId="11" xfId="1" applyFont="1" applyBorder="1"/>
    <xf numFmtId="0" fontId="8" fillId="0" borderId="4" xfId="1" applyFont="1" applyBorder="1"/>
    <xf numFmtId="0" fontId="8" fillId="0" borderId="5" xfId="1" applyFont="1" applyBorder="1"/>
    <xf numFmtId="0" fontId="8" fillId="0" borderId="2" xfId="1" applyFont="1" applyBorder="1"/>
    <xf numFmtId="0" fontId="8" fillId="0" borderId="5" xfId="1" applyFont="1" applyBorder="1" applyAlignment="1">
      <alignment horizontal="center"/>
    </xf>
    <xf numFmtId="0" fontId="8" fillId="0" borderId="6" xfId="1" applyFont="1" applyBorder="1" applyAlignment="1">
      <alignment horizontal="center"/>
    </xf>
    <xf numFmtId="0" fontId="15" fillId="0" borderId="0" xfId="1" applyAlignment="1">
      <alignment horizontal="center"/>
    </xf>
    <xf numFmtId="0" fontId="8" fillId="0" borderId="2" xfId="1" applyFont="1" applyBorder="1" applyAlignment="1">
      <alignment horizontal="center"/>
    </xf>
    <xf numFmtId="0" fontId="15" fillId="0" borderId="7" xfId="1" applyBorder="1" applyAlignment="1">
      <alignment horizontal="center"/>
    </xf>
    <xf numFmtId="0" fontId="15" fillId="0" borderId="8" xfId="1" applyBorder="1" applyAlignment="1">
      <alignment horizontal="center"/>
    </xf>
    <xf numFmtId="0" fontId="15" fillId="0" borderId="11" xfId="1" applyBorder="1" applyAlignment="1">
      <alignment horizontal="center"/>
    </xf>
    <xf numFmtId="0" fontId="15" fillId="0" borderId="4" xfId="1" applyBorder="1" applyAlignment="1">
      <alignment horizontal="center"/>
    </xf>
    <xf numFmtId="0" fontId="5" fillId="0" borderId="5" xfId="0" applyFont="1" applyBorder="1" applyAlignment="1">
      <alignment horizontal="center"/>
    </xf>
    <xf numFmtId="0" fontId="5" fillId="0" borderId="2" xfId="0" applyFont="1" applyBorder="1" applyAlignment="1">
      <alignment horizontal="center"/>
    </xf>
  </cellXfs>
  <cellStyles count="3">
    <cellStyle name="Comma 2" xfId="2"/>
    <cellStyle name="Normal" xfId="0" builtinId="0"/>
    <cellStyle name="Normal 2" xfId="1"/>
  </cellStyles>
  <dxfs count="0"/>
  <tableStyles count="0" defaultTableStyle="TableStyleMedium2" defaultPivotStyle="PivotStyleMedium9"/>
  <colors>
    <mruColors>
      <color rgb="FFB6DF89"/>
      <color rgb="FFA2D668"/>
      <color rgb="FF0065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wmf"/><Relationship Id="rId1" Type="http://schemas.openxmlformats.org/officeDocument/2006/relationships/image" Target="../media/image6.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95249</xdr:rowOff>
    </xdr:from>
    <xdr:to>
      <xdr:col>7</xdr:col>
      <xdr:colOff>304800</xdr:colOff>
      <xdr:row>10</xdr:row>
      <xdr:rowOff>19050</xdr:rowOff>
    </xdr:to>
    <xdr:sp macro="" textlink="">
      <xdr:nvSpPr>
        <xdr:cNvPr id="2" name="Text Box 1"/>
        <xdr:cNvSpPr txBox="1">
          <a:spLocks noChangeArrowheads="1"/>
        </xdr:cNvSpPr>
      </xdr:nvSpPr>
      <xdr:spPr bwMode="auto">
        <a:xfrm>
          <a:off x="104775" y="95249"/>
          <a:ext cx="4467225" cy="18288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u="none" strike="noStrike" baseline="0" smtClean="0">
              <a:solidFill>
                <a:sysClr val="windowText" lastClr="000000"/>
              </a:solidFill>
              <a:latin typeface="+mn-lt"/>
              <a:ea typeface="+mn-ea"/>
              <a:cs typeface="+mn-cs"/>
            </a:rPr>
            <a:t>This Excel workbook was designed for Microsoft Excel version 2007 and newer. However, most of the functions  will also work on older versions of Excel.  </a:t>
          </a:r>
        </a:p>
        <a:p>
          <a:pPr algn="l" rtl="0">
            <a:defRPr sz="1000"/>
          </a:pPr>
          <a:endParaRPr lang="en-US" sz="1100" b="0" i="0" u="none" strike="noStrike" baseline="0" smtClean="0">
            <a:solidFill>
              <a:sysClr val="windowText" lastClr="000000"/>
            </a:solidFill>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100" b="0" i="0" u="none" strike="noStrike" baseline="0" smtClean="0">
              <a:solidFill>
                <a:sysClr val="windowText" lastClr="000000"/>
              </a:solidFill>
              <a:latin typeface="+mn-lt"/>
              <a:ea typeface="+mn-ea"/>
              <a:cs typeface="+mn-cs"/>
            </a:rPr>
            <a:t>Some of these functions require Microsoft Excel's  Analysis Toolpack . If you don't have the toolpack installed, select </a:t>
          </a:r>
          <a:r>
            <a:rPr lang="en-US" sz="1100" b="1" i="0" u="none" strike="noStrike" baseline="0" smtClean="0">
              <a:solidFill>
                <a:sysClr val="windowText" lastClr="000000"/>
              </a:solidFill>
              <a:latin typeface="+mn-lt"/>
              <a:ea typeface="+mn-ea"/>
              <a:cs typeface="+mn-cs"/>
            </a:rPr>
            <a:t>File &gt; Options &gt; Add-Ins &gt; Analysis Toolpack &gt; Go &gt; OK</a:t>
          </a:r>
          <a:r>
            <a:rPr lang="en-US" sz="1100" b="0" i="0" u="none" strike="noStrike" baseline="0" smtClean="0">
              <a:solidFill>
                <a:sysClr val="windowText" lastClr="000000"/>
              </a:solidFill>
              <a:latin typeface="+mn-lt"/>
              <a:ea typeface="+mn-ea"/>
              <a:cs typeface="+mn-cs"/>
            </a:rPr>
            <a:t>.  </a:t>
          </a:r>
          <a:r>
            <a:rPr lang="en-US" sz="1100" b="0" i="0" u="none" strike="noStrike" baseline="0">
              <a:solidFill>
                <a:sysClr val="windowText" lastClr="000000"/>
              </a:solidFill>
              <a:latin typeface="+mn-lt"/>
              <a:ea typeface="+mn-ea"/>
              <a:cs typeface="+mn-cs"/>
            </a:rPr>
            <a:t>If you are using a tablet with the limited version of Microsoft Office installed, this option may not be available. </a:t>
          </a:r>
        </a:p>
        <a:p>
          <a:pPr algn="l" rtl="0">
            <a:defRPr sz="1000"/>
          </a:pPr>
          <a:endParaRPr lang="en-US" sz="1100" b="0" i="0" u="none" strike="noStrike" baseline="0" smtClean="0">
            <a:solidFill>
              <a:sysClr val="windowText" lastClr="000000"/>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95251</xdr:colOff>
      <xdr:row>7</xdr:row>
      <xdr:rowOff>28574</xdr:rowOff>
    </xdr:from>
    <xdr:to>
      <xdr:col>6</xdr:col>
      <xdr:colOff>561975</xdr:colOff>
      <xdr:row>16</xdr:row>
      <xdr:rowOff>114300</xdr:rowOff>
    </xdr:to>
    <xdr:sp macro="" textlink="">
      <xdr:nvSpPr>
        <xdr:cNvPr id="2" name="Text Box 1"/>
        <xdr:cNvSpPr txBox="1">
          <a:spLocks noChangeArrowheads="1"/>
        </xdr:cNvSpPr>
      </xdr:nvSpPr>
      <xdr:spPr bwMode="auto">
        <a:xfrm>
          <a:off x="95251" y="1362074"/>
          <a:ext cx="4181474" cy="181927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u="none" strike="noStrike" baseline="0" smtClean="0">
              <a:latin typeface="+mn-lt"/>
              <a:ea typeface="+mn-ea"/>
              <a:cs typeface="+mn-cs"/>
            </a:rPr>
            <a:t>The data below shows the number of miles driven (in thousands) of three different brands of tires. The test was stopped when each tire was too worn to meet highway safety standards, after which the tire was recycled. Is there a difference in the mileage among the three brands? This is referred to as one-factor ANOVA because we are investigating just one factor, or effect. </a:t>
          </a:r>
        </a:p>
        <a:p>
          <a:pPr algn="l" rtl="0">
            <a:defRPr sz="1000"/>
          </a:pPr>
          <a:endParaRPr lang="en-US" sz="1100" b="0" i="0" u="none" strike="noStrike" baseline="0" smtClean="0">
            <a:latin typeface="+mn-lt"/>
            <a:ea typeface="+mn-ea"/>
            <a:cs typeface="+mn-cs"/>
          </a:endParaRPr>
        </a:p>
        <a:p>
          <a:pPr algn="l" rtl="0">
            <a:defRPr sz="1000"/>
          </a:pPr>
          <a:r>
            <a:rPr lang="en-US" sz="1100" b="0" i="0" u="none" strike="noStrike" baseline="0" smtClean="0">
              <a:latin typeface="+mn-lt"/>
              <a:ea typeface="+mn-ea"/>
              <a:cs typeface="+mn-cs"/>
            </a:rPr>
            <a:t>The variation between groups represents the variation due to the effect, which in this case is the effect that each brand has on mileage, where Mileage is the dependent variable. </a:t>
          </a:r>
          <a:endParaRPr lang="en-US" sz="1400" b="0" i="0" u="none" strike="noStrike" baseline="0">
            <a:solidFill>
              <a:srgbClr val="000000"/>
            </a:solidFill>
            <a:latin typeface="Arial"/>
            <a:cs typeface="Arial"/>
          </a:endParaRPr>
        </a:p>
      </xdr:txBody>
    </xdr:sp>
    <xdr:clientData/>
  </xdr:twoCellAnchor>
  <xdr:twoCellAnchor>
    <xdr:from>
      <xdr:col>1</xdr:col>
      <xdr:colOff>619125</xdr:colOff>
      <xdr:row>25</xdr:row>
      <xdr:rowOff>123825</xdr:rowOff>
    </xdr:from>
    <xdr:to>
      <xdr:col>6</xdr:col>
      <xdr:colOff>333374</xdr:colOff>
      <xdr:row>28</xdr:row>
      <xdr:rowOff>171450</xdr:rowOff>
    </xdr:to>
    <xdr:sp macro="" textlink="">
      <xdr:nvSpPr>
        <xdr:cNvPr id="5" name="Text Box 5"/>
        <xdr:cNvSpPr txBox="1">
          <a:spLocks noChangeArrowheads="1"/>
        </xdr:cNvSpPr>
      </xdr:nvSpPr>
      <xdr:spPr bwMode="auto">
        <a:xfrm>
          <a:off x="1228725" y="5210175"/>
          <a:ext cx="2819399" cy="6191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Since the p-value is so small, at the 5% level of significance we conclude that the average lifespan of the three tire brands are not all the same.  </a:t>
          </a:r>
        </a:p>
      </xdr:txBody>
    </xdr:sp>
    <xdr:clientData/>
  </xdr:twoCellAnchor>
  <xdr:twoCellAnchor>
    <xdr:from>
      <xdr:col>6</xdr:col>
      <xdr:colOff>323850</xdr:colOff>
      <xdr:row>25</xdr:row>
      <xdr:rowOff>133350</xdr:rowOff>
    </xdr:from>
    <xdr:to>
      <xdr:col>12</xdr:col>
      <xdr:colOff>76200</xdr:colOff>
      <xdr:row>27</xdr:row>
      <xdr:rowOff>19050</xdr:rowOff>
    </xdr:to>
    <xdr:sp macro="" textlink="">
      <xdr:nvSpPr>
        <xdr:cNvPr id="6" name="Line 6"/>
        <xdr:cNvSpPr>
          <a:spLocks noChangeShapeType="1"/>
        </xdr:cNvSpPr>
      </xdr:nvSpPr>
      <xdr:spPr bwMode="auto">
        <a:xfrm flipV="1">
          <a:off x="4038600" y="5219700"/>
          <a:ext cx="3981450" cy="266700"/>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95250</xdr:colOff>
      <xdr:row>0</xdr:row>
      <xdr:rowOff>28574</xdr:rowOff>
    </xdr:from>
    <xdr:to>
      <xdr:col>6</xdr:col>
      <xdr:colOff>581025</xdr:colOff>
      <xdr:row>6</xdr:row>
      <xdr:rowOff>19050</xdr:rowOff>
    </xdr:to>
    <xdr:sp macro="" textlink="">
      <xdr:nvSpPr>
        <xdr:cNvPr id="8" name="Text Box 1"/>
        <xdr:cNvSpPr txBox="1">
          <a:spLocks noChangeArrowheads="1"/>
        </xdr:cNvSpPr>
      </xdr:nvSpPr>
      <xdr:spPr bwMode="auto">
        <a:xfrm>
          <a:off x="95250" y="28574"/>
          <a:ext cx="4200525" cy="113347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u="none" strike="noStrike" baseline="0" smtClean="0">
              <a:solidFill>
                <a:sysClr val="windowText" lastClr="000000"/>
              </a:solidFill>
              <a:latin typeface="+mn-lt"/>
              <a:ea typeface="+mn-ea"/>
              <a:cs typeface="+mn-cs"/>
            </a:rPr>
            <a:t>The ANOVA function is part of Excel's Analysis Toolpack . If you don't have the toolpack installed, select </a:t>
          </a:r>
          <a:r>
            <a:rPr lang="en-US" sz="1100" b="1" i="0" u="none" strike="noStrike" baseline="0" smtClean="0">
              <a:solidFill>
                <a:sysClr val="windowText" lastClr="000000"/>
              </a:solidFill>
              <a:latin typeface="+mn-lt"/>
              <a:ea typeface="+mn-ea"/>
              <a:cs typeface="+mn-cs"/>
            </a:rPr>
            <a:t>File &gt; Options &gt; Add-Ins &gt; Analysis Toolpack &gt; Go &gt; OK</a:t>
          </a:r>
          <a:r>
            <a:rPr lang="en-US" sz="1100" b="0" i="0" u="none" strike="noStrike" baseline="0" smtClean="0">
              <a:solidFill>
                <a:sysClr val="windowText" lastClr="000000"/>
              </a:solidFill>
              <a:latin typeface="+mn-lt"/>
              <a:ea typeface="+mn-ea"/>
              <a:cs typeface="+mn-cs"/>
            </a:rPr>
            <a:t>. </a:t>
          </a:r>
        </a:p>
        <a:p>
          <a:pPr algn="l" rtl="0">
            <a:defRPr sz="1000"/>
          </a:pPr>
          <a:endParaRPr lang="en-US" sz="1100" b="0" i="0" u="none" strike="noStrike" baseline="0" smtClean="0">
            <a:solidFill>
              <a:sysClr val="windowText" lastClr="000000"/>
            </a:solidFill>
            <a:latin typeface="+mn-lt"/>
            <a:ea typeface="+mn-ea"/>
            <a:cs typeface="+mn-cs"/>
          </a:endParaRPr>
        </a:p>
        <a:p>
          <a:pPr algn="l" rtl="0">
            <a:defRPr sz="1000"/>
          </a:pPr>
          <a:r>
            <a:rPr lang="en-US" sz="1100" b="0" i="0" u="none" strike="noStrike" baseline="0" smtClean="0">
              <a:solidFill>
                <a:sysClr val="windowText" lastClr="000000"/>
              </a:solidFill>
              <a:latin typeface="+mn-lt"/>
              <a:ea typeface="+mn-ea"/>
              <a:cs typeface="+mn-cs"/>
            </a:rPr>
            <a:t>To access the ANOVA function in Excel 2007 and newer, select </a:t>
          </a:r>
          <a:r>
            <a:rPr lang="en-US" sz="1100" b="1" i="0" u="none" strike="noStrike" baseline="0" smtClean="0">
              <a:solidFill>
                <a:sysClr val="windowText" lastClr="000000"/>
              </a:solidFill>
              <a:latin typeface="+mn-lt"/>
              <a:ea typeface="+mn-ea"/>
              <a:cs typeface="+mn-cs"/>
            </a:rPr>
            <a:t>Data &gt; Data Analysis &gt;  ANOVA: Single Factor</a:t>
          </a:r>
          <a:r>
            <a:rPr lang="en-US" sz="1100" b="0" i="0" u="none" strike="noStrike" baseline="0" smtClean="0">
              <a:solidFill>
                <a:sysClr val="windowText" lastClr="000000"/>
              </a:solidFill>
              <a:latin typeface="+mn-lt"/>
              <a:ea typeface="+mn-ea"/>
              <a:cs typeface="+mn-cs"/>
            </a:rPr>
            <a:t>. </a:t>
          </a:r>
          <a:endParaRPr lang="en-US" sz="1400" b="0" i="0" u="none" strike="noStrike" baseline="0">
            <a:solidFill>
              <a:srgbClr val="000000"/>
            </a:solidFill>
            <a:latin typeface="Arial"/>
            <a:cs typeface="Arial"/>
          </a:endParaRPr>
        </a:p>
      </xdr:txBody>
    </xdr:sp>
    <xdr:clientData/>
  </xdr:twoCellAnchor>
  <xdr:twoCellAnchor editAs="oneCell">
    <xdr:from>
      <xdr:col>7</xdr:col>
      <xdr:colOff>47625</xdr:colOff>
      <xdr:row>0</xdr:row>
      <xdr:rowOff>66675</xdr:rowOff>
    </xdr:from>
    <xdr:to>
      <xdr:col>12</xdr:col>
      <xdr:colOff>161459</xdr:colOff>
      <xdr:row>13</xdr:row>
      <xdr:rowOff>104461</xdr:rowOff>
    </xdr:to>
    <xdr:pic>
      <xdr:nvPicPr>
        <xdr:cNvPr id="9" name="Picture 8"/>
        <xdr:cNvPicPr>
          <a:picLocks noChangeAspect="1"/>
        </xdr:cNvPicPr>
      </xdr:nvPicPr>
      <xdr:blipFill>
        <a:blip xmlns:r="http://schemas.openxmlformats.org/officeDocument/2006/relationships" r:embed="rId1"/>
        <a:stretch>
          <a:fillRect/>
        </a:stretch>
      </xdr:blipFill>
      <xdr:spPr>
        <a:xfrm>
          <a:off x="6200775" y="66675"/>
          <a:ext cx="3733334" cy="25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285750</xdr:colOff>
      <xdr:row>1</xdr:row>
      <xdr:rowOff>95250</xdr:rowOff>
    </xdr:from>
    <xdr:to>
      <xdr:col>5</xdr:col>
      <xdr:colOff>171450</xdr:colOff>
      <xdr:row>5</xdr:row>
      <xdr:rowOff>9525</xdr:rowOff>
    </xdr:to>
    <xdr:sp macro="" textlink="">
      <xdr:nvSpPr>
        <xdr:cNvPr id="2" name="Text Box 5"/>
        <xdr:cNvSpPr txBox="1">
          <a:spLocks noChangeArrowheads="1"/>
        </xdr:cNvSpPr>
      </xdr:nvSpPr>
      <xdr:spPr bwMode="auto">
        <a:xfrm>
          <a:off x="285750" y="285750"/>
          <a:ext cx="2933700" cy="6762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58% of households in the US own a computer. If you randomly select 100 households, what is the probability that exactly 65 households will own a computer? </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7</xdr:col>
      <xdr:colOff>19050</xdr:colOff>
      <xdr:row>1</xdr:row>
      <xdr:rowOff>38100</xdr:rowOff>
    </xdr:from>
    <xdr:to>
      <xdr:col>10</xdr:col>
      <xdr:colOff>152400</xdr:colOff>
      <xdr:row>6</xdr:row>
      <xdr:rowOff>85725</xdr:rowOff>
    </xdr:to>
    <xdr:sp macro="" textlink="">
      <xdr:nvSpPr>
        <xdr:cNvPr id="3" name="Text Box 6"/>
        <xdr:cNvSpPr txBox="1">
          <a:spLocks noChangeArrowheads="1"/>
        </xdr:cNvSpPr>
      </xdr:nvSpPr>
      <xdr:spPr bwMode="auto">
        <a:xfrm>
          <a:off x="4152900" y="200025"/>
          <a:ext cx="1895475" cy="857250"/>
        </a:xfrm>
        <a:prstGeom prst="rect">
          <a:avLst/>
        </a:prstGeom>
        <a:solidFill>
          <a:srgbClr val="CCFFFF"/>
        </a:solidFill>
        <a:ln w="76200" cmpd="tri">
          <a:solidFill>
            <a:srgbClr val="000000"/>
          </a:solidFill>
          <a:miter lim="800000"/>
          <a:headEnd/>
          <a:tailEnd/>
        </a:ln>
      </xdr:spPr>
      <xdr:txBody>
        <a:bodyPr vertOverflow="clip" wrap="square" lIns="27432" tIns="22860" rIns="27432" bIns="0" anchor="t" upright="1"/>
        <a:lstStyle/>
        <a:p>
          <a:pPr algn="ctr" rtl="0">
            <a:defRPr sz="1000"/>
          </a:pPr>
          <a:r>
            <a:rPr lang="en-US" sz="1000" b="1" i="0" u="sng" strike="noStrike" baseline="0">
              <a:solidFill>
                <a:srgbClr val="000000"/>
              </a:solidFill>
              <a:latin typeface="Arial"/>
              <a:cs typeface="Arial"/>
            </a:rPr>
            <a:t>Probability:</a:t>
          </a:r>
        </a:p>
        <a:p>
          <a:pPr algn="ctr" rtl="0">
            <a:defRPr sz="1000"/>
          </a:pPr>
          <a:r>
            <a:rPr lang="en-US" sz="1000" b="0" i="0" u="none" strike="noStrike" baseline="0">
              <a:solidFill>
                <a:srgbClr val="000000"/>
              </a:solidFill>
              <a:latin typeface="Arial"/>
              <a:cs typeface="Arial"/>
            </a:rPr>
            <a:t>N=100; p=.58</a:t>
          </a:r>
          <a:endParaRPr lang="en-US" sz="1000" b="1" i="0" u="sng" strike="noStrike" baseline="0">
            <a:solidFill>
              <a:srgbClr val="000000"/>
            </a:solidFill>
            <a:latin typeface="Arial"/>
            <a:cs typeface="Arial"/>
          </a:endParaRPr>
        </a:p>
        <a:p>
          <a:pPr algn="ctr" rtl="0">
            <a:defRPr sz="1000"/>
          </a:pPr>
          <a:r>
            <a:rPr lang="en-US" sz="1000" b="1" i="0" u="none" strike="noStrike" baseline="0">
              <a:solidFill>
                <a:srgbClr val="000000"/>
              </a:solidFill>
              <a:latin typeface="Arial"/>
              <a:cs typeface="Arial"/>
            </a:rPr>
            <a:t>P(X=65)</a:t>
          </a:r>
          <a:endParaRPr lang="en-US" sz="1000" b="1" i="0" u="sng"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900" b="0" i="0" u="none" strike="noStrike" baseline="0">
              <a:solidFill>
                <a:srgbClr val="000000"/>
              </a:solidFill>
              <a:latin typeface="Arial"/>
              <a:ea typeface="+mn-ea"/>
              <a:cs typeface="Arial"/>
            </a:rPr>
            <a:t>  =BINOMDIST(x, n, p, FALSE)</a:t>
          </a:r>
        </a:p>
        <a:p>
          <a:pPr algn="ctr" rtl="0">
            <a:defRPr sz="1000"/>
          </a:pPr>
          <a:r>
            <a:rPr lang="en-US" sz="900" b="0" i="0" u="none" strike="noStrike" baseline="0">
              <a:solidFill>
                <a:srgbClr val="000000"/>
              </a:solidFill>
              <a:latin typeface="Arial"/>
              <a:cs typeface="Arial"/>
            </a:rPr>
            <a:t>=BINOMDIST(65,100,0.58,FALSE)</a:t>
          </a:r>
        </a:p>
        <a:p>
          <a:pPr algn="ctr" rtl="0">
            <a:defRPr sz="1000"/>
          </a:pPr>
          <a:r>
            <a:rPr lang="en-US" sz="1000" b="1" i="0" u="none" strike="noStrike" baseline="0">
              <a:solidFill>
                <a:srgbClr val="0000FF"/>
              </a:solidFill>
              <a:latin typeface="Arial"/>
              <a:cs typeface="Arial"/>
            </a:rPr>
            <a:t>=0.0299</a:t>
          </a:r>
        </a:p>
      </xdr:txBody>
    </xdr:sp>
    <xdr:clientData/>
  </xdr:twoCellAnchor>
  <xdr:twoCellAnchor>
    <xdr:from>
      <xdr:col>10</xdr:col>
      <xdr:colOff>371475</xdr:colOff>
      <xdr:row>1</xdr:row>
      <xdr:rowOff>38100</xdr:rowOff>
    </xdr:from>
    <xdr:to>
      <xdr:col>15</xdr:col>
      <xdr:colOff>381000</xdr:colOff>
      <xdr:row>6</xdr:row>
      <xdr:rowOff>104775</xdr:rowOff>
    </xdr:to>
    <xdr:sp macro="" textlink="">
      <xdr:nvSpPr>
        <xdr:cNvPr id="4" name="Text Box 7"/>
        <xdr:cNvSpPr txBox="1">
          <a:spLocks noChangeArrowheads="1"/>
        </xdr:cNvSpPr>
      </xdr:nvSpPr>
      <xdr:spPr bwMode="auto">
        <a:xfrm>
          <a:off x="6467475" y="228600"/>
          <a:ext cx="3057525" cy="10191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probability that exactly 65 households out of 100 will own a computer is 3%.</a:t>
          </a:r>
        </a:p>
      </xdr:txBody>
    </xdr:sp>
    <xdr:clientData/>
  </xdr:twoCellAnchor>
  <xdr:twoCellAnchor>
    <xdr:from>
      <xdr:col>0</xdr:col>
      <xdr:colOff>266700</xdr:colOff>
      <xdr:row>11</xdr:row>
      <xdr:rowOff>9526</xdr:rowOff>
    </xdr:from>
    <xdr:to>
      <xdr:col>5</xdr:col>
      <xdr:colOff>400050</xdr:colOff>
      <xdr:row>15</xdr:row>
      <xdr:rowOff>76200</xdr:rowOff>
    </xdr:to>
    <xdr:sp macro="" textlink="">
      <xdr:nvSpPr>
        <xdr:cNvPr id="5" name="Text Box 9"/>
        <xdr:cNvSpPr txBox="1">
          <a:spLocks noChangeArrowheads="1"/>
        </xdr:cNvSpPr>
      </xdr:nvSpPr>
      <xdr:spPr bwMode="auto">
        <a:xfrm>
          <a:off x="266700" y="2105026"/>
          <a:ext cx="3181350" cy="8286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Your local blood bank needs 13 people with type "O" blood. What is the likelihood that they will be able to satisfy their needs with 25 random donors.  The probability that a random person in the US population will have type "O" blood is 45%.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7</xdr:col>
      <xdr:colOff>38100</xdr:colOff>
      <xdr:row>11</xdr:row>
      <xdr:rowOff>76200</xdr:rowOff>
    </xdr:from>
    <xdr:to>
      <xdr:col>10</xdr:col>
      <xdr:colOff>171450</xdr:colOff>
      <xdr:row>16</xdr:row>
      <xdr:rowOff>123825</xdr:rowOff>
    </xdr:to>
    <xdr:sp macro="" textlink="">
      <xdr:nvSpPr>
        <xdr:cNvPr id="6" name="Text Box 10"/>
        <xdr:cNvSpPr txBox="1">
          <a:spLocks noChangeArrowheads="1"/>
        </xdr:cNvSpPr>
      </xdr:nvSpPr>
      <xdr:spPr bwMode="auto">
        <a:xfrm>
          <a:off x="4171950" y="1790700"/>
          <a:ext cx="1895475" cy="857250"/>
        </a:xfrm>
        <a:prstGeom prst="rect">
          <a:avLst/>
        </a:prstGeom>
        <a:solidFill>
          <a:srgbClr val="CCFFFF"/>
        </a:solidFill>
        <a:ln w="76200" cmpd="tri">
          <a:solidFill>
            <a:srgbClr val="000000"/>
          </a:solidFill>
          <a:miter lim="800000"/>
          <a:headEnd/>
          <a:tailEnd/>
        </a:ln>
      </xdr:spPr>
      <xdr:txBody>
        <a:bodyPr vertOverflow="clip" wrap="square" lIns="27432" tIns="22860" rIns="27432" bIns="0" anchor="t" upright="1"/>
        <a:lstStyle/>
        <a:p>
          <a:pPr algn="ctr" rtl="0">
            <a:defRPr sz="1000"/>
          </a:pPr>
          <a:r>
            <a:rPr lang="en-US" sz="1000" b="1" i="0" u="sng" strike="noStrike" baseline="0">
              <a:solidFill>
                <a:srgbClr val="000000"/>
              </a:solidFill>
              <a:latin typeface="Arial"/>
              <a:cs typeface="Arial"/>
            </a:rPr>
            <a:t>Probability:</a:t>
          </a:r>
        </a:p>
        <a:p>
          <a:pPr algn="ctr" rtl="0">
            <a:defRPr sz="1000"/>
          </a:pPr>
          <a:r>
            <a:rPr lang="en-US" sz="1000" b="0" i="0" u="none" strike="noStrike" baseline="0">
              <a:solidFill>
                <a:srgbClr val="000000"/>
              </a:solidFill>
              <a:latin typeface="Arial"/>
              <a:cs typeface="Arial"/>
            </a:rPr>
            <a:t>N=25; p=.45</a:t>
          </a:r>
          <a:endParaRPr lang="en-US" sz="1000" b="1" i="0" u="sng" strike="noStrike" baseline="0">
            <a:solidFill>
              <a:srgbClr val="000000"/>
            </a:solidFill>
            <a:latin typeface="Arial"/>
            <a:cs typeface="Arial"/>
          </a:endParaRPr>
        </a:p>
        <a:p>
          <a:pPr algn="ctr" rtl="0">
            <a:defRPr sz="1000"/>
          </a:pPr>
          <a:r>
            <a:rPr lang="en-US" sz="1000" b="1" i="0" u="none" strike="noStrike" baseline="0">
              <a:solidFill>
                <a:srgbClr val="000000"/>
              </a:solidFill>
              <a:latin typeface="Arial"/>
              <a:cs typeface="Arial"/>
            </a:rPr>
            <a:t>P(X=13)</a:t>
          </a:r>
          <a:endParaRPr lang="en-US" sz="1000" b="1" i="0" u="sng" strike="noStrike" baseline="0">
            <a:solidFill>
              <a:srgbClr val="000000"/>
            </a:solidFill>
            <a:latin typeface="Arial"/>
            <a:cs typeface="Arial"/>
          </a:endParaRPr>
        </a:p>
        <a:p>
          <a:pPr algn="ctr" rtl="0">
            <a:defRPr sz="1000"/>
          </a:pPr>
          <a:endParaRPr lang="en-US" sz="1000" b="1" i="0" u="sng" strike="noStrike" baseline="0">
            <a:solidFill>
              <a:srgbClr val="000000"/>
            </a:solidFill>
            <a:latin typeface="Arial"/>
            <a:cs typeface="Arial"/>
          </a:endParaRPr>
        </a:p>
        <a:p>
          <a:pPr algn="ctr" rtl="0">
            <a:defRPr sz="1000"/>
          </a:pPr>
          <a:r>
            <a:rPr lang="en-US" sz="900" b="0" i="0" u="none" strike="noStrike" baseline="0">
              <a:solidFill>
                <a:srgbClr val="000000"/>
              </a:solidFill>
              <a:latin typeface="Arial"/>
              <a:cs typeface="Arial"/>
            </a:rPr>
            <a:t>=BINOMDIST(13,25,0.45,FALSE)</a:t>
          </a:r>
        </a:p>
        <a:p>
          <a:pPr algn="ctr" rtl="0">
            <a:defRPr sz="1000"/>
          </a:pPr>
          <a:r>
            <a:rPr lang="en-US" sz="1000" b="1" i="0" u="none" strike="noStrike" baseline="0">
              <a:solidFill>
                <a:srgbClr val="0000FF"/>
              </a:solidFill>
              <a:latin typeface="Arial"/>
              <a:cs typeface="Arial"/>
            </a:rPr>
            <a:t>=0.1236</a:t>
          </a:r>
        </a:p>
      </xdr:txBody>
    </xdr:sp>
    <xdr:clientData/>
  </xdr:twoCellAnchor>
  <xdr:twoCellAnchor>
    <xdr:from>
      <xdr:col>10</xdr:col>
      <xdr:colOff>295275</xdr:colOff>
      <xdr:row>11</xdr:row>
      <xdr:rowOff>66675</xdr:rowOff>
    </xdr:from>
    <xdr:to>
      <xdr:col>15</xdr:col>
      <xdr:colOff>304800</xdr:colOff>
      <xdr:row>16</xdr:row>
      <xdr:rowOff>133350</xdr:rowOff>
    </xdr:to>
    <xdr:sp macro="" textlink="">
      <xdr:nvSpPr>
        <xdr:cNvPr id="7" name="Text Box 11"/>
        <xdr:cNvSpPr txBox="1">
          <a:spLocks noChangeArrowheads="1"/>
        </xdr:cNvSpPr>
      </xdr:nvSpPr>
      <xdr:spPr bwMode="auto">
        <a:xfrm>
          <a:off x="6191250" y="1781175"/>
          <a:ext cx="3057525" cy="8763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probability that exactly 13 persons out of 25 will have type "O" blood is 12.36%.</a:t>
          </a:r>
        </a:p>
      </xdr:txBody>
    </xdr:sp>
    <xdr:clientData/>
  </xdr:twoCellAnchor>
  <xdr:twoCellAnchor>
    <xdr:from>
      <xdr:col>7</xdr:col>
      <xdr:colOff>9525</xdr:colOff>
      <xdr:row>20</xdr:row>
      <xdr:rowOff>85725</xdr:rowOff>
    </xdr:from>
    <xdr:to>
      <xdr:col>10</xdr:col>
      <xdr:colOff>190500</xdr:colOff>
      <xdr:row>27</xdr:row>
      <xdr:rowOff>38100</xdr:rowOff>
    </xdr:to>
    <xdr:sp macro="" textlink="">
      <xdr:nvSpPr>
        <xdr:cNvPr id="8" name="Text Box 12"/>
        <xdr:cNvSpPr txBox="1">
          <a:spLocks noChangeArrowheads="1"/>
        </xdr:cNvSpPr>
      </xdr:nvSpPr>
      <xdr:spPr bwMode="auto">
        <a:xfrm>
          <a:off x="4143375" y="3257550"/>
          <a:ext cx="1943100" cy="1085850"/>
        </a:xfrm>
        <a:prstGeom prst="rect">
          <a:avLst/>
        </a:prstGeom>
        <a:solidFill>
          <a:srgbClr val="CCFFFF"/>
        </a:solidFill>
        <a:ln w="76200" cmpd="tri">
          <a:solidFill>
            <a:srgbClr val="000000"/>
          </a:solidFill>
          <a:miter lim="800000"/>
          <a:headEnd/>
          <a:tailEnd/>
        </a:ln>
      </xdr:spPr>
      <xdr:txBody>
        <a:bodyPr vertOverflow="clip" wrap="square" lIns="27432" tIns="22860" rIns="27432" bIns="0" anchor="t" upright="1"/>
        <a:lstStyle/>
        <a:p>
          <a:pPr algn="ctr" rtl="0">
            <a:defRPr sz="1000"/>
          </a:pPr>
          <a:r>
            <a:rPr lang="en-US" sz="1000" b="1" i="0" u="sng" strike="noStrike" baseline="0">
              <a:solidFill>
                <a:srgbClr val="000000"/>
              </a:solidFill>
              <a:latin typeface="Arial"/>
              <a:cs typeface="Arial"/>
            </a:rPr>
            <a:t>Cumulative:</a:t>
          </a:r>
        </a:p>
        <a:p>
          <a:pPr algn="ctr" rtl="0">
            <a:defRPr sz="1000"/>
          </a:pPr>
          <a:r>
            <a:rPr lang="en-US" sz="1000" b="0" i="0" u="none" strike="noStrike" baseline="0">
              <a:solidFill>
                <a:srgbClr val="000000"/>
              </a:solidFill>
              <a:latin typeface="Arial"/>
              <a:cs typeface="Arial"/>
            </a:rPr>
            <a:t>N=25; p=.45</a:t>
          </a:r>
          <a:endParaRPr lang="en-US" sz="1000" b="1" i="0" u="sng" strike="noStrike" baseline="0">
            <a:solidFill>
              <a:srgbClr val="000000"/>
            </a:solidFill>
            <a:latin typeface="Arial"/>
            <a:cs typeface="Arial"/>
          </a:endParaRPr>
        </a:p>
        <a:p>
          <a:pPr algn="ctr" rtl="0">
            <a:defRPr sz="1000"/>
          </a:pPr>
          <a:r>
            <a:rPr lang="en-US" sz="1000" b="1" i="0" u="none" strike="noStrike" baseline="0">
              <a:solidFill>
                <a:srgbClr val="000000"/>
              </a:solidFill>
              <a:latin typeface="Arial"/>
              <a:cs typeface="Arial"/>
            </a:rPr>
            <a:t>P(X&lt;=12)</a:t>
          </a:r>
          <a:endParaRPr lang="en-US" sz="1000" b="1" i="0" u="sng" strike="noStrike" baseline="0">
            <a:solidFill>
              <a:srgbClr val="000000"/>
            </a:solidFill>
            <a:latin typeface="Arial"/>
            <a:cs typeface="Arial"/>
          </a:endParaRPr>
        </a:p>
        <a:p>
          <a:pPr algn="ctr" rtl="0">
            <a:defRPr sz="1000"/>
          </a:pPr>
          <a:endParaRPr lang="en-US" sz="1000" b="1" i="0" u="sng" strike="noStrike" baseline="0">
            <a:solidFill>
              <a:srgbClr val="000000"/>
            </a:solidFill>
            <a:latin typeface="Arial"/>
            <a:cs typeface="Arial"/>
          </a:endParaRPr>
        </a:p>
        <a:p>
          <a:pPr algn="ctr" rtl="0">
            <a:defRPr sz="1000"/>
          </a:pPr>
          <a:r>
            <a:rPr lang="en-US" sz="900" b="0" i="0" u="none" strike="noStrike" baseline="0">
              <a:solidFill>
                <a:srgbClr val="000000"/>
              </a:solidFill>
              <a:latin typeface="Arial"/>
              <a:cs typeface="Arial"/>
            </a:rPr>
            <a:t>=1-BINOMDIST(12,25,0.45,TRUE)</a:t>
          </a:r>
        </a:p>
        <a:p>
          <a:pPr algn="ctr" rtl="0">
            <a:defRPr sz="1000"/>
          </a:pPr>
          <a:r>
            <a:rPr lang="en-US" sz="1000" b="1" i="0" u="none" strike="noStrike" baseline="0">
              <a:solidFill>
                <a:srgbClr val="0000FF"/>
              </a:solidFill>
              <a:latin typeface="Arial"/>
              <a:cs typeface="Arial"/>
            </a:rPr>
            <a:t>=0.3063</a:t>
          </a:r>
        </a:p>
      </xdr:txBody>
    </xdr:sp>
    <xdr:clientData/>
  </xdr:twoCellAnchor>
  <xdr:twoCellAnchor>
    <xdr:from>
      <xdr:col>10</xdr:col>
      <xdr:colOff>371475</xdr:colOff>
      <xdr:row>22</xdr:row>
      <xdr:rowOff>123826</xdr:rowOff>
    </xdr:from>
    <xdr:to>
      <xdr:col>15</xdr:col>
      <xdr:colOff>381000</xdr:colOff>
      <xdr:row>25</xdr:row>
      <xdr:rowOff>180976</xdr:rowOff>
    </xdr:to>
    <xdr:sp macro="" textlink="">
      <xdr:nvSpPr>
        <xdr:cNvPr id="9" name="Text Box 13"/>
        <xdr:cNvSpPr txBox="1">
          <a:spLocks noChangeArrowheads="1"/>
        </xdr:cNvSpPr>
      </xdr:nvSpPr>
      <xdr:spPr bwMode="auto">
        <a:xfrm>
          <a:off x="6467475" y="4314826"/>
          <a:ext cx="3057525" cy="62865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l" rtl="0">
            <a:lnSpc>
              <a:spcPts val="1000"/>
            </a:lnSpc>
            <a:defRPr sz="1000"/>
          </a:pPr>
          <a:r>
            <a:rPr lang="en-US" sz="1000" b="0" i="0" u="none" strike="noStrike" baseline="0">
              <a:solidFill>
                <a:srgbClr val="000000"/>
              </a:solidFill>
              <a:latin typeface="Arial"/>
              <a:cs typeface="Arial"/>
            </a:rPr>
            <a:t>The probability that at least 13 people will have type "O" blood is 30.63%</a:t>
          </a:r>
        </a:p>
        <a:p>
          <a:pPr algn="ctr" rtl="0">
            <a:defRPr sz="1000"/>
          </a:pPr>
          <a:r>
            <a:rPr lang="en-US" sz="1000" b="0" i="0" u="none" strike="noStrike" baseline="0">
              <a:solidFill>
                <a:srgbClr val="000000"/>
              </a:solidFill>
              <a:latin typeface="Arial"/>
              <a:cs typeface="Arial"/>
            </a:rPr>
            <a:t>P(X &gt;= 13)  =  1 - P(X &lt;= 12) </a:t>
          </a:r>
          <a:r>
            <a:rPr lang="en-US" sz="1000" b="1" i="0" u="none" strike="noStrike" baseline="0">
              <a:solidFill>
                <a:srgbClr val="000000"/>
              </a:solidFill>
              <a:latin typeface="Arial"/>
              <a:cs typeface="Arial"/>
            </a:rPr>
            <a:t> </a:t>
          </a:r>
          <a:r>
            <a:rPr lang="en-US" sz="1200" b="1" i="0" u="none" strike="noStrike" baseline="0">
              <a:solidFill>
                <a:srgbClr val="000000"/>
              </a:solidFill>
              <a:latin typeface="Arial"/>
              <a:cs typeface="Arial"/>
            </a:rPr>
            <a:t>=</a:t>
          </a:r>
          <a:r>
            <a:rPr lang="en-US" sz="1200" b="0" i="0" u="none" strike="noStrike" baseline="0">
              <a:solidFill>
                <a:srgbClr val="000000"/>
              </a:solidFill>
              <a:latin typeface="Arial"/>
              <a:cs typeface="Arial"/>
            </a:rPr>
            <a:t> </a:t>
          </a:r>
          <a:r>
            <a:rPr lang="en-US" sz="1000" b="0" i="0" u="none" strike="noStrike" baseline="0">
              <a:solidFill>
                <a:srgbClr val="000000"/>
              </a:solidFill>
              <a:latin typeface="Arial"/>
              <a:cs typeface="Arial"/>
            </a:rPr>
            <a:t> 1 - .6937 = .3063. </a:t>
          </a:r>
        </a:p>
      </xdr:txBody>
    </xdr:sp>
    <xdr:clientData/>
  </xdr:twoCellAnchor>
  <xdr:twoCellAnchor>
    <xdr:from>
      <xdr:col>4</xdr:col>
      <xdr:colOff>238126</xdr:colOff>
      <xdr:row>6</xdr:row>
      <xdr:rowOff>161926</xdr:rowOff>
    </xdr:from>
    <xdr:to>
      <xdr:col>6</xdr:col>
      <xdr:colOff>133350</xdr:colOff>
      <xdr:row>8</xdr:row>
      <xdr:rowOff>0</xdr:rowOff>
    </xdr:to>
    <xdr:sp macro="" textlink="">
      <xdr:nvSpPr>
        <xdr:cNvPr id="10" name="Text Box 7"/>
        <xdr:cNvSpPr txBox="1">
          <a:spLocks noChangeArrowheads="1"/>
        </xdr:cNvSpPr>
      </xdr:nvSpPr>
      <xdr:spPr bwMode="auto">
        <a:xfrm>
          <a:off x="2676526" y="1304926"/>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6</xdr:col>
      <xdr:colOff>123824</xdr:colOff>
      <xdr:row>7</xdr:row>
      <xdr:rowOff>85724</xdr:rowOff>
    </xdr:from>
    <xdr:to>
      <xdr:col>7</xdr:col>
      <xdr:colOff>600075</xdr:colOff>
      <xdr:row>7</xdr:row>
      <xdr:rowOff>85724</xdr:rowOff>
    </xdr:to>
    <xdr:sp macro="" textlink="">
      <xdr:nvSpPr>
        <xdr:cNvPr id="11" name="Line 6"/>
        <xdr:cNvSpPr>
          <a:spLocks noChangeShapeType="1"/>
        </xdr:cNvSpPr>
      </xdr:nvSpPr>
      <xdr:spPr bwMode="auto">
        <a:xfrm flipV="1">
          <a:off x="3781424" y="1419224"/>
          <a:ext cx="1085851" cy="0"/>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238126</xdr:colOff>
      <xdr:row>17</xdr:row>
      <xdr:rowOff>171451</xdr:rowOff>
    </xdr:from>
    <xdr:to>
      <xdr:col>6</xdr:col>
      <xdr:colOff>133350</xdr:colOff>
      <xdr:row>19</xdr:row>
      <xdr:rowOff>9525</xdr:rowOff>
    </xdr:to>
    <xdr:sp macro="" textlink="">
      <xdr:nvSpPr>
        <xdr:cNvPr id="12" name="Text Box 7"/>
        <xdr:cNvSpPr txBox="1">
          <a:spLocks noChangeArrowheads="1"/>
        </xdr:cNvSpPr>
      </xdr:nvSpPr>
      <xdr:spPr bwMode="auto">
        <a:xfrm>
          <a:off x="2676526" y="3409951"/>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6</xdr:col>
      <xdr:colOff>133349</xdr:colOff>
      <xdr:row>18</xdr:row>
      <xdr:rowOff>95249</xdr:rowOff>
    </xdr:from>
    <xdr:to>
      <xdr:col>8</xdr:col>
      <xdr:colOff>0</xdr:colOff>
      <xdr:row>18</xdr:row>
      <xdr:rowOff>95249</xdr:rowOff>
    </xdr:to>
    <xdr:sp macro="" textlink="">
      <xdr:nvSpPr>
        <xdr:cNvPr id="13" name="Line 6"/>
        <xdr:cNvSpPr>
          <a:spLocks noChangeShapeType="1"/>
        </xdr:cNvSpPr>
      </xdr:nvSpPr>
      <xdr:spPr bwMode="auto">
        <a:xfrm flipV="1">
          <a:off x="3790949" y="3524249"/>
          <a:ext cx="1085851" cy="0"/>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142876</xdr:colOff>
      <xdr:row>5</xdr:row>
      <xdr:rowOff>19050</xdr:rowOff>
    </xdr:from>
    <xdr:to>
      <xdr:col>7</xdr:col>
      <xdr:colOff>247650</xdr:colOff>
      <xdr:row>7</xdr:row>
      <xdr:rowOff>85726</xdr:rowOff>
    </xdr:to>
    <xdr:sp macro="" textlink="">
      <xdr:nvSpPr>
        <xdr:cNvPr id="14" name="Line 6"/>
        <xdr:cNvSpPr>
          <a:spLocks noChangeShapeType="1"/>
        </xdr:cNvSpPr>
      </xdr:nvSpPr>
      <xdr:spPr bwMode="auto">
        <a:xfrm flipV="1">
          <a:off x="3800476" y="971550"/>
          <a:ext cx="714374" cy="447676"/>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142875</xdr:colOff>
      <xdr:row>15</xdr:row>
      <xdr:rowOff>76199</xdr:rowOff>
    </xdr:from>
    <xdr:to>
      <xdr:col>7</xdr:col>
      <xdr:colOff>581025</xdr:colOff>
      <xdr:row>18</xdr:row>
      <xdr:rowOff>85725</xdr:rowOff>
    </xdr:to>
    <xdr:sp macro="" textlink="">
      <xdr:nvSpPr>
        <xdr:cNvPr id="15" name="Line 6"/>
        <xdr:cNvSpPr>
          <a:spLocks noChangeShapeType="1"/>
        </xdr:cNvSpPr>
      </xdr:nvSpPr>
      <xdr:spPr bwMode="auto">
        <a:xfrm flipV="1">
          <a:off x="3800475" y="2933699"/>
          <a:ext cx="1047750" cy="581026"/>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304800</xdr:colOff>
      <xdr:row>21</xdr:row>
      <xdr:rowOff>28576</xdr:rowOff>
    </xdr:from>
    <xdr:to>
      <xdr:col>5</xdr:col>
      <xdr:colOff>438150</xdr:colOff>
      <xdr:row>25</xdr:row>
      <xdr:rowOff>95250</xdr:rowOff>
    </xdr:to>
    <xdr:sp macro="" textlink="">
      <xdr:nvSpPr>
        <xdr:cNvPr id="16" name="Text Box 9"/>
        <xdr:cNvSpPr txBox="1">
          <a:spLocks noChangeArrowheads="1"/>
        </xdr:cNvSpPr>
      </xdr:nvSpPr>
      <xdr:spPr bwMode="auto">
        <a:xfrm>
          <a:off x="304800" y="4029076"/>
          <a:ext cx="3181350" cy="8286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What is the probability that </a:t>
          </a:r>
          <a:r>
            <a:rPr lang="en-US" sz="1000" b="1" i="1" u="none" strike="noStrike" baseline="0">
              <a:solidFill>
                <a:srgbClr val="000000"/>
              </a:solidFill>
              <a:latin typeface="Arial"/>
              <a:cs typeface="Arial"/>
            </a:rPr>
            <a:t>at least </a:t>
          </a:r>
          <a:r>
            <a:rPr lang="en-US" sz="1000" b="0" i="0" u="none" strike="noStrike" baseline="0">
              <a:solidFill>
                <a:srgbClr val="000000"/>
              </a:solidFill>
              <a:latin typeface="Arial"/>
              <a:cs typeface="Arial"/>
            </a:rPr>
            <a:t>13 people will have type O blood?</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4</xdr:col>
      <xdr:colOff>190501</xdr:colOff>
      <xdr:row>27</xdr:row>
      <xdr:rowOff>171451</xdr:rowOff>
    </xdr:from>
    <xdr:to>
      <xdr:col>6</xdr:col>
      <xdr:colOff>85725</xdr:colOff>
      <xdr:row>29</xdr:row>
      <xdr:rowOff>9525</xdr:rowOff>
    </xdr:to>
    <xdr:sp macro="" textlink="">
      <xdr:nvSpPr>
        <xdr:cNvPr id="17" name="Text Box 7"/>
        <xdr:cNvSpPr txBox="1">
          <a:spLocks noChangeArrowheads="1"/>
        </xdr:cNvSpPr>
      </xdr:nvSpPr>
      <xdr:spPr bwMode="auto">
        <a:xfrm>
          <a:off x="2628901" y="5314951"/>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6</xdr:col>
      <xdr:colOff>85724</xdr:colOff>
      <xdr:row>28</xdr:row>
      <xdr:rowOff>95249</xdr:rowOff>
    </xdr:from>
    <xdr:to>
      <xdr:col>7</xdr:col>
      <xdr:colOff>561975</xdr:colOff>
      <xdr:row>28</xdr:row>
      <xdr:rowOff>95249</xdr:rowOff>
    </xdr:to>
    <xdr:sp macro="" textlink="">
      <xdr:nvSpPr>
        <xdr:cNvPr id="18" name="Line 6"/>
        <xdr:cNvSpPr>
          <a:spLocks noChangeShapeType="1"/>
        </xdr:cNvSpPr>
      </xdr:nvSpPr>
      <xdr:spPr bwMode="auto">
        <a:xfrm flipV="1">
          <a:off x="3743324" y="5429249"/>
          <a:ext cx="1085851" cy="0"/>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95249</xdr:colOff>
      <xdr:row>24</xdr:row>
      <xdr:rowOff>95250</xdr:rowOff>
    </xdr:from>
    <xdr:to>
      <xdr:col>8</xdr:col>
      <xdr:colOff>66674</xdr:colOff>
      <xdr:row>28</xdr:row>
      <xdr:rowOff>85725</xdr:rowOff>
    </xdr:to>
    <xdr:sp macro="" textlink="">
      <xdr:nvSpPr>
        <xdr:cNvPr id="19" name="Line 6"/>
        <xdr:cNvSpPr>
          <a:spLocks noChangeShapeType="1"/>
        </xdr:cNvSpPr>
      </xdr:nvSpPr>
      <xdr:spPr bwMode="auto">
        <a:xfrm flipV="1">
          <a:off x="3752849" y="4667250"/>
          <a:ext cx="1190625" cy="75247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13</xdr:col>
          <xdr:colOff>247650</xdr:colOff>
          <xdr:row>21</xdr:row>
          <xdr:rowOff>114300</xdr:rowOff>
        </xdr:from>
        <xdr:to>
          <xdr:col>13</xdr:col>
          <xdr:colOff>514350</xdr:colOff>
          <xdr:row>23</xdr:row>
          <xdr:rowOff>76200</xdr:rowOff>
        </xdr:to>
        <xdr:sp macro="" textlink="">
          <xdr:nvSpPr>
            <xdr:cNvPr id="20481" name="Object 1" hidden="1">
              <a:extLst>
                <a:ext uri="{63B3BB69-23CF-44E3-9099-C40C66FF867C}">
                  <a14:compatExt spid="_x0000_s204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333375</xdr:colOff>
          <xdr:row>21</xdr:row>
          <xdr:rowOff>95250</xdr:rowOff>
        </xdr:from>
        <xdr:to>
          <xdr:col>16</xdr:col>
          <xdr:colOff>581025</xdr:colOff>
          <xdr:row>23</xdr:row>
          <xdr:rowOff>66675</xdr:rowOff>
        </xdr:to>
        <xdr:sp macro="" textlink="">
          <xdr:nvSpPr>
            <xdr:cNvPr id="20482" name="Object 2" hidden="1">
              <a:extLst>
                <a:ext uri="{63B3BB69-23CF-44E3-9099-C40C66FF867C}">
                  <a14:compatExt spid="_x0000_s20482"/>
                </a:ext>
              </a:extLst>
            </xdr:cNvPr>
            <xdr:cNvSpPr/>
          </xdr:nvSpPr>
          <xdr:spPr>
            <a:xfrm>
              <a:off x="0" y="0"/>
              <a:ext cx="0" cy="0"/>
            </a:xfrm>
            <a:prstGeom prst="rect">
              <a:avLst/>
            </a:prstGeom>
          </xdr:spPr>
        </xdr:sp>
        <xdr:clientData/>
      </xdr:twoCellAnchor>
    </mc:Choice>
    <mc:Fallback/>
  </mc:AlternateContent>
  <xdr:twoCellAnchor>
    <xdr:from>
      <xdr:col>15</xdr:col>
      <xdr:colOff>57150</xdr:colOff>
      <xdr:row>24</xdr:row>
      <xdr:rowOff>85725</xdr:rowOff>
    </xdr:from>
    <xdr:to>
      <xdr:col>18</xdr:col>
      <xdr:colOff>266700</xdr:colOff>
      <xdr:row>24</xdr:row>
      <xdr:rowOff>95250</xdr:rowOff>
    </xdr:to>
    <xdr:sp macro="" textlink="">
      <xdr:nvSpPr>
        <xdr:cNvPr id="4" name="Line 3"/>
        <xdr:cNvSpPr>
          <a:spLocks noChangeShapeType="1"/>
        </xdr:cNvSpPr>
      </xdr:nvSpPr>
      <xdr:spPr bwMode="auto">
        <a:xfrm flipV="1">
          <a:off x="5591175" y="3629025"/>
          <a:ext cx="1533525" cy="9525"/>
        </a:xfrm>
        <a:prstGeom prst="line">
          <a:avLst/>
        </a:prstGeom>
        <a:noFill/>
        <a:ln w="38100">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xdr:col>
      <xdr:colOff>276225</xdr:colOff>
      <xdr:row>22</xdr:row>
      <xdr:rowOff>66675</xdr:rowOff>
    </xdr:from>
    <xdr:to>
      <xdr:col>21</xdr:col>
      <xdr:colOff>133350</xdr:colOff>
      <xdr:row>27</xdr:row>
      <xdr:rowOff>47626</xdr:rowOff>
    </xdr:to>
    <xdr:sp macro="" textlink="">
      <xdr:nvSpPr>
        <xdr:cNvPr id="5" name="Text Box 4"/>
        <xdr:cNvSpPr txBox="1">
          <a:spLocks noChangeArrowheads="1"/>
        </xdr:cNvSpPr>
      </xdr:nvSpPr>
      <xdr:spPr bwMode="auto">
        <a:xfrm>
          <a:off x="7134225" y="3267075"/>
          <a:ext cx="1685925" cy="84772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smtClean="0">
              <a:latin typeface="+mn-lt"/>
              <a:ea typeface="+mn-ea"/>
              <a:cs typeface="+mn-cs"/>
            </a:rPr>
            <a:t>The results show a p-value of approximately 0.0002, and Ho is rejected. We conclude that health plan and type of complaint are indeed related. </a:t>
          </a:r>
          <a:endParaRPr lang="en-US" b="1"/>
        </a:p>
      </xdr:txBody>
    </xdr:sp>
    <xdr:clientData/>
  </xdr:twoCellAnchor>
  <xdr:twoCellAnchor>
    <xdr:from>
      <xdr:col>0</xdr:col>
      <xdr:colOff>180975</xdr:colOff>
      <xdr:row>1</xdr:row>
      <xdr:rowOff>104775</xdr:rowOff>
    </xdr:from>
    <xdr:to>
      <xdr:col>17</xdr:col>
      <xdr:colOff>295274</xdr:colOff>
      <xdr:row>11</xdr:row>
      <xdr:rowOff>102409</xdr:rowOff>
    </xdr:to>
    <xdr:sp macro="" textlink="">
      <xdr:nvSpPr>
        <xdr:cNvPr id="6" name="Text Box 3"/>
        <xdr:cNvSpPr txBox="1">
          <a:spLocks noChangeArrowheads="1"/>
        </xdr:cNvSpPr>
      </xdr:nvSpPr>
      <xdr:spPr bwMode="auto">
        <a:xfrm>
          <a:off x="180975" y="238125"/>
          <a:ext cx="6362699" cy="1331134"/>
        </a:xfrm>
        <a:prstGeom prst="rect">
          <a:avLst/>
        </a:prstGeom>
        <a:solidFill>
          <a:srgbClr val="B6DF89"/>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r>
            <a:rPr lang="en-US" sz="1400" b="1" kern="1200">
              <a:solidFill>
                <a:srgbClr val="0070C0"/>
              </a:solidFill>
              <a:latin typeface="Times New Roman" pitchFamily="18" charset="0"/>
              <a:ea typeface="+mn-ea"/>
              <a:cs typeface="+mn-cs"/>
            </a:rPr>
            <a:t>Example: </a:t>
          </a:r>
          <a:r>
            <a:rPr lang="en-US" sz="1400" b="1">
              <a:solidFill>
                <a:srgbClr val="0070C0"/>
              </a:solidFill>
              <a:latin typeface="Times New Roman" pitchFamily="18" charset="0"/>
            </a:rPr>
            <a:t>Contingency Table Test of Independence</a:t>
          </a:r>
          <a:r>
            <a:rPr lang="en-US" sz="1400" b="1" baseline="0">
              <a:solidFill>
                <a:srgbClr val="0070C0"/>
              </a:solidFill>
              <a:latin typeface="Times New Roman" pitchFamily="18" charset="0"/>
            </a:rPr>
            <a:t> </a:t>
          </a:r>
          <a:r>
            <a:rPr lang="en-US" sz="1400" b="1">
              <a:solidFill>
                <a:srgbClr val="0070C0"/>
              </a:solidFill>
              <a:latin typeface="Times New Roman" pitchFamily="18" charset="0"/>
            </a:rPr>
            <a:t>:  </a:t>
          </a:r>
        </a:p>
        <a:p>
          <a:r>
            <a:rPr lang="en-US" sz="1400" kern="1200" smtClean="0">
              <a:solidFill>
                <a:schemeClr val="tx1"/>
              </a:solidFill>
              <a:latin typeface="Times New Roman" pitchFamily="18" charset="0"/>
              <a:ea typeface="+mn-ea"/>
              <a:cs typeface="+mn-cs"/>
            </a:rPr>
            <a:t>Is there a relationship between the type of HMO health plan a consumer selects and the types of complaints received by the HMO? A sample of 150 calls received at a call center were classified by Health Plan and type of Complaint. At the .05 level of significance, can we conclude that Health Plan and Complaint are related? </a:t>
          </a:r>
        </a:p>
        <a:p>
          <a:r>
            <a:rPr lang="en-US" sz="1400" kern="1200" smtClean="0">
              <a:solidFill>
                <a:schemeClr val="tx1"/>
              </a:solidFill>
              <a:latin typeface="Times New Roman" pitchFamily="18" charset="0"/>
              <a:ea typeface="+mn-ea"/>
              <a:cs typeface="+mn-cs"/>
            </a:rPr>
            <a:t>The data is shown on the right and entered into the table below.</a:t>
          </a:r>
          <a:r>
            <a:rPr lang="en-US" sz="1400" kern="1200">
              <a:solidFill>
                <a:schemeClr val="tx1"/>
              </a:solidFill>
              <a:latin typeface="Times New Roman" pitchFamily="18" charset="0"/>
              <a:ea typeface="+mn-ea"/>
              <a:cs typeface="+mn-cs"/>
            </a:rPr>
            <a:t> </a:t>
          </a:r>
        </a:p>
      </xdr:txBody>
    </xdr:sp>
    <xdr:clientData/>
  </xdr:twoCellAnchor>
  <xdr:twoCellAnchor editAs="oneCell">
    <xdr:from>
      <xdr:col>17</xdr:col>
      <xdr:colOff>466726</xdr:colOff>
      <xdr:row>0</xdr:row>
      <xdr:rowOff>47626</xdr:rowOff>
    </xdr:from>
    <xdr:to>
      <xdr:col>22</xdr:col>
      <xdr:colOff>171516</xdr:colOff>
      <xdr:row>14</xdr:row>
      <xdr:rowOff>1</xdr:rowOff>
    </xdr:to>
    <xdr:pic>
      <xdr:nvPicPr>
        <xdr:cNvPr id="2" name="Picture 1"/>
        <xdr:cNvPicPr>
          <a:picLocks noChangeAspect="1"/>
        </xdr:cNvPicPr>
      </xdr:nvPicPr>
      <xdr:blipFill>
        <a:blip xmlns:r="http://schemas.openxmlformats.org/officeDocument/2006/relationships" r:embed="rId1"/>
        <a:stretch>
          <a:fillRect/>
        </a:stretch>
      </xdr:blipFill>
      <xdr:spPr>
        <a:xfrm>
          <a:off x="6715126" y="47626"/>
          <a:ext cx="2752790" cy="1847850"/>
        </a:xfrm>
        <a:prstGeom prst="rect">
          <a:avLst/>
        </a:prstGeom>
      </xdr:spPr>
    </xdr:pic>
    <xdr:clientData/>
  </xdr:twoCellAnchor>
  <xdr:twoCellAnchor>
    <xdr:from>
      <xdr:col>17</xdr:col>
      <xdr:colOff>438151</xdr:colOff>
      <xdr:row>29</xdr:row>
      <xdr:rowOff>0</xdr:rowOff>
    </xdr:from>
    <xdr:to>
      <xdr:col>19</xdr:col>
      <xdr:colOff>581025</xdr:colOff>
      <xdr:row>31</xdr:row>
      <xdr:rowOff>0</xdr:rowOff>
    </xdr:to>
    <xdr:sp macro="" textlink="">
      <xdr:nvSpPr>
        <xdr:cNvPr id="8" name="Text Box 7"/>
        <xdr:cNvSpPr txBox="1">
          <a:spLocks noChangeArrowheads="1"/>
        </xdr:cNvSpPr>
      </xdr:nvSpPr>
      <xdr:spPr bwMode="auto">
        <a:xfrm>
          <a:off x="6686551" y="4391025"/>
          <a:ext cx="1362074" cy="3238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Enter your data into the green cells.</a:t>
          </a:r>
        </a:p>
      </xdr:txBody>
    </xdr:sp>
    <xdr:clientData/>
  </xdr:twoCellAnchor>
  <xdr:twoCellAnchor>
    <xdr:from>
      <xdr:col>10</xdr:col>
      <xdr:colOff>352425</xdr:colOff>
      <xdr:row>26</xdr:row>
      <xdr:rowOff>38099</xdr:rowOff>
    </xdr:from>
    <xdr:to>
      <xdr:col>17</xdr:col>
      <xdr:colOff>438149</xdr:colOff>
      <xdr:row>29</xdr:row>
      <xdr:rowOff>114299</xdr:rowOff>
    </xdr:to>
    <xdr:sp macro="" textlink="">
      <xdr:nvSpPr>
        <xdr:cNvPr id="9" name="Line 6"/>
        <xdr:cNvSpPr>
          <a:spLocks noChangeShapeType="1"/>
        </xdr:cNvSpPr>
      </xdr:nvSpPr>
      <xdr:spPr bwMode="auto">
        <a:xfrm flipH="1" flipV="1">
          <a:off x="4038600" y="3943349"/>
          <a:ext cx="2647949" cy="561975"/>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57150</xdr:colOff>
      <xdr:row>32</xdr:row>
      <xdr:rowOff>28575</xdr:rowOff>
    </xdr:from>
    <xdr:to>
      <xdr:col>23</xdr:col>
      <xdr:colOff>133350</xdr:colOff>
      <xdr:row>41</xdr:row>
      <xdr:rowOff>21006</xdr:rowOff>
    </xdr:to>
    <xdr:sp macro="" textlink="">
      <xdr:nvSpPr>
        <xdr:cNvPr id="10" name="Text Box 3"/>
        <xdr:cNvSpPr txBox="1">
          <a:spLocks noChangeArrowheads="1"/>
        </xdr:cNvSpPr>
      </xdr:nvSpPr>
      <xdr:spPr bwMode="auto">
        <a:xfrm>
          <a:off x="4533900" y="4905375"/>
          <a:ext cx="5505450" cy="1449756"/>
        </a:xfrm>
        <a:prstGeom prst="rect">
          <a:avLst/>
        </a:prstGeom>
        <a:solidFill>
          <a:schemeClr val="bg1"/>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r>
            <a:rPr lang="en-US" sz="1400">
              <a:latin typeface="Times New Roman" pitchFamily="18" charset="0"/>
            </a:rPr>
            <a:t>We are testing at the 1% level of significance. </a:t>
          </a:r>
        </a:p>
        <a:p>
          <a:endParaRPr lang="en-US" sz="1400" baseline="0">
            <a:latin typeface="Times New Roman" pitchFamily="18" charset="0"/>
          </a:endParaRPr>
        </a:p>
        <a:p>
          <a:pPr marL="0" marR="0" indent="0" algn="l" defTabSz="914400" rtl="0" eaLnBrk="0" fontAlgn="base" latinLnBrk="0" hangingPunct="0">
            <a:lnSpc>
              <a:spcPct val="100000"/>
            </a:lnSpc>
            <a:spcBef>
              <a:spcPct val="0"/>
            </a:spcBef>
            <a:spcAft>
              <a:spcPct val="0"/>
            </a:spcAft>
            <a:buClrTx/>
            <a:buSzTx/>
            <a:buFontTx/>
            <a:buNone/>
            <a:tabLst/>
            <a:defRPr/>
          </a:pPr>
          <a:r>
            <a:rPr lang="en-US" sz="1100" b="1" kern="1200" baseline="0">
              <a:solidFill>
                <a:schemeClr val="tx1"/>
              </a:solidFill>
              <a:effectLst/>
              <a:latin typeface="Arial" pitchFamily="34" charset="0"/>
              <a:ea typeface="+mn-ea"/>
              <a:cs typeface="+mn-cs"/>
            </a:rPr>
            <a:t>Ho: There is no relationship between type of complaint and type of health plan. </a:t>
          </a:r>
        </a:p>
        <a:p>
          <a:pPr marL="0" marR="0" indent="0" algn="l" defTabSz="914400" rtl="0" eaLnBrk="0" fontAlgn="base" latinLnBrk="0" hangingPunct="0">
            <a:lnSpc>
              <a:spcPct val="100000"/>
            </a:lnSpc>
            <a:spcBef>
              <a:spcPct val="0"/>
            </a:spcBef>
            <a:spcAft>
              <a:spcPct val="0"/>
            </a:spcAft>
            <a:buClrTx/>
            <a:buSzTx/>
            <a:buFontTx/>
            <a:buNone/>
            <a:tabLst/>
            <a:defRPr/>
          </a:pPr>
          <a:r>
            <a:rPr lang="en-US" sz="1100" b="1" kern="1200" baseline="0">
              <a:solidFill>
                <a:schemeClr val="tx1"/>
              </a:solidFill>
              <a:effectLst/>
              <a:latin typeface="Arial" pitchFamily="34" charset="0"/>
              <a:ea typeface="+mn-ea"/>
              <a:cs typeface="+mn-cs"/>
            </a:rPr>
            <a:t>Ha: </a:t>
          </a:r>
          <a:r>
            <a:rPr lang="en-US" sz="1100" b="1" u="sng" kern="1200" baseline="0">
              <a:solidFill>
                <a:schemeClr val="tx1"/>
              </a:solidFill>
              <a:effectLst/>
              <a:latin typeface="Arial" pitchFamily="34" charset="0"/>
              <a:ea typeface="+mn-ea"/>
              <a:cs typeface="+mn-cs"/>
            </a:rPr>
            <a:t>There is a relationship</a:t>
          </a:r>
          <a:r>
            <a:rPr lang="en-US" sz="1100" b="1" u="none" kern="1200" baseline="0">
              <a:solidFill>
                <a:schemeClr val="tx1"/>
              </a:solidFill>
              <a:effectLst/>
              <a:latin typeface="Arial" pitchFamily="34" charset="0"/>
              <a:ea typeface="+mn-ea"/>
              <a:cs typeface="+mn-cs"/>
            </a:rPr>
            <a:t> </a:t>
          </a:r>
          <a:r>
            <a:rPr lang="en-US" sz="1100" b="1" kern="1200" baseline="0">
              <a:solidFill>
                <a:schemeClr val="tx1"/>
              </a:solidFill>
              <a:effectLst/>
              <a:latin typeface="Arial" pitchFamily="34" charset="0"/>
              <a:ea typeface="+mn-ea"/>
              <a:cs typeface="+mn-cs"/>
            </a:rPr>
            <a:t>between type of complaint and type of health plan. </a:t>
          </a:r>
          <a:endParaRPr lang="en-US" sz="1400" kern="1200">
            <a:solidFill>
              <a:schemeClr val="tx1"/>
            </a:solidFill>
            <a:latin typeface="Times New Roman" pitchFamily="18" charset="0"/>
            <a:ea typeface="+mn-ea"/>
            <a:cs typeface="+mn-cs"/>
          </a:endParaRPr>
        </a:p>
        <a:p>
          <a:endParaRPr lang="en-US" sz="1400" kern="1200">
            <a:solidFill>
              <a:schemeClr val="tx1"/>
            </a:solidFill>
            <a:latin typeface="Times New Roman" pitchFamily="18" charset="0"/>
            <a:ea typeface="+mn-ea"/>
            <a:cs typeface="+mn-cs"/>
          </a:endParaRPr>
        </a:p>
        <a:p>
          <a:pPr rtl="0" eaLnBrk="0" fontAlgn="base" latinLnBrk="0" hangingPunct="0"/>
          <a:r>
            <a:rPr lang="en-US" sz="1400" kern="1200" baseline="0">
              <a:solidFill>
                <a:schemeClr val="tx1"/>
              </a:solidFill>
              <a:latin typeface="Times New Roman" pitchFamily="18" charset="0"/>
              <a:ea typeface="+mn-ea"/>
              <a:cs typeface="+mn-cs"/>
            </a:rPr>
            <a:t>Since the p-value is so low, we conclude that there is a relationship between type of complaint and type of health plan. </a:t>
          </a:r>
        </a:p>
      </xdr:txBody>
    </xdr:sp>
    <xdr:clientData/>
  </xdr:twoCellAnchor>
  <xdr:twoCellAnchor>
    <xdr:from>
      <xdr:col>10</xdr:col>
      <xdr:colOff>0</xdr:colOff>
      <xdr:row>47</xdr:row>
      <xdr:rowOff>0</xdr:rowOff>
    </xdr:from>
    <xdr:to>
      <xdr:col>23</xdr:col>
      <xdr:colOff>142874</xdr:colOff>
      <xdr:row>54</xdr:row>
      <xdr:rowOff>121459</xdr:rowOff>
    </xdr:to>
    <xdr:sp macro="" textlink="">
      <xdr:nvSpPr>
        <xdr:cNvPr id="14" name="Text Box 3"/>
        <xdr:cNvSpPr txBox="1">
          <a:spLocks noChangeArrowheads="1"/>
        </xdr:cNvSpPr>
      </xdr:nvSpPr>
      <xdr:spPr bwMode="auto">
        <a:xfrm>
          <a:off x="3686175" y="7315200"/>
          <a:ext cx="6362699" cy="1331134"/>
        </a:xfrm>
        <a:prstGeom prst="rect">
          <a:avLst/>
        </a:prstGeom>
        <a:solidFill>
          <a:srgbClr val="B6DF89"/>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r>
            <a:rPr lang="en-US" sz="1400" b="1" kern="1200">
              <a:solidFill>
                <a:srgbClr val="0070C0"/>
              </a:solidFill>
              <a:latin typeface="Times New Roman" pitchFamily="18" charset="0"/>
              <a:ea typeface="+mn-ea"/>
              <a:cs typeface="+mn-cs"/>
            </a:rPr>
            <a:t>Example: </a:t>
          </a:r>
          <a:r>
            <a:rPr lang="en-US" sz="1400" b="1">
              <a:solidFill>
                <a:srgbClr val="0070C0"/>
              </a:solidFill>
              <a:latin typeface="Times New Roman" pitchFamily="18" charset="0"/>
            </a:rPr>
            <a:t>Goodness of Fit Test</a:t>
          </a:r>
          <a:r>
            <a:rPr lang="en-US" sz="1400" b="1" baseline="0">
              <a:solidFill>
                <a:srgbClr val="0070C0"/>
              </a:solidFill>
              <a:latin typeface="Times New Roman" pitchFamily="18" charset="0"/>
            </a:rPr>
            <a:t> </a:t>
          </a:r>
          <a:r>
            <a:rPr lang="en-US" sz="1400" b="1">
              <a:solidFill>
                <a:srgbClr val="0070C0"/>
              </a:solidFill>
              <a:latin typeface="Times New Roman" pitchFamily="18" charset="0"/>
            </a:rPr>
            <a:t>:  </a:t>
          </a:r>
        </a:p>
        <a:p>
          <a:r>
            <a:rPr lang="en-US" sz="1400" kern="1200" smtClean="0">
              <a:solidFill>
                <a:schemeClr val="tx1"/>
              </a:solidFill>
              <a:latin typeface="Times New Roman" pitchFamily="18" charset="0"/>
              <a:ea typeface="+mn-ea"/>
              <a:cs typeface="+mn-cs"/>
            </a:rPr>
            <a:t>Are the entrances of a large building all being equally utilized?  The data on the</a:t>
          </a:r>
          <a:r>
            <a:rPr lang="en-US" sz="1400" kern="1200" baseline="0" smtClean="0">
              <a:solidFill>
                <a:schemeClr val="tx1"/>
              </a:solidFill>
              <a:latin typeface="Times New Roman" pitchFamily="18" charset="0"/>
              <a:ea typeface="+mn-ea"/>
              <a:cs typeface="+mn-cs"/>
            </a:rPr>
            <a:t> left shows the tabulaion for 400 random persons entering a large building. The null hypothesis is that the proportion of entrance utilization is the same for all entrances. </a:t>
          </a:r>
          <a:r>
            <a:rPr lang="en-US" sz="1400" kern="1200" baseline="0">
              <a:solidFill>
                <a:schemeClr val="tx1"/>
              </a:solidFill>
              <a:latin typeface="Times New Roman" pitchFamily="18" charset="0"/>
              <a:ea typeface="+mn-ea"/>
              <a:cs typeface="+mn-cs"/>
            </a:rPr>
            <a:t>The alternative hypothesis is that the proportion of entrance utilization is not all the same. </a:t>
          </a:r>
        </a:p>
      </xdr:txBody>
    </xdr:sp>
    <xdr:clientData/>
  </xdr:twoCellAnchor>
  <xdr:twoCellAnchor editAs="oneCell">
    <xdr:from>
      <xdr:col>1</xdr:col>
      <xdr:colOff>342900</xdr:colOff>
      <xdr:row>54</xdr:row>
      <xdr:rowOff>123826</xdr:rowOff>
    </xdr:from>
    <xdr:to>
      <xdr:col>8</xdr:col>
      <xdr:colOff>66675</xdr:colOff>
      <xdr:row>66</xdr:row>
      <xdr:rowOff>76807</xdr:rowOff>
    </xdr:to>
    <xdr:pic>
      <xdr:nvPicPr>
        <xdr:cNvPr id="12" name="Picture 11"/>
        <xdr:cNvPicPr>
          <a:picLocks noChangeAspect="1"/>
        </xdr:cNvPicPr>
      </xdr:nvPicPr>
      <xdr:blipFill>
        <a:blip xmlns:r="http://schemas.openxmlformats.org/officeDocument/2006/relationships" r:embed="rId2"/>
        <a:stretch>
          <a:fillRect/>
        </a:stretch>
      </xdr:blipFill>
      <xdr:spPr>
        <a:xfrm>
          <a:off x="685800" y="8648701"/>
          <a:ext cx="2324100" cy="1962756"/>
        </a:xfrm>
        <a:prstGeom prst="rect">
          <a:avLst/>
        </a:prstGeom>
      </xdr:spPr>
    </xdr:pic>
    <xdr:clientData/>
  </xdr:twoCellAnchor>
  <xdr:twoCellAnchor>
    <xdr:from>
      <xdr:col>15</xdr:col>
      <xdr:colOff>38100</xdr:colOff>
      <xdr:row>57</xdr:row>
      <xdr:rowOff>95250</xdr:rowOff>
    </xdr:from>
    <xdr:to>
      <xdr:col>18</xdr:col>
      <xdr:colOff>247650</xdr:colOff>
      <xdr:row>57</xdr:row>
      <xdr:rowOff>104775</xdr:rowOff>
    </xdr:to>
    <xdr:sp macro="" textlink="">
      <xdr:nvSpPr>
        <xdr:cNvPr id="16" name="Line 3"/>
        <xdr:cNvSpPr>
          <a:spLocks noChangeShapeType="1"/>
        </xdr:cNvSpPr>
      </xdr:nvSpPr>
      <xdr:spPr bwMode="auto">
        <a:xfrm flipV="1">
          <a:off x="5572125" y="9134475"/>
          <a:ext cx="1533525" cy="9525"/>
        </a:xfrm>
        <a:prstGeom prst="line">
          <a:avLst/>
        </a:prstGeom>
        <a:noFill/>
        <a:ln w="38100">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xdr:col>
      <xdr:colOff>257175</xdr:colOff>
      <xdr:row>55</xdr:row>
      <xdr:rowOff>85725</xdr:rowOff>
    </xdr:from>
    <xdr:to>
      <xdr:col>21</xdr:col>
      <xdr:colOff>114300</xdr:colOff>
      <xdr:row>60</xdr:row>
      <xdr:rowOff>57151</xdr:rowOff>
    </xdr:to>
    <xdr:sp macro="" textlink="">
      <xdr:nvSpPr>
        <xdr:cNvPr id="17" name="Text Box 4"/>
        <xdr:cNvSpPr txBox="1">
          <a:spLocks noChangeArrowheads="1"/>
        </xdr:cNvSpPr>
      </xdr:nvSpPr>
      <xdr:spPr bwMode="auto">
        <a:xfrm>
          <a:off x="7115175" y="8772525"/>
          <a:ext cx="1685925" cy="84772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smtClean="0">
              <a:latin typeface="+mn-lt"/>
              <a:ea typeface="+mn-ea"/>
              <a:cs typeface="+mn-cs"/>
            </a:rPr>
            <a:t>The results show a p-value of approximately 0.0000, and Ho is rejected. We conclude that the entrances are not all being equally utilized. </a:t>
          </a:r>
          <a:endParaRPr lang="en-US" b="1"/>
        </a:p>
      </xdr:txBody>
    </xdr:sp>
    <xdr:clientData/>
  </xdr:twoCellAnchor>
  <xdr:twoCellAnchor>
    <xdr:from>
      <xdr:col>14</xdr:col>
      <xdr:colOff>285751</xdr:colOff>
      <xdr:row>61</xdr:row>
      <xdr:rowOff>0</xdr:rowOff>
    </xdr:from>
    <xdr:to>
      <xdr:col>17</xdr:col>
      <xdr:colOff>428625</xdr:colOff>
      <xdr:row>63</xdr:row>
      <xdr:rowOff>0</xdr:rowOff>
    </xdr:to>
    <xdr:sp macro="" textlink="">
      <xdr:nvSpPr>
        <xdr:cNvPr id="18" name="Text Box 7"/>
        <xdr:cNvSpPr txBox="1">
          <a:spLocks noChangeArrowheads="1"/>
        </xdr:cNvSpPr>
      </xdr:nvSpPr>
      <xdr:spPr bwMode="auto">
        <a:xfrm>
          <a:off x="5314951" y="9725025"/>
          <a:ext cx="1362074" cy="3238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Enter your data into the green cells.</a:t>
          </a:r>
        </a:p>
      </xdr:txBody>
    </xdr:sp>
    <xdr:clientData/>
  </xdr:twoCellAnchor>
  <xdr:twoCellAnchor>
    <xdr:from>
      <xdr:col>6</xdr:col>
      <xdr:colOff>295274</xdr:colOff>
      <xdr:row>51</xdr:row>
      <xdr:rowOff>133349</xdr:rowOff>
    </xdr:from>
    <xdr:to>
      <xdr:col>14</xdr:col>
      <xdr:colOff>304798</xdr:colOff>
      <xdr:row>61</xdr:row>
      <xdr:rowOff>133348</xdr:rowOff>
    </xdr:to>
    <xdr:sp macro="" textlink="">
      <xdr:nvSpPr>
        <xdr:cNvPr id="19" name="Line 6"/>
        <xdr:cNvSpPr>
          <a:spLocks noChangeShapeType="1"/>
        </xdr:cNvSpPr>
      </xdr:nvSpPr>
      <xdr:spPr bwMode="auto">
        <a:xfrm flipH="1" flipV="1">
          <a:off x="2495549" y="8143874"/>
          <a:ext cx="2838449" cy="1714499"/>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xdr:col>
      <xdr:colOff>438150</xdr:colOff>
      <xdr:row>15</xdr:row>
      <xdr:rowOff>38099</xdr:rowOff>
    </xdr:from>
    <xdr:to>
      <xdr:col>23</xdr:col>
      <xdr:colOff>133350</xdr:colOff>
      <xdr:row>18</xdr:row>
      <xdr:rowOff>47625</xdr:rowOff>
    </xdr:to>
    <xdr:sp macro="" textlink="">
      <xdr:nvSpPr>
        <xdr:cNvPr id="20" name="Text Box 7"/>
        <xdr:cNvSpPr txBox="1">
          <a:spLocks noChangeArrowheads="1"/>
        </xdr:cNvSpPr>
      </xdr:nvSpPr>
      <xdr:spPr bwMode="auto">
        <a:xfrm>
          <a:off x="7905750" y="2095499"/>
          <a:ext cx="2133600" cy="4953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Enter the level of significance. (Not absolutely required. Used only to calculate the critical value.)</a:t>
          </a:r>
        </a:p>
      </xdr:txBody>
    </xdr:sp>
    <xdr:clientData/>
  </xdr:twoCellAnchor>
  <xdr:twoCellAnchor>
    <xdr:from>
      <xdr:col>18</xdr:col>
      <xdr:colOff>104774</xdr:colOff>
      <xdr:row>15</xdr:row>
      <xdr:rowOff>152398</xdr:rowOff>
    </xdr:from>
    <xdr:to>
      <xdr:col>19</xdr:col>
      <xdr:colOff>438148</xdr:colOff>
      <xdr:row>16</xdr:row>
      <xdr:rowOff>104774</xdr:rowOff>
    </xdr:to>
    <xdr:sp macro="" textlink="">
      <xdr:nvSpPr>
        <xdr:cNvPr id="21" name="Line 6"/>
        <xdr:cNvSpPr>
          <a:spLocks noChangeShapeType="1"/>
        </xdr:cNvSpPr>
      </xdr:nvSpPr>
      <xdr:spPr bwMode="auto">
        <a:xfrm flipH="1">
          <a:off x="6962774" y="2209798"/>
          <a:ext cx="942974" cy="114301"/>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533400</xdr:colOff>
      <xdr:row>5</xdr:row>
      <xdr:rowOff>0</xdr:rowOff>
    </xdr:from>
    <xdr:to>
      <xdr:col>3</xdr:col>
      <xdr:colOff>933450</xdr:colOff>
      <xdr:row>7</xdr:row>
      <xdr:rowOff>152400</xdr:rowOff>
    </xdr:to>
    <xdr:sp macro="" textlink="">
      <xdr:nvSpPr>
        <xdr:cNvPr id="2" name="Line 2"/>
        <xdr:cNvSpPr>
          <a:spLocks noChangeShapeType="1"/>
        </xdr:cNvSpPr>
      </xdr:nvSpPr>
      <xdr:spPr bwMode="auto">
        <a:xfrm flipH="1">
          <a:off x="2895600" y="971550"/>
          <a:ext cx="400050" cy="4762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142875</xdr:colOff>
      <xdr:row>0</xdr:row>
      <xdr:rowOff>152400</xdr:rowOff>
    </xdr:from>
    <xdr:to>
      <xdr:col>3</xdr:col>
      <xdr:colOff>390525</xdr:colOff>
      <xdr:row>6</xdr:row>
      <xdr:rowOff>152400</xdr:rowOff>
    </xdr:to>
    <xdr:sp macro="" textlink="">
      <xdr:nvSpPr>
        <xdr:cNvPr id="3" name="Text Box 3"/>
        <xdr:cNvSpPr txBox="1">
          <a:spLocks noChangeArrowheads="1"/>
        </xdr:cNvSpPr>
      </xdr:nvSpPr>
      <xdr:spPr bwMode="auto">
        <a:xfrm>
          <a:off x="142875" y="314325"/>
          <a:ext cx="2609850" cy="9715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10 people apply for the positions of  President, Vice President, and Commissioner. </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How many groups of 3 people can be chosen, without regard to the position they are selected for. </a:t>
          </a:r>
        </a:p>
      </xdr:txBody>
    </xdr:sp>
    <xdr:clientData/>
  </xdr:twoCellAnchor>
  <xdr:twoCellAnchor>
    <xdr:from>
      <xdr:col>3</xdr:col>
      <xdr:colOff>971550</xdr:colOff>
      <xdr:row>20</xdr:row>
      <xdr:rowOff>9525</xdr:rowOff>
    </xdr:from>
    <xdr:to>
      <xdr:col>4</xdr:col>
      <xdr:colOff>590550</xdr:colOff>
      <xdr:row>21</xdr:row>
      <xdr:rowOff>161925</xdr:rowOff>
    </xdr:to>
    <xdr:sp macro="" textlink="">
      <xdr:nvSpPr>
        <xdr:cNvPr id="4" name="Line 6"/>
        <xdr:cNvSpPr>
          <a:spLocks noChangeShapeType="1"/>
        </xdr:cNvSpPr>
      </xdr:nvSpPr>
      <xdr:spPr bwMode="auto">
        <a:xfrm flipH="1">
          <a:off x="3333750" y="3276600"/>
          <a:ext cx="600075" cy="3143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57150</xdr:colOff>
      <xdr:row>15</xdr:row>
      <xdr:rowOff>19050</xdr:rowOff>
    </xdr:from>
    <xdr:to>
      <xdr:col>3</xdr:col>
      <xdr:colOff>866775</xdr:colOff>
      <xdr:row>21</xdr:row>
      <xdr:rowOff>19050</xdr:rowOff>
    </xdr:to>
    <xdr:sp macro="" textlink="">
      <xdr:nvSpPr>
        <xdr:cNvPr id="5" name="Text Box 7"/>
        <xdr:cNvSpPr txBox="1">
          <a:spLocks noChangeArrowheads="1"/>
        </xdr:cNvSpPr>
      </xdr:nvSpPr>
      <xdr:spPr bwMode="auto">
        <a:xfrm>
          <a:off x="57150" y="2476500"/>
          <a:ext cx="3171825" cy="9715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10 people apply for the positions of President, Vice President, and Commissioner.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How many different arrangements of these three positions (President, Vice President, Commissioner) are possible from the pool of 10 candidates. </a:t>
          </a:r>
        </a:p>
      </xdr:txBody>
    </xdr:sp>
    <xdr:clientData/>
  </xdr:twoCellAnchor>
  <mc:AlternateContent xmlns:mc="http://schemas.openxmlformats.org/markup-compatibility/2006">
    <mc:Choice xmlns:a14="http://schemas.microsoft.com/office/drawing/2010/main" Requires="a14">
      <xdr:twoCellAnchor>
        <xdr:from>
          <xdr:col>3</xdr:col>
          <xdr:colOff>504825</xdr:colOff>
          <xdr:row>1</xdr:row>
          <xdr:rowOff>57150</xdr:rowOff>
        </xdr:from>
        <xdr:to>
          <xdr:col>5</xdr:col>
          <xdr:colOff>400050</xdr:colOff>
          <xdr:row>4</xdr:row>
          <xdr:rowOff>171450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133350</xdr:colOff>
          <xdr:row>16</xdr:row>
          <xdr:rowOff>47625</xdr:rowOff>
        </xdr:from>
        <xdr:to>
          <xdr:col>6</xdr:col>
          <xdr:colOff>85725</xdr:colOff>
          <xdr:row>20</xdr:row>
          <xdr:rowOff>0</xdr:rowOff>
        </xdr:to>
        <xdr:sp macro="" textlink="">
          <xdr:nvSpPr>
            <xdr:cNvPr id="3074" name="Object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333375</xdr:colOff>
          <xdr:row>16</xdr:row>
          <xdr:rowOff>28575</xdr:rowOff>
        </xdr:from>
        <xdr:to>
          <xdr:col>9</xdr:col>
          <xdr:colOff>238125</xdr:colOff>
          <xdr:row>20</xdr:row>
          <xdr:rowOff>0</xdr:rowOff>
        </xdr:to>
        <xdr:sp macro="" textlink="">
          <xdr:nvSpPr>
            <xdr:cNvPr id="3075" name="Object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600075</xdr:colOff>
          <xdr:row>1</xdr:row>
          <xdr:rowOff>19050</xdr:rowOff>
        </xdr:from>
        <xdr:to>
          <xdr:col>9</xdr:col>
          <xdr:colOff>266700</xdr:colOff>
          <xdr:row>5</xdr:row>
          <xdr:rowOff>0</xdr:rowOff>
        </xdr:to>
        <xdr:sp macro="" textlink="">
          <xdr:nvSpPr>
            <xdr:cNvPr id="3076" name="Object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xdr:twoCellAnchor>
    <xdr:from>
      <xdr:col>6</xdr:col>
      <xdr:colOff>276225</xdr:colOff>
      <xdr:row>8</xdr:row>
      <xdr:rowOff>123825</xdr:rowOff>
    </xdr:from>
    <xdr:to>
      <xdr:col>8</xdr:col>
      <xdr:colOff>171449</xdr:colOff>
      <xdr:row>9</xdr:row>
      <xdr:rowOff>142874</xdr:rowOff>
    </xdr:to>
    <xdr:sp macro="" textlink="">
      <xdr:nvSpPr>
        <xdr:cNvPr id="10" name="Text Box 7"/>
        <xdr:cNvSpPr txBox="1">
          <a:spLocks noChangeArrowheads="1"/>
        </xdr:cNvSpPr>
      </xdr:nvSpPr>
      <xdr:spPr bwMode="auto">
        <a:xfrm>
          <a:off x="4448175" y="1847850"/>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3</xdr:col>
      <xdr:colOff>1000126</xdr:colOff>
      <xdr:row>9</xdr:row>
      <xdr:rowOff>38097</xdr:rowOff>
    </xdr:from>
    <xdr:to>
      <xdr:col>6</xdr:col>
      <xdr:colOff>276224</xdr:colOff>
      <xdr:row>9</xdr:row>
      <xdr:rowOff>104774</xdr:rowOff>
    </xdr:to>
    <xdr:sp macro="" textlink="">
      <xdr:nvSpPr>
        <xdr:cNvPr id="11" name="Line 6"/>
        <xdr:cNvSpPr>
          <a:spLocks noChangeShapeType="1"/>
        </xdr:cNvSpPr>
      </xdr:nvSpPr>
      <xdr:spPr bwMode="auto">
        <a:xfrm flipH="1">
          <a:off x="2943226" y="1962147"/>
          <a:ext cx="1504948" cy="66677"/>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285750</xdr:colOff>
      <xdr:row>22</xdr:row>
      <xdr:rowOff>123825</xdr:rowOff>
    </xdr:from>
    <xdr:to>
      <xdr:col>8</xdr:col>
      <xdr:colOff>180974</xdr:colOff>
      <xdr:row>23</xdr:row>
      <xdr:rowOff>142874</xdr:rowOff>
    </xdr:to>
    <xdr:sp macro="" textlink="">
      <xdr:nvSpPr>
        <xdr:cNvPr id="12" name="Text Box 7"/>
        <xdr:cNvSpPr txBox="1">
          <a:spLocks noChangeArrowheads="1"/>
        </xdr:cNvSpPr>
      </xdr:nvSpPr>
      <xdr:spPr bwMode="auto">
        <a:xfrm>
          <a:off x="4457700" y="4276725"/>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4</xdr:col>
      <xdr:colOff>1</xdr:colOff>
      <xdr:row>23</xdr:row>
      <xdr:rowOff>38097</xdr:rowOff>
    </xdr:from>
    <xdr:to>
      <xdr:col>6</xdr:col>
      <xdr:colOff>285749</xdr:colOff>
      <xdr:row>23</xdr:row>
      <xdr:rowOff>104774</xdr:rowOff>
    </xdr:to>
    <xdr:sp macro="" textlink="">
      <xdr:nvSpPr>
        <xdr:cNvPr id="13" name="Line 6"/>
        <xdr:cNvSpPr>
          <a:spLocks noChangeShapeType="1"/>
        </xdr:cNvSpPr>
      </xdr:nvSpPr>
      <xdr:spPr bwMode="auto">
        <a:xfrm flipH="1">
          <a:off x="2952751" y="4391022"/>
          <a:ext cx="1504948" cy="66677"/>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333374</xdr:colOff>
      <xdr:row>24</xdr:row>
      <xdr:rowOff>9524</xdr:rowOff>
    </xdr:from>
    <xdr:to>
      <xdr:col>1</xdr:col>
      <xdr:colOff>609599</xdr:colOff>
      <xdr:row>27</xdr:row>
      <xdr:rowOff>38099</xdr:rowOff>
    </xdr:to>
    <xdr:sp macro="" textlink="">
      <xdr:nvSpPr>
        <xdr:cNvPr id="14" name="Line 6"/>
        <xdr:cNvSpPr>
          <a:spLocks noChangeShapeType="1"/>
        </xdr:cNvSpPr>
      </xdr:nvSpPr>
      <xdr:spPr bwMode="auto">
        <a:xfrm flipH="1" flipV="1">
          <a:off x="942974" y="4562474"/>
          <a:ext cx="276225" cy="600075"/>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609600</xdr:colOff>
      <xdr:row>23</xdr:row>
      <xdr:rowOff>190500</xdr:rowOff>
    </xdr:from>
    <xdr:to>
      <xdr:col>2</xdr:col>
      <xdr:colOff>323849</xdr:colOff>
      <xdr:row>27</xdr:row>
      <xdr:rowOff>28575</xdr:rowOff>
    </xdr:to>
    <xdr:sp macro="" textlink="">
      <xdr:nvSpPr>
        <xdr:cNvPr id="15" name="Line 6"/>
        <xdr:cNvSpPr>
          <a:spLocks noChangeShapeType="1"/>
        </xdr:cNvSpPr>
      </xdr:nvSpPr>
      <xdr:spPr bwMode="auto">
        <a:xfrm flipV="1">
          <a:off x="1219200" y="4543425"/>
          <a:ext cx="333374" cy="609600"/>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47625</xdr:colOff>
      <xdr:row>27</xdr:row>
      <xdr:rowOff>19050</xdr:rowOff>
    </xdr:from>
    <xdr:to>
      <xdr:col>3</xdr:col>
      <xdr:colOff>104775</xdr:colOff>
      <xdr:row>28</xdr:row>
      <xdr:rowOff>66675</xdr:rowOff>
    </xdr:to>
    <xdr:sp macro="" textlink="">
      <xdr:nvSpPr>
        <xdr:cNvPr id="16" name="Text Box 7"/>
        <xdr:cNvSpPr txBox="1">
          <a:spLocks noChangeArrowheads="1"/>
        </xdr:cNvSpPr>
      </xdr:nvSpPr>
      <xdr:spPr bwMode="auto">
        <a:xfrm>
          <a:off x="657225" y="5143500"/>
          <a:ext cx="1390650" cy="2381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Enter your data here.</a:t>
          </a:r>
        </a:p>
      </xdr:txBody>
    </xdr:sp>
    <xdr:clientData/>
  </xdr:twoCellAnchor>
  <xdr:twoCellAnchor>
    <xdr:from>
      <xdr:col>1</xdr:col>
      <xdr:colOff>419098</xdr:colOff>
      <xdr:row>9</xdr:row>
      <xdr:rowOff>200024</xdr:rowOff>
    </xdr:from>
    <xdr:to>
      <xdr:col>2</xdr:col>
      <xdr:colOff>171449</xdr:colOff>
      <xdr:row>11</xdr:row>
      <xdr:rowOff>28575</xdr:rowOff>
    </xdr:to>
    <xdr:sp macro="" textlink="">
      <xdr:nvSpPr>
        <xdr:cNvPr id="17" name="Line 6"/>
        <xdr:cNvSpPr>
          <a:spLocks noChangeShapeType="1"/>
        </xdr:cNvSpPr>
      </xdr:nvSpPr>
      <xdr:spPr bwMode="auto">
        <a:xfrm flipH="1" flipV="1">
          <a:off x="1028698" y="2124074"/>
          <a:ext cx="371476" cy="219076"/>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171450</xdr:colOff>
      <xdr:row>9</xdr:row>
      <xdr:rowOff>180975</xdr:rowOff>
    </xdr:from>
    <xdr:to>
      <xdr:col>2</xdr:col>
      <xdr:colOff>333374</xdr:colOff>
      <xdr:row>11</xdr:row>
      <xdr:rowOff>38100</xdr:rowOff>
    </xdr:to>
    <xdr:sp macro="" textlink="">
      <xdr:nvSpPr>
        <xdr:cNvPr id="18" name="Line 6"/>
        <xdr:cNvSpPr>
          <a:spLocks noChangeShapeType="1"/>
        </xdr:cNvSpPr>
      </xdr:nvSpPr>
      <xdr:spPr bwMode="auto">
        <a:xfrm flipV="1">
          <a:off x="1400175" y="2105025"/>
          <a:ext cx="161924" cy="247650"/>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133350</xdr:colOff>
      <xdr:row>11</xdr:row>
      <xdr:rowOff>28575</xdr:rowOff>
    </xdr:from>
    <xdr:to>
      <xdr:col>3</xdr:col>
      <xdr:colOff>190500</xdr:colOff>
      <xdr:row>12</xdr:row>
      <xdr:rowOff>38100</xdr:rowOff>
    </xdr:to>
    <xdr:sp macro="" textlink="">
      <xdr:nvSpPr>
        <xdr:cNvPr id="19" name="Text Box 7"/>
        <xdr:cNvSpPr txBox="1">
          <a:spLocks noChangeArrowheads="1"/>
        </xdr:cNvSpPr>
      </xdr:nvSpPr>
      <xdr:spPr bwMode="auto">
        <a:xfrm>
          <a:off x="742950" y="2343150"/>
          <a:ext cx="1390650" cy="2000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Enter your data here.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200024</xdr:colOff>
      <xdr:row>0</xdr:row>
      <xdr:rowOff>95250</xdr:rowOff>
    </xdr:from>
    <xdr:to>
      <xdr:col>5</xdr:col>
      <xdr:colOff>28574</xdr:colOff>
      <xdr:row>6</xdr:row>
      <xdr:rowOff>19050</xdr:rowOff>
    </xdr:to>
    <xdr:sp macro="" textlink="">
      <xdr:nvSpPr>
        <xdr:cNvPr id="2" name="Text Box 1"/>
        <xdr:cNvSpPr txBox="1">
          <a:spLocks noChangeArrowheads="1"/>
        </xdr:cNvSpPr>
      </xdr:nvSpPr>
      <xdr:spPr bwMode="auto">
        <a:xfrm>
          <a:off x="809624" y="95250"/>
          <a:ext cx="2867025" cy="1066800"/>
        </a:xfrm>
        <a:prstGeom prst="rect">
          <a:avLst/>
        </a:prstGeom>
        <a:solidFill>
          <a:srgbClr val="CCFFFF"/>
        </a:solidFill>
        <a:ln w="25400" cmpd="sng">
          <a:solidFill>
            <a:srgbClr val="000000"/>
          </a:solid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b="1" i="0" baseline="0">
              <a:effectLst/>
              <a:latin typeface="+mn-lt"/>
              <a:ea typeface="+mn-ea"/>
              <a:cs typeface="+mn-cs"/>
            </a:rPr>
            <a:t>The data in column A represents the fuel mileage for a random sample of 20 foreign made sports cars. </a:t>
          </a:r>
          <a:endParaRPr lang="en-US" sz="1050" b="1">
            <a:effectLst/>
          </a:endParaRPr>
        </a:p>
        <a:p>
          <a:pPr algn="l" rtl="0">
            <a:defRPr sz="1000"/>
          </a:pPr>
          <a:endParaRPr lang="en-US" sz="1000" b="1" i="0" u="sng"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b="1" i="0" baseline="0">
              <a:effectLst/>
              <a:latin typeface="+mn-lt"/>
              <a:ea typeface="+mn-ea"/>
              <a:cs typeface="+mn-cs"/>
            </a:rPr>
            <a:t>Enter your data in column A. Your output will automatically be calculated in column D. </a:t>
          </a:r>
          <a:endParaRPr lang="en-US" sz="1050">
            <a:effectLst/>
          </a:endParaRPr>
        </a:p>
        <a:p>
          <a:pPr algn="l" rtl="0">
            <a:defRPr sz="1000"/>
          </a:pPr>
          <a:endParaRPr lang="en-US" sz="1000" b="1" i="0" u="sng" strike="noStrike" baseline="0">
            <a:solidFill>
              <a:srgbClr val="000000"/>
            </a:solidFill>
            <a:latin typeface="Arial"/>
            <a:cs typeface="Arial"/>
          </a:endParaRPr>
        </a:p>
      </xdr:txBody>
    </xdr:sp>
    <xdr:clientData/>
  </xdr:twoCellAnchor>
  <xdr:twoCellAnchor>
    <xdr:from>
      <xdr:col>2</xdr:col>
      <xdr:colOff>571501</xdr:colOff>
      <xdr:row>16</xdr:row>
      <xdr:rowOff>104776</xdr:rowOff>
    </xdr:from>
    <xdr:to>
      <xdr:col>8</xdr:col>
      <xdr:colOff>276225</xdr:colOff>
      <xdr:row>18</xdr:row>
      <xdr:rowOff>85726</xdr:rowOff>
    </xdr:to>
    <xdr:sp macro="" textlink="">
      <xdr:nvSpPr>
        <xdr:cNvPr id="3" name="Text Box 2"/>
        <xdr:cNvSpPr txBox="1">
          <a:spLocks noChangeArrowheads="1"/>
        </xdr:cNvSpPr>
      </xdr:nvSpPr>
      <xdr:spPr bwMode="auto">
        <a:xfrm>
          <a:off x="1790701" y="3181351"/>
          <a:ext cx="2990849" cy="3619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results show that a </a:t>
          </a:r>
          <a:r>
            <a:rPr lang="en-US" sz="1000" b="1" i="0" u="none" strike="noStrike" baseline="0">
              <a:solidFill>
                <a:srgbClr val="000000"/>
              </a:solidFill>
              <a:latin typeface="Arial"/>
              <a:cs typeface="Arial"/>
            </a:rPr>
            <a:t>95% confidence interval</a:t>
          </a:r>
          <a:r>
            <a:rPr lang="en-US" sz="1000" b="0" i="0" u="none" strike="noStrike" baseline="0">
              <a:solidFill>
                <a:srgbClr val="000000"/>
              </a:solidFill>
              <a:latin typeface="Arial"/>
              <a:cs typeface="Arial"/>
            </a:rPr>
            <a:t> for the mean fuel mileage is</a:t>
          </a:r>
          <a:r>
            <a:rPr lang="en-US" sz="1000" b="1" i="0" u="none" strike="noStrike" baseline="0">
              <a:solidFill>
                <a:srgbClr val="000000"/>
              </a:solidFill>
              <a:latin typeface="Arial"/>
              <a:cs typeface="Arial"/>
            </a:rPr>
            <a:t> (18.7, 22.9). </a:t>
          </a:r>
        </a:p>
      </xdr:txBody>
    </xdr:sp>
    <xdr:clientData/>
  </xdr:twoCellAnchor>
  <xdr:twoCellAnchor>
    <xdr:from>
      <xdr:col>8</xdr:col>
      <xdr:colOff>66677</xdr:colOff>
      <xdr:row>9</xdr:row>
      <xdr:rowOff>9525</xdr:rowOff>
    </xdr:from>
    <xdr:to>
      <xdr:col>11</xdr:col>
      <xdr:colOff>104776</xdr:colOff>
      <xdr:row>11</xdr:row>
      <xdr:rowOff>19051</xdr:rowOff>
    </xdr:to>
    <xdr:sp macro="" textlink="">
      <xdr:nvSpPr>
        <xdr:cNvPr id="5" name="Text Box 7"/>
        <xdr:cNvSpPr txBox="1">
          <a:spLocks noChangeArrowheads="1"/>
        </xdr:cNvSpPr>
      </xdr:nvSpPr>
      <xdr:spPr bwMode="auto">
        <a:xfrm>
          <a:off x="4457702" y="1733550"/>
          <a:ext cx="1228724" cy="39052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Enter confidence level here.</a:t>
          </a:r>
        </a:p>
      </xdr:txBody>
    </xdr:sp>
    <xdr:clientData/>
  </xdr:twoCellAnchor>
  <xdr:twoCellAnchor>
    <xdr:from>
      <xdr:col>3</xdr:col>
      <xdr:colOff>485775</xdr:colOff>
      <xdr:row>10</xdr:row>
      <xdr:rowOff>9525</xdr:rowOff>
    </xdr:from>
    <xdr:to>
      <xdr:col>8</xdr:col>
      <xdr:colOff>57150</xdr:colOff>
      <xdr:row>11</xdr:row>
      <xdr:rowOff>114300</xdr:rowOff>
    </xdr:to>
    <xdr:sp macro="" textlink="">
      <xdr:nvSpPr>
        <xdr:cNvPr id="6" name="Line 6"/>
        <xdr:cNvSpPr>
          <a:spLocks noChangeShapeType="1"/>
        </xdr:cNvSpPr>
      </xdr:nvSpPr>
      <xdr:spPr bwMode="auto">
        <a:xfrm flipH="1">
          <a:off x="3114675" y="1924050"/>
          <a:ext cx="1333500" cy="295275"/>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571502</xdr:colOff>
      <xdr:row>15</xdr:row>
      <xdr:rowOff>104776</xdr:rowOff>
    </xdr:from>
    <xdr:to>
      <xdr:col>8</xdr:col>
      <xdr:colOff>352426</xdr:colOff>
      <xdr:row>17</xdr:row>
      <xdr:rowOff>85726</xdr:rowOff>
    </xdr:to>
    <xdr:sp macro="" textlink="">
      <xdr:nvSpPr>
        <xdr:cNvPr id="3" name="Text Box 2"/>
        <xdr:cNvSpPr txBox="1">
          <a:spLocks noChangeArrowheads="1"/>
        </xdr:cNvSpPr>
      </xdr:nvSpPr>
      <xdr:spPr bwMode="auto">
        <a:xfrm>
          <a:off x="1790702" y="2990851"/>
          <a:ext cx="2962274" cy="3619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results show that a </a:t>
          </a:r>
          <a:r>
            <a:rPr lang="en-US" sz="1000" b="1" i="0" u="none" strike="noStrike" baseline="0">
              <a:solidFill>
                <a:srgbClr val="000000"/>
              </a:solidFill>
              <a:latin typeface="Arial"/>
              <a:cs typeface="Arial"/>
            </a:rPr>
            <a:t>95% confidence interval</a:t>
          </a:r>
          <a:r>
            <a:rPr lang="en-US" sz="1000" b="0" i="0" u="none" strike="noStrike" baseline="0">
              <a:solidFill>
                <a:srgbClr val="000000"/>
              </a:solidFill>
              <a:latin typeface="Arial"/>
              <a:cs typeface="Arial"/>
            </a:rPr>
            <a:t> for the mean fuel mileage is</a:t>
          </a:r>
          <a:r>
            <a:rPr lang="en-US" sz="1000" b="1" i="0" u="none" strike="noStrike" baseline="0">
              <a:solidFill>
                <a:srgbClr val="000000"/>
              </a:solidFill>
              <a:latin typeface="Arial"/>
              <a:cs typeface="Arial"/>
            </a:rPr>
            <a:t> (18.9, 22.7). </a:t>
          </a:r>
        </a:p>
      </xdr:txBody>
    </xdr:sp>
    <xdr:clientData/>
  </xdr:twoCellAnchor>
  <xdr:twoCellAnchor>
    <xdr:from>
      <xdr:col>7</xdr:col>
      <xdr:colOff>1</xdr:colOff>
      <xdr:row>9</xdr:row>
      <xdr:rowOff>19049</xdr:rowOff>
    </xdr:from>
    <xdr:to>
      <xdr:col>10</xdr:col>
      <xdr:colOff>590549</xdr:colOff>
      <xdr:row>11</xdr:row>
      <xdr:rowOff>28575</xdr:rowOff>
    </xdr:to>
    <xdr:sp macro="" textlink="">
      <xdr:nvSpPr>
        <xdr:cNvPr id="4" name="Text Box 7"/>
        <xdr:cNvSpPr txBox="1">
          <a:spLocks noChangeArrowheads="1"/>
        </xdr:cNvSpPr>
      </xdr:nvSpPr>
      <xdr:spPr bwMode="auto">
        <a:xfrm>
          <a:off x="4057651" y="1743074"/>
          <a:ext cx="1247773" cy="39052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Enter confidence  level here.</a:t>
          </a:r>
        </a:p>
      </xdr:txBody>
    </xdr:sp>
    <xdr:clientData/>
  </xdr:twoCellAnchor>
  <xdr:twoCellAnchor>
    <xdr:from>
      <xdr:col>4</xdr:col>
      <xdr:colOff>28575</xdr:colOff>
      <xdr:row>10</xdr:row>
      <xdr:rowOff>19049</xdr:rowOff>
    </xdr:from>
    <xdr:to>
      <xdr:col>6</xdr:col>
      <xdr:colOff>504825</xdr:colOff>
      <xdr:row>11</xdr:row>
      <xdr:rowOff>85724</xdr:rowOff>
    </xdr:to>
    <xdr:sp macro="" textlink="">
      <xdr:nvSpPr>
        <xdr:cNvPr id="5" name="Line 6"/>
        <xdr:cNvSpPr>
          <a:spLocks noChangeShapeType="1"/>
        </xdr:cNvSpPr>
      </xdr:nvSpPr>
      <xdr:spPr bwMode="auto">
        <a:xfrm flipH="1">
          <a:off x="3076575" y="1933574"/>
          <a:ext cx="1171575" cy="257175"/>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238125</xdr:colOff>
      <xdr:row>0</xdr:row>
      <xdr:rowOff>85725</xdr:rowOff>
    </xdr:from>
    <xdr:to>
      <xdr:col>6</xdr:col>
      <xdr:colOff>0</xdr:colOff>
      <xdr:row>6</xdr:row>
      <xdr:rowOff>9525</xdr:rowOff>
    </xdr:to>
    <xdr:sp macro="" textlink="">
      <xdr:nvSpPr>
        <xdr:cNvPr id="6" name="Text Box 1"/>
        <xdr:cNvSpPr txBox="1">
          <a:spLocks noChangeArrowheads="1"/>
        </xdr:cNvSpPr>
      </xdr:nvSpPr>
      <xdr:spPr bwMode="auto">
        <a:xfrm>
          <a:off x="847725" y="85725"/>
          <a:ext cx="2952750" cy="1066800"/>
        </a:xfrm>
        <a:prstGeom prst="rect">
          <a:avLst/>
        </a:prstGeom>
        <a:solidFill>
          <a:srgbClr val="CCFFFF"/>
        </a:solidFill>
        <a:ln w="25400" cmpd="sng">
          <a:solidFill>
            <a:srgbClr val="000000"/>
          </a:solid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b="1" i="0" baseline="0">
              <a:effectLst/>
              <a:latin typeface="+mn-lt"/>
              <a:ea typeface="+mn-ea"/>
              <a:cs typeface="+mn-cs"/>
            </a:rPr>
            <a:t>The data in column A represents the fuel mileage for a random sample of 20 foreign made sports cars. </a:t>
          </a:r>
          <a:endParaRPr lang="en-US" sz="1050" b="1">
            <a:effectLst/>
          </a:endParaRPr>
        </a:p>
        <a:p>
          <a:pPr algn="l" rtl="0">
            <a:defRPr sz="1000"/>
          </a:pPr>
          <a:endParaRPr lang="en-US" sz="1000" b="1" i="0" u="sng"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b="1" i="0" baseline="0">
              <a:effectLst/>
              <a:latin typeface="+mn-lt"/>
              <a:ea typeface="+mn-ea"/>
              <a:cs typeface="+mn-cs"/>
            </a:rPr>
            <a:t>Enter your data in column A. Your output will automatically be calculated in column D. </a:t>
          </a:r>
          <a:endParaRPr lang="en-US" sz="1050">
            <a:effectLst/>
          </a:endParaRPr>
        </a:p>
        <a:p>
          <a:pPr algn="l" rtl="0">
            <a:defRPr sz="1000"/>
          </a:pPr>
          <a:endParaRPr lang="en-US" sz="1000" b="1" i="0" u="sng" strike="noStrike" baseline="0">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295274</xdr:colOff>
      <xdr:row>0</xdr:row>
      <xdr:rowOff>104774</xdr:rowOff>
    </xdr:from>
    <xdr:to>
      <xdr:col>9</xdr:col>
      <xdr:colOff>361949</xdr:colOff>
      <xdr:row>4</xdr:row>
      <xdr:rowOff>38100</xdr:rowOff>
    </xdr:to>
    <xdr:sp macro="" textlink="">
      <xdr:nvSpPr>
        <xdr:cNvPr id="2" name="Text Box 1"/>
        <xdr:cNvSpPr txBox="1">
          <a:spLocks noChangeArrowheads="1"/>
        </xdr:cNvSpPr>
      </xdr:nvSpPr>
      <xdr:spPr bwMode="auto">
        <a:xfrm>
          <a:off x="2124074" y="104774"/>
          <a:ext cx="3724275" cy="70485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100" b="1" i="0" u="none" strike="noStrike" baseline="0">
              <a:solidFill>
                <a:srgbClr val="000000"/>
              </a:solidFill>
              <a:latin typeface="Arial"/>
              <a:cs typeface="Arial"/>
            </a:rPr>
            <a:t>Enter your data into columns B and C.  </a:t>
          </a:r>
        </a:p>
        <a:p>
          <a:pPr algn="l" rtl="0">
            <a:defRPr sz="1000"/>
          </a:pPr>
          <a:endParaRPr lang="en-US" sz="1100" b="1" i="0" u="none" strike="noStrike" baseline="0">
            <a:solidFill>
              <a:srgbClr val="000000"/>
            </a:solidFill>
            <a:latin typeface="Arial"/>
            <a:cs typeface="Arial"/>
          </a:endParaRPr>
        </a:p>
        <a:p>
          <a:pPr algn="l" rtl="0">
            <a:defRPr sz="1000"/>
          </a:pPr>
          <a:r>
            <a:rPr lang="en-US" sz="1100" b="1" i="0" u="none" strike="noStrike" baseline="0">
              <a:solidFill>
                <a:srgbClr val="000000"/>
              </a:solidFill>
              <a:latin typeface="Arial"/>
              <a:cs typeface="Arial"/>
            </a:rPr>
            <a:t>CORREL calculates the linear correlation between the two datasets.  </a:t>
          </a:r>
        </a:p>
      </xdr:txBody>
    </xdr:sp>
    <xdr:clientData/>
  </xdr:twoCellAnchor>
  <xdr:twoCellAnchor>
    <xdr:from>
      <xdr:col>7</xdr:col>
      <xdr:colOff>47624</xdr:colOff>
      <xdr:row>5</xdr:row>
      <xdr:rowOff>171450</xdr:rowOff>
    </xdr:from>
    <xdr:to>
      <xdr:col>8</xdr:col>
      <xdr:colOff>552448</xdr:colOff>
      <xdr:row>7</xdr:row>
      <xdr:rowOff>9524</xdr:rowOff>
    </xdr:to>
    <xdr:sp macro="" textlink="">
      <xdr:nvSpPr>
        <xdr:cNvPr id="4" name="Text Box 7"/>
        <xdr:cNvSpPr txBox="1">
          <a:spLocks noChangeArrowheads="1"/>
        </xdr:cNvSpPr>
      </xdr:nvSpPr>
      <xdr:spPr bwMode="auto">
        <a:xfrm>
          <a:off x="4314824" y="1133475"/>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5</xdr:col>
      <xdr:colOff>57149</xdr:colOff>
      <xdr:row>6</xdr:row>
      <xdr:rowOff>95247</xdr:rowOff>
    </xdr:from>
    <xdr:to>
      <xdr:col>7</xdr:col>
      <xdr:colOff>47622</xdr:colOff>
      <xdr:row>9</xdr:row>
      <xdr:rowOff>161925</xdr:rowOff>
    </xdr:to>
    <xdr:sp macro="" textlink="">
      <xdr:nvSpPr>
        <xdr:cNvPr id="5" name="Line 6"/>
        <xdr:cNvSpPr>
          <a:spLocks noChangeShapeType="1"/>
        </xdr:cNvSpPr>
      </xdr:nvSpPr>
      <xdr:spPr bwMode="auto">
        <a:xfrm flipH="1">
          <a:off x="3105149" y="1247772"/>
          <a:ext cx="1209673" cy="638178"/>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428624</xdr:colOff>
      <xdr:row>7</xdr:row>
      <xdr:rowOff>28575</xdr:rowOff>
    </xdr:from>
    <xdr:to>
      <xdr:col>7</xdr:col>
      <xdr:colOff>133348</xdr:colOff>
      <xdr:row>10</xdr:row>
      <xdr:rowOff>38100</xdr:rowOff>
    </xdr:to>
    <xdr:sp macro="" textlink="">
      <xdr:nvSpPr>
        <xdr:cNvPr id="7" name="Line 6"/>
        <xdr:cNvSpPr>
          <a:spLocks noChangeShapeType="1"/>
        </xdr:cNvSpPr>
      </xdr:nvSpPr>
      <xdr:spPr bwMode="auto">
        <a:xfrm flipH="1">
          <a:off x="4086224" y="1371600"/>
          <a:ext cx="314324" cy="590550"/>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228600</xdr:colOff>
      <xdr:row>1</xdr:row>
      <xdr:rowOff>19050</xdr:rowOff>
    </xdr:from>
    <xdr:to>
      <xdr:col>15</xdr:col>
      <xdr:colOff>485775</xdr:colOff>
      <xdr:row>6</xdr:row>
      <xdr:rowOff>66675</xdr:rowOff>
    </xdr:to>
    <xdr:sp macro="" textlink="">
      <xdr:nvSpPr>
        <xdr:cNvPr id="2" name="Text Box 1"/>
        <xdr:cNvSpPr txBox="1">
          <a:spLocks noChangeArrowheads="1"/>
        </xdr:cNvSpPr>
      </xdr:nvSpPr>
      <xdr:spPr bwMode="auto">
        <a:xfrm>
          <a:off x="6962775" y="219075"/>
          <a:ext cx="2695575" cy="1019175"/>
        </a:xfrm>
        <a:prstGeom prst="rect">
          <a:avLst/>
        </a:prstGeom>
        <a:solidFill>
          <a:srgbClr val="CCFFFF"/>
        </a:solidFill>
        <a:ln w="38100">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This side of the spreadsheet uses the Data Analyis Toolpack. </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ea typeface="+mn-ea"/>
              <a:cs typeface="Arial"/>
            </a:rPr>
            <a:t>Select Data &gt; Data Analysis &gt; Descriptive Statistics. Now select the data as shown. </a:t>
          </a:r>
        </a:p>
      </xdr:txBody>
    </xdr:sp>
    <xdr:clientData/>
  </xdr:twoCellAnchor>
  <xdr:twoCellAnchor>
    <xdr:from>
      <xdr:col>4</xdr:col>
      <xdr:colOff>85726</xdr:colOff>
      <xdr:row>23</xdr:row>
      <xdr:rowOff>76199</xdr:rowOff>
    </xdr:from>
    <xdr:to>
      <xdr:col>6</xdr:col>
      <xdr:colOff>219075</xdr:colOff>
      <xdr:row>24</xdr:row>
      <xdr:rowOff>133350</xdr:rowOff>
    </xdr:to>
    <xdr:sp macro="" textlink="">
      <xdr:nvSpPr>
        <xdr:cNvPr id="7" name="Text Box 7"/>
        <xdr:cNvSpPr txBox="1">
          <a:spLocks noChangeArrowheads="1"/>
        </xdr:cNvSpPr>
      </xdr:nvSpPr>
      <xdr:spPr bwMode="auto">
        <a:xfrm>
          <a:off x="2524126" y="4495799"/>
          <a:ext cx="1352549" cy="24765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Formulas are here.</a:t>
          </a:r>
        </a:p>
      </xdr:txBody>
    </xdr:sp>
    <xdr:clientData/>
  </xdr:twoCellAnchor>
  <xdr:twoCellAnchor>
    <xdr:from>
      <xdr:col>3</xdr:col>
      <xdr:colOff>476250</xdr:colOff>
      <xdr:row>17</xdr:row>
      <xdr:rowOff>19050</xdr:rowOff>
    </xdr:from>
    <xdr:to>
      <xdr:col>4</xdr:col>
      <xdr:colOff>76200</xdr:colOff>
      <xdr:row>23</xdr:row>
      <xdr:rowOff>85725</xdr:rowOff>
    </xdr:to>
    <xdr:sp macro="" textlink="">
      <xdr:nvSpPr>
        <xdr:cNvPr id="8" name="Line 6"/>
        <xdr:cNvSpPr>
          <a:spLocks noChangeShapeType="1"/>
        </xdr:cNvSpPr>
      </xdr:nvSpPr>
      <xdr:spPr bwMode="auto">
        <a:xfrm flipH="1" flipV="1">
          <a:off x="2305050" y="3286125"/>
          <a:ext cx="209550" cy="1219200"/>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0</xdr:colOff>
      <xdr:row>1</xdr:row>
      <xdr:rowOff>0</xdr:rowOff>
    </xdr:from>
    <xdr:to>
      <xdr:col>9</xdr:col>
      <xdr:colOff>790575</xdr:colOff>
      <xdr:row>6</xdr:row>
      <xdr:rowOff>47625</xdr:rowOff>
    </xdr:to>
    <xdr:sp macro="" textlink="">
      <xdr:nvSpPr>
        <xdr:cNvPr id="9" name="Text Box 1"/>
        <xdr:cNvSpPr txBox="1">
          <a:spLocks noChangeArrowheads="1"/>
        </xdr:cNvSpPr>
      </xdr:nvSpPr>
      <xdr:spPr bwMode="auto">
        <a:xfrm>
          <a:off x="1828800" y="200025"/>
          <a:ext cx="4448175" cy="1019175"/>
        </a:xfrm>
        <a:prstGeom prst="rect">
          <a:avLst/>
        </a:prstGeom>
        <a:solidFill>
          <a:srgbClr val="CCFFFF"/>
        </a:solidFill>
        <a:ln w="25400">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Descriptive Statistics can be handled in one two ways: </a:t>
          </a:r>
        </a:p>
        <a:p>
          <a:pPr algn="l" rtl="0">
            <a:defRPr sz="1000"/>
          </a:pPr>
          <a:endParaRPr lang="en-US" sz="1000" b="1" i="0" u="none"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u="none" strike="noStrike" baseline="0">
              <a:solidFill>
                <a:srgbClr val="000000"/>
              </a:solidFill>
              <a:latin typeface="Arial"/>
              <a:cs typeface="Arial"/>
            </a:rPr>
            <a:t>1.) Using the Data Analysis command on the Data &gt; Data Analysis &gt; Descriptive Statistics </a:t>
          </a:r>
          <a:r>
            <a:rPr lang="en-US" sz="1000" b="1" i="0" u="none" strike="noStrike" baseline="0">
              <a:solidFill>
                <a:srgbClr val="000000"/>
              </a:solidFill>
              <a:latin typeface="Arial"/>
              <a:ea typeface="+mn-ea"/>
              <a:cs typeface="Arial"/>
            </a:rPr>
            <a:t>menu (see Home),</a:t>
          </a:r>
          <a:r>
            <a:rPr lang="en-US" sz="1000" b="1" i="0" u="none" strike="noStrike" baseline="0">
              <a:solidFill>
                <a:srgbClr val="000000"/>
              </a:solidFill>
              <a:latin typeface="Arial"/>
              <a:cs typeface="Arial"/>
            </a:rPr>
            <a:t> or </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2.) By calculating each descriptive statistic individually.</a:t>
          </a:r>
        </a:p>
      </xdr:txBody>
    </xdr:sp>
    <xdr:clientData/>
  </xdr:twoCellAnchor>
  <xdr:twoCellAnchor>
    <xdr:from>
      <xdr:col>3</xdr:col>
      <xdr:colOff>1</xdr:colOff>
      <xdr:row>7</xdr:row>
      <xdr:rowOff>0</xdr:rowOff>
    </xdr:from>
    <xdr:to>
      <xdr:col>6</xdr:col>
      <xdr:colOff>381001</xdr:colOff>
      <xdr:row>8</xdr:row>
      <xdr:rowOff>47625</xdr:rowOff>
    </xdr:to>
    <xdr:sp macro="" textlink="">
      <xdr:nvSpPr>
        <xdr:cNvPr id="10" name="Text Box 1"/>
        <xdr:cNvSpPr txBox="1">
          <a:spLocks noChangeArrowheads="1"/>
        </xdr:cNvSpPr>
      </xdr:nvSpPr>
      <xdr:spPr bwMode="auto">
        <a:xfrm>
          <a:off x="1828801" y="1362075"/>
          <a:ext cx="2209800" cy="2381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100" b="1" i="0" u="none" strike="noStrike" baseline="0" smtClean="0">
              <a:solidFill>
                <a:sysClr val="windowText" lastClr="000000"/>
              </a:solidFill>
              <a:latin typeface="+mn-lt"/>
              <a:ea typeface="+mn-ea"/>
              <a:cs typeface="+mn-cs"/>
            </a:rPr>
            <a:t>First enter your data into column B. </a:t>
          </a:r>
        </a:p>
      </xdr:txBody>
    </xdr:sp>
    <xdr:clientData/>
  </xdr:twoCellAnchor>
  <xdr:twoCellAnchor editAs="oneCell">
    <xdr:from>
      <xdr:col>11</xdr:col>
      <xdr:colOff>171450</xdr:colOff>
      <xdr:row>7</xdr:row>
      <xdr:rowOff>76200</xdr:rowOff>
    </xdr:from>
    <xdr:to>
      <xdr:col>17</xdr:col>
      <xdr:colOff>323374</xdr:colOff>
      <xdr:row>24</xdr:row>
      <xdr:rowOff>94842</xdr:rowOff>
    </xdr:to>
    <xdr:pic>
      <xdr:nvPicPr>
        <xdr:cNvPr id="11" name="Picture 10"/>
        <xdr:cNvPicPr>
          <a:picLocks noChangeAspect="1"/>
        </xdr:cNvPicPr>
      </xdr:nvPicPr>
      <xdr:blipFill>
        <a:blip xmlns:r="http://schemas.openxmlformats.org/officeDocument/2006/relationships" r:embed="rId1"/>
        <a:stretch>
          <a:fillRect/>
        </a:stretch>
      </xdr:blipFill>
      <xdr:spPr>
        <a:xfrm>
          <a:off x="6905625" y="1438275"/>
          <a:ext cx="3809524" cy="3266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66674</xdr:colOff>
      <xdr:row>1</xdr:row>
      <xdr:rowOff>76201</xdr:rowOff>
    </xdr:from>
    <xdr:to>
      <xdr:col>9</xdr:col>
      <xdr:colOff>590550</xdr:colOff>
      <xdr:row>5</xdr:row>
      <xdr:rowOff>28575</xdr:rowOff>
    </xdr:to>
    <xdr:sp macro="" textlink="">
      <xdr:nvSpPr>
        <xdr:cNvPr id="4" name="Text Box 1"/>
        <xdr:cNvSpPr txBox="1">
          <a:spLocks noChangeArrowheads="1"/>
        </xdr:cNvSpPr>
      </xdr:nvSpPr>
      <xdr:spPr bwMode="auto">
        <a:xfrm>
          <a:off x="1590674" y="266701"/>
          <a:ext cx="4181476" cy="714374"/>
        </a:xfrm>
        <a:prstGeom prst="rect">
          <a:avLst/>
        </a:prstGeom>
        <a:solidFill>
          <a:srgbClr val="CCFFFF"/>
        </a:solidFill>
        <a:ln w="25400">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This function requires Excel's Data Analyis Toolpack. </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ea typeface="+mn-ea"/>
              <a:cs typeface="Arial"/>
            </a:rPr>
            <a:t>Select Data &gt; Data Analysis &gt; F-Test Two Sample for Variances.  Now select the data as shown. </a:t>
          </a:r>
        </a:p>
      </xdr:txBody>
    </xdr:sp>
    <xdr:clientData/>
  </xdr:twoCellAnchor>
  <xdr:twoCellAnchor editAs="oneCell">
    <xdr:from>
      <xdr:col>3</xdr:col>
      <xdr:colOff>190500</xdr:colOff>
      <xdr:row>5</xdr:row>
      <xdr:rowOff>114300</xdr:rowOff>
    </xdr:from>
    <xdr:to>
      <xdr:col>9</xdr:col>
      <xdr:colOff>342424</xdr:colOff>
      <xdr:row>17</xdr:row>
      <xdr:rowOff>133062</xdr:rowOff>
    </xdr:to>
    <xdr:pic>
      <xdr:nvPicPr>
        <xdr:cNvPr id="5" name="Picture 4"/>
        <xdr:cNvPicPr>
          <a:picLocks noChangeAspect="1"/>
        </xdr:cNvPicPr>
      </xdr:nvPicPr>
      <xdr:blipFill>
        <a:blip xmlns:r="http://schemas.openxmlformats.org/officeDocument/2006/relationships" r:embed="rId1"/>
        <a:stretch>
          <a:fillRect/>
        </a:stretch>
      </xdr:blipFill>
      <xdr:spPr>
        <a:xfrm>
          <a:off x="1714500" y="1066800"/>
          <a:ext cx="3809524" cy="2304762"/>
        </a:xfrm>
        <a:prstGeom prst="rect">
          <a:avLst/>
        </a:prstGeom>
      </xdr:spPr>
    </xdr:pic>
    <xdr:clientData/>
  </xdr:twoCellAnchor>
  <xdr:twoCellAnchor>
    <xdr:from>
      <xdr:col>10</xdr:col>
      <xdr:colOff>95250</xdr:colOff>
      <xdr:row>1</xdr:row>
      <xdr:rowOff>47623</xdr:rowOff>
    </xdr:from>
    <xdr:to>
      <xdr:col>18</xdr:col>
      <xdr:colOff>228600</xdr:colOff>
      <xdr:row>18</xdr:row>
      <xdr:rowOff>47624</xdr:rowOff>
    </xdr:to>
    <xdr:sp macro="" textlink="">
      <xdr:nvSpPr>
        <xdr:cNvPr id="6" name="Rectangle 5"/>
        <xdr:cNvSpPr>
          <a:spLocks noChangeArrowheads="1"/>
        </xdr:cNvSpPr>
      </xdr:nvSpPr>
      <xdr:spPr bwMode="auto">
        <a:xfrm>
          <a:off x="5886450" y="238123"/>
          <a:ext cx="5010150" cy="3238501"/>
        </a:xfrm>
        <a:prstGeom prst="rect">
          <a:avLst/>
        </a:prstGeom>
        <a:solidFill>
          <a:srgbClr val="B6DF89"/>
        </a:solidFill>
        <a:ln w="19050">
          <a:solidFill>
            <a:srgbClr val="000000"/>
          </a:solidFill>
        </a:ln>
        <a:extLst/>
      </xdr:spPr>
      <xdr:txBody>
        <a:bodyPr wrap="square" lIns="92075" tIns="46038" rIns="92075" bIns="46038"/>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spcBef>
              <a:spcPct val="20000"/>
            </a:spcBef>
          </a:pPr>
          <a:r>
            <a:rPr lang="en-US" altLang="en-US" sz="1400"/>
            <a:t>A manager of a taxi service wants to examine the time it takes to drive to Seatac airport from South-Western Tacoma using two different routes, one using highway 99 and the other using I-5.  Since tight scheduling is a necessary part of the business, it’s important that the variation in the time of each route is kept to a minimum. From past experience it seems that the Hwy 99 route has much more variation and the manager wants to prove this to his company’s executives at the 5% level of significance. </a:t>
          </a:r>
        </a:p>
        <a:p>
          <a:pPr>
            <a:spcBef>
              <a:spcPct val="20000"/>
            </a:spcBef>
          </a:pPr>
          <a:endParaRPr lang="en-US" altLang="en-US" sz="1400"/>
        </a:p>
        <a:p>
          <a:pPr>
            <a:spcBef>
              <a:spcPct val="20000"/>
            </a:spcBef>
          </a:pPr>
          <a:r>
            <a:rPr lang="en-US" altLang="en-US" sz="1400"/>
            <a:t>The sample data on the left shows the number of minutes per trip for each route. Seven trips on Hwy 99 and eight trips on I-5 were timed. The hypothesis is:</a:t>
          </a:r>
        </a:p>
        <a:p>
          <a:pPr>
            <a:spcBef>
              <a:spcPct val="20000"/>
            </a:spcBef>
          </a:pPr>
          <a:endParaRPr lang="en-US" altLang="en-US" sz="1400"/>
        </a:p>
        <a:p>
          <a:pPr>
            <a:spcBef>
              <a:spcPct val="20000"/>
            </a:spcBef>
          </a:pPr>
          <a:endParaRPr lang="en-US" altLang="en-US" sz="1400"/>
        </a:p>
        <a:p>
          <a:pPr>
            <a:spcBef>
              <a:spcPct val="20000"/>
            </a:spcBef>
          </a:pPr>
          <a:endParaRPr lang="en-US" altLang="en-US" sz="1400"/>
        </a:p>
      </xdr:txBody>
    </xdr:sp>
    <xdr:clientData/>
  </xdr:twoCellAnchor>
  <xdr:twoCellAnchor editAs="oneCell">
    <xdr:from>
      <xdr:col>13</xdr:col>
      <xdr:colOff>333375</xdr:colOff>
      <xdr:row>14</xdr:row>
      <xdr:rowOff>11483</xdr:rowOff>
    </xdr:from>
    <xdr:to>
      <xdr:col>15</xdr:col>
      <xdr:colOff>200024</xdr:colOff>
      <xdr:row>17</xdr:row>
      <xdr:rowOff>104654</xdr:rowOff>
    </xdr:to>
    <xdr:pic>
      <xdr:nvPicPr>
        <xdr:cNvPr id="7" name="Picture 6"/>
        <xdr:cNvPicPr>
          <a:picLocks noChangeAspect="1"/>
        </xdr:cNvPicPr>
      </xdr:nvPicPr>
      <xdr:blipFill>
        <a:blip xmlns:r="http://schemas.openxmlformats.org/officeDocument/2006/relationships" r:embed="rId2"/>
        <a:stretch>
          <a:fillRect/>
        </a:stretch>
      </xdr:blipFill>
      <xdr:spPr>
        <a:xfrm>
          <a:off x="7953375" y="2678483"/>
          <a:ext cx="1085849" cy="664671"/>
        </a:xfrm>
        <a:prstGeom prst="rect">
          <a:avLst/>
        </a:prstGeom>
      </xdr:spPr>
    </xdr:pic>
    <xdr:clientData/>
  </xdr:twoCellAnchor>
  <xdr:twoCellAnchor>
    <xdr:from>
      <xdr:col>5</xdr:col>
      <xdr:colOff>85725</xdr:colOff>
      <xdr:row>27</xdr:row>
      <xdr:rowOff>104775</xdr:rowOff>
    </xdr:from>
    <xdr:to>
      <xdr:col>7</xdr:col>
      <xdr:colOff>400050</xdr:colOff>
      <xdr:row>27</xdr:row>
      <xdr:rowOff>114300</xdr:rowOff>
    </xdr:to>
    <xdr:sp macro="" textlink="">
      <xdr:nvSpPr>
        <xdr:cNvPr id="10" name="Line 3"/>
        <xdr:cNvSpPr>
          <a:spLocks noChangeShapeType="1"/>
        </xdr:cNvSpPr>
      </xdr:nvSpPr>
      <xdr:spPr bwMode="auto">
        <a:xfrm flipV="1">
          <a:off x="3257550" y="5448300"/>
          <a:ext cx="1533525" cy="9525"/>
        </a:xfrm>
        <a:prstGeom prst="line">
          <a:avLst/>
        </a:prstGeom>
        <a:noFill/>
        <a:ln w="38100">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400050</xdr:colOff>
      <xdr:row>25</xdr:row>
      <xdr:rowOff>95250</xdr:rowOff>
    </xdr:from>
    <xdr:to>
      <xdr:col>12</xdr:col>
      <xdr:colOff>428625</xdr:colOff>
      <xdr:row>29</xdr:row>
      <xdr:rowOff>171451</xdr:rowOff>
    </xdr:to>
    <xdr:sp macro="" textlink="">
      <xdr:nvSpPr>
        <xdr:cNvPr id="11" name="Text Box 4"/>
        <xdr:cNvSpPr txBox="1">
          <a:spLocks noChangeArrowheads="1"/>
        </xdr:cNvSpPr>
      </xdr:nvSpPr>
      <xdr:spPr bwMode="auto">
        <a:xfrm>
          <a:off x="4791075" y="5057775"/>
          <a:ext cx="3076575" cy="84772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smtClean="0">
              <a:latin typeface="+mn-lt"/>
              <a:ea typeface="+mn-ea"/>
              <a:cs typeface="+mn-cs"/>
            </a:rPr>
            <a:t>The results show a p-value of approximately 0.0404, and Ho is rejected. We conclude that the Highway 99 route does indeed have more variation than the I-5 route. This is probably due to the many traffic lights on Highway 99. </a:t>
          </a:r>
          <a:endParaRPr lang="en-US" b="1"/>
        </a:p>
      </xdr:txBody>
    </xdr:sp>
    <xdr:clientData/>
  </xdr:twoCellAnchor>
  <xdr:twoCellAnchor>
    <xdr:from>
      <xdr:col>7</xdr:col>
      <xdr:colOff>409575</xdr:colOff>
      <xdr:row>31</xdr:row>
      <xdr:rowOff>104775</xdr:rowOff>
    </xdr:from>
    <xdr:to>
      <xdr:col>11</xdr:col>
      <xdr:colOff>495300</xdr:colOff>
      <xdr:row>36</xdr:row>
      <xdr:rowOff>1</xdr:rowOff>
    </xdr:to>
    <xdr:sp macro="" textlink="">
      <xdr:nvSpPr>
        <xdr:cNvPr id="8" name="Text Box 4"/>
        <xdr:cNvSpPr txBox="1">
          <a:spLocks noChangeArrowheads="1"/>
        </xdr:cNvSpPr>
      </xdr:nvSpPr>
      <xdr:spPr bwMode="auto">
        <a:xfrm>
          <a:off x="4371975" y="6029325"/>
          <a:ext cx="2524125" cy="84772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smtClean="0">
              <a:latin typeface="+mn-lt"/>
              <a:ea typeface="+mn-ea"/>
              <a:cs typeface="+mn-cs"/>
            </a:rPr>
            <a:t>If you don't have access to Excel's Data Analyis Toolpack, the p-value for a right-tailed test can also be found using Excel's FTEST function. </a:t>
          </a:r>
          <a:endParaRPr lang="en-US" b="1"/>
        </a:p>
      </xdr:txBody>
    </xdr:sp>
    <xdr:clientData/>
  </xdr:twoCellAnchor>
  <xdr:twoCellAnchor>
    <xdr:from>
      <xdr:col>5</xdr:col>
      <xdr:colOff>66675</xdr:colOff>
      <xdr:row>33</xdr:row>
      <xdr:rowOff>104775</xdr:rowOff>
    </xdr:from>
    <xdr:to>
      <xdr:col>7</xdr:col>
      <xdr:colOff>381000</xdr:colOff>
      <xdr:row>33</xdr:row>
      <xdr:rowOff>114300</xdr:rowOff>
    </xdr:to>
    <xdr:sp macro="" textlink="">
      <xdr:nvSpPr>
        <xdr:cNvPr id="9" name="Line 3"/>
        <xdr:cNvSpPr>
          <a:spLocks noChangeShapeType="1"/>
        </xdr:cNvSpPr>
      </xdr:nvSpPr>
      <xdr:spPr bwMode="auto">
        <a:xfrm flipV="1">
          <a:off x="2809875" y="6410325"/>
          <a:ext cx="1533525" cy="9525"/>
        </a:xfrm>
        <a:prstGeom prst="line">
          <a:avLst/>
        </a:prstGeom>
        <a:noFill/>
        <a:ln w="38100">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476251</xdr:colOff>
      <xdr:row>0</xdr:row>
      <xdr:rowOff>133350</xdr:rowOff>
    </xdr:from>
    <xdr:to>
      <xdr:col>11</xdr:col>
      <xdr:colOff>285750</xdr:colOff>
      <xdr:row>6</xdr:row>
      <xdr:rowOff>152400</xdr:rowOff>
    </xdr:to>
    <xdr:sp macro="" textlink="">
      <xdr:nvSpPr>
        <xdr:cNvPr id="4" name="Text Box 1"/>
        <xdr:cNvSpPr txBox="1">
          <a:spLocks noChangeArrowheads="1"/>
        </xdr:cNvSpPr>
      </xdr:nvSpPr>
      <xdr:spPr bwMode="auto">
        <a:xfrm>
          <a:off x="5962651" y="133350"/>
          <a:ext cx="4543424" cy="990600"/>
        </a:xfrm>
        <a:prstGeom prst="rect">
          <a:avLst/>
        </a:prstGeom>
        <a:solidFill>
          <a:srgbClr val="CCFFFF"/>
        </a:solidFill>
        <a:ln w="25400" cmpd="sng">
          <a:solidFill>
            <a:srgbClr val="000000"/>
          </a:solidFill>
          <a:miter lim="800000"/>
          <a:headEnd/>
          <a:tailEnd/>
        </a:ln>
      </xdr:spPr>
      <xdr:txBody>
        <a:bodyPr vertOverflow="clip" wrap="square" lIns="27432" tIns="22860" rIns="0" bIns="0" anchor="t" upright="1"/>
        <a:lstStyle/>
        <a:p>
          <a:pPr rtl="0"/>
          <a:r>
            <a:rPr lang="en-US" sz="1100" b="0" i="0" baseline="0">
              <a:effectLst/>
              <a:latin typeface="+mn-lt"/>
              <a:ea typeface="+mn-ea"/>
              <a:cs typeface="+mn-cs"/>
            </a:rPr>
            <a:t>In a binomial experiment, the outcome of each of </a:t>
          </a:r>
          <a:r>
            <a:rPr lang="en-US" sz="1100" b="0" i="1" baseline="0">
              <a:effectLst/>
              <a:latin typeface="+mn-lt"/>
              <a:ea typeface="+mn-ea"/>
              <a:cs typeface="+mn-cs"/>
            </a:rPr>
            <a:t>n</a:t>
          </a:r>
          <a:r>
            <a:rPr lang="en-US" sz="1100" b="0" i="0" baseline="0">
              <a:effectLst/>
              <a:latin typeface="+mn-lt"/>
              <a:ea typeface="+mn-ea"/>
              <a:cs typeface="+mn-cs"/>
            </a:rPr>
            <a:t> independent trials can be classified as a success (</a:t>
          </a:r>
          <a:r>
            <a:rPr lang="en-US" sz="1100" b="0" i="1" baseline="0">
              <a:effectLst/>
              <a:latin typeface="+mn-lt"/>
              <a:ea typeface="+mn-ea"/>
              <a:cs typeface="+mn-cs"/>
            </a:rPr>
            <a:t>S</a:t>
          </a:r>
          <a:r>
            <a:rPr lang="en-US" sz="1100" b="0" i="0" baseline="0">
              <a:effectLst/>
              <a:latin typeface="+mn-lt"/>
              <a:ea typeface="+mn-ea"/>
              <a:cs typeface="+mn-cs"/>
            </a:rPr>
            <a:t>) or a failure (</a:t>
          </a:r>
          <a:r>
            <a:rPr lang="en-US" sz="1100" b="0" i="1" baseline="0">
              <a:effectLst/>
              <a:latin typeface="+mn-lt"/>
              <a:ea typeface="+mn-ea"/>
              <a:cs typeface="+mn-cs"/>
            </a:rPr>
            <a:t>F</a:t>
          </a:r>
          <a:r>
            <a:rPr lang="en-US" sz="1100" b="0" i="0" baseline="0">
              <a:effectLst/>
              <a:latin typeface="+mn-lt"/>
              <a:ea typeface="+mn-ea"/>
              <a:cs typeface="+mn-cs"/>
            </a:rPr>
            <a:t>).  </a:t>
          </a:r>
        </a:p>
        <a:p>
          <a:pPr rtl="0"/>
          <a:endParaRPr lang="en-US" sz="1100" b="1" i="0" baseline="0">
            <a:effectLst/>
            <a:latin typeface="+mn-lt"/>
            <a:ea typeface="+mn-ea"/>
            <a:cs typeface="+mn-cs"/>
          </a:endParaRPr>
        </a:p>
        <a:p>
          <a:pPr rtl="0"/>
          <a:r>
            <a:rPr lang="en-US" sz="1200" b="1" i="0" baseline="0">
              <a:effectLst/>
              <a:latin typeface="+mn-lt"/>
              <a:ea typeface="+mn-ea"/>
              <a:cs typeface="+mn-cs"/>
            </a:rPr>
            <a:t>The geometric random variable counts the </a:t>
          </a:r>
          <a:r>
            <a:rPr lang="en-US" sz="1200" b="1" i="1" baseline="0">
              <a:effectLst/>
              <a:latin typeface="+mn-lt"/>
              <a:ea typeface="+mn-ea"/>
              <a:cs typeface="+mn-cs"/>
            </a:rPr>
            <a:t>number of trials until the first success</a:t>
          </a:r>
          <a:r>
            <a:rPr lang="en-US" sz="1200" b="1" i="0" baseline="0">
              <a:effectLst/>
              <a:latin typeface="+mn-lt"/>
              <a:ea typeface="+mn-ea"/>
              <a:cs typeface="+mn-cs"/>
            </a:rPr>
            <a:t>.   </a:t>
          </a:r>
          <a:endParaRPr lang="en-US" sz="1100" b="1">
            <a:effectLst/>
          </a:endParaRPr>
        </a:p>
        <a:p>
          <a:pPr algn="l" rtl="0">
            <a:defRPr sz="1000"/>
          </a:pPr>
          <a:endParaRPr lang="en-US" sz="1000" b="1" i="0" u="sng" strike="noStrike" baseline="0">
            <a:solidFill>
              <a:srgbClr val="000000"/>
            </a:solidFill>
            <a:latin typeface="Arial"/>
            <a:cs typeface="Arial"/>
          </a:endParaRPr>
        </a:p>
        <a:p>
          <a:pPr algn="l" rtl="0">
            <a:defRPr sz="1000"/>
          </a:pPr>
          <a:endParaRPr lang="en-US" sz="1000" b="1" i="0" u="sng" strike="noStrike" baseline="0">
            <a:solidFill>
              <a:srgbClr val="000000"/>
            </a:solidFill>
            <a:latin typeface="Arial"/>
            <a:cs typeface="Arial"/>
          </a:endParaRPr>
        </a:p>
      </xdr:txBody>
    </xdr:sp>
    <xdr:clientData/>
  </xdr:twoCellAnchor>
  <xdr:twoCellAnchor>
    <xdr:from>
      <xdr:col>7</xdr:col>
      <xdr:colOff>314326</xdr:colOff>
      <xdr:row>11</xdr:row>
      <xdr:rowOff>57149</xdr:rowOff>
    </xdr:from>
    <xdr:to>
      <xdr:col>10</xdr:col>
      <xdr:colOff>447675</xdr:colOff>
      <xdr:row>13</xdr:row>
      <xdr:rowOff>76200</xdr:rowOff>
    </xdr:to>
    <xdr:sp macro="" textlink="">
      <xdr:nvSpPr>
        <xdr:cNvPr id="5" name="Text Box 7"/>
        <xdr:cNvSpPr txBox="1">
          <a:spLocks noChangeArrowheads="1"/>
        </xdr:cNvSpPr>
      </xdr:nvSpPr>
      <xdr:spPr bwMode="auto">
        <a:xfrm>
          <a:off x="2943226" y="1904999"/>
          <a:ext cx="1685924" cy="3429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The probability of success on any given trial.</a:t>
          </a:r>
        </a:p>
      </xdr:txBody>
    </xdr:sp>
    <xdr:clientData/>
  </xdr:twoCellAnchor>
  <xdr:twoCellAnchor>
    <xdr:from>
      <xdr:col>6</xdr:col>
      <xdr:colOff>266700</xdr:colOff>
      <xdr:row>10</xdr:row>
      <xdr:rowOff>133349</xdr:rowOff>
    </xdr:from>
    <xdr:to>
      <xdr:col>8</xdr:col>
      <xdr:colOff>0</xdr:colOff>
      <xdr:row>12</xdr:row>
      <xdr:rowOff>38098</xdr:rowOff>
    </xdr:to>
    <xdr:sp macro="" textlink="">
      <xdr:nvSpPr>
        <xdr:cNvPr id="6" name="Line 6"/>
        <xdr:cNvSpPr>
          <a:spLocks noChangeShapeType="1"/>
        </xdr:cNvSpPr>
      </xdr:nvSpPr>
      <xdr:spPr bwMode="auto">
        <a:xfrm flipH="1" flipV="1">
          <a:off x="2562225" y="1809749"/>
          <a:ext cx="400050" cy="238124"/>
        </a:xfrm>
        <a:prstGeom prst="line">
          <a:avLst/>
        </a:prstGeom>
        <a:noFill/>
        <a:ln w="1587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485776</xdr:colOff>
      <xdr:row>8</xdr:row>
      <xdr:rowOff>95249</xdr:rowOff>
    </xdr:from>
    <xdr:to>
      <xdr:col>11</xdr:col>
      <xdr:colOff>342900</xdr:colOff>
      <xdr:row>10</xdr:row>
      <xdr:rowOff>57150</xdr:rowOff>
    </xdr:to>
    <xdr:sp macro="" textlink="">
      <xdr:nvSpPr>
        <xdr:cNvPr id="7" name="Text Box 7"/>
        <xdr:cNvSpPr txBox="1">
          <a:spLocks noChangeArrowheads="1"/>
        </xdr:cNvSpPr>
      </xdr:nvSpPr>
      <xdr:spPr bwMode="auto">
        <a:xfrm>
          <a:off x="3448051" y="1390649"/>
          <a:ext cx="1685924" cy="3429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The probability of failure on any given trial.</a:t>
          </a:r>
        </a:p>
      </xdr:txBody>
    </xdr:sp>
    <xdr:clientData/>
  </xdr:twoCellAnchor>
  <xdr:twoCellAnchor>
    <xdr:from>
      <xdr:col>7</xdr:col>
      <xdr:colOff>285749</xdr:colOff>
      <xdr:row>9</xdr:row>
      <xdr:rowOff>104775</xdr:rowOff>
    </xdr:from>
    <xdr:to>
      <xdr:col>8</xdr:col>
      <xdr:colOff>476249</xdr:colOff>
      <xdr:row>10</xdr:row>
      <xdr:rowOff>85725</xdr:rowOff>
    </xdr:to>
    <xdr:sp macro="" textlink="">
      <xdr:nvSpPr>
        <xdr:cNvPr id="8" name="Line 6"/>
        <xdr:cNvSpPr>
          <a:spLocks noChangeShapeType="1"/>
        </xdr:cNvSpPr>
      </xdr:nvSpPr>
      <xdr:spPr bwMode="auto">
        <a:xfrm flipH="1">
          <a:off x="2914649" y="1571625"/>
          <a:ext cx="523875" cy="190500"/>
        </a:xfrm>
        <a:prstGeom prst="line">
          <a:avLst/>
        </a:prstGeom>
        <a:noFill/>
        <a:ln w="1587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57151</xdr:colOff>
      <xdr:row>14</xdr:row>
      <xdr:rowOff>66674</xdr:rowOff>
    </xdr:from>
    <xdr:to>
      <xdr:col>11</xdr:col>
      <xdr:colOff>409575</xdr:colOff>
      <xdr:row>16</xdr:row>
      <xdr:rowOff>104775</xdr:rowOff>
    </xdr:to>
    <xdr:sp macro="" textlink="">
      <xdr:nvSpPr>
        <xdr:cNvPr id="9" name="Text Box 7"/>
        <xdr:cNvSpPr txBox="1">
          <a:spLocks noChangeArrowheads="1"/>
        </xdr:cNvSpPr>
      </xdr:nvSpPr>
      <xdr:spPr bwMode="auto">
        <a:xfrm>
          <a:off x="3019426" y="2400299"/>
          <a:ext cx="2181224" cy="36195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The probability that the first success occurs on the 3rd trial.</a:t>
          </a:r>
        </a:p>
      </xdr:txBody>
    </xdr:sp>
    <xdr:clientData/>
  </xdr:twoCellAnchor>
  <xdr:twoCellAnchor>
    <xdr:from>
      <xdr:col>2</xdr:col>
      <xdr:colOff>390524</xdr:colOff>
      <xdr:row>13</xdr:row>
      <xdr:rowOff>95247</xdr:rowOff>
    </xdr:from>
    <xdr:to>
      <xdr:col>8</xdr:col>
      <xdr:colOff>47624</xdr:colOff>
      <xdr:row>15</xdr:row>
      <xdr:rowOff>28574</xdr:rowOff>
    </xdr:to>
    <xdr:sp macro="" textlink="">
      <xdr:nvSpPr>
        <xdr:cNvPr id="10" name="Line 6"/>
        <xdr:cNvSpPr>
          <a:spLocks noChangeShapeType="1"/>
        </xdr:cNvSpPr>
      </xdr:nvSpPr>
      <xdr:spPr bwMode="auto">
        <a:xfrm flipH="1" flipV="1">
          <a:off x="1200149" y="2266947"/>
          <a:ext cx="1809750" cy="257177"/>
        </a:xfrm>
        <a:prstGeom prst="line">
          <a:avLst/>
        </a:prstGeom>
        <a:noFill/>
        <a:ln w="1587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0</xdr:colOff>
      <xdr:row>18</xdr:row>
      <xdr:rowOff>161924</xdr:rowOff>
    </xdr:from>
    <xdr:to>
      <xdr:col>14</xdr:col>
      <xdr:colOff>209550</xdr:colOff>
      <xdr:row>28</xdr:row>
      <xdr:rowOff>123825</xdr:rowOff>
    </xdr:to>
    <xdr:sp macro="" textlink="">
      <xdr:nvSpPr>
        <xdr:cNvPr id="11" name="Text Box 1"/>
        <xdr:cNvSpPr txBox="1">
          <a:spLocks noChangeArrowheads="1"/>
        </xdr:cNvSpPr>
      </xdr:nvSpPr>
      <xdr:spPr bwMode="auto">
        <a:xfrm>
          <a:off x="2695575" y="3143249"/>
          <a:ext cx="3867150" cy="158115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100" b="1" i="0" u="none" strike="noStrike" baseline="0">
              <a:solidFill>
                <a:srgbClr val="000000"/>
              </a:solidFill>
              <a:latin typeface="+mn-lt"/>
              <a:cs typeface="Arial"/>
            </a:rPr>
            <a:t>Example: The probability that a marksman hits a target on any given shot is 23%. What is the probability that the marksman will require three shots in order to hit the target for the first time? </a:t>
          </a:r>
        </a:p>
        <a:p>
          <a:pPr algn="l" rtl="0">
            <a:defRPr sz="1000"/>
          </a:pPr>
          <a:endParaRPr lang="en-US" sz="1100" b="1" i="0" u="none" strike="noStrike" baseline="0">
            <a:solidFill>
              <a:srgbClr val="000000"/>
            </a:solidFill>
            <a:latin typeface="+mn-lt"/>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100" b="1" i="0" u="none" strike="noStrike" baseline="0">
              <a:solidFill>
                <a:srgbClr val="000000"/>
              </a:solidFill>
              <a:latin typeface="+mn-lt"/>
              <a:cs typeface="Arial"/>
            </a:rPr>
            <a:t>The fomula is P(X) = pq</a:t>
          </a:r>
          <a:r>
            <a:rPr lang="en-US" sz="1400" b="0" i="0" u="none" strike="noStrike" baseline="30000">
              <a:solidFill>
                <a:srgbClr val="000000"/>
              </a:solidFill>
              <a:latin typeface="+mn-lt"/>
              <a:cs typeface="Arial"/>
            </a:rPr>
            <a:t>x-1 </a:t>
          </a:r>
          <a:r>
            <a:rPr lang="en-US" sz="1400" b="1" i="0" baseline="0">
              <a:effectLst/>
              <a:latin typeface="+mn-lt"/>
              <a:ea typeface="+mn-ea"/>
              <a:cs typeface="+mn-cs"/>
            </a:rPr>
            <a:t>==&gt; </a:t>
          </a:r>
          <a:r>
            <a:rPr lang="en-US" sz="1200" b="1" i="0" baseline="0">
              <a:effectLst/>
              <a:latin typeface="+mn-lt"/>
              <a:ea typeface="+mn-ea"/>
              <a:cs typeface="+mn-cs"/>
            </a:rPr>
            <a:t>P(3) = pq</a:t>
          </a:r>
          <a:r>
            <a:rPr lang="en-US" sz="1200" b="0" i="0" baseline="30000">
              <a:effectLst/>
              <a:latin typeface="+mn-lt"/>
              <a:ea typeface="+mn-ea"/>
              <a:cs typeface="+mn-cs"/>
            </a:rPr>
            <a:t>2</a:t>
          </a:r>
          <a:endParaRPr lang="en-US" sz="2000">
            <a:effectLst/>
            <a:latin typeface="+mn-lt"/>
          </a:endParaRPr>
        </a:p>
        <a:p>
          <a:pPr algn="l" rtl="0">
            <a:defRPr sz="1000"/>
          </a:pPr>
          <a:endParaRPr lang="en-US" sz="1400" b="0" i="0" u="none" strike="noStrike" baseline="30000">
            <a:solidFill>
              <a:srgbClr val="000000"/>
            </a:solidFill>
            <a:latin typeface="+mn-lt"/>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100" b="1" i="0" u="none" strike="noStrike" baseline="0">
              <a:solidFill>
                <a:srgbClr val="000000"/>
              </a:solidFill>
              <a:latin typeface="+mn-lt"/>
              <a:cs typeface="Arial"/>
            </a:rPr>
            <a:t>This can be re-written as qqp = (.77)(.77)(.23) = 0.14</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100" b="1" i="0" u="none" strike="noStrike" baseline="0">
              <a:solidFill>
                <a:srgbClr val="000000"/>
              </a:solidFill>
              <a:latin typeface="+mn-lt"/>
              <a:cs typeface="Arial"/>
            </a:rPr>
            <a:t>We can think of it as: (failure)(failure)(success) </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104775</xdr:colOff>
      <xdr:row>5</xdr:row>
      <xdr:rowOff>95250</xdr:rowOff>
    </xdr:from>
    <xdr:to>
      <xdr:col>12</xdr:col>
      <xdr:colOff>47625</xdr:colOff>
      <xdr:row>8</xdr:row>
      <xdr:rowOff>104775</xdr:rowOff>
    </xdr:to>
    <xdr:sp macro="" textlink="">
      <xdr:nvSpPr>
        <xdr:cNvPr id="2" name="Rectangle 1"/>
        <xdr:cNvSpPr>
          <a:spLocks noChangeArrowheads="1"/>
        </xdr:cNvSpPr>
      </xdr:nvSpPr>
      <xdr:spPr bwMode="auto">
        <a:xfrm>
          <a:off x="714375" y="1047750"/>
          <a:ext cx="7258050" cy="581025"/>
        </a:xfrm>
        <a:prstGeom prst="rect">
          <a:avLst/>
        </a:prstGeom>
        <a:solidFill>
          <a:srgbClr val="FFFFFF"/>
        </a:solidFill>
        <a:ln w="38100" cap="flat" cmpd="sng">
          <a:solidFill>
            <a:srgbClr val="000000"/>
          </a:solidFill>
          <a:prstDash val="solid"/>
          <a:miter lim="800000"/>
          <a:headEnd/>
          <a:tailEnd/>
        </a:ln>
        <a:effectLst/>
      </xdr:spPr>
      <xdr:txBody>
        <a:bodyPr vertOverflow="clip" wrap="square" lIns="92075" tIns="46038" rIns="92075" bIns="46038" anchor="t" upright="1"/>
        <a:lstStyle/>
        <a:p>
          <a:pPr algn="l" rtl="0">
            <a:defRPr sz="1000"/>
          </a:pPr>
          <a:r>
            <a:rPr lang="en-US" sz="1200" b="0" i="0" u="none" strike="noStrike" baseline="0">
              <a:solidFill>
                <a:srgbClr val="000000"/>
              </a:solidFill>
              <a:latin typeface="Calibri" pitchFamily="34" charset="0"/>
              <a:cs typeface="Times New Roman"/>
            </a:rPr>
            <a:t>A company employs 50 people in the marketing department. 40 employees belong to a union. 5 employees are selected at random. What is the probability that 4 out of the 5 selected belong to a union?</a:t>
          </a:r>
        </a:p>
        <a:p>
          <a:pPr algn="l" rtl="0">
            <a:defRPr sz="1000"/>
          </a:pPr>
          <a:endParaRPr lang="en-US" sz="1200" b="0" i="0" u="none" strike="noStrike" baseline="0">
            <a:solidFill>
              <a:srgbClr val="000000"/>
            </a:solidFill>
            <a:latin typeface="Times New Roman"/>
            <a:cs typeface="Times New Roman"/>
          </a:endParaRPr>
        </a:p>
      </xdr:txBody>
    </xdr:sp>
    <xdr:clientData/>
  </xdr:twoCellAnchor>
  <xdr:twoCellAnchor editAs="oneCell">
    <xdr:from>
      <xdr:col>10</xdr:col>
      <xdr:colOff>152400</xdr:colOff>
      <xdr:row>9</xdr:row>
      <xdr:rowOff>95250</xdr:rowOff>
    </xdr:from>
    <xdr:to>
      <xdr:col>16</xdr:col>
      <xdr:colOff>171450</xdr:colOff>
      <xdr:row>14</xdr:row>
      <xdr:rowOff>66675</xdr:rowOff>
    </xdr:to>
    <xdr:sp macro="" textlink="">
      <xdr:nvSpPr>
        <xdr:cNvPr id="3" name="Text Box 2"/>
        <xdr:cNvSpPr txBox="1">
          <a:spLocks noChangeArrowheads="1"/>
        </xdr:cNvSpPr>
      </xdr:nvSpPr>
      <xdr:spPr bwMode="auto">
        <a:xfrm>
          <a:off x="6248400" y="1809750"/>
          <a:ext cx="3676650" cy="923925"/>
        </a:xfrm>
        <a:prstGeom prst="rect">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l" rtl="0">
            <a:defRPr sz="1000"/>
          </a:pPr>
          <a:r>
            <a:rPr lang="en-US" sz="1400" b="0" i="1" u="none" strike="noStrike" baseline="0">
              <a:solidFill>
                <a:srgbClr val="000000"/>
              </a:solidFill>
              <a:latin typeface="Times New Roman"/>
              <a:cs typeface="Times New Roman"/>
            </a:rPr>
            <a:t>N</a:t>
          </a:r>
          <a:r>
            <a:rPr lang="en-US" sz="1400" b="0" i="0" u="none" strike="noStrike" baseline="0">
              <a:solidFill>
                <a:srgbClr val="000000"/>
              </a:solidFill>
              <a:latin typeface="Times New Roman"/>
              <a:cs typeface="Times New Roman"/>
            </a:rPr>
            <a:t> = 50 = size of the population. </a:t>
          </a:r>
        </a:p>
        <a:p>
          <a:pPr algn="l" rtl="0">
            <a:defRPr sz="1000"/>
          </a:pPr>
          <a:r>
            <a:rPr lang="en-US" sz="1400" b="0" i="1" u="none" strike="noStrike" baseline="0">
              <a:solidFill>
                <a:srgbClr val="000000"/>
              </a:solidFill>
              <a:latin typeface="Times New Roman"/>
              <a:cs typeface="Times New Roman"/>
            </a:rPr>
            <a:t>S</a:t>
          </a:r>
          <a:r>
            <a:rPr lang="en-US" sz="1400" b="0" i="0" u="none" strike="noStrike" baseline="0">
              <a:solidFill>
                <a:srgbClr val="000000"/>
              </a:solidFill>
              <a:latin typeface="Times New Roman"/>
              <a:cs typeface="Times New Roman"/>
            </a:rPr>
            <a:t> = 40 = number of successes in the population. </a:t>
          </a:r>
        </a:p>
        <a:p>
          <a:pPr algn="l" rtl="0">
            <a:defRPr sz="1000"/>
          </a:pPr>
          <a:r>
            <a:rPr lang="en-US" sz="1400" b="0" i="1" u="none" strike="noStrike" baseline="0">
              <a:solidFill>
                <a:srgbClr val="000000"/>
              </a:solidFill>
              <a:latin typeface="Times New Roman"/>
              <a:cs typeface="Times New Roman"/>
            </a:rPr>
            <a:t>x</a:t>
          </a:r>
          <a:r>
            <a:rPr lang="en-US" sz="1400" b="0" i="0" u="none" strike="noStrike" baseline="0">
              <a:solidFill>
                <a:srgbClr val="000000"/>
              </a:solidFill>
              <a:latin typeface="Times New Roman"/>
              <a:cs typeface="Times New Roman"/>
            </a:rPr>
            <a:t> = 4 = number of successes in the sample. </a:t>
          </a:r>
        </a:p>
        <a:p>
          <a:pPr algn="l" rtl="0">
            <a:defRPr sz="1000"/>
          </a:pPr>
          <a:r>
            <a:rPr lang="en-US" sz="1400" b="0" i="1" u="none" strike="noStrike" baseline="0">
              <a:solidFill>
                <a:srgbClr val="000000"/>
              </a:solidFill>
              <a:latin typeface="Times New Roman"/>
              <a:cs typeface="Times New Roman"/>
            </a:rPr>
            <a:t>n</a:t>
          </a:r>
          <a:r>
            <a:rPr lang="en-US" sz="1400" b="0" i="0" u="none" strike="noStrike" baseline="0">
              <a:solidFill>
                <a:srgbClr val="000000"/>
              </a:solidFill>
              <a:latin typeface="Times New Roman"/>
              <a:cs typeface="Times New Roman"/>
            </a:rPr>
            <a:t> = 5 = size of the sample, or number of trials.  </a:t>
          </a:r>
        </a:p>
      </xdr:txBody>
    </xdr:sp>
    <xdr:clientData/>
  </xdr:twoCellAnchor>
  <xdr:twoCellAnchor editAs="oneCell">
    <xdr:from>
      <xdr:col>4</xdr:col>
      <xdr:colOff>161925</xdr:colOff>
      <xdr:row>17</xdr:row>
      <xdr:rowOff>114300</xdr:rowOff>
    </xdr:from>
    <xdr:to>
      <xdr:col>5</xdr:col>
      <xdr:colOff>590550</xdr:colOff>
      <xdr:row>22</xdr:row>
      <xdr:rowOff>57150</xdr:rowOff>
    </xdr:to>
    <xdr:sp macro="" textlink="">
      <xdr:nvSpPr>
        <xdr:cNvPr id="4" name="Text Box 4"/>
        <xdr:cNvSpPr txBox="1">
          <a:spLocks noChangeArrowheads="1"/>
        </xdr:cNvSpPr>
      </xdr:nvSpPr>
      <xdr:spPr bwMode="auto">
        <a:xfrm>
          <a:off x="2600325" y="3352800"/>
          <a:ext cx="1038225" cy="904875"/>
        </a:xfrm>
        <a:prstGeom prst="rect">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l" rtl="0">
            <a:defRPr sz="1000"/>
          </a:pPr>
          <a:r>
            <a:rPr lang="en-US" sz="1400" b="0" i="1" u="none" strike="noStrike" baseline="0">
              <a:solidFill>
                <a:srgbClr val="000000"/>
              </a:solidFill>
              <a:latin typeface="Times New Roman"/>
              <a:cs typeface="Times New Roman"/>
            </a:rPr>
            <a:t>p</a:t>
          </a:r>
          <a:r>
            <a:rPr lang="en-US" sz="1400" b="0" i="0" u="none" strike="noStrike" baseline="0">
              <a:solidFill>
                <a:srgbClr val="000000"/>
              </a:solidFill>
              <a:latin typeface="Times New Roman"/>
              <a:cs typeface="Times New Roman"/>
            </a:rPr>
            <a:t> = 0.80</a:t>
          </a:r>
        </a:p>
        <a:p>
          <a:pPr algn="l" rtl="0">
            <a:defRPr sz="1000"/>
          </a:pPr>
          <a:r>
            <a:rPr lang="en-US" sz="1400" b="0" i="1" u="none" strike="noStrike" baseline="0">
              <a:solidFill>
                <a:srgbClr val="000000"/>
              </a:solidFill>
              <a:latin typeface="Times New Roman"/>
              <a:cs typeface="Times New Roman"/>
            </a:rPr>
            <a:t>n</a:t>
          </a:r>
          <a:r>
            <a:rPr lang="en-US" sz="1400" b="0" i="0" u="none" strike="noStrike" baseline="0">
              <a:solidFill>
                <a:srgbClr val="000000"/>
              </a:solidFill>
              <a:latin typeface="Times New Roman"/>
              <a:cs typeface="Times New Roman"/>
            </a:rPr>
            <a:t> = 5</a:t>
          </a:r>
        </a:p>
        <a:p>
          <a:pPr algn="l" rtl="0">
            <a:defRPr sz="1000"/>
          </a:pPr>
          <a:r>
            <a:rPr lang="en-US" sz="1400" b="0" i="0" u="none" strike="noStrike" baseline="0">
              <a:solidFill>
                <a:srgbClr val="000000"/>
              </a:solidFill>
              <a:latin typeface="Times New Roman"/>
              <a:cs typeface="Times New Roman"/>
            </a:rPr>
            <a:t>x = 4  </a:t>
          </a:r>
        </a:p>
      </xdr:txBody>
    </xdr:sp>
    <xdr:clientData/>
  </xdr:twoCellAnchor>
  <xdr:twoCellAnchor>
    <xdr:from>
      <xdr:col>0</xdr:col>
      <xdr:colOff>104775</xdr:colOff>
      <xdr:row>0</xdr:row>
      <xdr:rowOff>152400</xdr:rowOff>
    </xdr:from>
    <xdr:to>
      <xdr:col>12</xdr:col>
      <xdr:colOff>47625</xdr:colOff>
      <xdr:row>3</xdr:row>
      <xdr:rowOff>104775</xdr:rowOff>
    </xdr:to>
    <xdr:sp macro="" textlink="">
      <xdr:nvSpPr>
        <xdr:cNvPr id="6" name="Text Box 1"/>
        <xdr:cNvSpPr txBox="1">
          <a:spLocks noChangeArrowheads="1"/>
        </xdr:cNvSpPr>
      </xdr:nvSpPr>
      <xdr:spPr bwMode="auto">
        <a:xfrm>
          <a:off x="714375" y="152400"/>
          <a:ext cx="7258050" cy="523875"/>
        </a:xfrm>
        <a:prstGeom prst="rect">
          <a:avLst/>
        </a:prstGeom>
        <a:solidFill>
          <a:srgbClr val="CCFFFF"/>
        </a:solidFill>
        <a:ln w="25400" cmpd="sng">
          <a:solidFill>
            <a:srgbClr val="000000"/>
          </a:solid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100" b="1" i="0" baseline="0">
              <a:effectLst/>
              <a:latin typeface="+mn-lt"/>
              <a:ea typeface="+mn-ea"/>
              <a:cs typeface="+mn-cs"/>
            </a:rPr>
            <a:t>The Hypergeometric function gives us the probability of getting </a:t>
          </a:r>
          <a:r>
            <a:rPr lang="en-US" sz="1200" b="1" i="1" baseline="0">
              <a:effectLst/>
              <a:latin typeface="+mn-lt"/>
              <a:ea typeface="+mn-ea"/>
              <a:cs typeface="+mn-cs"/>
            </a:rPr>
            <a:t>x</a:t>
          </a:r>
          <a:r>
            <a:rPr lang="en-US" sz="1100" b="1" i="0" baseline="0">
              <a:effectLst/>
              <a:latin typeface="+mn-lt"/>
              <a:ea typeface="+mn-ea"/>
              <a:cs typeface="+mn-cs"/>
            </a:rPr>
            <a:t> successes from a sample of size </a:t>
          </a:r>
          <a:r>
            <a:rPr lang="en-US" sz="1200" b="1" i="1" baseline="0">
              <a:effectLst/>
              <a:latin typeface="+mn-lt"/>
              <a:ea typeface="+mn-ea"/>
              <a:cs typeface="+mn-cs"/>
            </a:rPr>
            <a:t>n</a:t>
          </a:r>
          <a:r>
            <a:rPr lang="en-US" sz="1100" b="1" i="0" baseline="0">
              <a:effectLst/>
              <a:latin typeface="+mn-lt"/>
              <a:ea typeface="+mn-ea"/>
              <a:cs typeface="+mn-cs"/>
            </a:rPr>
            <a:t>, given a population of size </a:t>
          </a:r>
          <a:r>
            <a:rPr lang="en-US" sz="1200" b="1" i="1" baseline="0">
              <a:effectLst/>
              <a:latin typeface="+mn-lt"/>
              <a:ea typeface="+mn-ea"/>
              <a:cs typeface="+mn-cs"/>
            </a:rPr>
            <a:t>N</a:t>
          </a:r>
          <a:r>
            <a:rPr lang="en-US" sz="1100" b="1" i="0" baseline="0">
              <a:effectLst/>
              <a:latin typeface="+mn-lt"/>
              <a:ea typeface="+mn-ea"/>
              <a:cs typeface="+mn-cs"/>
            </a:rPr>
            <a:t>, where the number of successes in this population is </a:t>
          </a:r>
          <a:r>
            <a:rPr lang="en-US" sz="1200" b="1" i="1" baseline="0">
              <a:effectLst/>
              <a:latin typeface="+mn-lt"/>
              <a:ea typeface="+mn-ea"/>
              <a:cs typeface="+mn-cs"/>
            </a:rPr>
            <a:t>S</a:t>
          </a:r>
          <a:r>
            <a:rPr lang="en-US" sz="1100" b="1" i="0" baseline="0">
              <a:effectLst/>
              <a:latin typeface="+mn-lt"/>
              <a:ea typeface="+mn-ea"/>
              <a:cs typeface="+mn-cs"/>
            </a:rPr>
            <a:t>. </a:t>
          </a:r>
          <a:endParaRPr lang="en-US" sz="1100" b="1">
            <a:effectLst/>
            <a:latin typeface="+mn-lt"/>
          </a:endParaRPr>
        </a:p>
        <a:p>
          <a:pPr algn="l" rtl="0">
            <a:defRPr sz="1000"/>
          </a:pPr>
          <a:endParaRPr lang="en-US" sz="1050" b="1" i="0" u="sng" strike="noStrike" baseline="0">
            <a:solidFill>
              <a:srgbClr val="000000"/>
            </a:solidFill>
            <a:latin typeface="+mn-lt"/>
            <a:cs typeface="Arial"/>
          </a:endParaRPr>
        </a:p>
        <a:p>
          <a:pPr algn="l" rtl="0">
            <a:defRPr sz="1000"/>
          </a:pPr>
          <a:endParaRPr lang="en-US" sz="1050" b="1" i="0" u="sng" strike="noStrike" baseline="0">
            <a:solidFill>
              <a:srgbClr val="000000"/>
            </a:solidFill>
            <a:latin typeface="+mn-lt"/>
            <a:cs typeface="Arial"/>
          </a:endParaRPr>
        </a:p>
      </xdr:txBody>
    </xdr:sp>
    <xdr:clientData/>
  </xdr:twoCellAnchor>
  <xdr:twoCellAnchor>
    <xdr:from>
      <xdr:col>8</xdr:col>
      <xdr:colOff>57150</xdr:colOff>
      <xdr:row>12</xdr:row>
      <xdr:rowOff>152400</xdr:rowOff>
    </xdr:from>
    <xdr:to>
      <xdr:col>9</xdr:col>
      <xdr:colOff>561974</xdr:colOff>
      <xdr:row>13</xdr:row>
      <xdr:rowOff>180974</xdr:rowOff>
    </xdr:to>
    <xdr:sp macro="" textlink="">
      <xdr:nvSpPr>
        <xdr:cNvPr id="7" name="Text Box 7"/>
        <xdr:cNvSpPr txBox="1">
          <a:spLocks noChangeArrowheads="1"/>
        </xdr:cNvSpPr>
      </xdr:nvSpPr>
      <xdr:spPr bwMode="auto">
        <a:xfrm>
          <a:off x="4933950" y="2438400"/>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6</xdr:col>
      <xdr:colOff>219074</xdr:colOff>
      <xdr:row>12</xdr:row>
      <xdr:rowOff>104775</xdr:rowOff>
    </xdr:from>
    <xdr:to>
      <xdr:col>8</xdr:col>
      <xdr:colOff>57147</xdr:colOff>
      <xdr:row>13</xdr:row>
      <xdr:rowOff>76197</xdr:rowOff>
    </xdr:to>
    <xdr:sp macro="" textlink="">
      <xdr:nvSpPr>
        <xdr:cNvPr id="8" name="Line 6"/>
        <xdr:cNvSpPr>
          <a:spLocks noChangeShapeType="1"/>
        </xdr:cNvSpPr>
      </xdr:nvSpPr>
      <xdr:spPr bwMode="auto">
        <a:xfrm flipH="1" flipV="1">
          <a:off x="3876674" y="2390775"/>
          <a:ext cx="1057273" cy="161922"/>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600075</xdr:colOff>
      <xdr:row>13</xdr:row>
      <xdr:rowOff>76200</xdr:rowOff>
    </xdr:from>
    <xdr:to>
      <xdr:col>8</xdr:col>
      <xdr:colOff>57149</xdr:colOff>
      <xdr:row>13</xdr:row>
      <xdr:rowOff>123825</xdr:rowOff>
    </xdr:to>
    <xdr:sp macro="" textlink="">
      <xdr:nvSpPr>
        <xdr:cNvPr id="9" name="Line 6"/>
        <xdr:cNvSpPr>
          <a:spLocks noChangeShapeType="1"/>
        </xdr:cNvSpPr>
      </xdr:nvSpPr>
      <xdr:spPr bwMode="auto">
        <a:xfrm flipH="1">
          <a:off x="1209675" y="2552700"/>
          <a:ext cx="3724274" cy="4762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19</xdr:row>
      <xdr:rowOff>0</xdr:rowOff>
    </xdr:from>
    <xdr:to>
      <xdr:col>18</xdr:col>
      <xdr:colOff>552450</xdr:colOff>
      <xdr:row>22</xdr:row>
      <xdr:rowOff>9525</xdr:rowOff>
    </xdr:to>
    <xdr:sp macro="" textlink="">
      <xdr:nvSpPr>
        <xdr:cNvPr id="11" name="Rectangle 10"/>
        <xdr:cNvSpPr>
          <a:spLocks noChangeArrowheads="1"/>
        </xdr:cNvSpPr>
      </xdr:nvSpPr>
      <xdr:spPr bwMode="auto">
        <a:xfrm>
          <a:off x="4267200" y="3629025"/>
          <a:ext cx="7258050" cy="581025"/>
        </a:xfrm>
        <a:prstGeom prst="rect">
          <a:avLst/>
        </a:prstGeom>
        <a:solidFill>
          <a:srgbClr val="FFFFFF"/>
        </a:solidFill>
        <a:ln w="38100" cap="flat" cmpd="sng">
          <a:solidFill>
            <a:srgbClr val="000000"/>
          </a:solidFill>
          <a:prstDash val="solid"/>
          <a:miter lim="800000"/>
          <a:headEnd/>
          <a:tailEnd/>
        </a:ln>
        <a:effectLst/>
      </xdr:spPr>
      <xdr:txBody>
        <a:bodyPr vertOverflow="clip" wrap="square" lIns="92075" tIns="46038" rIns="92075" bIns="46038" anchor="t" upright="1"/>
        <a:lstStyle/>
        <a:p>
          <a:r>
            <a:rPr lang="en-US" sz="1100" u="sng">
              <a:effectLst/>
              <a:latin typeface="+mn-lt"/>
              <a:ea typeface="+mn-ea"/>
              <a:cs typeface="+mn-cs"/>
            </a:rPr>
            <a:t>Binomial</a:t>
          </a:r>
          <a:r>
            <a:rPr lang="en-US" sz="1100">
              <a:effectLst/>
              <a:latin typeface="+mn-lt"/>
              <a:ea typeface="+mn-ea"/>
              <a:cs typeface="+mn-cs"/>
            </a:rPr>
            <a:t> probabilities assume </a:t>
          </a:r>
          <a:r>
            <a:rPr lang="en-US" sz="1100" u="sng">
              <a:effectLst/>
              <a:latin typeface="+mn-lt"/>
              <a:ea typeface="+mn-ea"/>
              <a:cs typeface="+mn-cs"/>
            </a:rPr>
            <a:t>sampling with replacement</a:t>
          </a:r>
          <a:r>
            <a:rPr lang="en-US" sz="1100">
              <a:effectLst/>
              <a:latin typeface="+mn-lt"/>
              <a:ea typeface="+mn-ea"/>
              <a:cs typeface="+mn-cs"/>
            </a:rPr>
            <a:t>, whereas </a:t>
          </a:r>
          <a:r>
            <a:rPr lang="en-US" sz="1100" u="sng">
              <a:effectLst/>
              <a:latin typeface="+mn-lt"/>
              <a:ea typeface="+mn-ea"/>
              <a:cs typeface="+mn-cs"/>
            </a:rPr>
            <a:t>Hypergeometric</a:t>
          </a:r>
          <a:r>
            <a:rPr lang="en-US" sz="1100">
              <a:effectLst/>
              <a:latin typeface="+mn-lt"/>
              <a:ea typeface="+mn-ea"/>
              <a:cs typeface="+mn-cs"/>
            </a:rPr>
            <a:t> probabilities assuming </a:t>
          </a:r>
          <a:r>
            <a:rPr lang="en-US" sz="1100" u="sng">
              <a:effectLst/>
              <a:latin typeface="+mn-lt"/>
              <a:ea typeface="+mn-ea"/>
              <a:cs typeface="+mn-cs"/>
            </a:rPr>
            <a:t>sampling without replacement</a:t>
          </a:r>
          <a:r>
            <a:rPr lang="en-US" sz="1100">
              <a:effectLst/>
              <a:latin typeface="+mn-lt"/>
              <a:ea typeface="+mn-ea"/>
              <a:cs typeface="+mn-cs"/>
            </a:rPr>
            <a:t>. </a:t>
          </a:r>
        </a:p>
        <a:p>
          <a:pPr algn="l" rtl="0">
            <a:defRPr sz="1000"/>
          </a:pPr>
          <a:endParaRPr lang="en-US" sz="1200" b="0" i="0" u="none" strike="noStrike" baseline="0">
            <a:solidFill>
              <a:srgbClr val="000000"/>
            </a:solidFill>
            <a:latin typeface="Times New Roman"/>
            <a:cs typeface="Times New Roman"/>
          </a:endParaRPr>
        </a:p>
      </xdr:txBody>
    </xdr:sp>
    <xdr:clientData/>
  </xdr:twoCellAnchor>
  <xdr:twoCellAnchor>
    <xdr:from>
      <xdr:col>0</xdr:col>
      <xdr:colOff>104775</xdr:colOff>
      <xdr:row>28</xdr:row>
      <xdr:rowOff>95249</xdr:rowOff>
    </xdr:from>
    <xdr:to>
      <xdr:col>12</xdr:col>
      <xdr:colOff>57150</xdr:colOff>
      <xdr:row>39</xdr:row>
      <xdr:rowOff>28575</xdr:rowOff>
    </xdr:to>
    <xdr:sp macro="" textlink="">
      <xdr:nvSpPr>
        <xdr:cNvPr id="12" name="Rectangle 11"/>
        <xdr:cNvSpPr>
          <a:spLocks noChangeArrowheads="1"/>
        </xdr:cNvSpPr>
      </xdr:nvSpPr>
      <xdr:spPr bwMode="auto">
        <a:xfrm>
          <a:off x="104775" y="857249"/>
          <a:ext cx="7267575" cy="2028826"/>
        </a:xfrm>
        <a:prstGeom prst="rect">
          <a:avLst/>
        </a:prstGeom>
        <a:solidFill>
          <a:srgbClr val="FFFFFF"/>
        </a:solidFill>
        <a:ln w="38100" cap="flat" cmpd="sng">
          <a:solidFill>
            <a:srgbClr val="000000"/>
          </a:solidFill>
          <a:prstDash val="solid"/>
          <a:miter lim="800000"/>
          <a:headEnd/>
          <a:tailEnd/>
        </a:ln>
        <a:effectLst/>
      </xdr:spPr>
      <xdr:txBody>
        <a:bodyPr vertOverflow="clip" wrap="square" lIns="92075" tIns="46038" rIns="92075" bIns="46038"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200" b="0" i="0" u="none" strike="noStrike" baseline="0">
              <a:solidFill>
                <a:srgbClr val="000000"/>
              </a:solidFill>
              <a:latin typeface="Calibri" pitchFamily="34" charset="0"/>
              <a:cs typeface="Times New Roman"/>
            </a:rPr>
            <a:t>A deck of playing cards contains 52 cards, 13 of each suit. There are four suits, so 4 x 13 = 52. </a:t>
          </a:r>
          <a:r>
            <a:rPr lang="en-US" sz="1200" b="0" i="0" u="none" strike="noStrike" baseline="0">
              <a:solidFill>
                <a:srgbClr val="000000"/>
              </a:solidFill>
              <a:latin typeface="Calibri" pitchFamily="34" charset="0"/>
              <a:ea typeface="+mn-ea"/>
              <a:cs typeface="Times New Roman"/>
            </a:rPr>
            <a:t>Each deck originally contains 13 hearts.  </a:t>
          </a:r>
          <a:endParaRPr lang="en-US" sz="1200" b="0" i="0" u="none" strike="noStrike" baseline="0">
            <a:solidFill>
              <a:srgbClr val="000000"/>
            </a:solidFill>
            <a:latin typeface="Calibri" pitchFamily="34" charset="0"/>
            <a:cs typeface="Times New Roman"/>
          </a:endParaRPr>
        </a:p>
        <a:p>
          <a:pPr algn="l" rtl="0">
            <a:defRPr sz="1000"/>
          </a:pPr>
          <a:endParaRPr lang="en-US" sz="1200" b="0" i="0" u="none" strike="noStrike" baseline="0">
            <a:solidFill>
              <a:srgbClr val="000000"/>
            </a:solidFill>
            <a:latin typeface="Calibri" pitchFamily="34" charset="0"/>
            <a:cs typeface="Times New Roman"/>
          </a:endParaRPr>
        </a:p>
        <a:p>
          <a:pPr algn="l" rtl="0">
            <a:defRPr sz="1000"/>
          </a:pPr>
          <a:r>
            <a:rPr lang="en-US" sz="1200" b="0" i="0" u="none" strike="noStrike" baseline="0">
              <a:solidFill>
                <a:srgbClr val="000000"/>
              </a:solidFill>
              <a:latin typeface="Calibri" pitchFamily="34" charset="0"/>
              <a:cs typeface="Times New Roman"/>
            </a:rPr>
            <a:t>You hold two hearts in your hand from the deck of playing cards that originally contained 52 cards. There are 50 cards left in the deck. What is the probability that exactly 1 out of the next 2 cards you draw will be a heart? </a:t>
          </a:r>
        </a:p>
        <a:p>
          <a:pPr algn="l" rtl="0">
            <a:defRPr sz="1000"/>
          </a:pPr>
          <a:endParaRPr lang="en-US" sz="1200" b="0" i="0" u="none" strike="noStrike" baseline="0">
            <a:solidFill>
              <a:srgbClr val="000000"/>
            </a:solidFill>
            <a:latin typeface="Calibri" pitchFamily="34" charset="0"/>
            <a:cs typeface="Times New Roman"/>
          </a:endParaRPr>
        </a:p>
        <a:p>
          <a:pPr algn="l" rtl="0">
            <a:defRPr sz="1000"/>
          </a:pPr>
          <a:r>
            <a:rPr lang="en-US" sz="1200" b="0" i="0" u="none" strike="noStrike" baseline="0">
              <a:solidFill>
                <a:srgbClr val="000000"/>
              </a:solidFill>
              <a:latin typeface="Calibri" pitchFamily="34" charset="0"/>
              <a:cs typeface="Times New Roman"/>
            </a:rPr>
            <a:t>There are no longer 52 cards, but 50.  So x = 1, n = 2, N = 50, and S = 11 (the remaining number of hearts in the deck.)</a:t>
          </a:r>
          <a:endParaRPr lang="en-US" sz="1200" b="0" i="0" u="none" strike="noStrike" baseline="0">
            <a:solidFill>
              <a:srgbClr val="000000"/>
            </a:solidFill>
            <a:latin typeface="Times New Roman"/>
            <a:cs typeface="Times New Roman"/>
          </a:endParaRPr>
        </a:p>
      </xdr:txBody>
    </xdr:sp>
    <xdr:clientData/>
  </xdr:twoCellAnchor>
  <xdr:twoCellAnchor editAs="oneCell">
    <xdr:from>
      <xdr:col>10</xdr:col>
      <xdr:colOff>123825</xdr:colOff>
      <xdr:row>40</xdr:row>
      <xdr:rowOff>76200</xdr:rowOff>
    </xdr:from>
    <xdr:to>
      <xdr:col>16</xdr:col>
      <xdr:colOff>142875</xdr:colOff>
      <xdr:row>45</xdr:row>
      <xdr:rowOff>57150</xdr:rowOff>
    </xdr:to>
    <xdr:sp macro="" textlink="">
      <xdr:nvSpPr>
        <xdr:cNvPr id="13" name="Text Box 2"/>
        <xdr:cNvSpPr txBox="1">
          <a:spLocks noChangeArrowheads="1"/>
        </xdr:cNvSpPr>
      </xdr:nvSpPr>
      <xdr:spPr bwMode="auto">
        <a:xfrm>
          <a:off x="6219825" y="3124200"/>
          <a:ext cx="3676650" cy="923925"/>
        </a:xfrm>
        <a:prstGeom prst="rect">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l" rtl="0">
            <a:defRPr sz="1000"/>
          </a:pPr>
          <a:r>
            <a:rPr lang="en-US" sz="1400" b="0" i="1" u="none" strike="noStrike" baseline="0">
              <a:solidFill>
                <a:srgbClr val="000000"/>
              </a:solidFill>
              <a:latin typeface="Times New Roman"/>
              <a:cs typeface="Times New Roman"/>
            </a:rPr>
            <a:t>N</a:t>
          </a:r>
          <a:r>
            <a:rPr lang="en-US" sz="1400" b="0" i="0" u="none" strike="noStrike" baseline="0">
              <a:solidFill>
                <a:srgbClr val="000000"/>
              </a:solidFill>
              <a:latin typeface="Times New Roman"/>
              <a:cs typeface="Times New Roman"/>
            </a:rPr>
            <a:t> = 50 = the number of remaining cards. </a:t>
          </a:r>
        </a:p>
        <a:p>
          <a:pPr algn="l" rtl="0">
            <a:defRPr sz="1000"/>
          </a:pPr>
          <a:r>
            <a:rPr lang="en-US" sz="1400" b="0" i="1" u="none" strike="noStrike" baseline="0">
              <a:solidFill>
                <a:srgbClr val="000000"/>
              </a:solidFill>
              <a:latin typeface="Times New Roman"/>
              <a:cs typeface="Times New Roman"/>
            </a:rPr>
            <a:t>S</a:t>
          </a:r>
          <a:r>
            <a:rPr lang="en-US" sz="1400" b="0" i="0" u="none" strike="noStrike" baseline="0">
              <a:solidFill>
                <a:srgbClr val="000000"/>
              </a:solidFill>
              <a:latin typeface="Times New Roman"/>
              <a:cs typeface="Times New Roman"/>
            </a:rPr>
            <a:t> = 11 </a:t>
          </a:r>
          <a:r>
            <a:rPr lang="en-US" sz="1400" b="0" i="0" u="none" strike="noStrike" baseline="0">
              <a:solidFill>
                <a:srgbClr val="000000"/>
              </a:solidFill>
              <a:latin typeface="Times New Roman"/>
              <a:ea typeface="+mn-ea"/>
              <a:cs typeface="Times New Roman"/>
            </a:rPr>
            <a:t>= the number of remaining hearts. </a:t>
          </a:r>
        </a:p>
        <a:p>
          <a:pPr algn="l" rtl="0">
            <a:defRPr sz="1000"/>
          </a:pPr>
          <a:r>
            <a:rPr lang="en-US" sz="1400" b="0" i="1" u="none" strike="noStrike" baseline="0">
              <a:solidFill>
                <a:srgbClr val="000000"/>
              </a:solidFill>
              <a:latin typeface="Times New Roman"/>
              <a:cs typeface="Times New Roman"/>
            </a:rPr>
            <a:t>x</a:t>
          </a:r>
          <a:r>
            <a:rPr lang="en-US" sz="1400" b="0" i="0" u="none" strike="noStrike" baseline="0">
              <a:solidFill>
                <a:srgbClr val="000000"/>
              </a:solidFill>
              <a:latin typeface="Times New Roman"/>
              <a:cs typeface="Times New Roman"/>
            </a:rPr>
            <a:t> = 1 = drawing exactly 1 heart. </a:t>
          </a:r>
        </a:p>
        <a:p>
          <a:pPr algn="l" rtl="0">
            <a:defRPr sz="1000"/>
          </a:pPr>
          <a:r>
            <a:rPr lang="en-US" sz="1400" b="0" i="1" u="none" strike="noStrike" baseline="0">
              <a:solidFill>
                <a:srgbClr val="000000"/>
              </a:solidFill>
              <a:latin typeface="Times New Roman"/>
              <a:cs typeface="Times New Roman"/>
            </a:rPr>
            <a:t>n</a:t>
          </a:r>
          <a:r>
            <a:rPr lang="en-US" sz="1400" b="0" i="0" u="none" strike="noStrike" baseline="0">
              <a:solidFill>
                <a:srgbClr val="000000"/>
              </a:solidFill>
              <a:latin typeface="Times New Roman"/>
              <a:cs typeface="Times New Roman"/>
            </a:rPr>
            <a:t> = 2 = the size of your draw.  </a:t>
          </a:r>
        </a:p>
      </xdr:txBody>
    </xdr:sp>
    <xdr:clientData/>
  </xdr:twoCellAnchor>
  <xdr:twoCellAnchor editAs="oneCell">
    <xdr:from>
      <xdr:col>2</xdr:col>
      <xdr:colOff>247650</xdr:colOff>
      <xdr:row>54</xdr:row>
      <xdr:rowOff>161925</xdr:rowOff>
    </xdr:from>
    <xdr:to>
      <xdr:col>4</xdr:col>
      <xdr:colOff>514350</xdr:colOff>
      <xdr:row>59</xdr:row>
      <xdr:rowOff>114300</xdr:rowOff>
    </xdr:to>
    <xdr:sp macro="" textlink="">
      <xdr:nvSpPr>
        <xdr:cNvPr id="14" name="Text Box 4"/>
        <xdr:cNvSpPr txBox="1">
          <a:spLocks noChangeArrowheads="1"/>
        </xdr:cNvSpPr>
      </xdr:nvSpPr>
      <xdr:spPr bwMode="auto">
        <a:xfrm>
          <a:off x="1466850" y="5886450"/>
          <a:ext cx="1485900" cy="904875"/>
        </a:xfrm>
        <a:prstGeom prst="rect">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l" rtl="0">
            <a:defRPr sz="1000"/>
          </a:pPr>
          <a:r>
            <a:rPr lang="en-US" sz="1400" b="0" i="1" u="none" strike="noStrike" baseline="0">
              <a:solidFill>
                <a:srgbClr val="000000"/>
              </a:solidFill>
              <a:latin typeface="Times New Roman"/>
              <a:cs typeface="Times New Roman"/>
            </a:rPr>
            <a:t>p</a:t>
          </a:r>
          <a:r>
            <a:rPr lang="en-US" sz="1400" b="0" i="0" u="none" strike="noStrike" baseline="0">
              <a:solidFill>
                <a:srgbClr val="000000"/>
              </a:solidFill>
              <a:latin typeface="Times New Roman"/>
              <a:cs typeface="Times New Roman"/>
            </a:rPr>
            <a:t> = 11/50 = .22</a:t>
          </a:r>
        </a:p>
        <a:p>
          <a:pPr algn="l" rtl="0">
            <a:defRPr sz="1000"/>
          </a:pPr>
          <a:r>
            <a:rPr lang="en-US" sz="1400" b="0" i="1" u="none" strike="noStrike" baseline="0">
              <a:solidFill>
                <a:srgbClr val="000000"/>
              </a:solidFill>
              <a:latin typeface="Times New Roman"/>
              <a:cs typeface="Times New Roman"/>
            </a:rPr>
            <a:t>n</a:t>
          </a:r>
          <a:r>
            <a:rPr lang="en-US" sz="1400" b="0" i="0" u="none" strike="noStrike" baseline="0">
              <a:solidFill>
                <a:srgbClr val="000000"/>
              </a:solidFill>
              <a:latin typeface="Times New Roman"/>
              <a:cs typeface="Times New Roman"/>
            </a:rPr>
            <a:t> = 2</a:t>
          </a:r>
        </a:p>
        <a:p>
          <a:pPr algn="l" rtl="0">
            <a:defRPr sz="1000"/>
          </a:pPr>
          <a:r>
            <a:rPr lang="en-US" sz="1400" b="0" i="0" u="none" strike="noStrike" baseline="0">
              <a:solidFill>
                <a:srgbClr val="000000"/>
              </a:solidFill>
              <a:latin typeface="Times New Roman"/>
              <a:cs typeface="Times New Roman"/>
            </a:rPr>
            <a:t>x = 1  </a:t>
          </a:r>
        </a:p>
      </xdr:txBody>
    </xdr:sp>
    <xdr:clientData/>
  </xdr:twoCellAnchor>
  <xdr:twoCellAnchor>
    <xdr:from>
      <xdr:col>0</xdr:col>
      <xdr:colOff>104775</xdr:colOff>
      <xdr:row>24</xdr:row>
      <xdr:rowOff>152401</xdr:rowOff>
    </xdr:from>
    <xdr:to>
      <xdr:col>12</xdr:col>
      <xdr:colOff>47625</xdr:colOff>
      <xdr:row>26</xdr:row>
      <xdr:rowOff>133351</xdr:rowOff>
    </xdr:to>
    <xdr:sp macro="" textlink="">
      <xdr:nvSpPr>
        <xdr:cNvPr id="15" name="Text Box 1"/>
        <xdr:cNvSpPr txBox="1">
          <a:spLocks noChangeArrowheads="1"/>
        </xdr:cNvSpPr>
      </xdr:nvSpPr>
      <xdr:spPr bwMode="auto">
        <a:xfrm>
          <a:off x="104775" y="4733926"/>
          <a:ext cx="7258050" cy="361950"/>
        </a:xfrm>
        <a:prstGeom prst="rect">
          <a:avLst/>
        </a:prstGeom>
        <a:solidFill>
          <a:srgbClr val="CCFFFF"/>
        </a:solidFill>
        <a:ln w="25400" cmpd="sng">
          <a:solidFill>
            <a:srgbClr val="000000"/>
          </a:solid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b="1" i="0" baseline="0">
              <a:effectLst/>
              <a:latin typeface="+mn-lt"/>
              <a:ea typeface="+mn-ea"/>
              <a:cs typeface="+mn-cs"/>
            </a:rPr>
            <a:t>Example 2 Below</a:t>
          </a:r>
          <a:endParaRPr lang="en-US" sz="1050" b="1">
            <a:effectLst/>
          </a:endParaRPr>
        </a:p>
        <a:p>
          <a:pPr algn="l" rtl="0">
            <a:defRPr sz="1000"/>
          </a:pPr>
          <a:endParaRPr lang="en-US" sz="1000" b="1" i="0" u="sng" strike="noStrike" baseline="0">
            <a:solidFill>
              <a:srgbClr val="000000"/>
            </a:solidFill>
            <a:latin typeface="Arial"/>
            <a:cs typeface="Arial"/>
          </a:endParaRPr>
        </a:p>
        <a:p>
          <a:pPr algn="l" rtl="0">
            <a:defRPr sz="1000"/>
          </a:pPr>
          <a:endParaRPr lang="en-US" sz="1000" b="1" i="0" u="sng" strike="noStrike" baseline="0">
            <a:solidFill>
              <a:srgbClr val="000000"/>
            </a:solidFill>
            <a:latin typeface="Arial"/>
            <a:cs typeface="Arial"/>
          </a:endParaRPr>
        </a:p>
      </xdr:txBody>
    </xdr:sp>
    <xdr:clientData/>
  </xdr:twoCellAnchor>
  <xdr:twoCellAnchor>
    <xdr:from>
      <xdr:col>8</xdr:col>
      <xdr:colOff>57150</xdr:colOff>
      <xdr:row>43</xdr:row>
      <xdr:rowOff>152400</xdr:rowOff>
    </xdr:from>
    <xdr:to>
      <xdr:col>9</xdr:col>
      <xdr:colOff>561974</xdr:colOff>
      <xdr:row>44</xdr:row>
      <xdr:rowOff>180974</xdr:rowOff>
    </xdr:to>
    <xdr:sp macro="" textlink="">
      <xdr:nvSpPr>
        <xdr:cNvPr id="16" name="Text Box 7"/>
        <xdr:cNvSpPr txBox="1">
          <a:spLocks noChangeArrowheads="1"/>
        </xdr:cNvSpPr>
      </xdr:nvSpPr>
      <xdr:spPr bwMode="auto">
        <a:xfrm>
          <a:off x="4933950" y="3771900"/>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6</xdr:col>
      <xdr:colOff>219074</xdr:colOff>
      <xdr:row>43</xdr:row>
      <xdr:rowOff>104775</xdr:rowOff>
    </xdr:from>
    <xdr:to>
      <xdr:col>8</xdr:col>
      <xdr:colOff>57147</xdr:colOff>
      <xdr:row>44</xdr:row>
      <xdr:rowOff>76197</xdr:rowOff>
    </xdr:to>
    <xdr:sp macro="" textlink="">
      <xdr:nvSpPr>
        <xdr:cNvPr id="17" name="Line 6"/>
        <xdr:cNvSpPr>
          <a:spLocks noChangeShapeType="1"/>
        </xdr:cNvSpPr>
      </xdr:nvSpPr>
      <xdr:spPr bwMode="auto">
        <a:xfrm flipH="1" flipV="1">
          <a:off x="3876674" y="3724275"/>
          <a:ext cx="1057273" cy="161922"/>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600075</xdr:colOff>
      <xdr:row>44</xdr:row>
      <xdr:rowOff>76200</xdr:rowOff>
    </xdr:from>
    <xdr:to>
      <xdr:col>8</xdr:col>
      <xdr:colOff>57149</xdr:colOff>
      <xdr:row>44</xdr:row>
      <xdr:rowOff>123825</xdr:rowOff>
    </xdr:to>
    <xdr:sp macro="" textlink="">
      <xdr:nvSpPr>
        <xdr:cNvPr id="18" name="Line 6"/>
        <xdr:cNvSpPr>
          <a:spLocks noChangeShapeType="1"/>
        </xdr:cNvSpPr>
      </xdr:nvSpPr>
      <xdr:spPr bwMode="auto">
        <a:xfrm flipH="1">
          <a:off x="1209675" y="3886200"/>
          <a:ext cx="3724274" cy="4762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428625</xdr:colOff>
      <xdr:row>52</xdr:row>
      <xdr:rowOff>57150</xdr:rowOff>
    </xdr:from>
    <xdr:to>
      <xdr:col>18</xdr:col>
      <xdr:colOff>371475</xdr:colOff>
      <xdr:row>55</xdr:row>
      <xdr:rowOff>66675</xdr:rowOff>
    </xdr:to>
    <xdr:sp macro="" textlink="">
      <xdr:nvSpPr>
        <xdr:cNvPr id="19" name="Rectangle 18"/>
        <xdr:cNvSpPr>
          <a:spLocks noChangeArrowheads="1"/>
        </xdr:cNvSpPr>
      </xdr:nvSpPr>
      <xdr:spPr bwMode="auto">
        <a:xfrm>
          <a:off x="4086225" y="5400675"/>
          <a:ext cx="7258050" cy="581025"/>
        </a:xfrm>
        <a:prstGeom prst="rect">
          <a:avLst/>
        </a:prstGeom>
        <a:solidFill>
          <a:srgbClr val="FFFFFF"/>
        </a:solidFill>
        <a:ln w="38100" cap="flat" cmpd="sng">
          <a:solidFill>
            <a:srgbClr val="000000"/>
          </a:solidFill>
          <a:prstDash val="solid"/>
          <a:miter lim="800000"/>
          <a:headEnd/>
          <a:tailEnd/>
        </a:ln>
        <a:effectLst/>
      </xdr:spPr>
      <xdr:txBody>
        <a:bodyPr vertOverflow="clip" wrap="square" lIns="92075" tIns="46038" rIns="92075" bIns="46038" anchor="t" upright="1"/>
        <a:lstStyle/>
        <a:p>
          <a:r>
            <a:rPr lang="en-US" sz="1100" u="sng">
              <a:effectLst/>
              <a:latin typeface="+mn-lt"/>
              <a:ea typeface="+mn-ea"/>
              <a:cs typeface="+mn-cs"/>
            </a:rPr>
            <a:t>Binomial</a:t>
          </a:r>
          <a:r>
            <a:rPr lang="en-US" sz="1100">
              <a:effectLst/>
              <a:latin typeface="+mn-lt"/>
              <a:ea typeface="+mn-ea"/>
              <a:cs typeface="+mn-cs"/>
            </a:rPr>
            <a:t> probabilities assume </a:t>
          </a:r>
          <a:r>
            <a:rPr lang="en-US" sz="1100" u="sng">
              <a:effectLst/>
              <a:latin typeface="+mn-lt"/>
              <a:ea typeface="+mn-ea"/>
              <a:cs typeface="+mn-cs"/>
            </a:rPr>
            <a:t>sampling with replacement</a:t>
          </a:r>
          <a:r>
            <a:rPr lang="en-US" sz="1100">
              <a:effectLst/>
              <a:latin typeface="+mn-lt"/>
              <a:ea typeface="+mn-ea"/>
              <a:cs typeface="+mn-cs"/>
            </a:rPr>
            <a:t>, whereas </a:t>
          </a:r>
          <a:r>
            <a:rPr lang="en-US" sz="1100" u="sng">
              <a:effectLst/>
              <a:latin typeface="+mn-lt"/>
              <a:ea typeface="+mn-ea"/>
              <a:cs typeface="+mn-cs"/>
            </a:rPr>
            <a:t>Hypergeometric</a:t>
          </a:r>
          <a:r>
            <a:rPr lang="en-US" sz="1100">
              <a:effectLst/>
              <a:latin typeface="+mn-lt"/>
              <a:ea typeface="+mn-ea"/>
              <a:cs typeface="+mn-cs"/>
            </a:rPr>
            <a:t> probabilities assuming </a:t>
          </a:r>
          <a:r>
            <a:rPr lang="en-US" sz="1100" u="sng">
              <a:effectLst/>
              <a:latin typeface="+mn-lt"/>
              <a:ea typeface="+mn-ea"/>
              <a:cs typeface="+mn-cs"/>
            </a:rPr>
            <a:t>sampling without replacement</a:t>
          </a:r>
          <a:r>
            <a:rPr lang="en-US" sz="1100">
              <a:effectLst/>
              <a:latin typeface="+mn-lt"/>
              <a:ea typeface="+mn-ea"/>
              <a:cs typeface="+mn-cs"/>
            </a:rPr>
            <a:t>. </a:t>
          </a:r>
        </a:p>
        <a:p>
          <a:pPr algn="l" rtl="0">
            <a:defRPr sz="1000"/>
          </a:pPr>
          <a:endParaRPr lang="en-US" sz="1200" b="0" i="0" u="none" strike="noStrike" baseline="0">
            <a:solidFill>
              <a:srgbClr val="000000"/>
            </a:solidFill>
            <a:latin typeface="Times New Roman"/>
            <a:cs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9526</xdr:colOff>
      <xdr:row>11</xdr:row>
      <xdr:rowOff>180975</xdr:rowOff>
    </xdr:from>
    <xdr:to>
      <xdr:col>5</xdr:col>
      <xdr:colOff>9524</xdr:colOff>
      <xdr:row>13</xdr:row>
      <xdr:rowOff>0</xdr:rowOff>
    </xdr:to>
    <xdr:sp macro="" textlink="">
      <xdr:nvSpPr>
        <xdr:cNvPr id="5" name="Text Box 7"/>
        <xdr:cNvSpPr txBox="1">
          <a:spLocks noChangeArrowheads="1"/>
        </xdr:cNvSpPr>
      </xdr:nvSpPr>
      <xdr:spPr bwMode="auto">
        <a:xfrm>
          <a:off x="2847976" y="2276475"/>
          <a:ext cx="1247773" cy="2000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Formulas are here.</a:t>
          </a:r>
        </a:p>
      </xdr:txBody>
    </xdr:sp>
    <xdr:clientData/>
  </xdr:twoCellAnchor>
  <xdr:twoCellAnchor>
    <xdr:from>
      <xdr:col>1</xdr:col>
      <xdr:colOff>371475</xdr:colOff>
      <xdr:row>8</xdr:row>
      <xdr:rowOff>180975</xdr:rowOff>
    </xdr:from>
    <xdr:to>
      <xdr:col>3</xdr:col>
      <xdr:colOff>9524</xdr:colOff>
      <xdr:row>12</xdr:row>
      <xdr:rowOff>104775</xdr:rowOff>
    </xdr:to>
    <xdr:sp macro="" textlink="">
      <xdr:nvSpPr>
        <xdr:cNvPr id="6" name="Line 6"/>
        <xdr:cNvSpPr>
          <a:spLocks noChangeShapeType="1"/>
        </xdr:cNvSpPr>
      </xdr:nvSpPr>
      <xdr:spPr bwMode="auto">
        <a:xfrm flipH="1" flipV="1">
          <a:off x="1962150" y="1704975"/>
          <a:ext cx="885824" cy="685800"/>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1333500</xdr:colOff>
      <xdr:row>2</xdr:row>
      <xdr:rowOff>9525</xdr:rowOff>
    </xdr:from>
    <xdr:to>
      <xdr:col>0</xdr:col>
      <xdr:colOff>1533525</xdr:colOff>
      <xdr:row>6</xdr:row>
      <xdr:rowOff>9525</xdr:rowOff>
    </xdr:to>
    <xdr:sp macro="" textlink="">
      <xdr:nvSpPr>
        <xdr:cNvPr id="7" name="Left Brace 6"/>
        <xdr:cNvSpPr/>
      </xdr:nvSpPr>
      <xdr:spPr>
        <a:xfrm>
          <a:off x="1333500" y="390525"/>
          <a:ext cx="200025" cy="762000"/>
        </a:xfrm>
        <a:prstGeom prst="leftBrac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38100</xdr:colOff>
      <xdr:row>3</xdr:row>
      <xdr:rowOff>76200</xdr:rowOff>
    </xdr:from>
    <xdr:to>
      <xdr:col>0</xdr:col>
      <xdr:colOff>1285873</xdr:colOff>
      <xdr:row>4</xdr:row>
      <xdr:rowOff>76200</xdr:rowOff>
    </xdr:to>
    <xdr:sp macro="" textlink="">
      <xdr:nvSpPr>
        <xdr:cNvPr id="8" name="Text Box 7"/>
        <xdr:cNvSpPr txBox="1">
          <a:spLocks noChangeArrowheads="1"/>
        </xdr:cNvSpPr>
      </xdr:nvSpPr>
      <xdr:spPr bwMode="auto">
        <a:xfrm>
          <a:off x="38100" y="647700"/>
          <a:ext cx="1247773" cy="1905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ctr" rtl="0">
            <a:defRPr sz="1000"/>
          </a:pPr>
          <a:r>
            <a:rPr lang="en-US" sz="1000" b="1" i="0" u="none" strike="noStrike" baseline="0">
              <a:solidFill>
                <a:srgbClr val="000000"/>
              </a:solidFill>
              <a:latin typeface="Arial"/>
              <a:cs typeface="Arial"/>
            </a:rPr>
            <a:t>Enter values here.</a:t>
          </a:r>
        </a:p>
      </xdr:txBody>
    </xdr:sp>
    <xdr:clientData/>
  </xdr:twoCellAnchor>
  <xdr:twoCellAnchor>
    <xdr:from>
      <xdr:col>1</xdr:col>
      <xdr:colOff>342900</xdr:colOff>
      <xdr:row>6</xdr:row>
      <xdr:rowOff>152400</xdr:rowOff>
    </xdr:from>
    <xdr:to>
      <xdr:col>3</xdr:col>
      <xdr:colOff>9525</xdr:colOff>
      <xdr:row>12</xdr:row>
      <xdr:rowOff>104774</xdr:rowOff>
    </xdr:to>
    <xdr:sp macro="" textlink="">
      <xdr:nvSpPr>
        <xdr:cNvPr id="9" name="Line 6"/>
        <xdr:cNvSpPr>
          <a:spLocks noChangeShapeType="1"/>
        </xdr:cNvSpPr>
      </xdr:nvSpPr>
      <xdr:spPr bwMode="auto">
        <a:xfrm flipH="1" flipV="1">
          <a:off x="1933575" y="1295400"/>
          <a:ext cx="914400" cy="1095374"/>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447675</xdr:colOff>
      <xdr:row>0</xdr:row>
      <xdr:rowOff>133350</xdr:rowOff>
    </xdr:from>
    <xdr:to>
      <xdr:col>17</xdr:col>
      <xdr:colOff>104774</xdr:colOff>
      <xdr:row>6</xdr:row>
      <xdr:rowOff>115017</xdr:rowOff>
    </xdr:to>
    <xdr:sp macro="" textlink="">
      <xdr:nvSpPr>
        <xdr:cNvPr id="10" name="Text Box 3"/>
        <xdr:cNvSpPr txBox="1">
          <a:spLocks noChangeArrowheads="1"/>
        </xdr:cNvSpPr>
      </xdr:nvSpPr>
      <xdr:spPr bwMode="auto">
        <a:xfrm>
          <a:off x="5143500" y="133350"/>
          <a:ext cx="6362699" cy="1124667"/>
        </a:xfrm>
        <a:prstGeom prst="rect">
          <a:avLst/>
        </a:prstGeom>
        <a:solidFill>
          <a:srgbClr val="B6DF89"/>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r>
            <a:rPr lang="en-US" sz="1400" b="1">
              <a:solidFill>
                <a:srgbClr val="0065B0"/>
              </a:solidFill>
              <a:latin typeface="Times New Roman" pitchFamily="18" charset="0"/>
            </a:rPr>
            <a:t>Left Tailed Test Example:  </a:t>
          </a:r>
        </a:p>
        <a:p>
          <a:r>
            <a:rPr lang="en-US" sz="1400">
              <a:latin typeface="Times New Roman" pitchFamily="18" charset="0"/>
            </a:rPr>
            <a:t>Suppose a battery manufacturer claims that the average life of its new AA battery is 300 minutes, with a standard deviation of 20 minutes. You work for a consumer protection agency and believe the average life is less than 300 minutes. You randomly sample 100 batteries and find that the mean life is </a:t>
          </a:r>
          <a:r>
            <a:rPr lang="en-US" sz="1400" kern="1200">
              <a:solidFill>
                <a:schemeClr val="tx1"/>
              </a:solidFill>
              <a:latin typeface="Times New Roman" pitchFamily="18" charset="0"/>
              <a:ea typeface="+mn-ea"/>
              <a:cs typeface="+mn-cs"/>
            </a:rPr>
            <a:t>only</a:t>
          </a:r>
          <a:r>
            <a:rPr lang="en-US" sz="1400">
              <a:latin typeface="Times New Roman" pitchFamily="18" charset="0"/>
            </a:rPr>
            <a:t> 294 minutes. </a:t>
          </a:r>
        </a:p>
      </xdr:txBody>
    </xdr:sp>
    <xdr:clientData/>
  </xdr:twoCellAnchor>
  <xdr:twoCellAnchor>
    <xdr:from>
      <xdr:col>6</xdr:col>
      <xdr:colOff>447676</xdr:colOff>
      <xdr:row>7</xdr:row>
      <xdr:rowOff>9525</xdr:rowOff>
    </xdr:from>
    <xdr:to>
      <xdr:col>17</xdr:col>
      <xdr:colOff>95250</xdr:colOff>
      <xdr:row>20</xdr:row>
      <xdr:rowOff>14474</xdr:rowOff>
    </xdr:to>
    <xdr:sp macro="" textlink="">
      <xdr:nvSpPr>
        <xdr:cNvPr id="11" name="Text Box 3"/>
        <xdr:cNvSpPr txBox="1">
          <a:spLocks noChangeArrowheads="1"/>
        </xdr:cNvSpPr>
      </xdr:nvSpPr>
      <xdr:spPr bwMode="auto">
        <a:xfrm>
          <a:off x="5143501" y="1343025"/>
          <a:ext cx="6353174" cy="2481449"/>
        </a:xfrm>
        <a:prstGeom prst="rect">
          <a:avLst/>
        </a:prstGeom>
        <a:solidFill>
          <a:schemeClr val="bg1"/>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r>
            <a:rPr lang="en-US" sz="1400">
              <a:latin typeface="Times New Roman" pitchFamily="18" charset="0"/>
            </a:rPr>
            <a:t>We are looking for evidence that the mean life is </a:t>
          </a:r>
          <a:r>
            <a:rPr lang="en-US" sz="1400" u="sng">
              <a:latin typeface="Times New Roman" pitchFamily="18" charset="0"/>
            </a:rPr>
            <a:t>less than</a:t>
          </a:r>
          <a:r>
            <a:rPr lang="en-US" sz="1400" u="none">
              <a:latin typeface="Times New Roman" pitchFamily="18" charset="0"/>
            </a:rPr>
            <a:t> </a:t>
          </a:r>
          <a:r>
            <a:rPr lang="en-US" sz="1400">
              <a:latin typeface="Times New Roman" pitchFamily="18" charset="0"/>
            </a:rPr>
            <a:t>300 minutes, so the hypothesis is:</a:t>
          </a:r>
        </a:p>
        <a:p>
          <a:endParaRPr lang="en-US" sz="1400" baseline="0">
            <a:latin typeface="Times New Roman" pitchFamily="18" charset="0"/>
          </a:endParaRPr>
        </a:p>
        <a:p>
          <a:pPr marL="0" marR="0" indent="0" algn="l" defTabSz="914400" rtl="0" eaLnBrk="0" fontAlgn="base" latinLnBrk="0" hangingPunct="0">
            <a:lnSpc>
              <a:spcPct val="100000"/>
            </a:lnSpc>
            <a:spcBef>
              <a:spcPct val="0"/>
            </a:spcBef>
            <a:spcAft>
              <a:spcPct val="0"/>
            </a:spcAft>
            <a:buClrTx/>
            <a:buSzTx/>
            <a:buFontTx/>
            <a:buNone/>
            <a:tabLst/>
            <a:defRPr/>
          </a:pPr>
          <a:r>
            <a:rPr lang="en-US" sz="1100" b="1" kern="1200" baseline="0">
              <a:solidFill>
                <a:schemeClr val="tx1"/>
              </a:solidFill>
              <a:effectLst/>
              <a:latin typeface="Arial" pitchFamily="34" charset="0"/>
              <a:ea typeface="+mn-ea"/>
              <a:cs typeface="+mn-cs"/>
            </a:rPr>
            <a:t>Ho = 300</a:t>
          </a:r>
        </a:p>
        <a:p>
          <a:pPr marL="0" marR="0" indent="0" algn="l" defTabSz="914400" rtl="0" eaLnBrk="0" fontAlgn="base" latinLnBrk="0" hangingPunct="0">
            <a:lnSpc>
              <a:spcPct val="100000"/>
            </a:lnSpc>
            <a:spcBef>
              <a:spcPct val="0"/>
            </a:spcBef>
            <a:spcAft>
              <a:spcPct val="0"/>
            </a:spcAft>
            <a:buClrTx/>
            <a:buSzTx/>
            <a:buFontTx/>
            <a:buNone/>
            <a:tabLst/>
            <a:defRPr/>
          </a:pPr>
          <a:r>
            <a:rPr lang="en-US" sz="1100" b="1" kern="1200" baseline="0">
              <a:solidFill>
                <a:schemeClr val="tx1"/>
              </a:solidFill>
              <a:effectLst/>
              <a:latin typeface="Arial" pitchFamily="34" charset="0"/>
              <a:ea typeface="+mn-ea"/>
              <a:cs typeface="+mn-cs"/>
            </a:rPr>
            <a:t>Ha </a:t>
          </a:r>
          <a:r>
            <a:rPr lang="en-US" sz="1100" b="1" kern="1200">
              <a:solidFill>
                <a:schemeClr val="tx1"/>
              </a:solidFill>
              <a:effectLst/>
              <a:latin typeface="Arial" pitchFamily="34" charset="0"/>
              <a:ea typeface="+mn-ea"/>
              <a:cs typeface="+mn-cs"/>
            </a:rPr>
            <a:t>&lt; 300 </a:t>
          </a:r>
          <a:endParaRPr lang="en-US" sz="1400" b="1">
            <a:effectLst/>
          </a:endParaRPr>
        </a:p>
        <a:p>
          <a:endParaRPr lang="en-US" sz="1400" kern="1200">
            <a:solidFill>
              <a:schemeClr val="tx1"/>
            </a:solidFill>
            <a:latin typeface="Times New Roman" pitchFamily="18" charset="0"/>
            <a:ea typeface="+mn-ea"/>
            <a:cs typeface="+mn-cs"/>
          </a:endParaRPr>
        </a:p>
        <a:p>
          <a:r>
            <a:rPr lang="en-US" sz="1400" kern="1200">
              <a:solidFill>
                <a:schemeClr val="tx1"/>
              </a:solidFill>
              <a:latin typeface="Times New Roman" pitchFamily="18" charset="0"/>
              <a:ea typeface="+mn-ea"/>
              <a:cs typeface="+mn-cs"/>
            </a:rPr>
            <a:t>The interpretation is as follows: </a:t>
          </a:r>
        </a:p>
        <a:p>
          <a:r>
            <a:rPr lang="en-US" sz="1400" kern="1200">
              <a:solidFill>
                <a:schemeClr val="tx1"/>
              </a:solidFill>
              <a:latin typeface="Times New Roman" pitchFamily="18" charset="0"/>
              <a:ea typeface="+mn-ea"/>
              <a:cs typeface="+mn-cs"/>
            </a:rPr>
            <a:t>If it's true that the average life of the</a:t>
          </a:r>
          <a:r>
            <a:rPr lang="en-US" sz="1400" kern="1200" baseline="0">
              <a:solidFill>
                <a:schemeClr val="tx1"/>
              </a:solidFill>
              <a:latin typeface="Times New Roman" pitchFamily="18" charset="0"/>
              <a:ea typeface="+mn-ea"/>
              <a:cs typeface="+mn-cs"/>
            </a:rPr>
            <a:t> battery is 300 minutes with a standard deviation of 20 minutes, the probability that we would get a sample average as low as 294 minutes </a:t>
          </a:r>
          <a:r>
            <a:rPr lang="en-US" sz="1100" kern="1200">
              <a:solidFill>
                <a:schemeClr val="tx1"/>
              </a:solidFill>
              <a:effectLst/>
              <a:latin typeface="Arial" pitchFamily="34" charset="0"/>
              <a:ea typeface="+mn-ea"/>
              <a:cs typeface="+mn-cs"/>
            </a:rPr>
            <a:t>–</a:t>
          </a:r>
          <a:r>
            <a:rPr lang="en-US" sz="1400" kern="1200" baseline="0">
              <a:solidFill>
                <a:schemeClr val="tx1"/>
              </a:solidFill>
              <a:latin typeface="Times New Roman" pitchFamily="18" charset="0"/>
              <a:ea typeface="+mn-ea"/>
              <a:cs typeface="+mn-cs"/>
            </a:rPr>
            <a:t> or lower </a:t>
          </a:r>
          <a:r>
            <a:rPr lang="en-US" sz="1100" kern="1200">
              <a:solidFill>
                <a:schemeClr val="tx1"/>
              </a:solidFill>
              <a:effectLst/>
              <a:latin typeface="Arial" pitchFamily="34" charset="0"/>
              <a:ea typeface="+mn-ea"/>
              <a:cs typeface="+mn-cs"/>
            </a:rPr>
            <a:t>–</a:t>
          </a:r>
          <a:r>
            <a:rPr lang="en-US" sz="1400" kern="1200" baseline="0">
              <a:solidFill>
                <a:schemeClr val="tx1"/>
              </a:solidFill>
              <a:latin typeface="Times New Roman" pitchFamily="18" charset="0"/>
              <a:ea typeface="+mn-ea"/>
              <a:cs typeface="+mn-cs"/>
            </a:rPr>
            <a:t> is only 0.135%.  </a:t>
          </a:r>
          <a:endParaRPr lang="en-US" sz="1400" kern="1200">
            <a:solidFill>
              <a:schemeClr val="tx1"/>
            </a:solidFill>
            <a:latin typeface="Times New Roman" pitchFamily="18" charset="0"/>
            <a:ea typeface="+mn-ea"/>
            <a:cs typeface="+mn-cs"/>
          </a:endParaRPr>
        </a:p>
        <a:p>
          <a:endParaRPr lang="en-US" sz="1400" kern="1200">
            <a:solidFill>
              <a:schemeClr val="tx1"/>
            </a:solidFill>
            <a:latin typeface="Times New Roman" pitchFamily="18" charset="0"/>
            <a:ea typeface="+mn-ea"/>
            <a:cs typeface="+mn-cs"/>
          </a:endParaRPr>
        </a:p>
        <a:p>
          <a:pPr marL="0" marR="0" indent="0" algn="l" defTabSz="914400" rtl="0" eaLnBrk="0" fontAlgn="base" latinLnBrk="0" hangingPunct="0">
            <a:lnSpc>
              <a:spcPct val="100000"/>
            </a:lnSpc>
            <a:spcBef>
              <a:spcPct val="0"/>
            </a:spcBef>
            <a:spcAft>
              <a:spcPct val="0"/>
            </a:spcAft>
            <a:buClrTx/>
            <a:buSzTx/>
            <a:buFontTx/>
            <a:buNone/>
            <a:tabLst/>
            <a:defRPr/>
          </a:pPr>
          <a:r>
            <a:rPr lang="en-US" sz="1400" kern="1200" baseline="0">
              <a:solidFill>
                <a:schemeClr val="tx1"/>
              </a:solidFill>
              <a:latin typeface="Times New Roman" pitchFamily="18" charset="0"/>
              <a:ea typeface="+mn-ea"/>
              <a:cs typeface="+mn-cs"/>
            </a:rPr>
            <a:t>Since the p-value is so low, we accept that the average life is less than 300 minutes. </a:t>
          </a:r>
        </a:p>
      </xdr:txBody>
    </xdr:sp>
    <xdr:clientData/>
  </xdr:twoCellAnchor>
  <xdr:twoCellAnchor>
    <xdr:from>
      <xdr:col>3</xdr:col>
      <xdr:colOff>9526</xdr:colOff>
      <xdr:row>32</xdr:row>
      <xdr:rowOff>180975</xdr:rowOff>
    </xdr:from>
    <xdr:to>
      <xdr:col>5</xdr:col>
      <xdr:colOff>9524</xdr:colOff>
      <xdr:row>34</xdr:row>
      <xdr:rowOff>0</xdr:rowOff>
    </xdr:to>
    <xdr:sp macro="" textlink="">
      <xdr:nvSpPr>
        <xdr:cNvPr id="12" name="Text Box 7"/>
        <xdr:cNvSpPr txBox="1">
          <a:spLocks noChangeArrowheads="1"/>
        </xdr:cNvSpPr>
      </xdr:nvSpPr>
      <xdr:spPr bwMode="auto">
        <a:xfrm>
          <a:off x="2847976" y="2276475"/>
          <a:ext cx="1247773" cy="2000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Formulas are here.</a:t>
          </a:r>
        </a:p>
      </xdr:txBody>
    </xdr:sp>
    <xdr:clientData/>
  </xdr:twoCellAnchor>
  <xdr:twoCellAnchor>
    <xdr:from>
      <xdr:col>1</xdr:col>
      <xdr:colOff>371475</xdr:colOff>
      <xdr:row>29</xdr:row>
      <xdr:rowOff>180975</xdr:rowOff>
    </xdr:from>
    <xdr:to>
      <xdr:col>3</xdr:col>
      <xdr:colOff>9524</xdr:colOff>
      <xdr:row>33</xdr:row>
      <xdr:rowOff>104775</xdr:rowOff>
    </xdr:to>
    <xdr:sp macro="" textlink="">
      <xdr:nvSpPr>
        <xdr:cNvPr id="13" name="Line 6"/>
        <xdr:cNvSpPr>
          <a:spLocks noChangeShapeType="1"/>
        </xdr:cNvSpPr>
      </xdr:nvSpPr>
      <xdr:spPr bwMode="auto">
        <a:xfrm flipH="1" flipV="1">
          <a:off x="1962150" y="1704975"/>
          <a:ext cx="885824" cy="685800"/>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1333500</xdr:colOff>
      <xdr:row>23</xdr:row>
      <xdr:rowOff>9525</xdr:rowOff>
    </xdr:from>
    <xdr:to>
      <xdr:col>0</xdr:col>
      <xdr:colOff>1533525</xdr:colOff>
      <xdr:row>27</xdr:row>
      <xdr:rowOff>9525</xdr:rowOff>
    </xdr:to>
    <xdr:sp macro="" textlink="">
      <xdr:nvSpPr>
        <xdr:cNvPr id="14" name="Left Brace 13"/>
        <xdr:cNvSpPr/>
      </xdr:nvSpPr>
      <xdr:spPr>
        <a:xfrm>
          <a:off x="1333500" y="390525"/>
          <a:ext cx="200025" cy="762000"/>
        </a:xfrm>
        <a:prstGeom prst="leftBrac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38100</xdr:colOff>
      <xdr:row>24</xdr:row>
      <xdr:rowOff>76200</xdr:rowOff>
    </xdr:from>
    <xdr:to>
      <xdr:col>0</xdr:col>
      <xdr:colOff>1285873</xdr:colOff>
      <xdr:row>25</xdr:row>
      <xdr:rowOff>76200</xdr:rowOff>
    </xdr:to>
    <xdr:sp macro="" textlink="">
      <xdr:nvSpPr>
        <xdr:cNvPr id="15" name="Text Box 7"/>
        <xdr:cNvSpPr txBox="1">
          <a:spLocks noChangeArrowheads="1"/>
        </xdr:cNvSpPr>
      </xdr:nvSpPr>
      <xdr:spPr bwMode="auto">
        <a:xfrm>
          <a:off x="38100" y="647700"/>
          <a:ext cx="1247773" cy="1905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ctr" rtl="0">
            <a:defRPr sz="1000"/>
          </a:pPr>
          <a:r>
            <a:rPr lang="en-US" sz="1000" b="1" i="0" u="none" strike="noStrike" baseline="0">
              <a:solidFill>
                <a:srgbClr val="000000"/>
              </a:solidFill>
              <a:latin typeface="Arial"/>
              <a:cs typeface="Arial"/>
            </a:rPr>
            <a:t>Enter values here.</a:t>
          </a:r>
        </a:p>
      </xdr:txBody>
    </xdr:sp>
    <xdr:clientData/>
  </xdr:twoCellAnchor>
  <xdr:twoCellAnchor>
    <xdr:from>
      <xdr:col>1</xdr:col>
      <xdr:colOff>342900</xdr:colOff>
      <xdr:row>27</xdr:row>
      <xdr:rowOff>152400</xdr:rowOff>
    </xdr:from>
    <xdr:to>
      <xdr:col>3</xdr:col>
      <xdr:colOff>9525</xdr:colOff>
      <xdr:row>33</xdr:row>
      <xdr:rowOff>104774</xdr:rowOff>
    </xdr:to>
    <xdr:sp macro="" textlink="">
      <xdr:nvSpPr>
        <xdr:cNvPr id="16" name="Line 6"/>
        <xdr:cNvSpPr>
          <a:spLocks noChangeShapeType="1"/>
        </xdr:cNvSpPr>
      </xdr:nvSpPr>
      <xdr:spPr bwMode="auto">
        <a:xfrm flipH="1" flipV="1">
          <a:off x="1933575" y="1295400"/>
          <a:ext cx="914400" cy="1095374"/>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447675</xdr:colOff>
      <xdr:row>21</xdr:row>
      <xdr:rowOff>104775</xdr:rowOff>
    </xdr:from>
    <xdr:to>
      <xdr:col>17</xdr:col>
      <xdr:colOff>104774</xdr:colOff>
      <xdr:row>28</xdr:row>
      <xdr:rowOff>102409</xdr:rowOff>
    </xdr:to>
    <xdr:sp macro="" textlink="">
      <xdr:nvSpPr>
        <xdr:cNvPr id="17" name="Text Box 3"/>
        <xdr:cNvSpPr txBox="1">
          <a:spLocks noChangeArrowheads="1"/>
        </xdr:cNvSpPr>
      </xdr:nvSpPr>
      <xdr:spPr bwMode="auto">
        <a:xfrm>
          <a:off x="5143500" y="4105275"/>
          <a:ext cx="6362699" cy="1331134"/>
        </a:xfrm>
        <a:prstGeom prst="rect">
          <a:avLst/>
        </a:prstGeom>
        <a:solidFill>
          <a:srgbClr val="B6DF89"/>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pPr marL="0" indent="0" algn="l" rtl="0" eaLnBrk="0" fontAlgn="base" hangingPunct="0">
            <a:spcBef>
              <a:spcPct val="0"/>
            </a:spcBef>
            <a:spcAft>
              <a:spcPct val="0"/>
            </a:spcAft>
          </a:pPr>
          <a:r>
            <a:rPr lang="en-US" sz="1400" b="1" kern="1200">
              <a:solidFill>
                <a:srgbClr val="0065B0"/>
              </a:solidFill>
              <a:latin typeface="Times New Roman" pitchFamily="18" charset="0"/>
              <a:ea typeface="+mn-ea"/>
              <a:cs typeface="+mn-cs"/>
            </a:rPr>
            <a:t>Right Tailed Test Example:  </a:t>
          </a:r>
        </a:p>
        <a:p>
          <a:r>
            <a:rPr lang="en-US" sz="1400">
              <a:latin typeface="Times New Roman" pitchFamily="18" charset="0"/>
            </a:rPr>
            <a:t>Suppose a battery manufacturer claims that the average life of its new AA battery is more than 300 minutes, with a standard deviation of 20 minutes. You are</a:t>
          </a:r>
          <a:r>
            <a:rPr lang="en-US" sz="1400" baseline="0">
              <a:latin typeface="Times New Roman" pitchFamily="18" charset="0"/>
            </a:rPr>
            <a:t> in the marketing department of this company and need to confirm this statement for legal purposes. So y</a:t>
          </a:r>
          <a:r>
            <a:rPr lang="en-US" sz="1400">
              <a:latin typeface="Times New Roman" pitchFamily="18" charset="0"/>
            </a:rPr>
            <a:t>ou randomly sample 100 batteries and find that the mean life is </a:t>
          </a:r>
          <a:r>
            <a:rPr lang="en-US" sz="1400" kern="1200">
              <a:solidFill>
                <a:schemeClr val="tx1"/>
              </a:solidFill>
              <a:latin typeface="Times New Roman" pitchFamily="18" charset="0"/>
              <a:ea typeface="+mn-ea"/>
              <a:cs typeface="+mn-cs"/>
            </a:rPr>
            <a:t>only</a:t>
          </a:r>
          <a:r>
            <a:rPr lang="en-US" sz="1400">
              <a:latin typeface="Times New Roman" pitchFamily="18" charset="0"/>
            </a:rPr>
            <a:t> 306 minutes. </a:t>
          </a:r>
        </a:p>
      </xdr:txBody>
    </xdr:sp>
    <xdr:clientData/>
  </xdr:twoCellAnchor>
  <xdr:twoCellAnchor>
    <xdr:from>
      <xdr:col>6</xdr:col>
      <xdr:colOff>476251</xdr:colOff>
      <xdr:row>29</xdr:row>
      <xdr:rowOff>28575</xdr:rowOff>
    </xdr:from>
    <xdr:to>
      <xdr:col>17</xdr:col>
      <xdr:colOff>123825</xdr:colOff>
      <xdr:row>42</xdr:row>
      <xdr:rowOff>33524</xdr:rowOff>
    </xdr:to>
    <xdr:sp macro="" textlink="">
      <xdr:nvSpPr>
        <xdr:cNvPr id="18" name="Text Box 3"/>
        <xdr:cNvSpPr txBox="1">
          <a:spLocks noChangeArrowheads="1"/>
        </xdr:cNvSpPr>
      </xdr:nvSpPr>
      <xdr:spPr bwMode="auto">
        <a:xfrm>
          <a:off x="5172076" y="5553075"/>
          <a:ext cx="6353174" cy="2481449"/>
        </a:xfrm>
        <a:prstGeom prst="rect">
          <a:avLst/>
        </a:prstGeom>
        <a:solidFill>
          <a:schemeClr val="bg1"/>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r>
            <a:rPr lang="en-US" sz="1400">
              <a:latin typeface="Times New Roman" pitchFamily="18" charset="0"/>
            </a:rPr>
            <a:t>We are looking for evidence that the mean life is </a:t>
          </a:r>
          <a:r>
            <a:rPr lang="en-US" sz="1400" u="sng">
              <a:latin typeface="Times New Roman" pitchFamily="18" charset="0"/>
            </a:rPr>
            <a:t>more than</a:t>
          </a:r>
          <a:r>
            <a:rPr lang="en-US" sz="1400" u="none">
              <a:latin typeface="Times New Roman" pitchFamily="18" charset="0"/>
            </a:rPr>
            <a:t> </a:t>
          </a:r>
          <a:r>
            <a:rPr lang="en-US" sz="1400">
              <a:latin typeface="Times New Roman" pitchFamily="18" charset="0"/>
            </a:rPr>
            <a:t>300 minutes, so the hypothesis is:</a:t>
          </a:r>
        </a:p>
        <a:p>
          <a:endParaRPr lang="en-US" sz="1400" baseline="0">
            <a:latin typeface="Times New Roman" pitchFamily="18" charset="0"/>
          </a:endParaRPr>
        </a:p>
        <a:p>
          <a:pPr marL="0" marR="0" indent="0" algn="l" defTabSz="914400" rtl="0" eaLnBrk="0" fontAlgn="base" latinLnBrk="0" hangingPunct="0">
            <a:lnSpc>
              <a:spcPct val="100000"/>
            </a:lnSpc>
            <a:spcBef>
              <a:spcPct val="0"/>
            </a:spcBef>
            <a:spcAft>
              <a:spcPct val="0"/>
            </a:spcAft>
            <a:buClrTx/>
            <a:buSzTx/>
            <a:buFontTx/>
            <a:buNone/>
            <a:tabLst/>
            <a:defRPr/>
          </a:pPr>
          <a:r>
            <a:rPr lang="en-US" sz="1100" b="1" kern="1200" baseline="0">
              <a:solidFill>
                <a:schemeClr val="tx1"/>
              </a:solidFill>
              <a:effectLst/>
              <a:latin typeface="Arial" pitchFamily="34" charset="0"/>
              <a:ea typeface="+mn-ea"/>
              <a:cs typeface="+mn-cs"/>
            </a:rPr>
            <a:t>Ho = 300</a:t>
          </a:r>
        </a:p>
        <a:p>
          <a:pPr marL="0" marR="0" indent="0" algn="l" defTabSz="914400" rtl="0" eaLnBrk="0" fontAlgn="base" latinLnBrk="0" hangingPunct="0">
            <a:lnSpc>
              <a:spcPct val="100000"/>
            </a:lnSpc>
            <a:spcBef>
              <a:spcPct val="0"/>
            </a:spcBef>
            <a:spcAft>
              <a:spcPct val="0"/>
            </a:spcAft>
            <a:buClrTx/>
            <a:buSzTx/>
            <a:buFontTx/>
            <a:buNone/>
            <a:tabLst/>
            <a:defRPr/>
          </a:pPr>
          <a:r>
            <a:rPr lang="en-US" sz="1100" b="1" kern="1200" baseline="0">
              <a:solidFill>
                <a:schemeClr val="tx1"/>
              </a:solidFill>
              <a:effectLst/>
              <a:latin typeface="Arial" pitchFamily="34" charset="0"/>
              <a:ea typeface="+mn-ea"/>
              <a:cs typeface="+mn-cs"/>
            </a:rPr>
            <a:t>Ha </a:t>
          </a:r>
          <a:r>
            <a:rPr lang="en-US" sz="1200" b="1" kern="1200">
              <a:solidFill>
                <a:schemeClr val="tx1"/>
              </a:solidFill>
              <a:effectLst/>
              <a:latin typeface="Arial" pitchFamily="34" charset="0"/>
              <a:ea typeface="+mn-ea"/>
              <a:cs typeface="+mn-cs"/>
            </a:rPr>
            <a:t>&gt;</a:t>
          </a:r>
          <a:r>
            <a:rPr lang="en-US" sz="1100" b="1" kern="1200">
              <a:solidFill>
                <a:schemeClr val="tx1"/>
              </a:solidFill>
              <a:effectLst/>
              <a:latin typeface="Arial" pitchFamily="34" charset="0"/>
              <a:ea typeface="+mn-ea"/>
              <a:cs typeface="+mn-cs"/>
            </a:rPr>
            <a:t> 300 </a:t>
          </a:r>
          <a:endParaRPr lang="en-US" sz="1400" b="1">
            <a:effectLst/>
          </a:endParaRPr>
        </a:p>
        <a:p>
          <a:endParaRPr lang="en-US" sz="1400" kern="1200">
            <a:solidFill>
              <a:schemeClr val="tx1"/>
            </a:solidFill>
            <a:latin typeface="Times New Roman" pitchFamily="18" charset="0"/>
            <a:ea typeface="+mn-ea"/>
            <a:cs typeface="+mn-cs"/>
          </a:endParaRPr>
        </a:p>
        <a:p>
          <a:r>
            <a:rPr lang="en-US" sz="1400" kern="1200">
              <a:solidFill>
                <a:schemeClr val="tx1"/>
              </a:solidFill>
              <a:latin typeface="Times New Roman" pitchFamily="18" charset="0"/>
              <a:ea typeface="+mn-ea"/>
              <a:cs typeface="+mn-cs"/>
            </a:rPr>
            <a:t>The interpretation is as follows: </a:t>
          </a:r>
        </a:p>
        <a:p>
          <a:r>
            <a:rPr lang="en-US" sz="1400" kern="1200">
              <a:solidFill>
                <a:schemeClr val="tx1"/>
              </a:solidFill>
              <a:latin typeface="Times New Roman" pitchFamily="18" charset="0"/>
              <a:ea typeface="+mn-ea"/>
              <a:cs typeface="+mn-cs"/>
            </a:rPr>
            <a:t>If it's true that the average life of the</a:t>
          </a:r>
          <a:r>
            <a:rPr lang="en-US" sz="1400" kern="1200" baseline="0">
              <a:solidFill>
                <a:schemeClr val="tx1"/>
              </a:solidFill>
              <a:latin typeface="Times New Roman" pitchFamily="18" charset="0"/>
              <a:ea typeface="+mn-ea"/>
              <a:cs typeface="+mn-cs"/>
            </a:rPr>
            <a:t> battery is 300 minutes with a standard deviation of 20 minutes, the probability that we would get a sample average as high as 306 minutes – or higher – is only 0.135%.  </a:t>
          </a:r>
        </a:p>
        <a:p>
          <a:endParaRPr lang="en-US" sz="1400" kern="1200">
            <a:solidFill>
              <a:schemeClr val="tx1"/>
            </a:solidFill>
            <a:latin typeface="Times New Roman" pitchFamily="18" charset="0"/>
            <a:ea typeface="+mn-ea"/>
            <a:cs typeface="+mn-cs"/>
          </a:endParaRPr>
        </a:p>
        <a:p>
          <a:pPr marL="0" marR="0" indent="0" algn="l" defTabSz="914400" rtl="0" eaLnBrk="0" fontAlgn="base" latinLnBrk="0" hangingPunct="0">
            <a:lnSpc>
              <a:spcPct val="100000"/>
            </a:lnSpc>
            <a:spcBef>
              <a:spcPct val="0"/>
            </a:spcBef>
            <a:spcAft>
              <a:spcPct val="0"/>
            </a:spcAft>
            <a:buClrTx/>
            <a:buSzTx/>
            <a:buFontTx/>
            <a:buNone/>
            <a:tabLst/>
            <a:defRPr/>
          </a:pPr>
          <a:r>
            <a:rPr lang="en-US" sz="1400" kern="1200" baseline="0">
              <a:solidFill>
                <a:schemeClr val="tx1"/>
              </a:solidFill>
              <a:latin typeface="Times New Roman" pitchFamily="18" charset="0"/>
              <a:ea typeface="+mn-ea"/>
              <a:cs typeface="+mn-cs"/>
            </a:rPr>
            <a:t>Since the p-value is so low, we accept that the average life is </a:t>
          </a:r>
          <a:r>
            <a:rPr lang="en-US" sz="1400" u="sng" kern="1200" baseline="0">
              <a:solidFill>
                <a:schemeClr val="tx1"/>
              </a:solidFill>
              <a:latin typeface="Times New Roman" pitchFamily="18" charset="0"/>
              <a:ea typeface="+mn-ea"/>
              <a:cs typeface="+mn-cs"/>
            </a:rPr>
            <a:t>higher than</a:t>
          </a:r>
          <a:r>
            <a:rPr lang="en-US" sz="1400" u="none" kern="1200" baseline="0">
              <a:solidFill>
                <a:schemeClr val="tx1"/>
              </a:solidFill>
              <a:latin typeface="Times New Roman" pitchFamily="18" charset="0"/>
              <a:ea typeface="+mn-ea"/>
              <a:cs typeface="+mn-cs"/>
            </a:rPr>
            <a:t> </a:t>
          </a:r>
          <a:r>
            <a:rPr lang="en-US" sz="1400" kern="1200" baseline="0">
              <a:solidFill>
                <a:schemeClr val="tx1"/>
              </a:solidFill>
              <a:latin typeface="Times New Roman" pitchFamily="18" charset="0"/>
              <a:ea typeface="+mn-ea"/>
              <a:cs typeface="+mn-cs"/>
            </a:rPr>
            <a:t>300 minutes. </a:t>
          </a:r>
        </a:p>
      </xdr:txBody>
    </xdr:sp>
    <xdr:clientData/>
  </xdr:twoCellAnchor>
  <xdr:twoCellAnchor>
    <xdr:from>
      <xdr:col>6</xdr:col>
      <xdr:colOff>523875</xdr:colOff>
      <xdr:row>44</xdr:row>
      <xdr:rowOff>104775</xdr:rowOff>
    </xdr:from>
    <xdr:to>
      <xdr:col>17</xdr:col>
      <xdr:colOff>180974</xdr:colOff>
      <xdr:row>50</xdr:row>
      <xdr:rowOff>86442</xdr:rowOff>
    </xdr:to>
    <xdr:sp macro="" textlink="">
      <xdr:nvSpPr>
        <xdr:cNvPr id="19" name="Text Box 3"/>
        <xdr:cNvSpPr txBox="1">
          <a:spLocks noChangeArrowheads="1"/>
        </xdr:cNvSpPr>
      </xdr:nvSpPr>
      <xdr:spPr bwMode="auto">
        <a:xfrm>
          <a:off x="5219700" y="8486775"/>
          <a:ext cx="6362699" cy="1124667"/>
        </a:xfrm>
        <a:prstGeom prst="rect">
          <a:avLst/>
        </a:prstGeom>
        <a:solidFill>
          <a:srgbClr val="B6DF89"/>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pPr marL="0" indent="0" algn="l" rtl="0" eaLnBrk="0" fontAlgn="base" hangingPunct="0">
            <a:spcBef>
              <a:spcPct val="0"/>
            </a:spcBef>
            <a:spcAft>
              <a:spcPct val="0"/>
            </a:spcAft>
          </a:pPr>
          <a:r>
            <a:rPr lang="en-US" sz="1400" b="1" kern="1200">
              <a:solidFill>
                <a:srgbClr val="0065B0"/>
              </a:solidFill>
              <a:latin typeface="Times New Roman" pitchFamily="18" charset="0"/>
              <a:ea typeface="+mn-ea"/>
              <a:cs typeface="+mn-cs"/>
            </a:rPr>
            <a:t>Two Tailed Test Example:  </a:t>
          </a:r>
        </a:p>
        <a:p>
          <a:r>
            <a:rPr lang="en-US" sz="1400">
              <a:latin typeface="Times New Roman" pitchFamily="18" charset="0"/>
            </a:rPr>
            <a:t>Suppose a battery manufacturer claims that the average life of its new AA battery is more than 300 minutes, with a standard deviation of 20 minutes. You don't believe</a:t>
          </a:r>
          <a:r>
            <a:rPr lang="en-US" sz="1400" baseline="0">
              <a:latin typeface="Times New Roman" pitchFamily="18" charset="0"/>
            </a:rPr>
            <a:t> this is a true statement (meaning the average life could be higher or lower). So y</a:t>
          </a:r>
          <a:r>
            <a:rPr lang="en-US" sz="1400">
              <a:latin typeface="Times New Roman" pitchFamily="18" charset="0"/>
            </a:rPr>
            <a:t>ou randomly sample 100 batteries and find that the mean life is </a:t>
          </a:r>
          <a:r>
            <a:rPr lang="en-US" sz="1400" kern="1200">
              <a:solidFill>
                <a:schemeClr val="tx1"/>
              </a:solidFill>
              <a:latin typeface="Times New Roman" pitchFamily="18" charset="0"/>
              <a:ea typeface="+mn-ea"/>
              <a:cs typeface="+mn-cs"/>
            </a:rPr>
            <a:t>only</a:t>
          </a:r>
          <a:r>
            <a:rPr lang="en-US" sz="1400">
              <a:latin typeface="Times New Roman" pitchFamily="18" charset="0"/>
            </a:rPr>
            <a:t> 294 minutes. </a:t>
          </a:r>
        </a:p>
      </xdr:txBody>
    </xdr:sp>
    <xdr:clientData/>
  </xdr:twoCellAnchor>
  <xdr:twoCellAnchor>
    <xdr:from>
      <xdr:col>6</xdr:col>
      <xdr:colOff>514351</xdr:colOff>
      <xdr:row>51</xdr:row>
      <xdr:rowOff>19050</xdr:rowOff>
    </xdr:from>
    <xdr:to>
      <xdr:col>17</xdr:col>
      <xdr:colOff>161925</xdr:colOff>
      <xdr:row>65</xdr:row>
      <xdr:rowOff>70744</xdr:rowOff>
    </xdr:to>
    <xdr:sp macro="" textlink="">
      <xdr:nvSpPr>
        <xdr:cNvPr id="20" name="Text Box 3"/>
        <xdr:cNvSpPr txBox="1">
          <a:spLocks noChangeArrowheads="1"/>
        </xdr:cNvSpPr>
      </xdr:nvSpPr>
      <xdr:spPr bwMode="auto">
        <a:xfrm>
          <a:off x="5210176" y="9734550"/>
          <a:ext cx="6353174" cy="2718694"/>
        </a:xfrm>
        <a:prstGeom prst="rect">
          <a:avLst/>
        </a:prstGeom>
        <a:solidFill>
          <a:schemeClr val="bg1"/>
        </a:solidFill>
        <a:ln w="38100">
          <a:solidFill>
            <a:schemeClr val="tx1"/>
          </a:solidFill>
          <a:miter lim="800000"/>
          <a:headEnd/>
          <a:tailEnd/>
        </a:ln>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pitchFamily="34" charset="0"/>
              <a:ea typeface="+mn-ea"/>
              <a:cs typeface="+mn-cs"/>
            </a:defRPr>
          </a:lvl1pPr>
          <a:lvl2pPr marL="457200" algn="l" rtl="0" eaLnBrk="0" fontAlgn="base" hangingPunct="0">
            <a:spcBef>
              <a:spcPct val="0"/>
            </a:spcBef>
            <a:spcAft>
              <a:spcPct val="0"/>
            </a:spcAft>
            <a:defRPr kern="1200">
              <a:solidFill>
                <a:schemeClr val="tx1"/>
              </a:solidFill>
              <a:latin typeface="Arial" pitchFamily="34" charset="0"/>
              <a:ea typeface="+mn-ea"/>
              <a:cs typeface="+mn-cs"/>
            </a:defRPr>
          </a:lvl2pPr>
          <a:lvl3pPr marL="914400" algn="l" rtl="0" eaLnBrk="0" fontAlgn="base" hangingPunct="0">
            <a:spcBef>
              <a:spcPct val="0"/>
            </a:spcBef>
            <a:spcAft>
              <a:spcPct val="0"/>
            </a:spcAft>
            <a:defRPr kern="1200">
              <a:solidFill>
                <a:schemeClr val="tx1"/>
              </a:solidFill>
              <a:latin typeface="Arial" pitchFamily="34" charset="0"/>
              <a:ea typeface="+mn-ea"/>
              <a:cs typeface="+mn-cs"/>
            </a:defRPr>
          </a:lvl3pPr>
          <a:lvl4pPr marL="1371600" algn="l" rtl="0" eaLnBrk="0" fontAlgn="base" hangingPunct="0">
            <a:spcBef>
              <a:spcPct val="0"/>
            </a:spcBef>
            <a:spcAft>
              <a:spcPct val="0"/>
            </a:spcAft>
            <a:defRPr kern="1200">
              <a:solidFill>
                <a:schemeClr val="tx1"/>
              </a:solidFill>
              <a:latin typeface="Arial" pitchFamily="34" charset="0"/>
              <a:ea typeface="+mn-ea"/>
              <a:cs typeface="+mn-cs"/>
            </a:defRPr>
          </a:lvl4pPr>
          <a:lvl5pPr marL="1828800" algn="l" rtl="0" eaLnBrk="0" fontAlgn="base" hangingPunct="0">
            <a:spcBef>
              <a:spcPct val="0"/>
            </a:spcBef>
            <a:spcAft>
              <a:spcPct val="0"/>
            </a:spcAft>
            <a:defRPr kern="1200">
              <a:solidFill>
                <a:schemeClr val="tx1"/>
              </a:solidFill>
              <a:latin typeface="Arial" pitchFamily="34" charset="0"/>
              <a:ea typeface="+mn-ea"/>
              <a:cs typeface="+mn-cs"/>
            </a:defRPr>
          </a:lvl5pPr>
          <a:lvl6pPr marL="2286000" algn="l" defTabSz="914400" rtl="0" eaLnBrk="1" latinLnBrk="0" hangingPunct="1">
            <a:defRPr kern="1200">
              <a:solidFill>
                <a:schemeClr val="tx1"/>
              </a:solidFill>
              <a:latin typeface="Arial" pitchFamily="34" charset="0"/>
              <a:ea typeface="+mn-ea"/>
              <a:cs typeface="+mn-cs"/>
            </a:defRPr>
          </a:lvl6pPr>
          <a:lvl7pPr marL="2743200" algn="l" defTabSz="914400" rtl="0" eaLnBrk="1" latinLnBrk="0" hangingPunct="1">
            <a:defRPr kern="1200">
              <a:solidFill>
                <a:schemeClr val="tx1"/>
              </a:solidFill>
              <a:latin typeface="Arial" pitchFamily="34" charset="0"/>
              <a:ea typeface="+mn-ea"/>
              <a:cs typeface="+mn-cs"/>
            </a:defRPr>
          </a:lvl7pPr>
          <a:lvl8pPr marL="3200400" algn="l" defTabSz="914400" rtl="0" eaLnBrk="1" latinLnBrk="0" hangingPunct="1">
            <a:defRPr kern="1200">
              <a:solidFill>
                <a:schemeClr val="tx1"/>
              </a:solidFill>
              <a:latin typeface="Arial" pitchFamily="34" charset="0"/>
              <a:ea typeface="+mn-ea"/>
              <a:cs typeface="+mn-cs"/>
            </a:defRPr>
          </a:lvl8pPr>
          <a:lvl9pPr marL="3657600" algn="l" defTabSz="914400" rtl="0" eaLnBrk="1" latinLnBrk="0" hangingPunct="1">
            <a:defRPr kern="1200">
              <a:solidFill>
                <a:schemeClr val="tx1"/>
              </a:solidFill>
              <a:latin typeface="Arial" pitchFamily="34" charset="0"/>
              <a:ea typeface="+mn-ea"/>
              <a:cs typeface="+mn-cs"/>
            </a:defRPr>
          </a:lvl9pPr>
        </a:lstStyle>
        <a:p>
          <a:r>
            <a:rPr lang="en-US" sz="1400">
              <a:latin typeface="Times New Roman" pitchFamily="18" charset="0"/>
            </a:rPr>
            <a:t>We are looking for evidence that the mean life is </a:t>
          </a:r>
          <a:r>
            <a:rPr lang="en-US" sz="1400" u="sng">
              <a:latin typeface="Times New Roman" pitchFamily="18" charset="0"/>
            </a:rPr>
            <a:t>not</a:t>
          </a:r>
          <a:r>
            <a:rPr lang="en-US" sz="1400">
              <a:latin typeface="Times New Roman" pitchFamily="18" charset="0"/>
            </a:rPr>
            <a:t> 300 minutes, so the hypothesis is:</a:t>
          </a:r>
        </a:p>
        <a:p>
          <a:endParaRPr lang="en-US" sz="1400" baseline="0">
            <a:latin typeface="Times New Roman" pitchFamily="18" charset="0"/>
          </a:endParaRPr>
        </a:p>
        <a:p>
          <a:pPr marL="0" marR="0" indent="0" algn="l" defTabSz="914400" rtl="0" eaLnBrk="0" fontAlgn="base" latinLnBrk="0" hangingPunct="0">
            <a:lnSpc>
              <a:spcPct val="100000"/>
            </a:lnSpc>
            <a:spcBef>
              <a:spcPct val="0"/>
            </a:spcBef>
            <a:spcAft>
              <a:spcPct val="0"/>
            </a:spcAft>
            <a:buClrTx/>
            <a:buSzTx/>
            <a:buFontTx/>
            <a:buNone/>
            <a:tabLst/>
            <a:defRPr/>
          </a:pPr>
          <a:r>
            <a:rPr lang="en-US" sz="1100" b="1" kern="1200" baseline="0">
              <a:solidFill>
                <a:schemeClr val="tx1"/>
              </a:solidFill>
              <a:effectLst/>
              <a:latin typeface="Arial" pitchFamily="34" charset="0"/>
              <a:ea typeface="+mn-ea"/>
              <a:cs typeface="+mn-cs"/>
            </a:rPr>
            <a:t>Ho = 300</a:t>
          </a:r>
        </a:p>
        <a:p>
          <a:pPr marL="0" marR="0" indent="0" algn="l" defTabSz="914400" rtl="0" eaLnBrk="0" fontAlgn="base" latinLnBrk="0" hangingPunct="0">
            <a:lnSpc>
              <a:spcPct val="100000"/>
            </a:lnSpc>
            <a:spcBef>
              <a:spcPct val="0"/>
            </a:spcBef>
            <a:spcAft>
              <a:spcPct val="0"/>
            </a:spcAft>
            <a:buClrTx/>
            <a:buSzTx/>
            <a:buFontTx/>
            <a:buNone/>
            <a:tabLst/>
            <a:defRPr/>
          </a:pPr>
          <a:r>
            <a:rPr lang="en-US" sz="1100" b="1" kern="1200" baseline="0">
              <a:solidFill>
                <a:schemeClr val="tx1"/>
              </a:solidFill>
              <a:effectLst/>
              <a:latin typeface="Arial" pitchFamily="34" charset="0"/>
              <a:ea typeface="+mn-ea"/>
              <a:cs typeface="+mn-cs"/>
            </a:rPr>
            <a:t>Ha </a:t>
          </a:r>
          <a:r>
            <a:rPr lang="en-US" sz="1200" b="1" kern="1200">
              <a:solidFill>
                <a:schemeClr val="tx1"/>
              </a:solidFill>
              <a:effectLst/>
              <a:latin typeface="Arial" pitchFamily="34" charset="0"/>
              <a:ea typeface="+mn-ea"/>
              <a:cs typeface="+mn-cs"/>
            </a:rPr>
            <a:t>≠</a:t>
          </a:r>
          <a:r>
            <a:rPr lang="en-US" sz="1100" b="1" kern="1200">
              <a:solidFill>
                <a:schemeClr val="tx1"/>
              </a:solidFill>
              <a:effectLst/>
              <a:latin typeface="Arial" pitchFamily="34" charset="0"/>
              <a:ea typeface="+mn-ea"/>
              <a:cs typeface="+mn-cs"/>
            </a:rPr>
            <a:t> 300 </a:t>
          </a:r>
          <a:endParaRPr lang="en-US" sz="1400" b="1">
            <a:effectLst/>
          </a:endParaRPr>
        </a:p>
        <a:p>
          <a:endParaRPr lang="en-US" sz="1400" kern="1200">
            <a:solidFill>
              <a:schemeClr val="tx1"/>
            </a:solidFill>
            <a:latin typeface="Times New Roman" pitchFamily="18" charset="0"/>
            <a:ea typeface="+mn-ea"/>
            <a:cs typeface="+mn-cs"/>
          </a:endParaRPr>
        </a:p>
        <a:p>
          <a:r>
            <a:rPr lang="en-US" sz="1400" kern="1200">
              <a:solidFill>
                <a:schemeClr val="tx1"/>
              </a:solidFill>
              <a:latin typeface="Times New Roman" pitchFamily="18" charset="0"/>
              <a:ea typeface="+mn-ea"/>
              <a:cs typeface="+mn-cs"/>
            </a:rPr>
            <a:t>The interpretation is as follows: </a:t>
          </a:r>
        </a:p>
        <a:p>
          <a:r>
            <a:rPr lang="en-US" sz="1400" kern="1200">
              <a:solidFill>
                <a:schemeClr val="tx1"/>
              </a:solidFill>
              <a:latin typeface="Times New Roman" pitchFamily="18" charset="0"/>
              <a:ea typeface="+mn-ea"/>
              <a:cs typeface="+mn-cs"/>
            </a:rPr>
            <a:t>If it's true that the average life of the</a:t>
          </a:r>
          <a:r>
            <a:rPr lang="en-US" sz="1400" kern="1200" baseline="0">
              <a:solidFill>
                <a:schemeClr val="tx1"/>
              </a:solidFill>
              <a:latin typeface="Times New Roman" pitchFamily="18" charset="0"/>
              <a:ea typeface="+mn-ea"/>
              <a:cs typeface="+mn-cs"/>
            </a:rPr>
            <a:t> battery is 300 minutes with a standard deviation of 20 minutes, the probability that we would get a sample average as low as 294 minutes or lower, or a sample average of 306 minutes or higher, is only 0.27%.  </a:t>
          </a:r>
          <a:endParaRPr lang="en-US" sz="1400" kern="1200">
            <a:solidFill>
              <a:schemeClr val="tx1"/>
            </a:solidFill>
            <a:latin typeface="Times New Roman" pitchFamily="18" charset="0"/>
            <a:ea typeface="+mn-ea"/>
            <a:cs typeface="+mn-cs"/>
          </a:endParaRPr>
        </a:p>
        <a:p>
          <a:endParaRPr lang="en-US" sz="1400" kern="1200">
            <a:solidFill>
              <a:schemeClr val="tx1"/>
            </a:solidFill>
            <a:latin typeface="Times New Roman" pitchFamily="18" charset="0"/>
            <a:ea typeface="+mn-ea"/>
            <a:cs typeface="+mn-cs"/>
          </a:endParaRPr>
        </a:p>
        <a:p>
          <a:pPr marL="0" marR="0" indent="0" algn="l" defTabSz="914400" rtl="0" eaLnBrk="0" fontAlgn="base" latinLnBrk="0" hangingPunct="0">
            <a:lnSpc>
              <a:spcPct val="100000"/>
            </a:lnSpc>
            <a:spcBef>
              <a:spcPct val="0"/>
            </a:spcBef>
            <a:spcAft>
              <a:spcPct val="0"/>
            </a:spcAft>
            <a:buClrTx/>
            <a:buSzTx/>
            <a:buFontTx/>
            <a:buNone/>
            <a:tabLst/>
            <a:defRPr/>
          </a:pPr>
          <a:r>
            <a:rPr lang="en-US" sz="1400" kern="1200" baseline="0">
              <a:solidFill>
                <a:schemeClr val="tx1"/>
              </a:solidFill>
              <a:latin typeface="Times New Roman" pitchFamily="18" charset="0"/>
              <a:ea typeface="+mn-ea"/>
              <a:cs typeface="+mn-cs"/>
            </a:rPr>
            <a:t>Since the p-value is so low, we accept that the average life is </a:t>
          </a:r>
          <a:r>
            <a:rPr lang="en-US" sz="1400" u="sng" kern="1200" baseline="0">
              <a:solidFill>
                <a:schemeClr val="tx1"/>
              </a:solidFill>
              <a:latin typeface="Times New Roman" pitchFamily="18" charset="0"/>
              <a:ea typeface="+mn-ea"/>
              <a:cs typeface="+mn-cs"/>
            </a:rPr>
            <a:t>not</a:t>
          </a:r>
          <a:r>
            <a:rPr lang="en-US" sz="1400" kern="1200" baseline="0">
              <a:solidFill>
                <a:schemeClr val="tx1"/>
              </a:solidFill>
              <a:latin typeface="Times New Roman" pitchFamily="18" charset="0"/>
              <a:ea typeface="+mn-ea"/>
              <a:cs typeface="+mn-cs"/>
            </a:rPr>
            <a:t> 300 minutes. </a:t>
          </a:r>
        </a:p>
        <a:p>
          <a:pPr marL="0" marR="0" indent="0" algn="l" defTabSz="914400" rtl="0" eaLnBrk="0" fontAlgn="base" latinLnBrk="0" hangingPunct="0">
            <a:lnSpc>
              <a:spcPct val="100000"/>
            </a:lnSpc>
            <a:spcBef>
              <a:spcPct val="0"/>
            </a:spcBef>
            <a:spcAft>
              <a:spcPct val="0"/>
            </a:spcAft>
            <a:buClrTx/>
            <a:buSzTx/>
            <a:buFontTx/>
            <a:buNone/>
            <a:tabLst/>
            <a:defRPr/>
          </a:pPr>
          <a:endParaRPr lang="en-US" sz="1400" kern="1200" baseline="0">
            <a:solidFill>
              <a:schemeClr val="tx1"/>
            </a:solidFill>
            <a:latin typeface="Times New Roman" pitchFamily="18" charset="0"/>
            <a:ea typeface="+mn-ea"/>
            <a:cs typeface="+mn-cs"/>
          </a:endParaRPr>
        </a:p>
        <a:p>
          <a:pPr marL="0" marR="0" indent="0" algn="l" defTabSz="914400" rtl="0" eaLnBrk="0" fontAlgn="base" latinLnBrk="0" hangingPunct="0">
            <a:lnSpc>
              <a:spcPct val="100000"/>
            </a:lnSpc>
            <a:spcBef>
              <a:spcPct val="0"/>
            </a:spcBef>
            <a:spcAft>
              <a:spcPct val="0"/>
            </a:spcAft>
            <a:buClrTx/>
            <a:buSzTx/>
            <a:buFontTx/>
            <a:buNone/>
            <a:tabLst/>
            <a:defRPr/>
          </a:pPr>
          <a:endParaRPr lang="en-US" sz="1400" kern="1200" baseline="0">
            <a:solidFill>
              <a:schemeClr val="tx1"/>
            </a:solidFill>
            <a:latin typeface="Times New Roman" pitchFamily="18" charset="0"/>
            <a:ea typeface="+mn-ea"/>
            <a:cs typeface="+mn-cs"/>
          </a:endParaRPr>
        </a:p>
      </xdr:txBody>
    </xdr:sp>
    <xdr:clientData/>
  </xdr:twoCellAnchor>
  <xdr:twoCellAnchor>
    <xdr:from>
      <xdr:col>0</xdr:col>
      <xdr:colOff>161926</xdr:colOff>
      <xdr:row>53</xdr:row>
      <xdr:rowOff>161925</xdr:rowOff>
    </xdr:from>
    <xdr:to>
      <xdr:col>0</xdr:col>
      <xdr:colOff>1409699</xdr:colOff>
      <xdr:row>54</xdr:row>
      <xdr:rowOff>171450</xdr:rowOff>
    </xdr:to>
    <xdr:sp macro="" textlink="">
      <xdr:nvSpPr>
        <xdr:cNvPr id="21" name="Text Box 7"/>
        <xdr:cNvSpPr txBox="1">
          <a:spLocks noChangeArrowheads="1"/>
        </xdr:cNvSpPr>
      </xdr:nvSpPr>
      <xdr:spPr bwMode="auto">
        <a:xfrm>
          <a:off x="161926" y="10258425"/>
          <a:ext cx="1247773" cy="2000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Formulas are here.</a:t>
          </a:r>
        </a:p>
      </xdr:txBody>
    </xdr:sp>
    <xdr:clientData/>
  </xdr:twoCellAnchor>
  <xdr:twoCellAnchor>
    <xdr:from>
      <xdr:col>0</xdr:col>
      <xdr:colOff>1409700</xdr:colOff>
      <xdr:row>51</xdr:row>
      <xdr:rowOff>180975</xdr:rowOff>
    </xdr:from>
    <xdr:to>
      <xdr:col>1</xdr:col>
      <xdr:colOff>314325</xdr:colOff>
      <xdr:row>53</xdr:row>
      <xdr:rowOff>161925</xdr:rowOff>
    </xdr:to>
    <xdr:sp macro="" textlink="">
      <xdr:nvSpPr>
        <xdr:cNvPr id="22" name="Line 6"/>
        <xdr:cNvSpPr>
          <a:spLocks noChangeShapeType="1"/>
        </xdr:cNvSpPr>
      </xdr:nvSpPr>
      <xdr:spPr bwMode="auto">
        <a:xfrm flipV="1">
          <a:off x="1409700" y="9896475"/>
          <a:ext cx="495300" cy="361950"/>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1333500</xdr:colOff>
      <xdr:row>45</xdr:row>
      <xdr:rowOff>9525</xdr:rowOff>
    </xdr:from>
    <xdr:to>
      <xdr:col>0</xdr:col>
      <xdr:colOff>1533525</xdr:colOff>
      <xdr:row>49</xdr:row>
      <xdr:rowOff>9525</xdr:rowOff>
    </xdr:to>
    <xdr:sp macro="" textlink="">
      <xdr:nvSpPr>
        <xdr:cNvPr id="23" name="Left Brace 22"/>
        <xdr:cNvSpPr/>
      </xdr:nvSpPr>
      <xdr:spPr>
        <a:xfrm>
          <a:off x="1333500" y="4391025"/>
          <a:ext cx="200025" cy="762000"/>
        </a:xfrm>
        <a:prstGeom prst="leftBrac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38100</xdr:colOff>
      <xdr:row>46</xdr:row>
      <xdr:rowOff>76200</xdr:rowOff>
    </xdr:from>
    <xdr:to>
      <xdr:col>0</xdr:col>
      <xdr:colOff>1285873</xdr:colOff>
      <xdr:row>47</xdr:row>
      <xdr:rowOff>76200</xdr:rowOff>
    </xdr:to>
    <xdr:sp macro="" textlink="">
      <xdr:nvSpPr>
        <xdr:cNvPr id="24" name="Text Box 7"/>
        <xdr:cNvSpPr txBox="1">
          <a:spLocks noChangeArrowheads="1"/>
        </xdr:cNvSpPr>
      </xdr:nvSpPr>
      <xdr:spPr bwMode="auto">
        <a:xfrm>
          <a:off x="38100" y="4648200"/>
          <a:ext cx="1247773" cy="1905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ctr" rtl="0">
            <a:defRPr sz="1000"/>
          </a:pPr>
          <a:r>
            <a:rPr lang="en-US" sz="1000" b="1" i="0" u="none" strike="noStrike" baseline="0">
              <a:solidFill>
                <a:srgbClr val="000000"/>
              </a:solidFill>
              <a:latin typeface="Arial"/>
              <a:cs typeface="Arial"/>
            </a:rPr>
            <a:t>Enter values here.</a:t>
          </a:r>
        </a:p>
      </xdr:txBody>
    </xdr:sp>
    <xdr:clientData/>
  </xdr:twoCellAnchor>
  <xdr:twoCellAnchor>
    <xdr:from>
      <xdr:col>0</xdr:col>
      <xdr:colOff>485775</xdr:colOff>
      <xdr:row>49</xdr:row>
      <xdr:rowOff>180974</xdr:rowOff>
    </xdr:from>
    <xdr:to>
      <xdr:col>1</xdr:col>
      <xdr:colOff>209550</xdr:colOff>
      <xdr:row>53</xdr:row>
      <xdr:rowOff>161924</xdr:rowOff>
    </xdr:to>
    <xdr:sp macro="" textlink="">
      <xdr:nvSpPr>
        <xdr:cNvPr id="25" name="Line 6"/>
        <xdr:cNvSpPr>
          <a:spLocks noChangeShapeType="1"/>
        </xdr:cNvSpPr>
      </xdr:nvSpPr>
      <xdr:spPr bwMode="auto">
        <a:xfrm flipV="1">
          <a:off x="485775" y="9515474"/>
          <a:ext cx="1314450" cy="742950"/>
        </a:xfrm>
        <a:prstGeom prst="line">
          <a:avLst/>
        </a:prstGeom>
        <a:noFill/>
        <a:ln w="349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419100</xdr:colOff>
      <xdr:row>5</xdr:row>
      <xdr:rowOff>9525</xdr:rowOff>
    </xdr:from>
    <xdr:to>
      <xdr:col>5</xdr:col>
      <xdr:colOff>523875</xdr:colOff>
      <xdr:row>9</xdr:row>
      <xdr:rowOff>152400</xdr:rowOff>
    </xdr:to>
    <xdr:sp macro="" textlink="">
      <xdr:nvSpPr>
        <xdr:cNvPr id="2" name="Text Box 1"/>
        <xdr:cNvSpPr txBox="1">
          <a:spLocks noChangeArrowheads="1"/>
        </xdr:cNvSpPr>
      </xdr:nvSpPr>
      <xdr:spPr bwMode="auto">
        <a:xfrm>
          <a:off x="419100" y="962025"/>
          <a:ext cx="3152775" cy="9048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The average lifespan of a certain Redwood Tree 215 years with a standard deviation of 25 years. If you randomly select a tree just after it has died, what is the probability that the tree was less than 175 years old?</a:t>
          </a:r>
        </a:p>
        <a:p>
          <a:pPr algn="l" rtl="0">
            <a:lnSpc>
              <a:spcPts val="1100"/>
            </a:lnSpc>
            <a:defRPr sz="1000"/>
          </a:pPr>
          <a:endParaRPr lang="en-US" sz="1000" b="0" i="0" u="none" strike="noStrike" baseline="0">
            <a:solidFill>
              <a:srgbClr val="000000"/>
            </a:solidFill>
            <a:latin typeface="Arial"/>
            <a:cs typeface="Arial"/>
          </a:endParaRPr>
        </a:p>
        <a:p>
          <a:pPr algn="l" rtl="0">
            <a:lnSpc>
              <a:spcPts val="1000"/>
            </a:lnSpc>
            <a:defRPr sz="1000"/>
          </a:pPr>
          <a:r>
            <a:rPr lang="en-US" sz="1000" b="0" i="0" u="none" strike="noStrike" baseline="0">
              <a:solidFill>
                <a:srgbClr val="000000"/>
              </a:solidFill>
              <a:latin typeface="Arial"/>
              <a:cs typeface="Arial"/>
            </a:rPr>
            <a:t>=NORMDIST(175,215,25,TRUE)</a:t>
          </a:r>
        </a:p>
      </xdr:txBody>
    </xdr:sp>
    <xdr:clientData/>
  </xdr:twoCellAnchor>
  <xdr:twoCellAnchor>
    <xdr:from>
      <xdr:col>0</xdr:col>
      <xdr:colOff>342900</xdr:colOff>
      <xdr:row>13</xdr:row>
      <xdr:rowOff>76199</xdr:rowOff>
    </xdr:from>
    <xdr:to>
      <xdr:col>6</xdr:col>
      <xdr:colOff>0</xdr:colOff>
      <xdr:row>18</xdr:row>
      <xdr:rowOff>66674</xdr:rowOff>
    </xdr:to>
    <xdr:sp macro="" textlink="">
      <xdr:nvSpPr>
        <xdr:cNvPr id="3" name="Text Box 2"/>
        <xdr:cNvSpPr txBox="1">
          <a:spLocks noChangeArrowheads="1"/>
        </xdr:cNvSpPr>
      </xdr:nvSpPr>
      <xdr:spPr bwMode="auto">
        <a:xfrm>
          <a:off x="342900" y="2552699"/>
          <a:ext cx="3314700" cy="9429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average lifespan of a certain Redwood Tree 215 years with a standard deviation of 25 years. If you randomly select a tree just after it has died, what is the probability that the tree was older than 175 years old?</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1 </a:t>
          </a:r>
          <a:r>
            <a:rPr lang="en-US" sz="1000">
              <a:effectLst/>
              <a:latin typeface="+mn-lt"/>
              <a:ea typeface="+mn-ea"/>
              <a:cs typeface="+mn-cs"/>
            </a:rPr>
            <a:t>–</a:t>
          </a:r>
          <a:r>
            <a:rPr lang="en-US" sz="1000" b="0" i="0" u="none" strike="noStrike" baseline="0">
              <a:solidFill>
                <a:srgbClr val="000000"/>
              </a:solidFill>
              <a:latin typeface="Arial"/>
              <a:cs typeface="Arial"/>
            </a:rPr>
            <a:t> NORMDIST(175,215,25,TRUE)</a:t>
          </a:r>
        </a:p>
      </xdr:txBody>
    </xdr:sp>
    <xdr:clientData/>
  </xdr:twoCellAnchor>
  <xdr:twoCellAnchor>
    <xdr:from>
      <xdr:col>0</xdr:col>
      <xdr:colOff>285750</xdr:colOff>
      <xdr:row>21</xdr:row>
      <xdr:rowOff>47625</xdr:rowOff>
    </xdr:from>
    <xdr:to>
      <xdr:col>6</xdr:col>
      <xdr:colOff>514350</xdr:colOff>
      <xdr:row>26</xdr:row>
      <xdr:rowOff>76200</xdr:rowOff>
    </xdr:to>
    <xdr:sp macro="" textlink="">
      <xdr:nvSpPr>
        <xdr:cNvPr id="4" name="Text Box 3"/>
        <xdr:cNvSpPr txBox="1">
          <a:spLocks noChangeArrowheads="1"/>
        </xdr:cNvSpPr>
      </xdr:nvSpPr>
      <xdr:spPr bwMode="auto">
        <a:xfrm>
          <a:off x="285750" y="4048125"/>
          <a:ext cx="3886200" cy="9810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The average lifespan of a certain Redwood Tree 215 years with a standard deviation of 25 years. If you randomly select a tree just after it has died, what is the probability that the tree was </a:t>
          </a:r>
          <a:r>
            <a:rPr lang="en-US" sz="1000" b="0" i="0" u="sng" strike="noStrike" baseline="0">
              <a:solidFill>
                <a:srgbClr val="000000"/>
              </a:solidFill>
              <a:latin typeface="Arial"/>
              <a:cs typeface="Arial"/>
            </a:rPr>
            <a:t>between 190 and 240</a:t>
          </a:r>
          <a:r>
            <a:rPr lang="en-US" sz="1000" b="0" i="0" u="none" strike="noStrike" baseline="0">
              <a:solidFill>
                <a:srgbClr val="000000"/>
              </a:solidFill>
              <a:latin typeface="Arial"/>
              <a:cs typeface="Arial"/>
            </a:rPr>
            <a:t> years old?</a:t>
          </a:r>
        </a:p>
        <a:p>
          <a:pPr algn="l" rtl="0">
            <a:lnSpc>
              <a:spcPts val="1100"/>
            </a:lnSpc>
            <a:defRPr sz="1000"/>
          </a:pPr>
          <a:endParaRPr lang="en-US" sz="1000" b="0" i="0" u="none" strike="noStrike" baseline="0">
            <a:solidFill>
              <a:srgbClr val="000000"/>
            </a:solidFill>
            <a:latin typeface="Arial"/>
            <a:cs typeface="Arial"/>
          </a:endParaRPr>
        </a:p>
        <a:p>
          <a:pPr algn="l" rtl="0">
            <a:lnSpc>
              <a:spcPts val="1000"/>
            </a:lnSpc>
            <a:defRPr sz="1000"/>
          </a:pPr>
          <a:r>
            <a:rPr lang="en-US" sz="1000" b="0" i="0" u="none" strike="noStrike" baseline="0">
              <a:solidFill>
                <a:srgbClr val="000000"/>
              </a:solidFill>
              <a:latin typeface="Arial"/>
              <a:cs typeface="Arial"/>
            </a:rPr>
            <a:t>=NORMDIST(240,215,25,TRUE) </a:t>
          </a:r>
          <a:r>
            <a:rPr lang="en-US" sz="1000">
              <a:effectLst/>
              <a:latin typeface="+mn-lt"/>
              <a:ea typeface="+mn-ea"/>
              <a:cs typeface="+mn-cs"/>
            </a:rPr>
            <a:t>–</a:t>
          </a:r>
          <a:r>
            <a:rPr lang="en-US" sz="1000" b="0" i="0" u="none" strike="noStrike" baseline="0">
              <a:solidFill>
                <a:srgbClr val="000000"/>
              </a:solidFill>
              <a:latin typeface="Arial"/>
              <a:cs typeface="Arial"/>
            </a:rPr>
            <a:t> NORMDIST(190,215,25,TRUE)</a:t>
          </a:r>
        </a:p>
      </xdr:txBody>
    </xdr:sp>
    <xdr:clientData/>
  </xdr:twoCellAnchor>
  <xdr:twoCellAnchor>
    <xdr:from>
      <xdr:col>0</xdr:col>
      <xdr:colOff>142875</xdr:colOff>
      <xdr:row>0</xdr:row>
      <xdr:rowOff>76201</xdr:rowOff>
    </xdr:from>
    <xdr:to>
      <xdr:col>7</xdr:col>
      <xdr:colOff>533400</xdr:colOff>
      <xdr:row>3</xdr:row>
      <xdr:rowOff>171451</xdr:rowOff>
    </xdr:to>
    <xdr:sp macro="" textlink="">
      <xdr:nvSpPr>
        <xdr:cNvPr id="5" name="Text Box 1"/>
        <xdr:cNvSpPr txBox="1">
          <a:spLocks noChangeArrowheads="1"/>
        </xdr:cNvSpPr>
      </xdr:nvSpPr>
      <xdr:spPr bwMode="auto">
        <a:xfrm>
          <a:off x="142875" y="76201"/>
          <a:ext cx="4657725" cy="666750"/>
        </a:xfrm>
        <a:prstGeom prst="rect">
          <a:avLst/>
        </a:prstGeom>
        <a:solidFill>
          <a:srgbClr val="CCFFFF"/>
        </a:solidFill>
        <a:ln w="25400" cmpd="sng">
          <a:solidFill>
            <a:srgbClr val="000000"/>
          </a:solid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b="1" i="0" baseline="0">
              <a:effectLst/>
              <a:latin typeface="+mn-lt"/>
              <a:ea typeface="+mn-ea"/>
              <a:cs typeface="+mn-cs"/>
            </a:rPr>
            <a:t>This function calculates normal probabilities according to the syntax:</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1050" b="1" i="0" baseline="0">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a:t>NORMDIST(X, µ, </a:t>
          </a:r>
          <a:r>
            <a:rPr lang="el-GR" sz="1050"/>
            <a:t>σ</a:t>
          </a:r>
          <a:r>
            <a:rPr lang="en-US" sz="1050"/>
            <a:t>, TRUE), where </a:t>
          </a:r>
          <a:r>
            <a:rPr lang="en-US" sz="1050" cap="all" baseline="0"/>
            <a:t>true</a:t>
          </a:r>
          <a:r>
            <a:rPr lang="en-US" sz="1050"/>
            <a:t> refers to cumulative values from </a:t>
          </a:r>
          <a:r>
            <a:rPr lang="en-US" sz="1000">
              <a:effectLst/>
              <a:latin typeface="+mn-lt"/>
              <a:ea typeface="+mn-ea"/>
              <a:cs typeface="+mn-cs"/>
            </a:rPr>
            <a:t>– </a:t>
          </a:r>
          <a:r>
            <a:rPr lang="en-US" sz="1100" b="1">
              <a:effectLst/>
              <a:latin typeface="+mn-lt"/>
              <a:ea typeface="+mn-ea"/>
              <a:cs typeface="+mn-cs"/>
            </a:rPr>
            <a:t>∞</a:t>
          </a:r>
          <a:r>
            <a:rPr lang="en-US" sz="1000">
              <a:effectLst/>
              <a:latin typeface="+mn-lt"/>
              <a:ea typeface="+mn-ea"/>
              <a:cs typeface="+mn-cs"/>
            </a:rPr>
            <a:t> </a:t>
          </a:r>
          <a:r>
            <a:rPr lang="en-US" sz="1050">
              <a:latin typeface="+mn-lt"/>
              <a:ea typeface="+mn-ea"/>
              <a:cs typeface="+mn-cs"/>
            </a:rPr>
            <a:t>to</a:t>
          </a:r>
          <a:r>
            <a:rPr lang="en-US" sz="1000">
              <a:effectLst/>
              <a:latin typeface="+mn-lt"/>
              <a:ea typeface="+mn-ea"/>
              <a:cs typeface="+mn-cs"/>
            </a:rPr>
            <a:t>  </a:t>
          </a:r>
          <a:r>
            <a:rPr lang="en-US" sz="1050"/>
            <a:t>X</a:t>
          </a:r>
          <a:r>
            <a:rPr lang="en-US" sz="1050" b="1">
              <a:effectLst/>
              <a:latin typeface="+mn-lt"/>
              <a:ea typeface="+mn-ea"/>
              <a:cs typeface="+mn-cs"/>
            </a:rPr>
            <a:t>. </a:t>
          </a:r>
          <a:endParaRPr lang="en-US" sz="1000" b="1" i="0" u="sng" strike="noStrike" baseline="0">
            <a:solidFill>
              <a:srgbClr val="000000"/>
            </a:solidFill>
            <a:latin typeface="Arial"/>
            <a:cs typeface="Arial"/>
          </a:endParaRPr>
        </a:p>
        <a:p>
          <a:pPr algn="l" rtl="0">
            <a:defRPr sz="1000"/>
          </a:pPr>
          <a:endParaRPr lang="en-US" sz="1000" b="1" i="0" u="sng" strike="noStrike" baseline="0">
            <a:solidFill>
              <a:srgbClr val="000000"/>
            </a:solidFill>
            <a:latin typeface="Arial"/>
            <a:cs typeface="Arial"/>
          </a:endParaRPr>
        </a:p>
      </xdr:txBody>
    </xdr:sp>
    <xdr:clientData/>
  </xdr:twoCellAnchor>
  <xdr:twoCellAnchor>
    <xdr:from>
      <xdr:col>9</xdr:col>
      <xdr:colOff>142875</xdr:colOff>
      <xdr:row>10</xdr:row>
      <xdr:rowOff>114300</xdr:rowOff>
    </xdr:from>
    <xdr:to>
      <xdr:col>11</xdr:col>
      <xdr:colOff>38099</xdr:colOff>
      <xdr:row>11</xdr:row>
      <xdr:rowOff>142874</xdr:rowOff>
    </xdr:to>
    <xdr:sp macro="" textlink="">
      <xdr:nvSpPr>
        <xdr:cNvPr id="6" name="Text Box 7"/>
        <xdr:cNvSpPr txBox="1">
          <a:spLocks noChangeArrowheads="1"/>
        </xdr:cNvSpPr>
      </xdr:nvSpPr>
      <xdr:spPr bwMode="auto">
        <a:xfrm>
          <a:off x="5629275" y="2019300"/>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3</xdr:col>
      <xdr:colOff>438150</xdr:colOff>
      <xdr:row>9</xdr:row>
      <xdr:rowOff>19050</xdr:rowOff>
    </xdr:from>
    <xdr:to>
      <xdr:col>9</xdr:col>
      <xdr:colOff>142872</xdr:colOff>
      <xdr:row>11</xdr:row>
      <xdr:rowOff>38097</xdr:rowOff>
    </xdr:to>
    <xdr:sp macro="" textlink="">
      <xdr:nvSpPr>
        <xdr:cNvPr id="7" name="Line 6"/>
        <xdr:cNvSpPr>
          <a:spLocks noChangeShapeType="1"/>
        </xdr:cNvSpPr>
      </xdr:nvSpPr>
      <xdr:spPr bwMode="auto">
        <a:xfrm flipH="1" flipV="1">
          <a:off x="2266950" y="1733550"/>
          <a:ext cx="3362322" cy="400047"/>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11</xdr:row>
      <xdr:rowOff>38100</xdr:rowOff>
    </xdr:from>
    <xdr:to>
      <xdr:col>9</xdr:col>
      <xdr:colOff>142874</xdr:colOff>
      <xdr:row>11</xdr:row>
      <xdr:rowOff>85725</xdr:rowOff>
    </xdr:to>
    <xdr:sp macro="" textlink="">
      <xdr:nvSpPr>
        <xdr:cNvPr id="8" name="Line 6"/>
        <xdr:cNvSpPr>
          <a:spLocks noChangeShapeType="1"/>
        </xdr:cNvSpPr>
      </xdr:nvSpPr>
      <xdr:spPr bwMode="auto">
        <a:xfrm flipH="1">
          <a:off x="1905000" y="2133600"/>
          <a:ext cx="3724274" cy="4762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133350</xdr:colOff>
      <xdr:row>18</xdr:row>
      <xdr:rowOff>123825</xdr:rowOff>
    </xdr:from>
    <xdr:to>
      <xdr:col>11</xdr:col>
      <xdr:colOff>28574</xdr:colOff>
      <xdr:row>19</xdr:row>
      <xdr:rowOff>152399</xdr:rowOff>
    </xdr:to>
    <xdr:sp macro="" textlink="">
      <xdr:nvSpPr>
        <xdr:cNvPr id="9" name="Text Box 7"/>
        <xdr:cNvSpPr txBox="1">
          <a:spLocks noChangeArrowheads="1"/>
        </xdr:cNvSpPr>
      </xdr:nvSpPr>
      <xdr:spPr bwMode="auto">
        <a:xfrm>
          <a:off x="5619750" y="3552825"/>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3</xdr:col>
      <xdr:colOff>590550</xdr:colOff>
      <xdr:row>17</xdr:row>
      <xdr:rowOff>142875</xdr:rowOff>
    </xdr:from>
    <xdr:to>
      <xdr:col>9</xdr:col>
      <xdr:colOff>133347</xdr:colOff>
      <xdr:row>19</xdr:row>
      <xdr:rowOff>47621</xdr:rowOff>
    </xdr:to>
    <xdr:sp macro="" textlink="">
      <xdr:nvSpPr>
        <xdr:cNvPr id="10" name="Line 6"/>
        <xdr:cNvSpPr>
          <a:spLocks noChangeShapeType="1"/>
        </xdr:cNvSpPr>
      </xdr:nvSpPr>
      <xdr:spPr bwMode="auto">
        <a:xfrm flipH="1" flipV="1">
          <a:off x="2419350" y="3381375"/>
          <a:ext cx="3200397" cy="285746"/>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19</xdr:row>
      <xdr:rowOff>47625</xdr:rowOff>
    </xdr:from>
    <xdr:to>
      <xdr:col>9</xdr:col>
      <xdr:colOff>133349</xdr:colOff>
      <xdr:row>19</xdr:row>
      <xdr:rowOff>95250</xdr:rowOff>
    </xdr:to>
    <xdr:sp macro="" textlink="">
      <xdr:nvSpPr>
        <xdr:cNvPr id="11" name="Line 6"/>
        <xdr:cNvSpPr>
          <a:spLocks noChangeShapeType="1"/>
        </xdr:cNvSpPr>
      </xdr:nvSpPr>
      <xdr:spPr bwMode="auto">
        <a:xfrm flipH="1">
          <a:off x="1895475" y="3667125"/>
          <a:ext cx="3724274" cy="4762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171450</xdr:colOff>
      <xdr:row>26</xdr:row>
      <xdr:rowOff>114300</xdr:rowOff>
    </xdr:from>
    <xdr:to>
      <xdr:col>11</xdr:col>
      <xdr:colOff>66674</xdr:colOff>
      <xdr:row>27</xdr:row>
      <xdr:rowOff>142874</xdr:rowOff>
    </xdr:to>
    <xdr:sp macro="" textlink="">
      <xdr:nvSpPr>
        <xdr:cNvPr id="12" name="Text Box 7"/>
        <xdr:cNvSpPr txBox="1">
          <a:spLocks noChangeArrowheads="1"/>
        </xdr:cNvSpPr>
      </xdr:nvSpPr>
      <xdr:spPr bwMode="auto">
        <a:xfrm>
          <a:off x="5657850" y="5067300"/>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6</xdr:col>
      <xdr:colOff>447675</xdr:colOff>
      <xdr:row>25</xdr:row>
      <xdr:rowOff>57149</xdr:rowOff>
    </xdr:from>
    <xdr:to>
      <xdr:col>9</xdr:col>
      <xdr:colOff>171447</xdr:colOff>
      <xdr:row>27</xdr:row>
      <xdr:rowOff>38096</xdr:rowOff>
    </xdr:to>
    <xdr:sp macro="" textlink="">
      <xdr:nvSpPr>
        <xdr:cNvPr id="13" name="Line 6"/>
        <xdr:cNvSpPr>
          <a:spLocks noChangeShapeType="1"/>
        </xdr:cNvSpPr>
      </xdr:nvSpPr>
      <xdr:spPr bwMode="auto">
        <a:xfrm flipH="1" flipV="1">
          <a:off x="4105275" y="4819649"/>
          <a:ext cx="1552572" cy="361947"/>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104775</xdr:colOff>
      <xdr:row>27</xdr:row>
      <xdr:rowOff>38100</xdr:rowOff>
    </xdr:from>
    <xdr:to>
      <xdr:col>9</xdr:col>
      <xdr:colOff>171449</xdr:colOff>
      <xdr:row>27</xdr:row>
      <xdr:rowOff>85725</xdr:rowOff>
    </xdr:to>
    <xdr:sp macro="" textlink="">
      <xdr:nvSpPr>
        <xdr:cNvPr id="14" name="Line 6"/>
        <xdr:cNvSpPr>
          <a:spLocks noChangeShapeType="1"/>
        </xdr:cNvSpPr>
      </xdr:nvSpPr>
      <xdr:spPr bwMode="auto">
        <a:xfrm flipH="1">
          <a:off x="1933575" y="5181600"/>
          <a:ext cx="3724274" cy="4762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457200</xdr:colOff>
      <xdr:row>5</xdr:row>
      <xdr:rowOff>66675</xdr:rowOff>
    </xdr:from>
    <xdr:to>
      <xdr:col>6</xdr:col>
      <xdr:colOff>85725</xdr:colOff>
      <xdr:row>12</xdr:row>
      <xdr:rowOff>152400</xdr:rowOff>
    </xdr:to>
    <xdr:sp macro="" textlink="">
      <xdr:nvSpPr>
        <xdr:cNvPr id="2" name="Text Box 1"/>
        <xdr:cNvSpPr txBox="1">
          <a:spLocks noChangeArrowheads="1"/>
        </xdr:cNvSpPr>
      </xdr:nvSpPr>
      <xdr:spPr bwMode="auto">
        <a:xfrm>
          <a:off x="457200" y="1019175"/>
          <a:ext cx="3286125" cy="14192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mean number of annual airline crashes throughout the world is 8.</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What is the probability that exactly 4 airplanes will crash this year?</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=POISSON(4,8,FALSE)</a:t>
          </a:r>
        </a:p>
      </xdr:txBody>
    </xdr:sp>
    <xdr:clientData/>
  </xdr:twoCellAnchor>
  <xdr:twoCellAnchor>
    <xdr:from>
      <xdr:col>0</xdr:col>
      <xdr:colOff>419100</xdr:colOff>
      <xdr:row>15</xdr:row>
      <xdr:rowOff>114300</xdr:rowOff>
    </xdr:from>
    <xdr:to>
      <xdr:col>6</xdr:col>
      <xdr:colOff>38100</xdr:colOff>
      <xdr:row>23</xdr:row>
      <xdr:rowOff>38100</xdr:rowOff>
    </xdr:to>
    <xdr:sp macro="" textlink="">
      <xdr:nvSpPr>
        <xdr:cNvPr id="3" name="Text Box 2"/>
        <xdr:cNvSpPr txBox="1">
          <a:spLocks noChangeArrowheads="1"/>
        </xdr:cNvSpPr>
      </xdr:nvSpPr>
      <xdr:spPr bwMode="auto">
        <a:xfrm>
          <a:off x="419100" y="3162300"/>
          <a:ext cx="3276600" cy="14478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mean number of annual </a:t>
          </a:r>
          <a:r>
            <a:rPr lang="en-US" sz="1000" b="0" i="0" u="none" strike="noStrike" baseline="0">
              <a:solidFill>
                <a:srgbClr val="000000"/>
              </a:solidFill>
              <a:latin typeface="Arial"/>
              <a:ea typeface="+mn-ea"/>
              <a:cs typeface="Arial"/>
            </a:rPr>
            <a:t>airline</a:t>
          </a:r>
          <a:r>
            <a:rPr lang="en-US" sz="1000" b="0" i="0" baseline="0">
              <a:effectLst/>
              <a:latin typeface="+mn-lt"/>
              <a:ea typeface="+mn-ea"/>
              <a:cs typeface="+mn-cs"/>
            </a:rPr>
            <a:t> </a:t>
          </a:r>
          <a:r>
            <a:rPr lang="en-US" sz="1000" b="0" i="0" u="none" strike="noStrike" baseline="0">
              <a:solidFill>
                <a:srgbClr val="000000"/>
              </a:solidFill>
              <a:latin typeface="Arial"/>
              <a:cs typeface="Arial"/>
            </a:rPr>
            <a:t>crashes throughout the world is 8.</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What is the probability that at least 4 airplanes will crash this year?</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1 - POISSON(3,8,TRUE)</a:t>
          </a:r>
        </a:p>
      </xdr:txBody>
    </xdr:sp>
    <xdr:clientData/>
  </xdr:twoCellAnchor>
  <xdr:twoCellAnchor>
    <xdr:from>
      <xdr:col>0</xdr:col>
      <xdr:colOff>342900</xdr:colOff>
      <xdr:row>26</xdr:row>
      <xdr:rowOff>95250</xdr:rowOff>
    </xdr:from>
    <xdr:to>
      <xdr:col>6</xdr:col>
      <xdr:colOff>28575</xdr:colOff>
      <xdr:row>34</xdr:row>
      <xdr:rowOff>19050</xdr:rowOff>
    </xdr:to>
    <xdr:sp macro="" textlink="">
      <xdr:nvSpPr>
        <xdr:cNvPr id="4" name="Text Box 3"/>
        <xdr:cNvSpPr txBox="1">
          <a:spLocks noChangeArrowheads="1"/>
        </xdr:cNvSpPr>
      </xdr:nvSpPr>
      <xdr:spPr bwMode="auto">
        <a:xfrm>
          <a:off x="342900" y="5238750"/>
          <a:ext cx="3343275" cy="14478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mean number of annual airline crashes throughout the world is 8.</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What is the probability that more than 4 airplanes will crash this year?</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1 - POISSON(4,8,TRUE)</a:t>
          </a:r>
        </a:p>
      </xdr:txBody>
    </xdr:sp>
    <xdr:clientData/>
  </xdr:twoCellAnchor>
  <xdr:twoCellAnchor>
    <xdr:from>
      <xdr:col>0</xdr:col>
      <xdr:colOff>161926</xdr:colOff>
      <xdr:row>0</xdr:row>
      <xdr:rowOff>57149</xdr:rowOff>
    </xdr:from>
    <xdr:to>
      <xdr:col>7</xdr:col>
      <xdr:colOff>466726</xdr:colOff>
      <xdr:row>4</xdr:row>
      <xdr:rowOff>123824</xdr:rowOff>
    </xdr:to>
    <xdr:sp macro="" textlink="">
      <xdr:nvSpPr>
        <xdr:cNvPr id="5" name="Text Box 1"/>
        <xdr:cNvSpPr txBox="1">
          <a:spLocks noChangeArrowheads="1"/>
        </xdr:cNvSpPr>
      </xdr:nvSpPr>
      <xdr:spPr bwMode="auto">
        <a:xfrm>
          <a:off x="161926" y="57149"/>
          <a:ext cx="4572000" cy="828675"/>
        </a:xfrm>
        <a:prstGeom prst="rect">
          <a:avLst/>
        </a:prstGeom>
        <a:solidFill>
          <a:srgbClr val="CCFFFF"/>
        </a:solidFill>
        <a:ln w="25400" cmpd="sng">
          <a:solidFill>
            <a:srgbClr val="000000"/>
          </a:solid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b="1" i="0" baseline="0">
              <a:effectLst/>
              <a:latin typeface="+mn-lt"/>
              <a:ea typeface="+mn-ea"/>
              <a:cs typeface="+mn-cs"/>
            </a:rPr>
            <a:t>This function calculates discrete Poisson probabilities according to the syntax:</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1050" b="1" i="0" baseline="0">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50">
              <a:latin typeface="+mn-lt"/>
              <a:ea typeface="+mn-ea"/>
              <a:cs typeface="+mn-cs"/>
            </a:rPr>
            <a:t>POISSON(4,8,TRUE or FALSE)</a:t>
          </a:r>
          <a:r>
            <a:rPr lang="en-US" sz="1050"/>
            <a:t>, where </a:t>
          </a:r>
          <a:r>
            <a:rPr lang="en-US" sz="1050" cap="all" baseline="0"/>
            <a:t>FALSE </a:t>
          </a:r>
          <a:r>
            <a:rPr lang="en-US" sz="1050"/>
            <a:t>refers to a single outcome, and TRUE refers to cumulative outcomes from </a:t>
          </a:r>
          <a:r>
            <a:rPr lang="en-US" sz="1000">
              <a:effectLst/>
              <a:latin typeface="+mn-lt"/>
              <a:ea typeface="+mn-ea"/>
              <a:cs typeface="+mn-cs"/>
            </a:rPr>
            <a:t>– </a:t>
          </a:r>
          <a:r>
            <a:rPr lang="en-US" sz="1100" b="1">
              <a:effectLst/>
              <a:latin typeface="+mn-lt"/>
              <a:ea typeface="+mn-ea"/>
              <a:cs typeface="+mn-cs"/>
            </a:rPr>
            <a:t>∞</a:t>
          </a:r>
          <a:r>
            <a:rPr lang="en-US" sz="1000">
              <a:effectLst/>
              <a:latin typeface="+mn-lt"/>
              <a:ea typeface="+mn-ea"/>
              <a:cs typeface="+mn-cs"/>
            </a:rPr>
            <a:t> </a:t>
          </a:r>
          <a:r>
            <a:rPr lang="en-US" sz="1050">
              <a:latin typeface="+mn-lt"/>
              <a:ea typeface="+mn-ea"/>
              <a:cs typeface="+mn-cs"/>
            </a:rPr>
            <a:t>to</a:t>
          </a:r>
          <a:r>
            <a:rPr lang="en-US" sz="1000">
              <a:effectLst/>
              <a:latin typeface="+mn-lt"/>
              <a:ea typeface="+mn-ea"/>
              <a:cs typeface="+mn-cs"/>
            </a:rPr>
            <a:t>  </a:t>
          </a:r>
          <a:r>
            <a:rPr lang="en-US" sz="1050"/>
            <a:t>X</a:t>
          </a:r>
          <a:r>
            <a:rPr lang="en-US" sz="1050" b="1">
              <a:effectLst/>
              <a:latin typeface="+mn-lt"/>
              <a:ea typeface="+mn-ea"/>
              <a:cs typeface="+mn-cs"/>
            </a:rPr>
            <a:t>. </a:t>
          </a:r>
          <a:endParaRPr lang="en-US" sz="1000" b="1" i="0" u="sng" strike="noStrike" baseline="0">
            <a:solidFill>
              <a:srgbClr val="000000"/>
            </a:solidFill>
            <a:latin typeface="Arial"/>
            <a:cs typeface="Arial"/>
          </a:endParaRPr>
        </a:p>
        <a:p>
          <a:pPr algn="l" rtl="0">
            <a:defRPr sz="1000"/>
          </a:pPr>
          <a:endParaRPr lang="en-US" sz="1000" b="1" i="0" u="sng" strike="noStrike" baseline="0">
            <a:solidFill>
              <a:srgbClr val="000000"/>
            </a:solidFill>
            <a:latin typeface="Arial"/>
            <a:cs typeface="Arial"/>
          </a:endParaRPr>
        </a:p>
      </xdr:txBody>
    </xdr:sp>
    <xdr:clientData/>
  </xdr:twoCellAnchor>
  <xdr:twoCellAnchor>
    <xdr:from>
      <xdr:col>8</xdr:col>
      <xdr:colOff>333375</xdr:colOff>
      <xdr:row>12</xdr:row>
      <xdr:rowOff>28575</xdr:rowOff>
    </xdr:from>
    <xdr:to>
      <xdr:col>10</xdr:col>
      <xdr:colOff>228599</xdr:colOff>
      <xdr:row>13</xdr:row>
      <xdr:rowOff>57149</xdr:rowOff>
    </xdr:to>
    <xdr:sp macro="" textlink="">
      <xdr:nvSpPr>
        <xdr:cNvPr id="6" name="Text Box 7"/>
        <xdr:cNvSpPr txBox="1">
          <a:spLocks noChangeArrowheads="1"/>
        </xdr:cNvSpPr>
      </xdr:nvSpPr>
      <xdr:spPr bwMode="auto">
        <a:xfrm>
          <a:off x="5210175" y="2314575"/>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3</xdr:col>
      <xdr:colOff>19050</xdr:colOff>
      <xdr:row>10</xdr:row>
      <xdr:rowOff>123825</xdr:rowOff>
    </xdr:from>
    <xdr:to>
      <xdr:col>8</xdr:col>
      <xdr:colOff>333372</xdr:colOff>
      <xdr:row>12</xdr:row>
      <xdr:rowOff>142872</xdr:rowOff>
    </xdr:to>
    <xdr:sp macro="" textlink="">
      <xdr:nvSpPr>
        <xdr:cNvPr id="7" name="Line 6"/>
        <xdr:cNvSpPr>
          <a:spLocks noChangeShapeType="1"/>
        </xdr:cNvSpPr>
      </xdr:nvSpPr>
      <xdr:spPr bwMode="auto">
        <a:xfrm flipH="1" flipV="1">
          <a:off x="1847850" y="2028825"/>
          <a:ext cx="3362322" cy="400047"/>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12</xdr:row>
      <xdr:rowOff>142875</xdr:rowOff>
    </xdr:from>
    <xdr:to>
      <xdr:col>8</xdr:col>
      <xdr:colOff>333374</xdr:colOff>
      <xdr:row>13</xdr:row>
      <xdr:rowOff>104775</xdr:rowOff>
    </xdr:to>
    <xdr:sp macro="" textlink="">
      <xdr:nvSpPr>
        <xdr:cNvPr id="8" name="Line 6"/>
        <xdr:cNvSpPr>
          <a:spLocks noChangeShapeType="1"/>
        </xdr:cNvSpPr>
      </xdr:nvSpPr>
      <xdr:spPr bwMode="auto">
        <a:xfrm flipH="1">
          <a:off x="1219200" y="2428875"/>
          <a:ext cx="3990974" cy="152400"/>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333375</xdr:colOff>
      <xdr:row>22</xdr:row>
      <xdr:rowOff>161925</xdr:rowOff>
    </xdr:from>
    <xdr:to>
      <xdr:col>10</xdr:col>
      <xdr:colOff>228599</xdr:colOff>
      <xdr:row>24</xdr:row>
      <xdr:rowOff>57149</xdr:rowOff>
    </xdr:to>
    <xdr:sp macro="" textlink="">
      <xdr:nvSpPr>
        <xdr:cNvPr id="9" name="Text Box 7"/>
        <xdr:cNvSpPr txBox="1">
          <a:spLocks noChangeArrowheads="1"/>
        </xdr:cNvSpPr>
      </xdr:nvSpPr>
      <xdr:spPr bwMode="auto">
        <a:xfrm>
          <a:off x="5210175" y="4352925"/>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3</xdr:col>
      <xdr:colOff>104774</xdr:colOff>
      <xdr:row>20</xdr:row>
      <xdr:rowOff>161924</xdr:rowOff>
    </xdr:from>
    <xdr:to>
      <xdr:col>8</xdr:col>
      <xdr:colOff>333371</xdr:colOff>
      <xdr:row>23</xdr:row>
      <xdr:rowOff>85721</xdr:rowOff>
    </xdr:to>
    <xdr:sp macro="" textlink="">
      <xdr:nvSpPr>
        <xdr:cNvPr id="10" name="Line 6"/>
        <xdr:cNvSpPr>
          <a:spLocks noChangeShapeType="1"/>
        </xdr:cNvSpPr>
      </xdr:nvSpPr>
      <xdr:spPr bwMode="auto">
        <a:xfrm flipH="1" flipV="1">
          <a:off x="1933574" y="3971924"/>
          <a:ext cx="3276597" cy="495297"/>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23</xdr:row>
      <xdr:rowOff>85725</xdr:rowOff>
    </xdr:from>
    <xdr:to>
      <xdr:col>8</xdr:col>
      <xdr:colOff>333374</xdr:colOff>
      <xdr:row>24</xdr:row>
      <xdr:rowOff>104775</xdr:rowOff>
    </xdr:to>
    <xdr:sp macro="" textlink="">
      <xdr:nvSpPr>
        <xdr:cNvPr id="11" name="Line 6"/>
        <xdr:cNvSpPr>
          <a:spLocks noChangeShapeType="1"/>
        </xdr:cNvSpPr>
      </xdr:nvSpPr>
      <xdr:spPr bwMode="auto">
        <a:xfrm flipH="1">
          <a:off x="1219200" y="4467225"/>
          <a:ext cx="3990974" cy="152400"/>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323850</xdr:colOff>
      <xdr:row>33</xdr:row>
      <xdr:rowOff>123825</xdr:rowOff>
    </xdr:from>
    <xdr:to>
      <xdr:col>10</xdr:col>
      <xdr:colOff>219074</xdr:colOff>
      <xdr:row>35</xdr:row>
      <xdr:rowOff>76199</xdr:rowOff>
    </xdr:to>
    <xdr:sp macro="" textlink="">
      <xdr:nvSpPr>
        <xdr:cNvPr id="12" name="Text Box 7"/>
        <xdr:cNvSpPr txBox="1">
          <a:spLocks noChangeArrowheads="1"/>
        </xdr:cNvSpPr>
      </xdr:nvSpPr>
      <xdr:spPr bwMode="auto">
        <a:xfrm>
          <a:off x="5200650" y="6353175"/>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3</xdr:col>
      <xdr:colOff>95249</xdr:colOff>
      <xdr:row>31</xdr:row>
      <xdr:rowOff>123824</xdr:rowOff>
    </xdr:from>
    <xdr:to>
      <xdr:col>8</xdr:col>
      <xdr:colOff>323846</xdr:colOff>
      <xdr:row>34</xdr:row>
      <xdr:rowOff>47621</xdr:rowOff>
    </xdr:to>
    <xdr:sp macro="" textlink="">
      <xdr:nvSpPr>
        <xdr:cNvPr id="13" name="Line 6"/>
        <xdr:cNvSpPr>
          <a:spLocks noChangeShapeType="1"/>
        </xdr:cNvSpPr>
      </xdr:nvSpPr>
      <xdr:spPr bwMode="auto">
        <a:xfrm flipH="1" flipV="1">
          <a:off x="1924049" y="5972174"/>
          <a:ext cx="3276597" cy="495297"/>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600075</xdr:colOff>
      <xdr:row>34</xdr:row>
      <xdr:rowOff>47625</xdr:rowOff>
    </xdr:from>
    <xdr:to>
      <xdr:col>8</xdr:col>
      <xdr:colOff>323849</xdr:colOff>
      <xdr:row>35</xdr:row>
      <xdr:rowOff>123825</xdr:rowOff>
    </xdr:to>
    <xdr:sp macro="" textlink="">
      <xdr:nvSpPr>
        <xdr:cNvPr id="14" name="Line 6"/>
        <xdr:cNvSpPr>
          <a:spLocks noChangeShapeType="1"/>
        </xdr:cNvSpPr>
      </xdr:nvSpPr>
      <xdr:spPr bwMode="auto">
        <a:xfrm flipH="1">
          <a:off x="1209675" y="6467475"/>
          <a:ext cx="3990974" cy="152400"/>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123825</xdr:colOff>
      <xdr:row>0</xdr:row>
      <xdr:rowOff>76200</xdr:rowOff>
    </xdr:from>
    <xdr:to>
      <xdr:col>9</xdr:col>
      <xdr:colOff>885824</xdr:colOff>
      <xdr:row>15</xdr:row>
      <xdr:rowOff>21504</xdr:rowOff>
    </xdr:to>
    <xdr:pic>
      <xdr:nvPicPr>
        <xdr:cNvPr id="7" name="Picture 6"/>
        <xdr:cNvPicPr>
          <a:picLocks noChangeAspect="1"/>
        </xdr:cNvPicPr>
      </xdr:nvPicPr>
      <xdr:blipFill>
        <a:blip xmlns:r="http://schemas.openxmlformats.org/officeDocument/2006/relationships" r:embed="rId1"/>
        <a:stretch>
          <a:fillRect/>
        </a:stretch>
      </xdr:blipFill>
      <xdr:spPr>
        <a:xfrm>
          <a:off x="3790950" y="76200"/>
          <a:ext cx="3486149" cy="3040929"/>
        </a:xfrm>
        <a:prstGeom prst="rect">
          <a:avLst/>
        </a:prstGeom>
      </xdr:spPr>
    </xdr:pic>
    <xdr:clientData/>
  </xdr:twoCellAnchor>
  <xdr:twoCellAnchor>
    <xdr:from>
      <xdr:col>0</xdr:col>
      <xdr:colOff>314325</xdr:colOff>
      <xdr:row>1</xdr:row>
      <xdr:rowOff>0</xdr:rowOff>
    </xdr:from>
    <xdr:to>
      <xdr:col>4</xdr:col>
      <xdr:colOff>1228724</xdr:colOff>
      <xdr:row>6</xdr:row>
      <xdr:rowOff>66675</xdr:rowOff>
    </xdr:to>
    <xdr:sp macro="" textlink="">
      <xdr:nvSpPr>
        <xdr:cNvPr id="4" name="Text Box 1"/>
        <xdr:cNvSpPr txBox="1">
          <a:spLocks noChangeArrowheads="1"/>
        </xdr:cNvSpPr>
      </xdr:nvSpPr>
      <xdr:spPr bwMode="auto">
        <a:xfrm>
          <a:off x="314325" y="190500"/>
          <a:ext cx="3352799" cy="1019175"/>
        </a:xfrm>
        <a:prstGeom prst="rect">
          <a:avLst/>
        </a:prstGeom>
        <a:solidFill>
          <a:srgbClr val="CCFFFF"/>
        </a:solidFill>
        <a:ln w="38100">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This function requires Excel's Data Analyis Toolpack (see Home). </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ea typeface="+mn-ea"/>
              <a:cs typeface="Arial"/>
            </a:rPr>
            <a:t>Select Data &gt; Data Analysis &gt; Regression. </a:t>
          </a:r>
        </a:p>
        <a:p>
          <a:pPr algn="l" rtl="0">
            <a:defRPr sz="1000"/>
          </a:pPr>
          <a:r>
            <a:rPr lang="en-US" sz="1000" b="1" i="0" u="none" strike="noStrike" baseline="0">
              <a:solidFill>
                <a:srgbClr val="000000"/>
              </a:solidFill>
              <a:latin typeface="Arial"/>
              <a:ea typeface="+mn-ea"/>
              <a:cs typeface="Arial"/>
            </a:rPr>
            <a:t>Now select the data as shown. </a:t>
          </a:r>
        </a:p>
      </xdr:txBody>
    </xdr:sp>
    <xdr:clientData/>
  </xdr:twoCellAnchor>
  <xdr:twoCellAnchor>
    <xdr:from>
      <xdr:col>6</xdr:col>
      <xdr:colOff>257175</xdr:colOff>
      <xdr:row>15</xdr:row>
      <xdr:rowOff>95252</xdr:rowOff>
    </xdr:from>
    <xdr:to>
      <xdr:col>9</xdr:col>
      <xdr:colOff>66675</xdr:colOff>
      <xdr:row>17</xdr:row>
      <xdr:rowOff>57151</xdr:rowOff>
    </xdr:to>
    <xdr:sp macro="" textlink="">
      <xdr:nvSpPr>
        <xdr:cNvPr id="5" name="Text Box 1"/>
        <xdr:cNvSpPr txBox="1">
          <a:spLocks noChangeArrowheads="1"/>
        </xdr:cNvSpPr>
      </xdr:nvSpPr>
      <xdr:spPr bwMode="auto">
        <a:xfrm>
          <a:off x="3924300" y="3190877"/>
          <a:ext cx="2533650" cy="35242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36A2"/>
              </a:solidFill>
              <a:latin typeface="Arial"/>
              <a:cs typeface="Arial"/>
            </a:rPr>
            <a:t>There is a strong linear relationship between time (Year) and (Sales) revenue. </a:t>
          </a:r>
        </a:p>
      </xdr:txBody>
    </xdr:sp>
    <xdr:clientData/>
  </xdr:twoCellAnchor>
  <xdr:twoCellAnchor>
    <xdr:from>
      <xdr:col>5</xdr:col>
      <xdr:colOff>609599</xdr:colOff>
      <xdr:row>11</xdr:row>
      <xdr:rowOff>123825</xdr:rowOff>
    </xdr:from>
    <xdr:to>
      <xdr:col>6</xdr:col>
      <xdr:colOff>257174</xdr:colOff>
      <xdr:row>16</xdr:row>
      <xdr:rowOff>19049</xdr:rowOff>
    </xdr:to>
    <xdr:sp macro="" textlink="">
      <xdr:nvSpPr>
        <xdr:cNvPr id="6" name="Line 6"/>
        <xdr:cNvSpPr>
          <a:spLocks noChangeShapeType="1"/>
        </xdr:cNvSpPr>
      </xdr:nvSpPr>
      <xdr:spPr bwMode="auto">
        <a:xfrm flipH="1" flipV="1">
          <a:off x="3667124" y="2457450"/>
          <a:ext cx="257175" cy="857249"/>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57150</xdr:colOff>
      <xdr:row>29</xdr:row>
      <xdr:rowOff>114302</xdr:rowOff>
    </xdr:from>
    <xdr:to>
      <xdr:col>2</xdr:col>
      <xdr:colOff>542925</xdr:colOff>
      <xdr:row>30</xdr:row>
      <xdr:rowOff>152400</xdr:rowOff>
    </xdr:to>
    <xdr:sp macro="" textlink="">
      <xdr:nvSpPr>
        <xdr:cNvPr id="8" name="Text Box 1"/>
        <xdr:cNvSpPr txBox="1">
          <a:spLocks noChangeArrowheads="1"/>
        </xdr:cNvSpPr>
      </xdr:nvSpPr>
      <xdr:spPr bwMode="auto">
        <a:xfrm>
          <a:off x="352425" y="5943602"/>
          <a:ext cx="1095375" cy="228598"/>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36A2"/>
              </a:solidFill>
              <a:latin typeface="Arial"/>
              <a:ea typeface="+mn-ea"/>
              <a:cs typeface="Arial"/>
            </a:rPr>
            <a:t>The equation is: </a:t>
          </a:r>
        </a:p>
      </xdr:txBody>
    </xdr:sp>
    <xdr:clientData/>
  </xdr:twoCellAnchor>
  <xdr:twoCellAnchor>
    <xdr:from>
      <xdr:col>0</xdr:col>
      <xdr:colOff>247649</xdr:colOff>
      <xdr:row>24</xdr:row>
      <xdr:rowOff>171449</xdr:rowOff>
    </xdr:from>
    <xdr:to>
      <xdr:col>1</xdr:col>
      <xdr:colOff>114300</xdr:colOff>
      <xdr:row>29</xdr:row>
      <xdr:rowOff>114299</xdr:rowOff>
    </xdr:to>
    <xdr:sp macro="" textlink="">
      <xdr:nvSpPr>
        <xdr:cNvPr id="9" name="Line 6"/>
        <xdr:cNvSpPr>
          <a:spLocks noChangeShapeType="1"/>
        </xdr:cNvSpPr>
      </xdr:nvSpPr>
      <xdr:spPr bwMode="auto">
        <a:xfrm flipH="1" flipV="1">
          <a:off x="247649" y="5019674"/>
          <a:ext cx="161926" cy="92392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123825</xdr:colOff>
      <xdr:row>24</xdr:row>
      <xdr:rowOff>133350</xdr:rowOff>
    </xdr:from>
    <xdr:to>
      <xdr:col>3</xdr:col>
      <xdr:colOff>285750</xdr:colOff>
      <xdr:row>29</xdr:row>
      <xdr:rowOff>114300</xdr:rowOff>
    </xdr:to>
    <xdr:sp macro="" textlink="">
      <xdr:nvSpPr>
        <xdr:cNvPr id="10" name="Line 6"/>
        <xdr:cNvSpPr>
          <a:spLocks noChangeShapeType="1"/>
        </xdr:cNvSpPr>
      </xdr:nvSpPr>
      <xdr:spPr bwMode="auto">
        <a:xfrm flipV="1">
          <a:off x="419100" y="4981575"/>
          <a:ext cx="1381125" cy="96202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123826</xdr:colOff>
      <xdr:row>25</xdr:row>
      <xdr:rowOff>133349</xdr:rowOff>
    </xdr:from>
    <xdr:to>
      <xdr:col>4</xdr:col>
      <xdr:colOff>19051</xdr:colOff>
      <xdr:row>29</xdr:row>
      <xdr:rowOff>104774</xdr:rowOff>
    </xdr:to>
    <xdr:sp macro="" textlink="">
      <xdr:nvSpPr>
        <xdr:cNvPr id="11" name="Line 6"/>
        <xdr:cNvSpPr>
          <a:spLocks noChangeShapeType="1"/>
        </xdr:cNvSpPr>
      </xdr:nvSpPr>
      <xdr:spPr bwMode="auto">
        <a:xfrm flipV="1">
          <a:off x="419101" y="5181599"/>
          <a:ext cx="1409700" cy="752475"/>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123825</xdr:colOff>
      <xdr:row>8</xdr:row>
      <xdr:rowOff>133350</xdr:rowOff>
    </xdr:from>
    <xdr:to>
      <xdr:col>1</xdr:col>
      <xdr:colOff>1476376</xdr:colOff>
      <xdr:row>10</xdr:row>
      <xdr:rowOff>142875</xdr:rowOff>
    </xdr:to>
    <xdr:sp macro="" textlink="">
      <xdr:nvSpPr>
        <xdr:cNvPr id="2" name="Text Box 1"/>
        <xdr:cNvSpPr txBox="1">
          <a:spLocks noChangeArrowheads="1"/>
        </xdr:cNvSpPr>
      </xdr:nvSpPr>
      <xdr:spPr bwMode="auto">
        <a:xfrm>
          <a:off x="733425" y="1676400"/>
          <a:ext cx="1352551" cy="3905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The 30th percentile from column A is 1.7.</a:t>
          </a:r>
        </a:p>
      </xdr:txBody>
    </xdr:sp>
    <xdr:clientData/>
  </xdr:twoCellAnchor>
  <xdr:twoCellAnchor>
    <xdr:from>
      <xdr:col>4</xdr:col>
      <xdr:colOff>85725</xdr:colOff>
      <xdr:row>4</xdr:row>
      <xdr:rowOff>66676</xdr:rowOff>
    </xdr:from>
    <xdr:to>
      <xdr:col>4</xdr:col>
      <xdr:colOff>1676400</xdr:colOff>
      <xdr:row>6</xdr:row>
      <xdr:rowOff>180976</xdr:rowOff>
    </xdr:to>
    <xdr:sp macro="" textlink="">
      <xdr:nvSpPr>
        <xdr:cNvPr id="4" name="Text Box 3"/>
        <xdr:cNvSpPr txBox="1">
          <a:spLocks noChangeArrowheads="1"/>
        </xdr:cNvSpPr>
      </xdr:nvSpPr>
      <xdr:spPr bwMode="auto">
        <a:xfrm>
          <a:off x="3019425" y="847726"/>
          <a:ext cx="1590675" cy="4953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lnSpc>
              <a:spcPts val="1000"/>
            </a:lnSpc>
            <a:defRPr sz="1000"/>
          </a:pPr>
          <a:r>
            <a:rPr lang="en-US" sz="1000" b="1" i="0" u="none" strike="noStrike" baseline="0">
              <a:solidFill>
                <a:srgbClr val="000000"/>
              </a:solidFill>
              <a:latin typeface="Arial"/>
              <a:cs typeface="Arial"/>
            </a:rPr>
            <a:t>The percentile rank of the value 1.7 in column D is 0.30 (the 30th percentile). </a:t>
          </a:r>
        </a:p>
      </xdr:txBody>
    </xdr:sp>
    <xdr:clientData/>
  </xdr:twoCellAnchor>
  <xdr:twoCellAnchor>
    <xdr:from>
      <xdr:col>0</xdr:col>
      <xdr:colOff>152400</xdr:colOff>
      <xdr:row>15</xdr:row>
      <xdr:rowOff>76201</xdr:rowOff>
    </xdr:from>
    <xdr:to>
      <xdr:col>1</xdr:col>
      <xdr:colOff>1466850</xdr:colOff>
      <xdr:row>20</xdr:row>
      <xdr:rowOff>19051</xdr:rowOff>
    </xdr:to>
    <xdr:sp macro="" textlink="">
      <xdr:nvSpPr>
        <xdr:cNvPr id="5" name="Text Box 1"/>
        <xdr:cNvSpPr txBox="1">
          <a:spLocks noChangeArrowheads="1"/>
        </xdr:cNvSpPr>
      </xdr:nvSpPr>
      <xdr:spPr bwMode="auto">
        <a:xfrm>
          <a:off x="152400" y="3143251"/>
          <a:ext cx="1924050" cy="895350"/>
        </a:xfrm>
        <a:prstGeom prst="rect">
          <a:avLst/>
        </a:prstGeom>
        <a:solidFill>
          <a:srgbClr val="CCFFFF"/>
        </a:solidFill>
        <a:ln w="38100">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This function finds the Xth percentile from a list of values in column A. The syntax is:</a:t>
          </a:r>
        </a:p>
        <a:p>
          <a:pPr algn="l" rtl="0">
            <a:defRPr sz="1000"/>
          </a:pPr>
          <a:endParaRPr lang="en-US" sz="1000" b="1" i="0" u="none" strike="noStrike" baseline="0">
            <a:solidFill>
              <a:srgbClr val="000000"/>
            </a:solidFill>
            <a:latin typeface="Arial"/>
            <a:ea typeface="+mn-ea"/>
            <a:cs typeface="Arial"/>
          </a:endParaRPr>
        </a:p>
        <a:p>
          <a:pPr algn="l" rtl="0">
            <a:defRPr sz="1000"/>
          </a:pPr>
          <a:r>
            <a:rPr lang="en-US" sz="1000" b="1" i="0" u="none" strike="noStrike" baseline="0">
              <a:solidFill>
                <a:srgbClr val="000000"/>
              </a:solidFill>
              <a:latin typeface="Arial"/>
              <a:ea typeface="+mn-ea"/>
              <a:cs typeface="Arial"/>
            </a:rPr>
            <a:t>PERCENTILE(Data, X)</a:t>
          </a:r>
        </a:p>
      </xdr:txBody>
    </xdr:sp>
    <xdr:clientData/>
  </xdr:twoCellAnchor>
  <xdr:twoCellAnchor>
    <xdr:from>
      <xdr:col>3</xdr:col>
      <xdr:colOff>152399</xdr:colOff>
      <xdr:row>15</xdr:row>
      <xdr:rowOff>95250</xdr:rowOff>
    </xdr:from>
    <xdr:to>
      <xdr:col>4</xdr:col>
      <xdr:colOff>1619250</xdr:colOff>
      <xdr:row>20</xdr:row>
      <xdr:rowOff>104775</xdr:rowOff>
    </xdr:to>
    <xdr:sp macro="" textlink="">
      <xdr:nvSpPr>
        <xdr:cNvPr id="6" name="Text Box 1"/>
        <xdr:cNvSpPr txBox="1">
          <a:spLocks noChangeArrowheads="1"/>
        </xdr:cNvSpPr>
      </xdr:nvSpPr>
      <xdr:spPr bwMode="auto">
        <a:xfrm>
          <a:off x="2476499" y="2971800"/>
          <a:ext cx="2076451" cy="962025"/>
        </a:xfrm>
        <a:prstGeom prst="rect">
          <a:avLst/>
        </a:prstGeom>
        <a:solidFill>
          <a:srgbClr val="CCFFFF"/>
        </a:solidFill>
        <a:ln w="38100">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This function find the percentile rank from a list of values  Xth percentile from a list of values in column D. </a:t>
          </a:r>
        </a:p>
        <a:p>
          <a:pPr algn="l" rtl="0">
            <a:defRPr sz="1000"/>
          </a:pPr>
          <a:endParaRPr lang="en-US" sz="1000" b="1" i="0" u="none" strike="noStrike" baseline="0">
            <a:solidFill>
              <a:srgbClr val="000000"/>
            </a:solidFill>
            <a:latin typeface="Arial"/>
            <a:ea typeface="+mn-ea"/>
            <a:cs typeface="Arial"/>
          </a:endParaRPr>
        </a:p>
        <a:p>
          <a:pPr algn="l" rtl="0">
            <a:defRPr sz="1000"/>
          </a:pPr>
          <a:r>
            <a:rPr lang="en-US" sz="1000" b="1" i="0" u="none" strike="noStrike" baseline="0">
              <a:solidFill>
                <a:srgbClr val="000000"/>
              </a:solidFill>
              <a:latin typeface="Arial"/>
              <a:ea typeface="+mn-ea"/>
              <a:cs typeface="Arial"/>
            </a:rPr>
            <a:t>PERCENTRANK(Data, X)</a:t>
          </a:r>
        </a:p>
      </xdr:txBody>
    </xdr:sp>
    <xdr:clientData/>
  </xdr:twoCellAnchor>
  <xdr:twoCellAnchor>
    <xdr:from>
      <xdr:col>7</xdr:col>
      <xdr:colOff>238125</xdr:colOff>
      <xdr:row>6</xdr:row>
      <xdr:rowOff>19051</xdr:rowOff>
    </xdr:from>
    <xdr:to>
      <xdr:col>9</xdr:col>
      <xdr:colOff>133349</xdr:colOff>
      <xdr:row>7</xdr:row>
      <xdr:rowOff>47625</xdr:rowOff>
    </xdr:to>
    <xdr:sp macro="" textlink="">
      <xdr:nvSpPr>
        <xdr:cNvPr id="7" name="Text Box 7"/>
        <xdr:cNvSpPr txBox="1">
          <a:spLocks noChangeArrowheads="1"/>
        </xdr:cNvSpPr>
      </xdr:nvSpPr>
      <xdr:spPr bwMode="auto">
        <a:xfrm>
          <a:off x="5648325" y="1181101"/>
          <a:ext cx="1114424" cy="21907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Formula is here.</a:t>
          </a:r>
        </a:p>
      </xdr:txBody>
    </xdr:sp>
    <xdr:clientData/>
  </xdr:twoCellAnchor>
  <xdr:twoCellAnchor>
    <xdr:from>
      <xdr:col>4</xdr:col>
      <xdr:colOff>1609724</xdr:colOff>
      <xdr:row>2</xdr:row>
      <xdr:rowOff>142874</xdr:rowOff>
    </xdr:from>
    <xdr:to>
      <xdr:col>7</xdr:col>
      <xdr:colOff>238120</xdr:colOff>
      <xdr:row>6</xdr:row>
      <xdr:rowOff>133346</xdr:rowOff>
    </xdr:to>
    <xdr:sp macro="" textlink="">
      <xdr:nvSpPr>
        <xdr:cNvPr id="8" name="Line 6"/>
        <xdr:cNvSpPr>
          <a:spLocks noChangeShapeType="1"/>
        </xdr:cNvSpPr>
      </xdr:nvSpPr>
      <xdr:spPr bwMode="auto">
        <a:xfrm flipH="1" flipV="1">
          <a:off x="4543424" y="533399"/>
          <a:ext cx="1104896" cy="761997"/>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1057274</xdr:colOff>
      <xdr:row>6</xdr:row>
      <xdr:rowOff>133351</xdr:rowOff>
    </xdr:from>
    <xdr:to>
      <xdr:col>7</xdr:col>
      <xdr:colOff>238123</xdr:colOff>
      <xdr:row>12</xdr:row>
      <xdr:rowOff>85725</xdr:rowOff>
    </xdr:to>
    <xdr:sp macro="" textlink="">
      <xdr:nvSpPr>
        <xdr:cNvPr id="9" name="Line 6"/>
        <xdr:cNvSpPr>
          <a:spLocks noChangeShapeType="1"/>
        </xdr:cNvSpPr>
      </xdr:nvSpPr>
      <xdr:spPr bwMode="auto">
        <a:xfrm flipH="1">
          <a:off x="3990974" y="1295401"/>
          <a:ext cx="1657349" cy="1095374"/>
        </a:xfrm>
        <a:prstGeom prst="line">
          <a:avLst/>
        </a:prstGeom>
        <a:noFill/>
        <a:ln w="19050">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ublic/Documents/My%20Documents/eBay/Statistics/Six%20Sigma/Data%20CD/1.%20Statistics%20Related%20Documents/Chi-Square/Chi-Square%20(Contingency%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Module1"/>
      <sheetName val="TheProblem"/>
      <sheetName val="TheHypothesis"/>
      <sheetName val="ContingencyTable"/>
    </sheetNames>
    <sheetDataSet>
      <sheetData sheetId="0">
        <row r="7">
          <cell r="D7">
            <v>5</v>
          </cell>
        </row>
      </sheetData>
      <sheetData sheetId="1" refreshError="1"/>
      <sheetData sheetId="2"/>
      <sheetData sheetId="3"/>
      <sheetData sheetId="4">
        <row r="4">
          <cell r="B4">
            <v>60</v>
          </cell>
        </row>
        <row r="18">
          <cell r="B18">
            <v>48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4.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5.bin"/><Relationship Id="rId3" Type="http://schemas.openxmlformats.org/officeDocument/2006/relationships/vmlDrawing" Target="../drawings/vmlDrawing2.vml"/><Relationship Id="rId7" Type="http://schemas.openxmlformats.org/officeDocument/2006/relationships/image" Target="../media/image7.wmf"/><Relationship Id="rId2" Type="http://schemas.openxmlformats.org/officeDocument/2006/relationships/drawing" Target="../drawings/drawing5.xml"/><Relationship Id="rId1" Type="http://schemas.openxmlformats.org/officeDocument/2006/relationships/printerSettings" Target="../printerSettings/printerSettings3.bin"/><Relationship Id="rId6" Type="http://schemas.openxmlformats.org/officeDocument/2006/relationships/oleObject" Target="../embeddings/oleObject4.bin"/><Relationship Id="rId11" Type="http://schemas.openxmlformats.org/officeDocument/2006/relationships/image" Target="../media/image9.emf"/><Relationship Id="rId5" Type="http://schemas.openxmlformats.org/officeDocument/2006/relationships/image" Target="../media/image6.emf"/><Relationship Id="rId10" Type="http://schemas.openxmlformats.org/officeDocument/2006/relationships/oleObject" Target="../embeddings/oleObject6.bin"/><Relationship Id="rId4" Type="http://schemas.openxmlformats.org/officeDocument/2006/relationships/oleObject" Target="../embeddings/oleObject3.bin"/><Relationship Id="rId9" Type="http://schemas.openxmlformats.org/officeDocument/2006/relationships/image" Target="../media/image8.emf"/></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15" sqref="E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5:N29"/>
  <sheetViews>
    <sheetView workbookViewId="0">
      <selection activeCell="H46" sqref="H46"/>
    </sheetView>
  </sheetViews>
  <sheetFormatPr defaultRowHeight="15" x14ac:dyDescent="0.25"/>
  <cols>
    <col min="2" max="2" width="10" customWidth="1"/>
    <col min="8" max="8" width="17.7109375" bestFit="1" customWidth="1"/>
  </cols>
  <sheetData>
    <row r="15" spans="8:14" ht="15.75" thickBot="1" x14ac:dyDescent="0.3"/>
    <row r="16" spans="8:14" ht="15.75" thickBot="1" x14ac:dyDescent="0.3">
      <c r="H16" s="122" t="s">
        <v>1</v>
      </c>
      <c r="I16" s="123"/>
      <c r="J16" s="123"/>
      <c r="K16" s="123"/>
      <c r="L16" s="123"/>
      <c r="M16" s="123"/>
      <c r="N16" s="124"/>
    </row>
    <row r="17" spans="2:14" ht="15.75" thickBot="1" x14ac:dyDescent="0.3">
      <c r="H17" s="6" t="s">
        <v>2</v>
      </c>
      <c r="I17" s="7"/>
      <c r="J17" s="7"/>
      <c r="K17" s="7"/>
      <c r="L17" s="7"/>
      <c r="M17" s="7"/>
      <c r="N17" s="8"/>
    </row>
    <row r="18" spans="2:14" ht="32.25" thickBot="1" x14ac:dyDescent="0.3">
      <c r="B18" s="19"/>
      <c r="C18" s="2" t="s">
        <v>21</v>
      </c>
      <c r="D18" s="1" t="s">
        <v>22</v>
      </c>
      <c r="E18" s="1" t="s">
        <v>21</v>
      </c>
      <c r="H18" s="9" t="s">
        <v>3</v>
      </c>
      <c r="I18" s="10" t="s">
        <v>4</v>
      </c>
      <c r="J18" s="10" t="s">
        <v>5</v>
      </c>
      <c r="K18" s="10" t="s">
        <v>0</v>
      </c>
      <c r="L18" s="10" t="s">
        <v>6</v>
      </c>
      <c r="M18" s="7"/>
      <c r="N18" s="8"/>
    </row>
    <row r="19" spans="2:14" ht="15.75" thickBot="1" x14ac:dyDescent="0.3">
      <c r="B19" s="20"/>
      <c r="C19" s="3">
        <v>55</v>
      </c>
      <c r="D19" s="4">
        <v>66</v>
      </c>
      <c r="E19" s="3">
        <v>47</v>
      </c>
      <c r="H19" s="11" t="s">
        <v>7</v>
      </c>
      <c r="I19" s="12">
        <v>4</v>
      </c>
      <c r="J19" s="12">
        <v>224</v>
      </c>
      <c r="K19" s="12">
        <v>56</v>
      </c>
      <c r="L19" s="12">
        <v>4.666666666666667</v>
      </c>
      <c r="M19" s="7"/>
      <c r="N19" s="8"/>
    </row>
    <row r="20" spans="2:14" ht="15.75" thickBot="1" x14ac:dyDescent="0.3">
      <c r="B20" s="20"/>
      <c r="C20" s="3">
        <v>54</v>
      </c>
      <c r="D20" s="4">
        <v>76</v>
      </c>
      <c r="E20" s="3">
        <v>51</v>
      </c>
      <c r="H20" s="11" t="s">
        <v>8</v>
      </c>
      <c r="I20" s="12">
        <v>4</v>
      </c>
      <c r="J20" s="12">
        <v>280</v>
      </c>
      <c r="K20" s="12">
        <v>70</v>
      </c>
      <c r="L20" s="12">
        <v>20.666666666666668</v>
      </c>
      <c r="M20" s="7"/>
      <c r="N20" s="8"/>
    </row>
    <row r="21" spans="2:14" ht="15.75" thickBot="1" x14ac:dyDescent="0.3">
      <c r="B21" s="20"/>
      <c r="C21" s="3">
        <v>59</v>
      </c>
      <c r="D21" s="4">
        <v>67</v>
      </c>
      <c r="E21" s="3">
        <v>46</v>
      </c>
      <c r="H21" s="13" t="s">
        <v>9</v>
      </c>
      <c r="I21" s="14">
        <v>4</v>
      </c>
      <c r="J21" s="14">
        <v>192</v>
      </c>
      <c r="K21" s="14">
        <v>48</v>
      </c>
      <c r="L21" s="14">
        <v>4.666666666666667</v>
      </c>
      <c r="M21" s="7"/>
      <c r="N21" s="8"/>
    </row>
    <row r="22" spans="2:14" ht="15.75" thickBot="1" x14ac:dyDescent="0.3">
      <c r="B22" s="21"/>
      <c r="C22" s="3">
        <v>56</v>
      </c>
      <c r="D22" s="4">
        <v>71</v>
      </c>
      <c r="E22" s="3">
        <v>48</v>
      </c>
      <c r="H22" s="6"/>
      <c r="I22" s="7"/>
      <c r="J22" s="7"/>
      <c r="K22" s="7"/>
      <c r="L22" s="7"/>
      <c r="M22" s="7"/>
      <c r="N22" s="8"/>
    </row>
    <row r="23" spans="2:14" ht="17.25" thickBot="1" x14ac:dyDescent="0.3">
      <c r="B23" s="24" t="s">
        <v>0</v>
      </c>
      <c r="C23" s="22">
        <v>56</v>
      </c>
      <c r="D23" s="22">
        <v>70</v>
      </c>
      <c r="E23" s="23">
        <v>48</v>
      </c>
      <c r="H23" s="6"/>
      <c r="I23" s="7"/>
      <c r="J23" s="7"/>
      <c r="K23" s="7"/>
      <c r="L23" s="7"/>
      <c r="M23" s="7"/>
      <c r="N23" s="8"/>
    </row>
    <row r="24" spans="2:14" ht="15.75" thickBot="1" x14ac:dyDescent="0.3">
      <c r="H24" s="6" t="s">
        <v>10</v>
      </c>
      <c r="I24" s="7"/>
      <c r="J24" s="7"/>
      <c r="K24" s="7"/>
      <c r="L24" s="7"/>
      <c r="M24" s="7"/>
      <c r="N24" s="8"/>
    </row>
    <row r="25" spans="2:14" x14ac:dyDescent="0.25">
      <c r="H25" s="9" t="s">
        <v>11</v>
      </c>
      <c r="I25" s="10" t="s">
        <v>12</v>
      </c>
      <c r="J25" s="10" t="s">
        <v>13</v>
      </c>
      <c r="K25" s="10" t="s">
        <v>14</v>
      </c>
      <c r="L25" s="10" t="s">
        <v>15</v>
      </c>
      <c r="M25" s="10" t="s">
        <v>16</v>
      </c>
      <c r="N25" s="15" t="s">
        <v>17</v>
      </c>
    </row>
    <row r="26" spans="2:14" x14ac:dyDescent="0.25">
      <c r="H26" s="11" t="s">
        <v>18</v>
      </c>
      <c r="I26" s="12">
        <v>992</v>
      </c>
      <c r="J26" s="12">
        <v>2</v>
      </c>
      <c r="K26" s="12">
        <v>496</v>
      </c>
      <c r="L26" s="12">
        <v>49.6</v>
      </c>
      <c r="M26" s="16">
        <v>1.3806023841123591E-5</v>
      </c>
      <c r="N26" s="17">
        <v>4.256492047716165</v>
      </c>
    </row>
    <row r="27" spans="2:14" x14ac:dyDescent="0.25">
      <c r="H27" s="11" t="s">
        <v>19</v>
      </c>
      <c r="I27" s="12">
        <v>90</v>
      </c>
      <c r="J27" s="12">
        <v>9</v>
      </c>
      <c r="K27" s="12">
        <v>10</v>
      </c>
      <c r="L27" s="12"/>
      <c r="M27" s="12"/>
      <c r="N27" s="17"/>
    </row>
    <row r="28" spans="2:14" x14ac:dyDescent="0.25">
      <c r="H28" s="11"/>
      <c r="I28" s="12"/>
      <c r="J28" s="12"/>
      <c r="K28" s="12"/>
      <c r="L28" s="12"/>
      <c r="M28" s="12"/>
      <c r="N28" s="17"/>
    </row>
    <row r="29" spans="2:14" ht="15.75" thickBot="1" x14ac:dyDescent="0.3">
      <c r="H29" s="13" t="s">
        <v>20</v>
      </c>
      <c r="I29" s="14">
        <v>1082</v>
      </c>
      <c r="J29" s="14">
        <v>11</v>
      </c>
      <c r="K29" s="14"/>
      <c r="L29" s="14"/>
      <c r="M29" s="14"/>
      <c r="N29" s="18"/>
    </row>
  </sheetData>
  <mergeCells count="1">
    <mergeCell ref="H16:N16"/>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R29"/>
  <sheetViews>
    <sheetView workbookViewId="0">
      <selection activeCell="I29" sqref="I29"/>
    </sheetView>
  </sheetViews>
  <sheetFormatPr defaultRowHeight="15" x14ac:dyDescent="0.25"/>
  <sheetData>
    <row r="8" spans="1:18" x14ac:dyDescent="0.25">
      <c r="I8" s="27">
        <f>BINOMDIST(65,100,0.58,FALSE)</f>
        <v>2.9921647196435829E-2</v>
      </c>
    </row>
    <row r="10" spans="1:18" x14ac:dyDescent="0.25">
      <c r="A10" s="26"/>
      <c r="B10" s="26"/>
      <c r="C10" s="26"/>
      <c r="D10" s="26"/>
      <c r="E10" s="26"/>
      <c r="F10" s="26"/>
      <c r="G10" s="26"/>
      <c r="H10" s="26"/>
      <c r="I10" s="26"/>
      <c r="J10" s="26"/>
      <c r="K10" s="26"/>
      <c r="L10" s="26"/>
      <c r="M10" s="26"/>
      <c r="N10" s="26"/>
      <c r="O10" s="26"/>
      <c r="P10" s="26"/>
      <c r="Q10" s="26"/>
      <c r="R10" s="26"/>
    </row>
    <row r="19" spans="9:9" x14ac:dyDescent="0.25">
      <c r="I19" s="27">
        <f>BINOMDIST(13,25,0.45,FALSE)</f>
        <v>0.12363554607471372</v>
      </c>
    </row>
    <row r="29" spans="9:9" x14ac:dyDescent="0.25">
      <c r="I29" s="27">
        <f>1-BINOMDIST(12,25,0.45,TRUE)</f>
        <v>0.30632396592448186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V79"/>
  <sheetViews>
    <sheetView showGridLines="0" workbookViewId="0">
      <selection activeCell="O30" sqref="O30"/>
    </sheetView>
  </sheetViews>
  <sheetFormatPr defaultRowHeight="12.75" x14ac:dyDescent="0.2"/>
  <cols>
    <col min="1" max="1" width="5.140625" style="65" customWidth="1"/>
    <col min="2" max="12" width="5.5703125" style="65" customWidth="1"/>
    <col min="13" max="13" width="0.7109375" style="65" customWidth="1"/>
    <col min="14" max="14" width="8.28515625" style="65" customWidth="1"/>
    <col min="15" max="15" width="7.5703125" style="65" customWidth="1"/>
    <col min="16" max="16" width="1.5703125" style="65" customWidth="1"/>
    <col min="17" max="16384" width="9.140625" style="65"/>
  </cols>
  <sheetData>
    <row r="1" spans="1:17" ht="10.5" customHeight="1" x14ac:dyDescent="0.2">
      <c r="C1" s="104"/>
    </row>
    <row r="2" spans="1:17" ht="10.5" customHeight="1" x14ac:dyDescent="0.2">
      <c r="C2" s="104"/>
    </row>
    <row r="3" spans="1:17" ht="10.5" customHeight="1" x14ac:dyDescent="0.2">
      <c r="C3" s="104"/>
    </row>
    <row r="4" spans="1:17" ht="10.5" customHeight="1" x14ac:dyDescent="0.2">
      <c r="C4" s="104"/>
    </row>
    <row r="5" spans="1:17" ht="10.5" customHeight="1" x14ac:dyDescent="0.2">
      <c r="C5" s="104"/>
    </row>
    <row r="6" spans="1:17" ht="10.5" customHeight="1" x14ac:dyDescent="0.2">
      <c r="C6" s="104"/>
    </row>
    <row r="7" spans="1:17" ht="10.5" customHeight="1" x14ac:dyDescent="0.2">
      <c r="C7" s="104"/>
    </row>
    <row r="8" spans="1:17" ht="10.5" customHeight="1" x14ac:dyDescent="0.2">
      <c r="C8" s="104"/>
    </row>
    <row r="9" spans="1:17" ht="10.5" customHeight="1" x14ac:dyDescent="0.2">
      <c r="C9" s="104"/>
    </row>
    <row r="10" spans="1:17" ht="10.5" customHeight="1" x14ac:dyDescent="0.2">
      <c r="C10" s="104"/>
    </row>
    <row r="11" spans="1:17" ht="10.5" customHeight="1" x14ac:dyDescent="0.2">
      <c r="C11" s="104"/>
    </row>
    <row r="12" spans="1:17" ht="10.5" customHeight="1" x14ac:dyDescent="0.2">
      <c r="C12" s="104"/>
    </row>
    <row r="13" spans="1:17" ht="10.5" customHeight="1" x14ac:dyDescent="0.2">
      <c r="C13" s="104"/>
    </row>
    <row r="14" spans="1:17" x14ac:dyDescent="0.2">
      <c r="B14" s="103" t="s">
        <v>111</v>
      </c>
    </row>
    <row r="15" spans="1:17" s="85" customFormat="1" x14ac:dyDescent="0.2">
      <c r="A15" s="102"/>
      <c r="B15" s="87"/>
      <c r="C15" s="87"/>
      <c r="D15" s="87"/>
      <c r="E15" s="87"/>
      <c r="F15" s="87"/>
      <c r="G15" s="87"/>
      <c r="H15" s="87"/>
      <c r="I15" s="87"/>
      <c r="J15" s="87"/>
      <c r="K15" s="87"/>
      <c r="L15" s="87"/>
      <c r="M15" s="87"/>
      <c r="N15" s="87"/>
      <c r="O15" s="65"/>
      <c r="P15" s="87"/>
      <c r="Q15" s="87"/>
    </row>
    <row r="16" spans="1:17" ht="12.75" customHeight="1" x14ac:dyDescent="0.2">
      <c r="A16" s="89"/>
      <c r="B16" s="125" t="s">
        <v>110</v>
      </c>
      <c r="C16" s="125"/>
      <c r="D16" s="125"/>
      <c r="E16" s="125"/>
      <c r="F16" s="125"/>
      <c r="G16" s="125"/>
      <c r="H16" s="125"/>
      <c r="I16" s="125"/>
      <c r="J16" s="125"/>
      <c r="K16" s="125"/>
      <c r="M16" s="86"/>
      <c r="N16" s="91"/>
      <c r="P16" s="86"/>
      <c r="Q16" s="86"/>
    </row>
    <row r="17" spans="1:18" x14ac:dyDescent="0.2">
      <c r="A17" s="89"/>
      <c r="B17" s="71">
        <v>1</v>
      </c>
      <c r="C17" s="90">
        <v>2</v>
      </c>
      <c r="D17" s="71">
        <v>3</v>
      </c>
      <c r="E17" s="90">
        <v>4</v>
      </c>
      <c r="F17" s="71">
        <v>5</v>
      </c>
      <c r="G17" s="90">
        <v>6</v>
      </c>
      <c r="H17" s="71">
        <v>7</v>
      </c>
      <c r="I17" s="90">
        <v>8</v>
      </c>
      <c r="J17" s="71">
        <v>9</v>
      </c>
      <c r="K17" s="90">
        <v>10</v>
      </c>
      <c r="L17" s="91" t="s">
        <v>20</v>
      </c>
      <c r="M17" s="86"/>
      <c r="N17" s="86"/>
      <c r="O17" s="113">
        <v>0.01</v>
      </c>
      <c r="P17" s="86"/>
      <c r="Q17" s="99" t="s">
        <v>102</v>
      </c>
    </row>
    <row r="18" spans="1:18" x14ac:dyDescent="0.2">
      <c r="A18" s="89">
        <v>1</v>
      </c>
      <c r="B18" s="109">
        <v>60</v>
      </c>
      <c r="C18" s="109">
        <v>20</v>
      </c>
      <c r="D18" s="109">
        <v>10</v>
      </c>
      <c r="E18" s="109"/>
      <c r="F18" s="109"/>
      <c r="G18" s="109"/>
      <c r="H18" s="109"/>
      <c r="I18" s="109"/>
      <c r="J18" s="109"/>
      <c r="K18" s="109"/>
      <c r="L18" s="92">
        <f t="shared" ref="L18:L27" si="0">SUM(B18:K18)</f>
        <v>90</v>
      </c>
      <c r="M18" s="86"/>
      <c r="N18" s="101"/>
      <c r="O18" s="100">
        <f>COUNT(B18:B27)</f>
        <v>2</v>
      </c>
      <c r="P18" s="86"/>
      <c r="Q18" s="99" t="s">
        <v>109</v>
      </c>
    </row>
    <row r="19" spans="1:18" x14ac:dyDescent="0.2">
      <c r="A19" s="89">
        <v>2</v>
      </c>
      <c r="B19" s="109">
        <v>20</v>
      </c>
      <c r="C19" s="109">
        <v>30</v>
      </c>
      <c r="D19" s="109">
        <v>10</v>
      </c>
      <c r="E19" s="109"/>
      <c r="F19" s="109"/>
      <c r="G19" s="109"/>
      <c r="H19" s="109"/>
      <c r="I19" s="109"/>
      <c r="J19" s="109"/>
      <c r="K19" s="109"/>
      <c r="L19" s="92">
        <f t="shared" si="0"/>
        <v>60</v>
      </c>
      <c r="M19" s="86"/>
      <c r="N19" s="101"/>
      <c r="O19" s="100">
        <f>COUNT(B18:K18)</f>
        <v>3</v>
      </c>
      <c r="P19" s="86"/>
      <c r="Q19" s="99" t="s">
        <v>108</v>
      </c>
    </row>
    <row r="20" spans="1:18" x14ac:dyDescent="0.2">
      <c r="A20" s="89">
        <v>3</v>
      </c>
      <c r="B20" s="109"/>
      <c r="C20" s="109"/>
      <c r="D20" s="109"/>
      <c r="E20" s="109"/>
      <c r="F20" s="109"/>
      <c r="G20" s="109"/>
      <c r="H20" s="109"/>
      <c r="I20" s="109"/>
      <c r="J20" s="109"/>
      <c r="K20" s="109"/>
      <c r="L20" s="92">
        <f t="shared" si="0"/>
        <v>0</v>
      </c>
      <c r="M20" s="86"/>
      <c r="N20" s="95"/>
      <c r="O20" s="100">
        <f>(O18-1)*(O19-1)</f>
        <v>2</v>
      </c>
      <c r="P20" s="86"/>
      <c r="Q20" s="99" t="s">
        <v>107</v>
      </c>
    </row>
    <row r="21" spans="1:18" x14ac:dyDescent="0.2">
      <c r="A21" s="89">
        <v>4</v>
      </c>
      <c r="B21" s="109"/>
      <c r="C21" s="109"/>
      <c r="D21" s="109"/>
      <c r="E21" s="109"/>
      <c r="F21" s="109"/>
      <c r="G21" s="109"/>
      <c r="H21" s="109"/>
      <c r="I21" s="109"/>
      <c r="J21" s="109"/>
      <c r="K21" s="109"/>
      <c r="L21" s="92">
        <f t="shared" si="0"/>
        <v>0</v>
      </c>
      <c r="M21" s="86"/>
      <c r="N21" s="86"/>
      <c r="O21" s="86"/>
      <c r="P21" s="86"/>
      <c r="Q21" s="86"/>
    </row>
    <row r="22" spans="1:18" ht="13.5" thickBot="1" x14ac:dyDescent="0.25">
      <c r="A22" s="89">
        <v>5</v>
      </c>
      <c r="B22" s="109"/>
      <c r="C22" s="109"/>
      <c r="D22" s="109"/>
      <c r="E22" s="109"/>
      <c r="F22" s="109"/>
      <c r="G22" s="109"/>
      <c r="H22" s="109"/>
      <c r="I22" s="109"/>
      <c r="J22" s="109"/>
      <c r="K22" s="109"/>
      <c r="L22" s="92">
        <f t="shared" si="0"/>
        <v>0</v>
      </c>
      <c r="M22" s="86"/>
      <c r="O22" s="98" t="s">
        <v>106</v>
      </c>
      <c r="P22" s="86"/>
      <c r="Q22" s="86"/>
      <c r="R22" s="98" t="s">
        <v>103</v>
      </c>
    </row>
    <row r="23" spans="1:18" ht="13.5" thickBot="1" x14ac:dyDescent="0.25">
      <c r="A23" s="89">
        <v>6</v>
      </c>
      <c r="B23" s="109"/>
      <c r="C23" s="109"/>
      <c r="D23" s="109"/>
      <c r="E23" s="109"/>
      <c r="F23" s="109"/>
      <c r="G23" s="109"/>
      <c r="H23" s="109"/>
      <c r="I23" s="109"/>
      <c r="J23" s="109"/>
      <c r="K23" s="109"/>
      <c r="L23" s="92">
        <f t="shared" si="0"/>
        <v>0</v>
      </c>
      <c r="M23" s="86"/>
      <c r="N23" s="97"/>
      <c r="O23" s="96">
        <f t="array" aca="1" ref="O23" ca="1">SUM((ABS(Actual-Expected)-O16)^2/Expected)</f>
        <v>16.666666666666668</v>
      </c>
      <c r="P23" s="86"/>
      <c r="Q23" s="97"/>
      <c r="R23" s="96">
        <f>CHIINV(O17,O20)</f>
        <v>9.2103403719761818</v>
      </c>
    </row>
    <row r="24" spans="1:18" ht="13.5" thickBot="1" x14ac:dyDescent="0.25">
      <c r="A24" s="89">
        <v>7</v>
      </c>
      <c r="B24" s="109"/>
      <c r="C24" s="109"/>
      <c r="D24" s="109"/>
      <c r="E24" s="109"/>
      <c r="F24" s="109"/>
      <c r="G24" s="109"/>
      <c r="H24" s="109"/>
      <c r="I24" s="109"/>
      <c r="J24" s="109"/>
      <c r="K24" s="109"/>
      <c r="L24" s="92">
        <f t="shared" si="0"/>
        <v>0</v>
      </c>
      <c r="M24" s="86"/>
      <c r="N24" s="86"/>
      <c r="O24" s="86"/>
      <c r="P24" s="86"/>
      <c r="Q24" s="86"/>
    </row>
    <row r="25" spans="1:18" ht="15.75" thickBot="1" x14ac:dyDescent="0.3">
      <c r="A25" s="89">
        <v>8</v>
      </c>
      <c r="B25" s="109"/>
      <c r="C25" s="109"/>
      <c r="D25" s="109"/>
      <c r="E25" s="109"/>
      <c r="F25" s="109"/>
      <c r="G25" s="109"/>
      <c r="H25" s="109"/>
      <c r="I25" s="109"/>
      <c r="J25" s="109"/>
      <c r="K25" s="109"/>
      <c r="L25" s="92">
        <f t="shared" si="0"/>
        <v>0</v>
      </c>
      <c r="M25" s="86"/>
      <c r="N25" s="98" t="s">
        <v>105</v>
      </c>
      <c r="O25" s="94">
        <f ca="1">CHIDIST(O23,O20)</f>
        <v>2.4036947641951407E-4</v>
      </c>
      <c r="P25" s="86"/>
      <c r="Q25" s="86"/>
    </row>
    <row r="26" spans="1:18" x14ac:dyDescent="0.2">
      <c r="A26" s="89">
        <v>9</v>
      </c>
      <c r="B26" s="109"/>
      <c r="C26" s="109"/>
      <c r="D26" s="109"/>
      <c r="E26" s="109"/>
      <c r="F26" s="109"/>
      <c r="G26" s="109"/>
      <c r="H26" s="109"/>
      <c r="I26" s="109"/>
      <c r="J26" s="109"/>
      <c r="K26" s="109"/>
      <c r="L26" s="92">
        <f t="shared" si="0"/>
        <v>0</v>
      </c>
      <c r="M26" s="86"/>
      <c r="P26" s="86"/>
      <c r="Q26" s="86"/>
    </row>
    <row r="27" spans="1:18" x14ac:dyDescent="0.2">
      <c r="A27" s="89">
        <v>10</v>
      </c>
      <c r="B27" s="109"/>
      <c r="C27" s="109"/>
      <c r="D27" s="109"/>
      <c r="E27" s="109"/>
      <c r="F27" s="109"/>
      <c r="G27" s="109"/>
      <c r="H27" s="109"/>
      <c r="I27" s="109"/>
      <c r="J27" s="109"/>
      <c r="K27" s="109"/>
      <c r="L27" s="92">
        <f t="shared" si="0"/>
        <v>0</v>
      </c>
      <c r="M27" s="86"/>
      <c r="N27" s="86"/>
      <c r="O27" s="108"/>
      <c r="P27" s="86"/>
      <c r="Q27" s="86"/>
    </row>
    <row r="28" spans="1:18" x14ac:dyDescent="0.2">
      <c r="A28" s="93" t="s">
        <v>20</v>
      </c>
      <c r="B28" s="92">
        <f t="shared" ref="B28:L28" si="1">SUM(B18:B27)</f>
        <v>80</v>
      </c>
      <c r="C28" s="92">
        <f t="shared" si="1"/>
        <v>50</v>
      </c>
      <c r="D28" s="92">
        <f t="shared" si="1"/>
        <v>20</v>
      </c>
      <c r="E28" s="92">
        <f t="shared" si="1"/>
        <v>0</v>
      </c>
      <c r="F28" s="92">
        <f t="shared" si="1"/>
        <v>0</v>
      </c>
      <c r="G28" s="92">
        <f t="shared" si="1"/>
        <v>0</v>
      </c>
      <c r="H28" s="92">
        <f t="shared" si="1"/>
        <v>0</v>
      </c>
      <c r="I28" s="92">
        <f t="shared" si="1"/>
        <v>0</v>
      </c>
      <c r="J28" s="92">
        <f t="shared" si="1"/>
        <v>0</v>
      </c>
      <c r="K28" s="92">
        <f t="shared" si="1"/>
        <v>0</v>
      </c>
      <c r="L28" s="92">
        <f t="shared" si="1"/>
        <v>150</v>
      </c>
      <c r="M28" s="86"/>
      <c r="N28" s="86"/>
      <c r="O28" s="86"/>
      <c r="P28" s="86"/>
      <c r="Q28" s="86"/>
    </row>
    <row r="29" spans="1:18" x14ac:dyDescent="0.2">
      <c r="A29" s="91"/>
      <c r="B29" s="86"/>
      <c r="C29" s="86"/>
      <c r="D29" s="86"/>
      <c r="E29" s="86"/>
      <c r="F29" s="86"/>
      <c r="G29" s="86"/>
      <c r="H29" s="86"/>
      <c r="I29" s="86"/>
      <c r="J29" s="86"/>
      <c r="K29" s="86"/>
      <c r="L29" s="86"/>
      <c r="M29" s="86"/>
      <c r="N29" s="86"/>
      <c r="O29" s="86"/>
      <c r="P29" s="86"/>
      <c r="Q29" s="86"/>
    </row>
    <row r="30" spans="1:18" x14ac:dyDescent="0.2">
      <c r="A30" s="86"/>
      <c r="B30" s="86"/>
      <c r="C30" s="86"/>
      <c r="D30" s="86"/>
      <c r="E30" s="86"/>
      <c r="F30" s="86"/>
      <c r="G30" s="86"/>
      <c r="H30" s="86"/>
      <c r="I30" s="86"/>
      <c r="J30" s="86"/>
      <c r="K30" s="86"/>
      <c r="L30" s="86"/>
      <c r="M30" s="86"/>
      <c r="N30" s="86"/>
      <c r="O30" s="86"/>
      <c r="P30" s="86"/>
      <c r="Q30" s="86"/>
    </row>
    <row r="31" spans="1:18" x14ac:dyDescent="0.2">
      <c r="A31" s="86"/>
      <c r="B31" s="125" t="s">
        <v>104</v>
      </c>
      <c r="C31" s="125"/>
      <c r="D31" s="125"/>
      <c r="E31" s="125"/>
      <c r="F31" s="125"/>
      <c r="G31" s="125"/>
      <c r="H31" s="125"/>
      <c r="I31" s="125"/>
      <c r="J31" s="125"/>
      <c r="K31" s="125"/>
      <c r="L31" s="86"/>
      <c r="M31" s="86"/>
      <c r="N31" s="86"/>
      <c r="O31" s="86"/>
      <c r="P31" s="86"/>
      <c r="Q31" s="86"/>
    </row>
    <row r="32" spans="1:18" x14ac:dyDescent="0.2">
      <c r="A32" s="86"/>
      <c r="B32" s="71">
        <v>1</v>
      </c>
      <c r="C32" s="90">
        <v>2</v>
      </c>
      <c r="D32" s="71">
        <v>3</v>
      </c>
      <c r="E32" s="90">
        <v>4</v>
      </c>
      <c r="F32" s="71">
        <v>5</v>
      </c>
      <c r="G32" s="90">
        <v>6</v>
      </c>
      <c r="H32" s="71">
        <v>7</v>
      </c>
      <c r="I32" s="90">
        <v>8</v>
      </c>
      <c r="J32" s="71">
        <v>9</v>
      </c>
      <c r="K32" s="90">
        <v>10</v>
      </c>
      <c r="L32" s="86"/>
      <c r="M32" s="86"/>
      <c r="N32" s="86"/>
      <c r="O32" s="86"/>
      <c r="P32" s="86"/>
      <c r="Q32" s="86"/>
    </row>
    <row r="33" spans="1:22" x14ac:dyDescent="0.2">
      <c r="A33" s="89">
        <v>1</v>
      </c>
      <c r="B33" s="88">
        <f t="array" ref="B33:K33">$B$28:$K$28*L18/$L$28</f>
        <v>48</v>
      </c>
      <c r="C33" s="88">
        <v>30</v>
      </c>
      <c r="D33" s="88">
        <v>12</v>
      </c>
      <c r="E33" s="88">
        <v>0</v>
      </c>
      <c r="F33" s="88">
        <v>0</v>
      </c>
      <c r="G33" s="88">
        <v>0</v>
      </c>
      <c r="H33" s="88">
        <v>0</v>
      </c>
      <c r="I33" s="88">
        <v>0</v>
      </c>
      <c r="J33" s="88">
        <v>0</v>
      </c>
      <c r="K33" s="88">
        <v>0</v>
      </c>
      <c r="L33" s="85"/>
    </row>
    <row r="34" spans="1:22" x14ac:dyDescent="0.2">
      <c r="A34" s="89">
        <v>2</v>
      </c>
      <c r="B34" s="88">
        <f t="array" ref="B34:K34">$B$28:$K$28*L19/$L$28</f>
        <v>32</v>
      </c>
      <c r="C34" s="88">
        <v>20</v>
      </c>
      <c r="D34" s="88">
        <v>8</v>
      </c>
      <c r="E34" s="88">
        <v>0</v>
      </c>
      <c r="F34" s="88">
        <v>0</v>
      </c>
      <c r="G34" s="88">
        <v>0</v>
      </c>
      <c r="H34" s="88">
        <v>0</v>
      </c>
      <c r="I34" s="88">
        <v>0</v>
      </c>
      <c r="J34" s="88">
        <v>0</v>
      </c>
      <c r="K34" s="88">
        <v>0</v>
      </c>
      <c r="L34" s="85"/>
    </row>
    <row r="35" spans="1:22" x14ac:dyDescent="0.2">
      <c r="A35" s="89">
        <v>3</v>
      </c>
      <c r="B35" s="88">
        <f t="array" ref="B35:K35">$B$28:$K$28*L20/$L$28</f>
        <v>0</v>
      </c>
      <c r="C35" s="88">
        <v>0</v>
      </c>
      <c r="D35" s="88">
        <v>0</v>
      </c>
      <c r="E35" s="88">
        <v>0</v>
      </c>
      <c r="F35" s="88">
        <v>0</v>
      </c>
      <c r="G35" s="88">
        <v>0</v>
      </c>
      <c r="H35" s="88">
        <v>0</v>
      </c>
      <c r="I35" s="88">
        <v>0</v>
      </c>
      <c r="J35" s="88">
        <v>0</v>
      </c>
      <c r="K35" s="88">
        <v>0</v>
      </c>
      <c r="L35" s="85"/>
    </row>
    <row r="36" spans="1:22" x14ac:dyDescent="0.2">
      <c r="A36" s="89">
        <v>4</v>
      </c>
      <c r="B36" s="88">
        <f t="array" ref="B36:K36">$B$28:$K$28*L21/$L$28</f>
        <v>0</v>
      </c>
      <c r="C36" s="88">
        <v>0</v>
      </c>
      <c r="D36" s="88">
        <v>0</v>
      </c>
      <c r="E36" s="88">
        <v>0</v>
      </c>
      <c r="F36" s="88">
        <v>0</v>
      </c>
      <c r="G36" s="88">
        <v>0</v>
      </c>
      <c r="H36" s="88">
        <v>0</v>
      </c>
      <c r="I36" s="88">
        <v>0</v>
      </c>
      <c r="J36" s="88">
        <v>0</v>
      </c>
      <c r="K36" s="88">
        <v>0</v>
      </c>
      <c r="L36" s="85"/>
    </row>
    <row r="37" spans="1:22" x14ac:dyDescent="0.2">
      <c r="A37" s="89">
        <v>5</v>
      </c>
      <c r="B37" s="88">
        <f t="array" ref="B37:K37">$B$28:$K$28*L22/$L$28</f>
        <v>0</v>
      </c>
      <c r="C37" s="88">
        <v>0</v>
      </c>
      <c r="D37" s="88">
        <v>0</v>
      </c>
      <c r="E37" s="88">
        <v>0</v>
      </c>
      <c r="F37" s="88">
        <v>0</v>
      </c>
      <c r="G37" s="88">
        <v>0</v>
      </c>
      <c r="H37" s="88">
        <v>0</v>
      </c>
      <c r="I37" s="88">
        <v>0</v>
      </c>
      <c r="J37" s="88">
        <v>0</v>
      </c>
      <c r="K37" s="88">
        <v>0</v>
      </c>
      <c r="L37" s="85"/>
    </row>
    <row r="38" spans="1:22" x14ac:dyDescent="0.2">
      <c r="A38" s="89">
        <v>6</v>
      </c>
      <c r="B38" s="88">
        <f t="array" ref="B38:K38">$B$28:$K$28*L23/$L$28</f>
        <v>0</v>
      </c>
      <c r="C38" s="88">
        <v>0</v>
      </c>
      <c r="D38" s="88">
        <v>0</v>
      </c>
      <c r="E38" s="88">
        <v>0</v>
      </c>
      <c r="F38" s="88">
        <v>0</v>
      </c>
      <c r="G38" s="88">
        <v>0</v>
      </c>
      <c r="H38" s="88">
        <v>0</v>
      </c>
      <c r="I38" s="88">
        <v>0</v>
      </c>
      <c r="J38" s="88">
        <v>0</v>
      </c>
      <c r="K38" s="88">
        <v>0</v>
      </c>
      <c r="L38" s="85"/>
    </row>
    <row r="39" spans="1:22" x14ac:dyDescent="0.2">
      <c r="A39" s="89">
        <v>7</v>
      </c>
      <c r="B39" s="88">
        <f t="array" ref="B39:K39">$B$28:$K$28*L24/$L$28</f>
        <v>0</v>
      </c>
      <c r="C39" s="88">
        <v>0</v>
      </c>
      <c r="D39" s="88">
        <v>0</v>
      </c>
      <c r="E39" s="88">
        <v>0</v>
      </c>
      <c r="F39" s="88">
        <v>0</v>
      </c>
      <c r="G39" s="88">
        <v>0</v>
      </c>
      <c r="H39" s="88">
        <v>0</v>
      </c>
      <c r="I39" s="88">
        <v>0</v>
      </c>
      <c r="J39" s="88">
        <v>0</v>
      </c>
      <c r="K39" s="88">
        <v>0</v>
      </c>
      <c r="L39" s="85"/>
      <c r="O39" s="86"/>
    </row>
    <row r="40" spans="1:22" x14ac:dyDescent="0.2">
      <c r="A40" s="89">
        <v>8</v>
      </c>
      <c r="B40" s="88">
        <f t="array" ref="B40:K40">$B$28:$K$28*L25/$L$28</f>
        <v>0</v>
      </c>
      <c r="C40" s="88">
        <v>0</v>
      </c>
      <c r="D40" s="88">
        <v>0</v>
      </c>
      <c r="E40" s="88">
        <v>0</v>
      </c>
      <c r="F40" s="88">
        <v>0</v>
      </c>
      <c r="G40" s="88">
        <v>0</v>
      </c>
      <c r="H40" s="88">
        <v>0</v>
      </c>
      <c r="I40" s="88">
        <v>0</v>
      </c>
      <c r="J40" s="88">
        <v>0</v>
      </c>
      <c r="K40" s="88">
        <v>0</v>
      </c>
      <c r="L40" s="85"/>
    </row>
    <row r="41" spans="1:22" x14ac:dyDescent="0.2">
      <c r="A41" s="89">
        <v>9</v>
      </c>
      <c r="B41" s="88">
        <f t="array" ref="B41:K41">$B$28:$K$28*L26/$L$28</f>
        <v>0</v>
      </c>
      <c r="C41" s="88">
        <v>0</v>
      </c>
      <c r="D41" s="88">
        <v>0</v>
      </c>
      <c r="E41" s="88">
        <v>0</v>
      </c>
      <c r="F41" s="88">
        <v>0</v>
      </c>
      <c r="G41" s="88">
        <v>0</v>
      </c>
      <c r="H41" s="88">
        <v>0</v>
      </c>
      <c r="I41" s="88">
        <v>0</v>
      </c>
      <c r="J41" s="88">
        <v>0</v>
      </c>
      <c r="K41" s="88">
        <v>0</v>
      </c>
      <c r="L41" s="85"/>
    </row>
    <row r="42" spans="1:22" x14ac:dyDescent="0.2">
      <c r="A42" s="89">
        <v>10</v>
      </c>
      <c r="B42" s="88">
        <f t="array" ref="B42:K42">$B$28:$K$28*L27/$L$28</f>
        <v>0</v>
      </c>
      <c r="C42" s="88">
        <v>0</v>
      </c>
      <c r="D42" s="88">
        <v>0</v>
      </c>
      <c r="E42" s="88">
        <v>0</v>
      </c>
      <c r="F42" s="88">
        <v>0</v>
      </c>
      <c r="G42" s="88">
        <v>0</v>
      </c>
      <c r="H42" s="88">
        <v>0</v>
      </c>
      <c r="I42" s="88">
        <v>0</v>
      </c>
      <c r="J42" s="88">
        <v>0</v>
      </c>
      <c r="K42" s="88">
        <v>0</v>
      </c>
      <c r="L42" s="85"/>
    </row>
    <row r="43" spans="1:22" x14ac:dyDescent="0.2">
      <c r="A43" s="87"/>
      <c r="B43" s="87"/>
      <c r="C43" s="87"/>
      <c r="D43" s="87"/>
      <c r="E43" s="87"/>
      <c r="F43" s="87"/>
      <c r="G43" s="87"/>
      <c r="H43" s="87"/>
      <c r="I43" s="87"/>
      <c r="J43" s="87"/>
      <c r="K43" s="87"/>
      <c r="L43" s="87"/>
      <c r="M43" s="86"/>
      <c r="N43" s="86"/>
      <c r="O43" s="86"/>
      <c r="P43" s="86"/>
    </row>
    <row r="44" spans="1:22" s="112" customFormat="1" x14ac:dyDescent="0.2">
      <c r="A44" s="110"/>
      <c r="B44" s="110"/>
      <c r="C44" s="110"/>
      <c r="D44" s="110"/>
      <c r="E44" s="110"/>
      <c r="F44" s="111"/>
      <c r="G44" s="110"/>
      <c r="H44" s="110"/>
      <c r="I44" s="110"/>
      <c r="J44" s="110"/>
      <c r="K44" s="110"/>
      <c r="L44" s="110"/>
    </row>
    <row r="46" spans="1:22" x14ac:dyDescent="0.2">
      <c r="O46" s="105"/>
      <c r="P46" s="105"/>
      <c r="Q46" s="105"/>
      <c r="R46" s="105"/>
      <c r="S46" s="105"/>
      <c r="T46" s="105"/>
      <c r="U46" s="105"/>
      <c r="V46" s="105"/>
    </row>
    <row r="47" spans="1:22" ht="13.5" thickBot="1" x14ac:dyDescent="0.25">
      <c r="O47" s="105"/>
      <c r="P47" s="105"/>
      <c r="Q47" s="105"/>
      <c r="R47" s="105"/>
      <c r="S47" s="105"/>
      <c r="T47" s="105"/>
      <c r="U47" s="105"/>
      <c r="V47" s="105"/>
    </row>
    <row r="48" spans="1:22" ht="13.5" thickBot="1" x14ac:dyDescent="0.25">
      <c r="B48" s="126" t="s">
        <v>112</v>
      </c>
      <c r="C48" s="127"/>
      <c r="D48" s="126" t="s">
        <v>118</v>
      </c>
      <c r="E48" s="127"/>
      <c r="F48" s="127" t="s">
        <v>117</v>
      </c>
      <c r="G48" s="132"/>
      <c r="H48" s="127" t="s">
        <v>119</v>
      </c>
      <c r="I48" s="132"/>
      <c r="V48" s="105"/>
    </row>
    <row r="49" spans="2:22" ht="14.25" customHeight="1" thickBot="1" x14ac:dyDescent="0.25">
      <c r="B49" s="130" t="s">
        <v>113</v>
      </c>
      <c r="C49" s="131"/>
      <c r="D49" s="133">
        <v>140</v>
      </c>
      <c r="E49" s="134"/>
      <c r="F49" s="133">
        <v>100</v>
      </c>
      <c r="G49" s="134"/>
      <c r="H49" s="144">
        <f>((D49-F49)^2)/F49</f>
        <v>16</v>
      </c>
      <c r="I49" s="145"/>
      <c r="V49" s="105"/>
    </row>
    <row r="50" spans="2:22" ht="13.5" customHeight="1" thickBot="1" x14ac:dyDescent="0.25">
      <c r="B50" s="128" t="s">
        <v>114</v>
      </c>
      <c r="C50" s="129"/>
      <c r="D50" s="133">
        <v>120</v>
      </c>
      <c r="E50" s="134"/>
      <c r="F50" s="133">
        <v>100</v>
      </c>
      <c r="G50" s="134"/>
      <c r="H50" s="144">
        <f t="shared" ref="H50:H52" si="2">((D50-F50)^2)/F50</f>
        <v>4</v>
      </c>
      <c r="I50" s="145"/>
      <c r="V50" s="105"/>
    </row>
    <row r="51" spans="2:22" ht="13.5" customHeight="1" thickBot="1" x14ac:dyDescent="0.25">
      <c r="B51" s="128" t="s">
        <v>115</v>
      </c>
      <c r="C51" s="129"/>
      <c r="D51" s="133">
        <v>90</v>
      </c>
      <c r="E51" s="134"/>
      <c r="F51" s="133">
        <v>100</v>
      </c>
      <c r="G51" s="134"/>
      <c r="H51" s="144">
        <f t="shared" si="2"/>
        <v>1</v>
      </c>
      <c r="I51" s="145"/>
      <c r="V51" s="105"/>
    </row>
    <row r="52" spans="2:22" ht="14.25" customHeight="1" thickBot="1" x14ac:dyDescent="0.25">
      <c r="B52" s="136" t="s">
        <v>116</v>
      </c>
      <c r="C52" s="137"/>
      <c r="D52" s="133">
        <v>50</v>
      </c>
      <c r="E52" s="134"/>
      <c r="F52" s="133">
        <v>100</v>
      </c>
      <c r="G52" s="134"/>
      <c r="H52" s="146">
        <f t="shared" si="2"/>
        <v>25</v>
      </c>
      <c r="I52" s="147"/>
      <c r="V52" s="105"/>
    </row>
    <row r="53" spans="2:22" ht="14.25" customHeight="1" thickBot="1" x14ac:dyDescent="0.25">
      <c r="B53" s="138" t="s">
        <v>120</v>
      </c>
      <c r="C53" s="139"/>
      <c r="D53" s="140">
        <f>SUM(D49:E52)</f>
        <v>400</v>
      </c>
      <c r="E53" s="141"/>
      <c r="F53" s="141">
        <f t="shared" ref="F53" si="3">SUM(F49:G52)</f>
        <v>400</v>
      </c>
      <c r="G53" s="143"/>
      <c r="H53" s="140">
        <f t="shared" ref="H53" si="4">SUM(H49:I52)</f>
        <v>46</v>
      </c>
      <c r="I53" s="143"/>
      <c r="V53" s="105"/>
    </row>
    <row r="54" spans="2:22" ht="12" customHeight="1" x14ac:dyDescent="0.2">
      <c r="B54" s="135"/>
      <c r="C54" s="135"/>
      <c r="D54" s="142"/>
      <c r="E54" s="142"/>
      <c r="F54" s="142"/>
      <c r="G54" s="142"/>
      <c r="H54" s="135"/>
      <c r="I54" s="135"/>
      <c r="V54" s="105"/>
    </row>
    <row r="55" spans="2:22" x14ac:dyDescent="0.2">
      <c r="B55" s="135"/>
      <c r="C55" s="135"/>
      <c r="D55" s="142"/>
      <c r="E55" s="142"/>
      <c r="F55" s="142"/>
      <c r="G55" s="142"/>
      <c r="H55" s="135"/>
      <c r="I55" s="135"/>
      <c r="V55" s="105"/>
    </row>
    <row r="56" spans="2:22" x14ac:dyDescent="0.2">
      <c r="B56" s="135"/>
      <c r="C56" s="135"/>
      <c r="D56" s="142"/>
      <c r="E56" s="142"/>
      <c r="F56" s="142"/>
      <c r="G56" s="142"/>
      <c r="H56" s="135"/>
      <c r="I56" s="135"/>
      <c r="V56" s="105"/>
    </row>
    <row r="57" spans="2:22" ht="15" thickBot="1" x14ac:dyDescent="0.25">
      <c r="B57" s="135"/>
      <c r="C57" s="135"/>
      <c r="D57" s="142"/>
      <c r="E57" s="142"/>
      <c r="F57" s="142"/>
      <c r="G57" s="142"/>
      <c r="H57" s="135"/>
      <c r="I57" s="135"/>
      <c r="O57" s="105"/>
      <c r="P57" s="105"/>
      <c r="Q57" s="105"/>
      <c r="R57" s="105"/>
      <c r="S57" s="105"/>
      <c r="T57" s="106"/>
      <c r="U57" s="107"/>
      <c r="V57" s="105"/>
    </row>
    <row r="58" spans="2:22" ht="15.75" thickBot="1" x14ac:dyDescent="0.3">
      <c r="B58" s="135"/>
      <c r="C58" s="135"/>
      <c r="D58" s="142"/>
      <c r="E58" s="142"/>
      <c r="F58" s="142"/>
      <c r="G58" s="142"/>
      <c r="H58" s="135"/>
      <c r="I58" s="135"/>
      <c r="M58" s="114">
        <f>CHIDIST(H53,3)</f>
        <v>5.6714859599124372E-10</v>
      </c>
      <c r="N58" s="98" t="s">
        <v>105</v>
      </c>
      <c r="O58" s="94">
        <f>CHIDIST(H53,3)</f>
        <v>5.6714859599124372E-10</v>
      </c>
      <c r="P58" s="105"/>
      <c r="Q58" s="105"/>
      <c r="R58" s="105"/>
      <c r="S58" s="105"/>
      <c r="T58" s="105"/>
      <c r="U58" s="105"/>
      <c r="V58" s="105"/>
    </row>
    <row r="59" spans="2:22" x14ac:dyDescent="0.2">
      <c r="B59" s="135"/>
      <c r="C59" s="135"/>
      <c r="D59" s="142"/>
      <c r="E59" s="142"/>
      <c r="F59" s="142"/>
      <c r="G59" s="142"/>
      <c r="H59" s="135"/>
      <c r="I59" s="135"/>
      <c r="O59" s="105"/>
      <c r="P59" s="105"/>
      <c r="Q59" s="105"/>
      <c r="R59" s="105"/>
      <c r="S59" s="105"/>
      <c r="T59" s="105"/>
      <c r="U59" s="105"/>
      <c r="V59" s="105"/>
    </row>
    <row r="60" spans="2:22" x14ac:dyDescent="0.2">
      <c r="B60" s="135"/>
      <c r="C60" s="135"/>
      <c r="D60" s="142"/>
      <c r="E60" s="142"/>
      <c r="F60" s="142"/>
      <c r="G60" s="142"/>
      <c r="H60" s="135"/>
      <c r="I60" s="135"/>
      <c r="O60" s="105"/>
      <c r="P60" s="105"/>
      <c r="Q60" s="105"/>
      <c r="R60" s="105"/>
      <c r="S60" s="105"/>
      <c r="T60" s="105"/>
      <c r="U60" s="105"/>
      <c r="V60" s="105"/>
    </row>
    <row r="61" spans="2:22" x14ac:dyDescent="0.2">
      <c r="B61" s="135"/>
      <c r="C61" s="135"/>
      <c r="D61" s="142"/>
      <c r="E61" s="142"/>
      <c r="F61" s="142"/>
      <c r="G61" s="142"/>
      <c r="H61" s="135"/>
      <c r="I61" s="135"/>
      <c r="O61" s="105"/>
      <c r="P61" s="105"/>
      <c r="Q61" s="105"/>
      <c r="R61" s="105"/>
      <c r="S61" s="105"/>
      <c r="T61" s="105"/>
      <c r="U61" s="105"/>
      <c r="V61" s="105"/>
    </row>
    <row r="62" spans="2:22" x14ac:dyDescent="0.2">
      <c r="D62" s="142"/>
      <c r="E62" s="142"/>
      <c r="F62" s="142"/>
      <c r="G62" s="142"/>
      <c r="H62" s="135"/>
      <c r="I62" s="135"/>
      <c r="O62" s="105"/>
      <c r="P62" s="105"/>
      <c r="Q62" s="105"/>
      <c r="R62" s="105"/>
      <c r="S62" s="105"/>
      <c r="T62" s="105"/>
      <c r="U62" s="105"/>
      <c r="V62" s="105"/>
    </row>
    <row r="63" spans="2:22" x14ac:dyDescent="0.2">
      <c r="B63" s="135"/>
      <c r="C63" s="135"/>
      <c r="D63" s="142"/>
      <c r="E63" s="142"/>
      <c r="F63" s="142"/>
      <c r="G63" s="142"/>
      <c r="H63" s="135"/>
      <c r="I63" s="135"/>
    </row>
    <row r="64" spans="2:22" x14ac:dyDescent="0.2">
      <c r="D64" s="142"/>
      <c r="E64" s="142"/>
      <c r="F64" s="71"/>
      <c r="G64" s="71"/>
      <c r="H64" s="135"/>
      <c r="I64" s="135"/>
    </row>
    <row r="65" spans="2:9" x14ac:dyDescent="0.2">
      <c r="B65" s="135"/>
      <c r="C65" s="135"/>
      <c r="D65" s="142"/>
      <c r="E65" s="142"/>
      <c r="F65" s="71"/>
      <c r="G65" s="71"/>
      <c r="H65" s="135"/>
      <c r="I65" s="135"/>
    </row>
    <row r="66" spans="2:9" x14ac:dyDescent="0.2">
      <c r="B66" s="135"/>
      <c r="C66" s="135"/>
      <c r="D66" s="71"/>
      <c r="E66" s="71"/>
      <c r="F66" s="71"/>
      <c r="G66" s="71"/>
      <c r="H66" s="135"/>
      <c r="I66" s="135"/>
    </row>
    <row r="67" spans="2:9" x14ac:dyDescent="0.2">
      <c r="D67" s="71"/>
      <c r="E67" s="71"/>
      <c r="F67" s="71"/>
      <c r="G67" s="71"/>
      <c r="H67" s="135"/>
      <c r="I67" s="135"/>
    </row>
    <row r="68" spans="2:9" x14ac:dyDescent="0.2">
      <c r="D68" s="71"/>
      <c r="E68" s="71"/>
      <c r="F68" s="71"/>
      <c r="G68" s="71"/>
      <c r="H68" s="135"/>
      <c r="I68" s="135"/>
    </row>
    <row r="69" spans="2:9" x14ac:dyDescent="0.2">
      <c r="D69" s="71"/>
      <c r="E69" s="71"/>
      <c r="F69" s="71"/>
      <c r="G69" s="71"/>
      <c r="H69" s="135"/>
      <c r="I69" s="135"/>
    </row>
    <row r="70" spans="2:9" x14ac:dyDescent="0.2">
      <c r="D70" s="71"/>
      <c r="E70" s="71"/>
      <c r="F70" s="71"/>
      <c r="G70" s="71"/>
    </row>
    <row r="71" spans="2:9" x14ac:dyDescent="0.2">
      <c r="D71" s="71"/>
      <c r="E71" s="71"/>
      <c r="F71" s="71"/>
      <c r="G71" s="71"/>
    </row>
    <row r="72" spans="2:9" x14ac:dyDescent="0.2">
      <c r="D72" s="71"/>
      <c r="E72" s="71"/>
      <c r="F72" s="71"/>
      <c r="G72" s="71"/>
    </row>
    <row r="73" spans="2:9" x14ac:dyDescent="0.2">
      <c r="D73" s="71"/>
      <c r="E73" s="71"/>
      <c r="F73" s="71"/>
      <c r="G73" s="71"/>
    </row>
    <row r="74" spans="2:9" x14ac:dyDescent="0.2">
      <c r="D74" s="71"/>
      <c r="E74" s="71"/>
      <c r="F74" s="71"/>
      <c r="G74" s="71"/>
    </row>
    <row r="75" spans="2:9" x14ac:dyDescent="0.2">
      <c r="D75" s="71"/>
      <c r="E75" s="71"/>
      <c r="F75" s="71"/>
      <c r="G75" s="71"/>
    </row>
    <row r="76" spans="2:9" x14ac:dyDescent="0.2">
      <c r="D76" s="71"/>
      <c r="E76" s="71"/>
      <c r="F76" s="71"/>
      <c r="G76" s="71"/>
    </row>
    <row r="77" spans="2:9" x14ac:dyDescent="0.2">
      <c r="D77" s="71"/>
      <c r="E77" s="71"/>
      <c r="F77" s="71"/>
      <c r="G77" s="71"/>
    </row>
    <row r="78" spans="2:9" x14ac:dyDescent="0.2">
      <c r="D78" s="71"/>
      <c r="E78" s="71"/>
      <c r="F78" s="71"/>
      <c r="G78" s="71"/>
    </row>
    <row r="79" spans="2:9" x14ac:dyDescent="0.2">
      <c r="D79" s="71"/>
      <c r="E79" s="71"/>
      <c r="F79" s="71"/>
      <c r="G79" s="71"/>
    </row>
  </sheetData>
  <mergeCells count="75">
    <mergeCell ref="H65:I65"/>
    <mergeCell ref="H66:I66"/>
    <mergeCell ref="H67:I67"/>
    <mergeCell ref="H68:I68"/>
    <mergeCell ref="H69:I69"/>
    <mergeCell ref="H60:I60"/>
    <mergeCell ref="H61:I61"/>
    <mergeCell ref="H62:I62"/>
    <mergeCell ref="H63:I63"/>
    <mergeCell ref="H64:I64"/>
    <mergeCell ref="F61:G61"/>
    <mergeCell ref="F62:G62"/>
    <mergeCell ref="F63:G63"/>
    <mergeCell ref="D48:E48"/>
    <mergeCell ref="H48:I48"/>
    <mergeCell ref="H49:I49"/>
    <mergeCell ref="H50:I50"/>
    <mergeCell ref="H51:I51"/>
    <mergeCell ref="H52:I52"/>
    <mergeCell ref="H53:I53"/>
    <mergeCell ref="H54:I54"/>
    <mergeCell ref="H55:I55"/>
    <mergeCell ref="H56:I56"/>
    <mergeCell ref="H57:I57"/>
    <mergeCell ref="H58:I58"/>
    <mergeCell ref="H59:I59"/>
    <mergeCell ref="F56:G56"/>
    <mergeCell ref="F57:G57"/>
    <mergeCell ref="F58:G58"/>
    <mergeCell ref="F59:G59"/>
    <mergeCell ref="F60:G60"/>
    <mergeCell ref="F51:G51"/>
    <mergeCell ref="F52:G52"/>
    <mergeCell ref="F53:G53"/>
    <mergeCell ref="F54:G54"/>
    <mergeCell ref="F55:G55"/>
    <mergeCell ref="B63:C63"/>
    <mergeCell ref="B65:C65"/>
    <mergeCell ref="B66:C66"/>
    <mergeCell ref="D62:E62"/>
    <mergeCell ref="D63:E63"/>
    <mergeCell ref="D64:E64"/>
    <mergeCell ref="D65:E65"/>
    <mergeCell ref="B61:C61"/>
    <mergeCell ref="D49:E49"/>
    <mergeCell ref="D50:E50"/>
    <mergeCell ref="D51:E51"/>
    <mergeCell ref="D52:E52"/>
    <mergeCell ref="D53:E53"/>
    <mergeCell ref="D54:E54"/>
    <mergeCell ref="D55:E55"/>
    <mergeCell ref="D56:E56"/>
    <mergeCell ref="D57:E57"/>
    <mergeCell ref="D58:E58"/>
    <mergeCell ref="D59:E59"/>
    <mergeCell ref="D60:E60"/>
    <mergeCell ref="D61:E61"/>
    <mergeCell ref="B56:C56"/>
    <mergeCell ref="B57:C57"/>
    <mergeCell ref="B58:C58"/>
    <mergeCell ref="B59:C59"/>
    <mergeCell ref="B60:C60"/>
    <mergeCell ref="B51:C51"/>
    <mergeCell ref="B52:C52"/>
    <mergeCell ref="B53:C53"/>
    <mergeCell ref="B54:C54"/>
    <mergeCell ref="B55:C55"/>
    <mergeCell ref="B16:K16"/>
    <mergeCell ref="B31:K31"/>
    <mergeCell ref="B48:C48"/>
    <mergeCell ref="B50:C50"/>
    <mergeCell ref="B49:C49"/>
    <mergeCell ref="F48:G48"/>
    <mergeCell ref="F49:G49"/>
    <mergeCell ref="F50:G50"/>
  </mergeCells>
  <printOptions headings="1" gridLinesSet="0"/>
  <pageMargins left="0.75" right="0.75" top="1" bottom="1" header="0.5" footer="0.5"/>
  <pageSetup scale="96" orientation="portrait" horizontalDpi="100" r:id="rId1"/>
  <headerFooter alignWithMargins="0"/>
  <drawing r:id="rId2"/>
  <legacyDrawing r:id="rId3"/>
  <oleObjects>
    <mc:AlternateContent xmlns:mc="http://schemas.openxmlformats.org/markup-compatibility/2006">
      <mc:Choice Requires="x14">
        <oleObject progId="Equation.3" shapeId="20481" r:id="rId4">
          <objectPr defaultSize="0" autoPict="0" r:id="rId5">
            <anchor moveWithCells="1" sizeWithCells="1">
              <from>
                <xdr:col>13</xdr:col>
                <xdr:colOff>247650</xdr:colOff>
                <xdr:row>21</xdr:row>
                <xdr:rowOff>114300</xdr:rowOff>
              </from>
              <to>
                <xdr:col>13</xdr:col>
                <xdr:colOff>514350</xdr:colOff>
                <xdr:row>23</xdr:row>
                <xdr:rowOff>76200</xdr:rowOff>
              </to>
            </anchor>
          </objectPr>
        </oleObject>
      </mc:Choice>
      <mc:Fallback>
        <oleObject progId="Equation.3" shapeId="20481" r:id="rId4"/>
      </mc:Fallback>
    </mc:AlternateContent>
    <mc:AlternateContent xmlns:mc="http://schemas.openxmlformats.org/markup-compatibility/2006">
      <mc:Choice Requires="x14">
        <oleObject progId="Equation.3" shapeId="20482" r:id="rId6">
          <objectPr defaultSize="0" autoPict="0" r:id="rId7">
            <anchor moveWithCells="1" sizeWithCells="1">
              <from>
                <xdr:col>16</xdr:col>
                <xdr:colOff>333375</xdr:colOff>
                <xdr:row>21</xdr:row>
                <xdr:rowOff>95250</xdr:rowOff>
              </from>
              <to>
                <xdr:col>16</xdr:col>
                <xdr:colOff>581025</xdr:colOff>
                <xdr:row>23</xdr:row>
                <xdr:rowOff>66675</xdr:rowOff>
              </to>
            </anchor>
          </objectPr>
        </oleObject>
      </mc:Choice>
      <mc:Fallback>
        <oleObject progId="Equation.3" shapeId="20482" r:id="rId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8:D24"/>
  <sheetViews>
    <sheetView workbookViewId="0">
      <selection activeCell="D24" sqref="D24"/>
    </sheetView>
  </sheetViews>
  <sheetFormatPr defaultRowHeight="15" x14ac:dyDescent="0.25"/>
  <cols>
    <col min="2" max="2" width="9.28515625" bestFit="1" customWidth="1"/>
    <col min="3" max="3" width="10.7109375" bestFit="1" customWidth="1"/>
    <col min="4" max="4" width="15.140625" bestFit="1" customWidth="1"/>
  </cols>
  <sheetData>
    <row r="8" spans="2:4" ht="15.75" thickBot="1" x14ac:dyDescent="0.3"/>
    <row r="9" spans="2:4" ht="15.75" thickBot="1" x14ac:dyDescent="0.3">
      <c r="B9" s="28" t="s">
        <v>23</v>
      </c>
      <c r="C9" s="28" t="s">
        <v>24</v>
      </c>
      <c r="D9" s="29" t="s">
        <v>25</v>
      </c>
    </row>
    <row r="10" spans="2:4" ht="15.75" thickBot="1" x14ac:dyDescent="0.3">
      <c r="B10" s="118">
        <v>10</v>
      </c>
      <c r="C10" s="118">
        <v>3</v>
      </c>
      <c r="D10" s="121">
        <f>COMBIN(B10,C10)</f>
        <v>120</v>
      </c>
    </row>
    <row r="11" spans="2:4" x14ac:dyDescent="0.25">
      <c r="B11" s="119"/>
      <c r="C11" s="119"/>
    </row>
    <row r="12" spans="2:4" x14ac:dyDescent="0.25">
      <c r="B12" s="119"/>
      <c r="C12" s="119"/>
    </row>
    <row r="14" spans="2:4" s="26" customFormat="1" ht="9" customHeight="1" x14ac:dyDescent="0.25"/>
    <row r="22" spans="2:4" ht="15.75" thickBot="1" x14ac:dyDescent="0.3"/>
    <row r="23" spans="2:4" ht="15.75" thickBot="1" x14ac:dyDescent="0.3">
      <c r="B23" s="28" t="s">
        <v>23</v>
      </c>
      <c r="C23" s="28" t="s">
        <v>24</v>
      </c>
      <c r="D23" s="29" t="s">
        <v>26</v>
      </c>
    </row>
    <row r="24" spans="2:4" ht="15.75" thickBot="1" x14ac:dyDescent="0.3">
      <c r="B24" s="118">
        <v>10</v>
      </c>
      <c r="C24" s="118">
        <v>3</v>
      </c>
      <c r="D24" s="121">
        <f>PERMUT(B24,C24)</f>
        <v>720</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Equation.3" shapeId="3073" r:id="rId4">
          <objectPr defaultSize="0" autoPict="0" r:id="rId5">
            <anchor moveWithCells="1" sizeWithCells="1">
              <from>
                <xdr:col>3</xdr:col>
                <xdr:colOff>504825</xdr:colOff>
                <xdr:row>1</xdr:row>
                <xdr:rowOff>57150</xdr:rowOff>
              </from>
              <to>
                <xdr:col>5</xdr:col>
                <xdr:colOff>400050</xdr:colOff>
                <xdr:row>4</xdr:row>
                <xdr:rowOff>171450</xdr:rowOff>
              </to>
            </anchor>
          </objectPr>
        </oleObject>
      </mc:Choice>
      <mc:Fallback>
        <oleObject progId="Equation.3" shapeId="3073" r:id="rId4"/>
      </mc:Fallback>
    </mc:AlternateContent>
    <mc:AlternateContent xmlns:mc="http://schemas.openxmlformats.org/markup-compatibility/2006">
      <mc:Choice Requires="x14">
        <oleObject progId="Equation.3" shapeId="3074" r:id="rId6">
          <objectPr defaultSize="0" autoPict="0" r:id="rId7">
            <anchor moveWithCells="1" sizeWithCells="1">
              <from>
                <xdr:col>4</xdr:col>
                <xdr:colOff>133350</xdr:colOff>
                <xdr:row>16</xdr:row>
                <xdr:rowOff>47625</xdr:rowOff>
              </from>
              <to>
                <xdr:col>6</xdr:col>
                <xdr:colOff>85725</xdr:colOff>
                <xdr:row>20</xdr:row>
                <xdr:rowOff>0</xdr:rowOff>
              </to>
            </anchor>
          </objectPr>
        </oleObject>
      </mc:Choice>
      <mc:Fallback>
        <oleObject progId="Equation.3" shapeId="3074" r:id="rId6"/>
      </mc:Fallback>
    </mc:AlternateContent>
    <mc:AlternateContent xmlns:mc="http://schemas.openxmlformats.org/markup-compatibility/2006">
      <mc:Choice Requires="x14">
        <oleObject progId="Equation.3" shapeId="3075" r:id="rId8">
          <objectPr defaultSize="0" autoPict="0" r:id="rId9">
            <anchor moveWithCells="1" sizeWithCells="1">
              <from>
                <xdr:col>6</xdr:col>
                <xdr:colOff>333375</xdr:colOff>
                <xdr:row>16</xdr:row>
                <xdr:rowOff>28575</xdr:rowOff>
              </from>
              <to>
                <xdr:col>9</xdr:col>
                <xdr:colOff>238125</xdr:colOff>
                <xdr:row>20</xdr:row>
                <xdr:rowOff>0</xdr:rowOff>
              </to>
            </anchor>
          </objectPr>
        </oleObject>
      </mc:Choice>
      <mc:Fallback>
        <oleObject progId="Equation.3" shapeId="3075" r:id="rId8"/>
      </mc:Fallback>
    </mc:AlternateContent>
    <mc:AlternateContent xmlns:mc="http://schemas.openxmlformats.org/markup-compatibility/2006">
      <mc:Choice Requires="x14">
        <oleObject progId="Equation.3" shapeId="3076" r:id="rId10">
          <objectPr defaultSize="0" autoPict="0" r:id="rId11">
            <anchor moveWithCells="1" sizeWithCells="1">
              <from>
                <xdr:col>5</xdr:col>
                <xdr:colOff>600075</xdr:colOff>
                <xdr:row>1</xdr:row>
                <xdr:rowOff>19050</xdr:rowOff>
              </from>
              <to>
                <xdr:col>9</xdr:col>
                <xdr:colOff>266700</xdr:colOff>
                <xdr:row>5</xdr:row>
                <xdr:rowOff>0</xdr:rowOff>
              </to>
            </anchor>
          </objectPr>
        </oleObject>
      </mc:Choice>
      <mc:Fallback>
        <oleObject progId="Equation.3" shapeId="3076" r:id="rId10"/>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61" sqref="B61"/>
    </sheetView>
  </sheetViews>
  <sheetFormatPr defaultRowHeight="15" x14ac:dyDescent="0.25"/>
  <cols>
    <col min="3" max="3" width="21.140625" bestFit="1" customWidth="1"/>
    <col min="4" max="4" width="7.42578125" customWidth="1"/>
    <col min="6" max="6" width="1.28515625" customWidth="1"/>
    <col min="7" max="7" width="7.28515625" bestFit="1" customWidth="1"/>
    <col min="8" max="8" width="1.28515625" customWidth="1"/>
    <col min="9" max="9" width="7.28515625" bestFit="1" customWidth="1"/>
    <col min="10" max="10" width="1.42578125" customWidth="1"/>
  </cols>
  <sheetData>
    <row r="1" spans="1:10" x14ac:dyDescent="0.25">
      <c r="A1" s="30" t="s">
        <v>27</v>
      </c>
    </row>
    <row r="2" spans="1:10" x14ac:dyDescent="0.25">
      <c r="A2" s="31">
        <v>26</v>
      </c>
    </row>
    <row r="3" spans="1:10" x14ac:dyDescent="0.25">
      <c r="A3" s="31">
        <v>22</v>
      </c>
    </row>
    <row r="4" spans="1:10" x14ac:dyDescent="0.25">
      <c r="A4" s="31">
        <v>23</v>
      </c>
    </row>
    <row r="5" spans="1:10" x14ac:dyDescent="0.25">
      <c r="A5" s="31">
        <v>12</v>
      </c>
    </row>
    <row r="6" spans="1:10" x14ac:dyDescent="0.25">
      <c r="A6" s="31">
        <v>19</v>
      </c>
    </row>
    <row r="7" spans="1:10" ht="15.75" thickBot="1" x14ac:dyDescent="0.3">
      <c r="A7" s="31">
        <v>25</v>
      </c>
    </row>
    <row r="8" spans="1:10" x14ac:dyDescent="0.25">
      <c r="A8" s="31">
        <v>23</v>
      </c>
      <c r="C8" s="32" t="s">
        <v>35</v>
      </c>
      <c r="D8" s="33">
        <f>COUNT(A:A)</f>
        <v>20</v>
      </c>
    </row>
    <row r="9" spans="1:10" x14ac:dyDescent="0.25">
      <c r="A9" s="31">
        <v>21</v>
      </c>
      <c r="C9" s="34" t="s">
        <v>28</v>
      </c>
      <c r="D9" s="38">
        <f>AVERAGE(A:A)</f>
        <v>20.8</v>
      </c>
    </row>
    <row r="10" spans="1:10" x14ac:dyDescent="0.25">
      <c r="A10" s="31">
        <v>25</v>
      </c>
      <c r="C10" s="34" t="s">
        <v>93</v>
      </c>
      <c r="D10" s="35">
        <f>STDEV(A:A)</f>
        <v>4.4791916563970426</v>
      </c>
    </row>
    <row r="11" spans="1:10" x14ac:dyDescent="0.25">
      <c r="A11" s="31">
        <v>10</v>
      </c>
      <c r="C11" s="34" t="s">
        <v>29</v>
      </c>
      <c r="D11" s="36">
        <f>D10/SQRT(D8)</f>
        <v>1.0015777027953667</v>
      </c>
    </row>
    <row r="12" spans="1:10" x14ac:dyDescent="0.25">
      <c r="A12" s="31">
        <v>17</v>
      </c>
      <c r="C12" s="34" t="s">
        <v>30</v>
      </c>
      <c r="D12" s="78">
        <v>0.95</v>
      </c>
    </row>
    <row r="13" spans="1:10" x14ac:dyDescent="0.25">
      <c r="A13" s="31">
        <v>26</v>
      </c>
      <c r="C13" s="34" t="s">
        <v>31</v>
      </c>
      <c r="D13" s="36">
        <f>TINV(1-D12,D8-1)</f>
        <v>2.0930240544083087</v>
      </c>
    </row>
    <row r="14" spans="1:10" x14ac:dyDescent="0.25">
      <c r="A14" s="31">
        <v>23</v>
      </c>
      <c r="C14" s="34" t="s">
        <v>32</v>
      </c>
      <c r="D14" s="35">
        <f>D13*D11</f>
        <v>2.0963262243097187</v>
      </c>
    </row>
    <row r="15" spans="1:10" ht="15.75" x14ac:dyDescent="0.25">
      <c r="A15" s="31">
        <v>24</v>
      </c>
      <c r="C15" s="34" t="s">
        <v>33</v>
      </c>
      <c r="D15" s="79">
        <f>D9-D14</f>
        <v>18.703673775690284</v>
      </c>
      <c r="F15" s="39" t="s">
        <v>36</v>
      </c>
      <c r="G15" s="77">
        <f>D15</f>
        <v>18.703673775690284</v>
      </c>
      <c r="H15" s="40" t="s">
        <v>38</v>
      </c>
      <c r="I15" s="77">
        <f>D16</f>
        <v>22.896326224309718</v>
      </c>
      <c r="J15" s="39" t="s">
        <v>37</v>
      </c>
    </row>
    <row r="16" spans="1:10" ht="15.75" thickBot="1" x14ac:dyDescent="0.3">
      <c r="A16" s="31">
        <v>20</v>
      </c>
      <c r="C16" s="37" t="s">
        <v>34</v>
      </c>
      <c r="D16" s="80">
        <f>D9+D14</f>
        <v>22.896326224309718</v>
      </c>
    </row>
    <row r="17" spans="1:1" x14ac:dyDescent="0.25">
      <c r="A17" s="31">
        <v>14</v>
      </c>
    </row>
    <row r="18" spans="1:1" x14ac:dyDescent="0.25">
      <c r="A18" s="31">
        <v>21</v>
      </c>
    </row>
    <row r="19" spans="1:1" x14ac:dyDescent="0.25">
      <c r="A19" s="31">
        <v>23</v>
      </c>
    </row>
    <row r="20" spans="1:1" x14ac:dyDescent="0.25">
      <c r="A20" s="31">
        <v>20</v>
      </c>
    </row>
    <row r="21" spans="1:1" x14ac:dyDescent="0.25">
      <c r="A21" s="31">
        <v>22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J29" sqref="J29"/>
    </sheetView>
  </sheetViews>
  <sheetFormatPr defaultRowHeight="15" x14ac:dyDescent="0.25"/>
  <cols>
    <col min="3" max="3" width="21.140625" bestFit="1" customWidth="1"/>
    <col min="4" max="4" width="7.140625" customWidth="1"/>
    <col min="6" max="6" width="1.28515625" customWidth="1"/>
    <col min="7" max="7" width="7.7109375" customWidth="1"/>
    <col min="8" max="8" width="1.28515625" customWidth="1"/>
    <col min="9" max="9" width="7.140625" customWidth="1"/>
    <col min="10" max="10" width="1.42578125" customWidth="1"/>
  </cols>
  <sheetData>
    <row r="1" spans="1:10" x14ac:dyDescent="0.25">
      <c r="A1" s="30" t="s">
        <v>27</v>
      </c>
    </row>
    <row r="2" spans="1:10" x14ac:dyDescent="0.25">
      <c r="A2" s="31">
        <v>26</v>
      </c>
    </row>
    <row r="3" spans="1:10" x14ac:dyDescent="0.25">
      <c r="A3" s="31">
        <v>22</v>
      </c>
    </row>
    <row r="4" spans="1:10" x14ac:dyDescent="0.25">
      <c r="A4" s="31">
        <v>23</v>
      </c>
    </row>
    <row r="5" spans="1:10" x14ac:dyDescent="0.25">
      <c r="A5" s="31">
        <v>12</v>
      </c>
    </row>
    <row r="6" spans="1:10" x14ac:dyDescent="0.25">
      <c r="A6" s="31">
        <v>19</v>
      </c>
    </row>
    <row r="7" spans="1:10" ht="15.75" thickBot="1" x14ac:dyDescent="0.3">
      <c r="A7" s="31">
        <v>25</v>
      </c>
    </row>
    <row r="8" spans="1:10" x14ac:dyDescent="0.25">
      <c r="A8" s="31">
        <v>23</v>
      </c>
      <c r="C8" s="32" t="s">
        <v>35</v>
      </c>
      <c r="D8" s="33">
        <f>COUNT(A:A)</f>
        <v>20</v>
      </c>
    </row>
    <row r="9" spans="1:10" x14ac:dyDescent="0.25">
      <c r="A9" s="31">
        <v>21</v>
      </c>
      <c r="C9" s="34" t="s">
        <v>28</v>
      </c>
      <c r="D9" s="38">
        <f>AVERAGE(A:A)</f>
        <v>20.8</v>
      </c>
    </row>
    <row r="10" spans="1:10" x14ac:dyDescent="0.25">
      <c r="A10" s="31">
        <v>25</v>
      </c>
      <c r="C10" s="34" t="s">
        <v>94</v>
      </c>
      <c r="D10" s="36">
        <f>STDEVP(A:A)</f>
        <v>4.3657759905886149</v>
      </c>
    </row>
    <row r="11" spans="1:10" x14ac:dyDescent="0.25">
      <c r="A11" s="31">
        <v>10</v>
      </c>
      <c r="C11" s="34" t="s">
        <v>29</v>
      </c>
      <c r="D11" s="36">
        <f>D10/SQRT(D8)</f>
        <v>0.97621718894926246</v>
      </c>
    </row>
    <row r="12" spans="1:10" x14ac:dyDescent="0.25">
      <c r="A12" s="31">
        <v>17</v>
      </c>
      <c r="C12" s="34" t="s">
        <v>30</v>
      </c>
      <c r="D12" s="78">
        <v>0.95</v>
      </c>
    </row>
    <row r="13" spans="1:10" x14ac:dyDescent="0.25">
      <c r="A13" s="31">
        <v>26</v>
      </c>
      <c r="C13" s="34" t="s">
        <v>32</v>
      </c>
      <c r="D13" s="36">
        <f>_xlfn.CONFIDENCE.NORM(1-D12,D10,D8)</f>
        <v>1.9133505314294867</v>
      </c>
    </row>
    <row r="14" spans="1:10" ht="15.75" x14ac:dyDescent="0.25">
      <c r="A14" s="31">
        <v>23</v>
      </c>
      <c r="C14" s="34" t="s">
        <v>33</v>
      </c>
      <c r="D14" s="79">
        <f>D9-D13</f>
        <v>18.886649468570514</v>
      </c>
      <c r="F14" s="39" t="s">
        <v>36</v>
      </c>
      <c r="G14" s="77">
        <f>D14</f>
        <v>18.886649468570514</v>
      </c>
      <c r="H14" s="40" t="s">
        <v>38</v>
      </c>
      <c r="I14" s="77">
        <f>D15</f>
        <v>22.713350531429487</v>
      </c>
      <c r="J14" s="39" t="s">
        <v>37</v>
      </c>
    </row>
    <row r="15" spans="1:10" ht="15.75" thickBot="1" x14ac:dyDescent="0.3">
      <c r="A15" s="31">
        <v>24</v>
      </c>
      <c r="C15" s="37" t="s">
        <v>34</v>
      </c>
      <c r="D15" s="80">
        <f>D9+D13</f>
        <v>22.713350531429487</v>
      </c>
    </row>
    <row r="16" spans="1:10" x14ac:dyDescent="0.25">
      <c r="A16" s="31">
        <v>20</v>
      </c>
    </row>
    <row r="17" spans="1:1" x14ac:dyDescent="0.25">
      <c r="A17" s="31">
        <v>14</v>
      </c>
    </row>
    <row r="18" spans="1:1" x14ac:dyDescent="0.25">
      <c r="A18" s="31">
        <v>21</v>
      </c>
    </row>
    <row r="19" spans="1:1" x14ac:dyDescent="0.25">
      <c r="A19" s="31">
        <v>23</v>
      </c>
    </row>
    <row r="20" spans="1:1" x14ac:dyDescent="0.25">
      <c r="A20" s="31">
        <v>20</v>
      </c>
    </row>
    <row r="21" spans="1:1" x14ac:dyDescent="0.25">
      <c r="A21" s="31">
        <v>22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workbookViewId="0">
      <selection activeCell="F22" sqref="F22"/>
    </sheetView>
  </sheetViews>
  <sheetFormatPr defaultRowHeight="15" x14ac:dyDescent="0.25"/>
  <sheetData>
    <row r="1" spans="2:9" ht="15.75" thickBot="1" x14ac:dyDescent="0.3"/>
    <row r="2" spans="2:9" ht="15.75" thickBot="1" x14ac:dyDescent="0.3">
      <c r="B2" s="5" t="s">
        <v>40</v>
      </c>
      <c r="C2" s="41" t="s">
        <v>41</v>
      </c>
    </row>
    <row r="3" spans="2:9" x14ac:dyDescent="0.25">
      <c r="B3" s="45">
        <v>1</v>
      </c>
      <c r="C3" s="45">
        <v>1</v>
      </c>
    </row>
    <row r="4" spans="2:9" x14ac:dyDescent="0.25">
      <c r="B4" s="45">
        <v>2</v>
      </c>
      <c r="C4" s="45">
        <v>3</v>
      </c>
    </row>
    <row r="5" spans="2:9" x14ac:dyDescent="0.25">
      <c r="B5" s="45">
        <v>3</v>
      </c>
      <c r="C5" s="45">
        <v>2</v>
      </c>
    </row>
    <row r="6" spans="2:9" x14ac:dyDescent="0.25">
      <c r="B6" s="45">
        <v>4</v>
      </c>
      <c r="C6" s="45">
        <v>5</v>
      </c>
    </row>
    <row r="7" spans="2:9" x14ac:dyDescent="0.25">
      <c r="B7" s="45">
        <v>5</v>
      </c>
      <c r="C7" s="45">
        <v>7</v>
      </c>
    </row>
    <row r="8" spans="2:9" x14ac:dyDescent="0.25">
      <c r="B8" s="46">
        <v>6</v>
      </c>
      <c r="C8" s="46">
        <v>6</v>
      </c>
    </row>
    <row r="9" spans="2:9" x14ac:dyDescent="0.25">
      <c r="B9" s="46">
        <v>7</v>
      </c>
      <c r="C9" s="46">
        <v>9</v>
      </c>
    </row>
    <row r="10" spans="2:9" ht="15.75" thickBot="1" x14ac:dyDescent="0.3">
      <c r="B10" s="46">
        <v>8</v>
      </c>
      <c r="C10" s="46">
        <v>8</v>
      </c>
      <c r="E10" s="42"/>
      <c r="F10" s="42"/>
      <c r="G10" s="42"/>
      <c r="H10" s="42"/>
      <c r="I10" s="42"/>
    </row>
    <row r="11" spans="2:9" ht="15.75" thickBot="1" x14ac:dyDescent="0.3">
      <c r="B11" s="46">
        <v>9</v>
      </c>
      <c r="C11" s="46">
        <v>9</v>
      </c>
      <c r="E11" s="43">
        <f>CORREL(B:B,C:C)</f>
        <v>0.95761510404854988</v>
      </c>
      <c r="F11" s="42"/>
      <c r="G11" s="44" t="s">
        <v>39</v>
      </c>
      <c r="H11" s="42"/>
      <c r="I11" s="42"/>
    </row>
    <row r="12" spans="2:9" x14ac:dyDescent="0.25">
      <c r="B12" s="46">
        <v>10</v>
      </c>
      <c r="C12" s="46">
        <v>11</v>
      </c>
      <c r="E12" s="42"/>
      <c r="F12" s="42"/>
      <c r="G12" s="42"/>
      <c r="H12" s="42"/>
      <c r="I12" s="42"/>
    </row>
    <row r="13" spans="2:9" x14ac:dyDescent="0.25">
      <c r="E13" s="42"/>
      <c r="F13" s="42"/>
      <c r="G13" s="42"/>
      <c r="H13" s="42"/>
      <c r="I13" s="42"/>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9"/>
  <sheetViews>
    <sheetView workbookViewId="0">
      <selection activeCell="H36" sqref="H36"/>
    </sheetView>
  </sheetViews>
  <sheetFormatPr defaultRowHeight="15" x14ac:dyDescent="0.25"/>
  <cols>
    <col min="10" max="10" width="14.28515625" customWidth="1"/>
    <col min="11" max="11" width="4.42578125" style="26" customWidth="1"/>
    <col min="19" max="19" width="23.28515625" bestFit="1" customWidth="1"/>
  </cols>
  <sheetData>
    <row r="1" spans="2:20" ht="15.75" thickBot="1" x14ac:dyDescent="0.3"/>
    <row r="2" spans="2:20" ht="15.75" thickBot="1" x14ac:dyDescent="0.3">
      <c r="B2" s="41" t="s">
        <v>27</v>
      </c>
    </row>
    <row r="3" spans="2:20" ht="15.75" thickBot="1" x14ac:dyDescent="0.3">
      <c r="B3" s="31">
        <v>2</v>
      </c>
    </row>
    <row r="4" spans="2:20" x14ac:dyDescent="0.25">
      <c r="B4" s="31">
        <v>6</v>
      </c>
      <c r="S4" s="47" t="s">
        <v>42</v>
      </c>
      <c r="T4" s="48"/>
    </row>
    <row r="5" spans="2:20" x14ac:dyDescent="0.25">
      <c r="B5" s="31">
        <v>7</v>
      </c>
      <c r="S5" s="12"/>
      <c r="T5" s="12"/>
    </row>
    <row r="6" spans="2:20" x14ac:dyDescent="0.25">
      <c r="B6" s="31">
        <v>9</v>
      </c>
      <c r="S6" s="12" t="s">
        <v>43</v>
      </c>
      <c r="T6" s="12">
        <v>7</v>
      </c>
    </row>
    <row r="7" spans="2:20" x14ac:dyDescent="0.25">
      <c r="B7" s="31">
        <v>11</v>
      </c>
      <c r="S7" s="12" t="s">
        <v>44</v>
      </c>
      <c r="T7" s="12">
        <v>1.51657508881031</v>
      </c>
    </row>
    <row r="8" spans="2:20" x14ac:dyDescent="0.25">
      <c r="B8" s="31"/>
      <c r="S8" s="12" t="s">
        <v>45</v>
      </c>
      <c r="T8" s="12">
        <v>7</v>
      </c>
    </row>
    <row r="9" spans="2:20" x14ac:dyDescent="0.25">
      <c r="B9" s="31"/>
      <c r="S9" s="12" t="s">
        <v>46</v>
      </c>
      <c r="T9" s="12" t="e">
        <v>#N/A</v>
      </c>
    </row>
    <row r="10" spans="2:20" x14ac:dyDescent="0.25">
      <c r="B10" s="31"/>
      <c r="S10" s="12" t="s">
        <v>47</v>
      </c>
      <c r="T10" s="12">
        <v>3.3911649915626341</v>
      </c>
    </row>
    <row r="11" spans="2:20" x14ac:dyDescent="0.25">
      <c r="B11" s="31"/>
      <c r="D11" s="50">
        <f>AVERAGE(B:B)</f>
        <v>7</v>
      </c>
      <c r="E11" s="49" t="s">
        <v>43</v>
      </c>
      <c r="S11" s="12" t="s">
        <v>48</v>
      </c>
      <c r="T11" s="12">
        <v>11.5</v>
      </c>
    </row>
    <row r="12" spans="2:20" x14ac:dyDescent="0.25">
      <c r="D12" s="50">
        <f>MEDIAN(B:B)</f>
        <v>7</v>
      </c>
      <c r="E12" s="49" t="s">
        <v>45</v>
      </c>
      <c r="S12" s="12" t="s">
        <v>49</v>
      </c>
      <c r="T12" s="12">
        <v>0.48771266540642699</v>
      </c>
    </row>
    <row r="13" spans="2:20" x14ac:dyDescent="0.25">
      <c r="D13" s="27" t="e">
        <f>MODE(B:B)</f>
        <v>#N/A</v>
      </c>
      <c r="E13" s="49" t="s">
        <v>46</v>
      </c>
      <c r="S13" s="12" t="s">
        <v>50</v>
      </c>
      <c r="T13" s="12">
        <v>-0.57694678495394514</v>
      </c>
    </row>
    <row r="14" spans="2:20" x14ac:dyDescent="0.25">
      <c r="D14" s="25">
        <f>STDEVP(B:B)</f>
        <v>3.03315017762062</v>
      </c>
      <c r="E14" s="49" t="s">
        <v>55</v>
      </c>
      <c r="S14" s="12" t="s">
        <v>51</v>
      </c>
      <c r="T14" s="12">
        <v>9</v>
      </c>
    </row>
    <row r="15" spans="2:20" x14ac:dyDescent="0.25">
      <c r="D15" s="25">
        <f>STDEV(B:B)</f>
        <v>3.3911649915626341</v>
      </c>
      <c r="E15" s="49" t="s">
        <v>56</v>
      </c>
      <c r="S15" s="12" t="s">
        <v>52</v>
      </c>
      <c r="T15" s="12">
        <v>2</v>
      </c>
    </row>
    <row r="16" spans="2:20" x14ac:dyDescent="0.25">
      <c r="D16" s="51">
        <f>QUARTILE(B:B,1)</f>
        <v>6</v>
      </c>
      <c r="E16" s="49" t="s">
        <v>57</v>
      </c>
      <c r="S16" s="12" t="s">
        <v>53</v>
      </c>
      <c r="T16" s="12">
        <v>11</v>
      </c>
    </row>
    <row r="17" spans="2:20" x14ac:dyDescent="0.25">
      <c r="D17" s="51">
        <f>QUARTILE(B:B,3)</f>
        <v>9</v>
      </c>
      <c r="E17" s="49" t="s">
        <v>58</v>
      </c>
      <c r="S17" s="12" t="s">
        <v>5</v>
      </c>
      <c r="T17" s="12">
        <v>35</v>
      </c>
    </row>
    <row r="18" spans="2:20" x14ac:dyDescent="0.25">
      <c r="B18" s="31"/>
      <c r="C18" s="49"/>
      <c r="S18" s="12" t="s">
        <v>4</v>
      </c>
      <c r="T18" s="12">
        <v>5</v>
      </c>
    </row>
    <row r="19" spans="2:20" ht="15.75" thickBot="1" x14ac:dyDescent="0.3">
      <c r="S19" s="14" t="s">
        <v>54</v>
      </c>
      <c r="T19" s="14">
        <v>4.2106962033492765</v>
      </c>
    </row>
    <row r="26" spans="2:20" x14ac:dyDescent="0.25">
      <c r="B26" s="31"/>
      <c r="C26" s="49"/>
    </row>
    <row r="27" spans="2:20" x14ac:dyDescent="0.25">
      <c r="B27" s="31"/>
      <c r="C27" s="49"/>
    </row>
    <row r="28" spans="2:20" x14ac:dyDescent="0.25">
      <c r="B28" s="31"/>
    </row>
    <row r="29" spans="2:20" x14ac:dyDescent="0.25">
      <c r="B29" s="3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workbookViewId="0">
      <pane xSplit="1" ySplit="1" topLeftCell="B2" activePane="bottomRight" state="frozen"/>
      <selection pane="topRight" activeCell="B1" sqref="B1"/>
      <selection pane="bottomLeft" activeCell="A2" sqref="A2"/>
      <selection pane="bottomRight" activeCell="H37" sqref="H37"/>
    </sheetView>
  </sheetViews>
  <sheetFormatPr defaultRowHeight="15" x14ac:dyDescent="0.25"/>
  <cols>
    <col min="1" max="1" width="2.7109375" customWidth="1"/>
    <col min="2" max="2" width="11" style="31" bestFit="1" customWidth="1"/>
    <col min="3" max="3" width="9.140625" style="31"/>
  </cols>
  <sheetData>
    <row r="1" spans="2:3" s="115" customFormat="1" x14ac:dyDescent="0.25">
      <c r="B1" s="115" t="s">
        <v>121</v>
      </c>
      <c r="C1" s="115" t="s">
        <v>122</v>
      </c>
    </row>
    <row r="2" spans="2:3" x14ac:dyDescent="0.25">
      <c r="B2" s="31">
        <v>52</v>
      </c>
      <c r="C2" s="31">
        <v>59</v>
      </c>
    </row>
    <row r="3" spans="2:3" x14ac:dyDescent="0.25">
      <c r="B3" s="31">
        <v>67</v>
      </c>
      <c r="C3" s="31">
        <v>60</v>
      </c>
    </row>
    <row r="4" spans="2:3" x14ac:dyDescent="0.25">
      <c r="B4" s="31">
        <v>56</v>
      </c>
      <c r="C4" s="31">
        <v>61</v>
      </c>
    </row>
    <row r="5" spans="2:3" x14ac:dyDescent="0.25">
      <c r="B5" s="31">
        <v>45</v>
      </c>
      <c r="C5" s="31">
        <v>51</v>
      </c>
    </row>
    <row r="6" spans="2:3" x14ac:dyDescent="0.25">
      <c r="B6" s="31">
        <v>70</v>
      </c>
      <c r="C6" s="31">
        <v>56</v>
      </c>
    </row>
    <row r="7" spans="2:3" x14ac:dyDescent="0.25">
      <c r="B7" s="31">
        <v>54</v>
      </c>
      <c r="C7" s="31">
        <v>63</v>
      </c>
    </row>
    <row r="8" spans="2:3" x14ac:dyDescent="0.25">
      <c r="B8" s="31">
        <v>64</v>
      </c>
      <c r="C8" s="31">
        <v>57</v>
      </c>
    </row>
    <row r="9" spans="2:3" x14ac:dyDescent="0.25">
      <c r="C9" s="31">
        <v>65</v>
      </c>
    </row>
    <row r="20" spans="2:6" x14ac:dyDescent="0.25">
      <c r="D20" t="s">
        <v>123</v>
      </c>
    </row>
    <row r="21" spans="2:6" ht="15.75" thickBot="1" x14ac:dyDescent="0.3"/>
    <row r="22" spans="2:6" x14ac:dyDescent="0.25">
      <c r="D22" s="116"/>
      <c r="E22" s="116" t="s">
        <v>124</v>
      </c>
      <c r="F22" s="116" t="s">
        <v>125</v>
      </c>
    </row>
    <row r="23" spans="2:6" x14ac:dyDescent="0.25">
      <c r="D23" s="12" t="s">
        <v>43</v>
      </c>
      <c r="E23" s="12">
        <v>58.285714285714285</v>
      </c>
      <c r="F23" s="12">
        <v>59</v>
      </c>
    </row>
    <row r="24" spans="2:6" x14ac:dyDescent="0.25">
      <c r="D24" s="12" t="s">
        <v>6</v>
      </c>
      <c r="E24" s="12">
        <v>80.904761904762083</v>
      </c>
      <c r="F24" s="12">
        <v>19.142857142857142</v>
      </c>
    </row>
    <row r="25" spans="2:6" x14ac:dyDescent="0.25">
      <c r="D25" s="12" t="s">
        <v>71</v>
      </c>
      <c r="E25" s="12">
        <v>7</v>
      </c>
      <c r="F25" s="12">
        <v>8</v>
      </c>
    </row>
    <row r="26" spans="2:6" x14ac:dyDescent="0.25">
      <c r="D26" s="12" t="s">
        <v>13</v>
      </c>
      <c r="E26" s="12">
        <v>6</v>
      </c>
      <c r="F26" s="12">
        <v>7</v>
      </c>
    </row>
    <row r="27" spans="2:6" x14ac:dyDescent="0.25">
      <c r="D27" s="117" t="s">
        <v>15</v>
      </c>
      <c r="E27" s="117">
        <v>4.2263681592039894</v>
      </c>
      <c r="F27" s="12"/>
    </row>
    <row r="28" spans="2:6" x14ac:dyDescent="0.25">
      <c r="D28" s="117" t="s">
        <v>126</v>
      </c>
      <c r="E28" s="117">
        <v>4.0396606564734309E-2</v>
      </c>
      <c r="F28" s="12"/>
    </row>
    <row r="29" spans="2:6" ht="15.75" thickBot="1" x14ac:dyDescent="0.3">
      <c r="D29" s="14" t="s">
        <v>127</v>
      </c>
      <c r="E29" s="14">
        <v>3.8659688531238445</v>
      </c>
      <c r="F29" s="14"/>
    </row>
    <row r="31" spans="2:6" s="83" customFormat="1" x14ac:dyDescent="0.25">
      <c r="B31" s="120"/>
      <c r="C31" s="120"/>
    </row>
    <row r="34" spans="5:5" x14ac:dyDescent="0.25">
      <c r="E34" s="27">
        <f>FTEST(B:B,C:C)/2</f>
        <v>4.0396606564734504E-2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H32"/>
  <sheetViews>
    <sheetView workbookViewId="0">
      <selection activeCell="E36" sqref="E36"/>
    </sheetView>
  </sheetViews>
  <sheetFormatPr defaultRowHeight="12.75" x14ac:dyDescent="0.2"/>
  <cols>
    <col min="1" max="1" width="5.140625" style="65" customWidth="1"/>
    <col min="2" max="2" width="3" style="65" bestFit="1" customWidth="1"/>
    <col min="3" max="3" width="6.7109375" style="65" customWidth="1"/>
    <col min="4" max="4" width="5.7109375" style="65" bestFit="1" customWidth="1"/>
    <col min="5" max="5" width="7.7109375" style="65" bestFit="1" customWidth="1"/>
    <col min="6" max="6" width="2.140625" style="65" customWidth="1"/>
    <col min="7" max="8" width="5" style="65" bestFit="1" customWidth="1"/>
    <col min="9" max="257" width="9.140625" style="65"/>
    <col min="258" max="258" width="3" style="65" bestFit="1" customWidth="1"/>
    <col min="259" max="259" width="5.85546875" style="65" bestFit="1" customWidth="1"/>
    <col min="260" max="260" width="5.7109375" style="65" bestFit="1" customWidth="1"/>
    <col min="261" max="261" width="7.7109375" style="65" bestFit="1" customWidth="1"/>
    <col min="262" max="262" width="2.140625" style="65" customWidth="1"/>
    <col min="263" max="264" width="5" style="65" bestFit="1" customWidth="1"/>
    <col min="265" max="513" width="9.140625" style="65"/>
    <col min="514" max="514" width="3" style="65" bestFit="1" customWidth="1"/>
    <col min="515" max="515" width="5.85546875" style="65" bestFit="1" customWidth="1"/>
    <col min="516" max="516" width="5.7109375" style="65" bestFit="1" customWidth="1"/>
    <col min="517" max="517" width="7.7109375" style="65" bestFit="1" customWidth="1"/>
    <col min="518" max="518" width="2.140625" style="65" customWidth="1"/>
    <col min="519" max="520" width="5" style="65" bestFit="1" customWidth="1"/>
    <col min="521" max="769" width="9.140625" style="65"/>
    <col min="770" max="770" width="3" style="65" bestFit="1" customWidth="1"/>
    <col min="771" max="771" width="5.85546875" style="65" bestFit="1" customWidth="1"/>
    <col min="772" max="772" width="5.7109375" style="65" bestFit="1" customWidth="1"/>
    <col min="773" max="773" width="7.7109375" style="65" bestFit="1" customWidth="1"/>
    <col min="774" max="774" width="2.140625" style="65" customWidth="1"/>
    <col min="775" max="776" width="5" style="65" bestFit="1" customWidth="1"/>
    <col min="777" max="1025" width="9.140625" style="65"/>
    <col min="1026" max="1026" width="3" style="65" bestFit="1" customWidth="1"/>
    <col min="1027" max="1027" width="5.85546875" style="65" bestFit="1" customWidth="1"/>
    <col min="1028" max="1028" width="5.7109375" style="65" bestFit="1" customWidth="1"/>
    <col min="1029" max="1029" width="7.7109375" style="65" bestFit="1" customWidth="1"/>
    <col min="1030" max="1030" width="2.140625" style="65" customWidth="1"/>
    <col min="1031" max="1032" width="5" style="65" bestFit="1" customWidth="1"/>
    <col min="1033" max="1281" width="9.140625" style="65"/>
    <col min="1282" max="1282" width="3" style="65" bestFit="1" customWidth="1"/>
    <col min="1283" max="1283" width="5.85546875" style="65" bestFit="1" customWidth="1"/>
    <col min="1284" max="1284" width="5.7109375" style="65" bestFit="1" customWidth="1"/>
    <col min="1285" max="1285" width="7.7109375" style="65" bestFit="1" customWidth="1"/>
    <col min="1286" max="1286" width="2.140625" style="65" customWidth="1"/>
    <col min="1287" max="1288" width="5" style="65" bestFit="1" customWidth="1"/>
    <col min="1289" max="1537" width="9.140625" style="65"/>
    <col min="1538" max="1538" width="3" style="65" bestFit="1" customWidth="1"/>
    <col min="1539" max="1539" width="5.85546875" style="65" bestFit="1" customWidth="1"/>
    <col min="1540" max="1540" width="5.7109375" style="65" bestFit="1" customWidth="1"/>
    <col min="1541" max="1541" width="7.7109375" style="65" bestFit="1" customWidth="1"/>
    <col min="1542" max="1542" width="2.140625" style="65" customWidth="1"/>
    <col min="1543" max="1544" width="5" style="65" bestFit="1" customWidth="1"/>
    <col min="1545" max="1793" width="9.140625" style="65"/>
    <col min="1794" max="1794" width="3" style="65" bestFit="1" customWidth="1"/>
    <col min="1795" max="1795" width="5.85546875" style="65" bestFit="1" customWidth="1"/>
    <col min="1796" max="1796" width="5.7109375" style="65" bestFit="1" customWidth="1"/>
    <col min="1797" max="1797" width="7.7109375" style="65" bestFit="1" customWidth="1"/>
    <col min="1798" max="1798" width="2.140625" style="65" customWidth="1"/>
    <col min="1799" max="1800" width="5" style="65" bestFit="1" customWidth="1"/>
    <col min="1801" max="2049" width="9.140625" style="65"/>
    <col min="2050" max="2050" width="3" style="65" bestFit="1" customWidth="1"/>
    <col min="2051" max="2051" width="5.85546875" style="65" bestFit="1" customWidth="1"/>
    <col min="2052" max="2052" width="5.7109375" style="65" bestFit="1" customWidth="1"/>
    <col min="2053" max="2053" width="7.7109375" style="65" bestFit="1" customWidth="1"/>
    <col min="2054" max="2054" width="2.140625" style="65" customWidth="1"/>
    <col min="2055" max="2056" width="5" style="65" bestFit="1" customWidth="1"/>
    <col min="2057" max="2305" width="9.140625" style="65"/>
    <col min="2306" max="2306" width="3" style="65" bestFit="1" customWidth="1"/>
    <col min="2307" max="2307" width="5.85546875" style="65" bestFit="1" customWidth="1"/>
    <col min="2308" max="2308" width="5.7109375" style="65" bestFit="1" customWidth="1"/>
    <col min="2309" max="2309" width="7.7109375" style="65" bestFit="1" customWidth="1"/>
    <col min="2310" max="2310" width="2.140625" style="65" customWidth="1"/>
    <col min="2311" max="2312" width="5" style="65" bestFit="1" customWidth="1"/>
    <col min="2313" max="2561" width="9.140625" style="65"/>
    <col min="2562" max="2562" width="3" style="65" bestFit="1" customWidth="1"/>
    <col min="2563" max="2563" width="5.85546875" style="65" bestFit="1" customWidth="1"/>
    <col min="2564" max="2564" width="5.7109375" style="65" bestFit="1" customWidth="1"/>
    <col min="2565" max="2565" width="7.7109375" style="65" bestFit="1" customWidth="1"/>
    <col min="2566" max="2566" width="2.140625" style="65" customWidth="1"/>
    <col min="2567" max="2568" width="5" style="65" bestFit="1" customWidth="1"/>
    <col min="2569" max="2817" width="9.140625" style="65"/>
    <col min="2818" max="2818" width="3" style="65" bestFit="1" customWidth="1"/>
    <col min="2819" max="2819" width="5.85546875" style="65" bestFit="1" customWidth="1"/>
    <col min="2820" max="2820" width="5.7109375" style="65" bestFit="1" customWidth="1"/>
    <col min="2821" max="2821" width="7.7109375" style="65" bestFit="1" customWidth="1"/>
    <col min="2822" max="2822" width="2.140625" style="65" customWidth="1"/>
    <col min="2823" max="2824" width="5" style="65" bestFit="1" customWidth="1"/>
    <col min="2825" max="3073" width="9.140625" style="65"/>
    <col min="3074" max="3074" width="3" style="65" bestFit="1" customWidth="1"/>
    <col min="3075" max="3075" width="5.85546875" style="65" bestFit="1" customWidth="1"/>
    <col min="3076" max="3076" width="5.7109375" style="65" bestFit="1" customWidth="1"/>
    <col min="3077" max="3077" width="7.7109375" style="65" bestFit="1" customWidth="1"/>
    <col min="3078" max="3078" width="2.140625" style="65" customWidth="1"/>
    <col min="3079" max="3080" width="5" style="65" bestFit="1" customWidth="1"/>
    <col min="3081" max="3329" width="9.140625" style="65"/>
    <col min="3330" max="3330" width="3" style="65" bestFit="1" customWidth="1"/>
    <col min="3331" max="3331" width="5.85546875" style="65" bestFit="1" customWidth="1"/>
    <col min="3332" max="3332" width="5.7109375" style="65" bestFit="1" customWidth="1"/>
    <col min="3333" max="3333" width="7.7109375" style="65" bestFit="1" customWidth="1"/>
    <col min="3334" max="3334" width="2.140625" style="65" customWidth="1"/>
    <col min="3335" max="3336" width="5" style="65" bestFit="1" customWidth="1"/>
    <col min="3337" max="3585" width="9.140625" style="65"/>
    <col min="3586" max="3586" width="3" style="65" bestFit="1" customWidth="1"/>
    <col min="3587" max="3587" width="5.85546875" style="65" bestFit="1" customWidth="1"/>
    <col min="3588" max="3588" width="5.7109375" style="65" bestFit="1" customWidth="1"/>
    <col min="3589" max="3589" width="7.7109375" style="65" bestFit="1" customWidth="1"/>
    <col min="3590" max="3590" width="2.140625" style="65" customWidth="1"/>
    <col min="3591" max="3592" width="5" style="65" bestFit="1" customWidth="1"/>
    <col min="3593" max="3841" width="9.140625" style="65"/>
    <col min="3842" max="3842" width="3" style="65" bestFit="1" customWidth="1"/>
    <col min="3843" max="3843" width="5.85546875" style="65" bestFit="1" customWidth="1"/>
    <col min="3844" max="3844" width="5.7109375" style="65" bestFit="1" customWidth="1"/>
    <col min="3845" max="3845" width="7.7109375" style="65" bestFit="1" customWidth="1"/>
    <col min="3846" max="3846" width="2.140625" style="65" customWidth="1"/>
    <col min="3847" max="3848" width="5" style="65" bestFit="1" customWidth="1"/>
    <col min="3849" max="4097" width="9.140625" style="65"/>
    <col min="4098" max="4098" width="3" style="65" bestFit="1" customWidth="1"/>
    <col min="4099" max="4099" width="5.85546875" style="65" bestFit="1" customWidth="1"/>
    <col min="4100" max="4100" width="5.7109375" style="65" bestFit="1" customWidth="1"/>
    <col min="4101" max="4101" width="7.7109375" style="65" bestFit="1" customWidth="1"/>
    <col min="4102" max="4102" width="2.140625" style="65" customWidth="1"/>
    <col min="4103" max="4104" width="5" style="65" bestFit="1" customWidth="1"/>
    <col min="4105" max="4353" width="9.140625" style="65"/>
    <col min="4354" max="4354" width="3" style="65" bestFit="1" customWidth="1"/>
    <col min="4355" max="4355" width="5.85546875" style="65" bestFit="1" customWidth="1"/>
    <col min="4356" max="4356" width="5.7109375" style="65" bestFit="1" customWidth="1"/>
    <col min="4357" max="4357" width="7.7109375" style="65" bestFit="1" customWidth="1"/>
    <col min="4358" max="4358" width="2.140625" style="65" customWidth="1"/>
    <col min="4359" max="4360" width="5" style="65" bestFit="1" customWidth="1"/>
    <col min="4361" max="4609" width="9.140625" style="65"/>
    <col min="4610" max="4610" width="3" style="65" bestFit="1" customWidth="1"/>
    <col min="4611" max="4611" width="5.85546875" style="65" bestFit="1" customWidth="1"/>
    <col min="4612" max="4612" width="5.7109375" style="65" bestFit="1" customWidth="1"/>
    <col min="4613" max="4613" width="7.7109375" style="65" bestFit="1" customWidth="1"/>
    <col min="4614" max="4614" width="2.140625" style="65" customWidth="1"/>
    <col min="4615" max="4616" width="5" style="65" bestFit="1" customWidth="1"/>
    <col min="4617" max="4865" width="9.140625" style="65"/>
    <col min="4866" max="4866" width="3" style="65" bestFit="1" customWidth="1"/>
    <col min="4867" max="4867" width="5.85546875" style="65" bestFit="1" customWidth="1"/>
    <col min="4868" max="4868" width="5.7109375" style="65" bestFit="1" customWidth="1"/>
    <col min="4869" max="4869" width="7.7109375" style="65" bestFit="1" customWidth="1"/>
    <col min="4870" max="4870" width="2.140625" style="65" customWidth="1"/>
    <col min="4871" max="4872" width="5" style="65" bestFit="1" customWidth="1"/>
    <col min="4873" max="5121" width="9.140625" style="65"/>
    <col min="5122" max="5122" width="3" style="65" bestFit="1" customWidth="1"/>
    <col min="5123" max="5123" width="5.85546875" style="65" bestFit="1" customWidth="1"/>
    <col min="5124" max="5124" width="5.7109375" style="65" bestFit="1" customWidth="1"/>
    <col min="5125" max="5125" width="7.7109375" style="65" bestFit="1" customWidth="1"/>
    <col min="5126" max="5126" width="2.140625" style="65" customWidth="1"/>
    <col min="5127" max="5128" width="5" style="65" bestFit="1" customWidth="1"/>
    <col min="5129" max="5377" width="9.140625" style="65"/>
    <col min="5378" max="5378" width="3" style="65" bestFit="1" customWidth="1"/>
    <col min="5379" max="5379" width="5.85546875" style="65" bestFit="1" customWidth="1"/>
    <col min="5380" max="5380" width="5.7109375" style="65" bestFit="1" customWidth="1"/>
    <col min="5381" max="5381" width="7.7109375" style="65" bestFit="1" customWidth="1"/>
    <col min="5382" max="5382" width="2.140625" style="65" customWidth="1"/>
    <col min="5383" max="5384" width="5" style="65" bestFit="1" customWidth="1"/>
    <col min="5385" max="5633" width="9.140625" style="65"/>
    <col min="5634" max="5634" width="3" style="65" bestFit="1" customWidth="1"/>
    <col min="5635" max="5635" width="5.85546875" style="65" bestFit="1" customWidth="1"/>
    <col min="5636" max="5636" width="5.7109375" style="65" bestFit="1" customWidth="1"/>
    <col min="5637" max="5637" width="7.7109375" style="65" bestFit="1" customWidth="1"/>
    <col min="5638" max="5638" width="2.140625" style="65" customWidth="1"/>
    <col min="5639" max="5640" width="5" style="65" bestFit="1" customWidth="1"/>
    <col min="5641" max="5889" width="9.140625" style="65"/>
    <col min="5890" max="5890" width="3" style="65" bestFit="1" customWidth="1"/>
    <col min="5891" max="5891" width="5.85546875" style="65" bestFit="1" customWidth="1"/>
    <col min="5892" max="5892" width="5.7109375" style="65" bestFit="1" customWidth="1"/>
    <col min="5893" max="5893" width="7.7109375" style="65" bestFit="1" customWidth="1"/>
    <col min="5894" max="5894" width="2.140625" style="65" customWidth="1"/>
    <col min="5895" max="5896" width="5" style="65" bestFit="1" customWidth="1"/>
    <col min="5897" max="6145" width="9.140625" style="65"/>
    <col min="6146" max="6146" width="3" style="65" bestFit="1" customWidth="1"/>
    <col min="6147" max="6147" width="5.85546875" style="65" bestFit="1" customWidth="1"/>
    <col min="6148" max="6148" width="5.7109375" style="65" bestFit="1" customWidth="1"/>
    <col min="6149" max="6149" width="7.7109375" style="65" bestFit="1" customWidth="1"/>
    <col min="6150" max="6150" width="2.140625" style="65" customWidth="1"/>
    <col min="6151" max="6152" width="5" style="65" bestFit="1" customWidth="1"/>
    <col min="6153" max="6401" width="9.140625" style="65"/>
    <col min="6402" max="6402" width="3" style="65" bestFit="1" customWidth="1"/>
    <col min="6403" max="6403" width="5.85546875" style="65" bestFit="1" customWidth="1"/>
    <col min="6404" max="6404" width="5.7109375" style="65" bestFit="1" customWidth="1"/>
    <col min="6405" max="6405" width="7.7109375" style="65" bestFit="1" customWidth="1"/>
    <col min="6406" max="6406" width="2.140625" style="65" customWidth="1"/>
    <col min="6407" max="6408" width="5" style="65" bestFit="1" customWidth="1"/>
    <col min="6409" max="6657" width="9.140625" style="65"/>
    <col min="6658" max="6658" width="3" style="65" bestFit="1" customWidth="1"/>
    <col min="6659" max="6659" width="5.85546875" style="65" bestFit="1" customWidth="1"/>
    <col min="6660" max="6660" width="5.7109375" style="65" bestFit="1" customWidth="1"/>
    <col min="6661" max="6661" width="7.7109375" style="65" bestFit="1" customWidth="1"/>
    <col min="6662" max="6662" width="2.140625" style="65" customWidth="1"/>
    <col min="6663" max="6664" width="5" style="65" bestFit="1" customWidth="1"/>
    <col min="6665" max="6913" width="9.140625" style="65"/>
    <col min="6914" max="6914" width="3" style="65" bestFit="1" customWidth="1"/>
    <col min="6915" max="6915" width="5.85546875" style="65" bestFit="1" customWidth="1"/>
    <col min="6916" max="6916" width="5.7109375" style="65" bestFit="1" customWidth="1"/>
    <col min="6917" max="6917" width="7.7109375" style="65" bestFit="1" customWidth="1"/>
    <col min="6918" max="6918" width="2.140625" style="65" customWidth="1"/>
    <col min="6919" max="6920" width="5" style="65" bestFit="1" customWidth="1"/>
    <col min="6921" max="7169" width="9.140625" style="65"/>
    <col min="7170" max="7170" width="3" style="65" bestFit="1" customWidth="1"/>
    <col min="7171" max="7171" width="5.85546875" style="65" bestFit="1" customWidth="1"/>
    <col min="7172" max="7172" width="5.7109375" style="65" bestFit="1" customWidth="1"/>
    <col min="7173" max="7173" width="7.7109375" style="65" bestFit="1" customWidth="1"/>
    <col min="7174" max="7174" width="2.140625" style="65" customWidth="1"/>
    <col min="7175" max="7176" width="5" style="65" bestFit="1" customWidth="1"/>
    <col min="7177" max="7425" width="9.140625" style="65"/>
    <col min="7426" max="7426" width="3" style="65" bestFit="1" customWidth="1"/>
    <col min="7427" max="7427" width="5.85546875" style="65" bestFit="1" customWidth="1"/>
    <col min="7428" max="7428" width="5.7109375" style="65" bestFit="1" customWidth="1"/>
    <col min="7429" max="7429" width="7.7109375" style="65" bestFit="1" customWidth="1"/>
    <col min="7430" max="7430" width="2.140625" style="65" customWidth="1"/>
    <col min="7431" max="7432" width="5" style="65" bestFit="1" customWidth="1"/>
    <col min="7433" max="7681" width="9.140625" style="65"/>
    <col min="7682" max="7682" width="3" style="65" bestFit="1" customWidth="1"/>
    <col min="7683" max="7683" width="5.85546875" style="65" bestFit="1" customWidth="1"/>
    <col min="7684" max="7684" width="5.7109375" style="65" bestFit="1" customWidth="1"/>
    <col min="7685" max="7685" width="7.7109375" style="65" bestFit="1" customWidth="1"/>
    <col min="7686" max="7686" width="2.140625" style="65" customWidth="1"/>
    <col min="7687" max="7688" width="5" style="65" bestFit="1" customWidth="1"/>
    <col min="7689" max="7937" width="9.140625" style="65"/>
    <col min="7938" max="7938" width="3" style="65" bestFit="1" customWidth="1"/>
    <col min="7939" max="7939" width="5.85546875" style="65" bestFit="1" customWidth="1"/>
    <col min="7940" max="7940" width="5.7109375" style="65" bestFit="1" customWidth="1"/>
    <col min="7941" max="7941" width="7.7109375" style="65" bestFit="1" customWidth="1"/>
    <col min="7942" max="7942" width="2.140625" style="65" customWidth="1"/>
    <col min="7943" max="7944" width="5" style="65" bestFit="1" customWidth="1"/>
    <col min="7945" max="8193" width="9.140625" style="65"/>
    <col min="8194" max="8194" width="3" style="65" bestFit="1" customWidth="1"/>
    <col min="8195" max="8195" width="5.85546875" style="65" bestFit="1" customWidth="1"/>
    <col min="8196" max="8196" width="5.7109375" style="65" bestFit="1" customWidth="1"/>
    <col min="8197" max="8197" width="7.7109375" style="65" bestFit="1" customWidth="1"/>
    <col min="8198" max="8198" width="2.140625" style="65" customWidth="1"/>
    <col min="8199" max="8200" width="5" style="65" bestFit="1" customWidth="1"/>
    <col min="8201" max="8449" width="9.140625" style="65"/>
    <col min="8450" max="8450" width="3" style="65" bestFit="1" customWidth="1"/>
    <col min="8451" max="8451" width="5.85546875" style="65" bestFit="1" customWidth="1"/>
    <col min="8452" max="8452" width="5.7109375" style="65" bestFit="1" customWidth="1"/>
    <col min="8453" max="8453" width="7.7109375" style="65" bestFit="1" customWidth="1"/>
    <col min="8454" max="8454" width="2.140625" style="65" customWidth="1"/>
    <col min="8455" max="8456" width="5" style="65" bestFit="1" customWidth="1"/>
    <col min="8457" max="8705" width="9.140625" style="65"/>
    <col min="8706" max="8706" width="3" style="65" bestFit="1" customWidth="1"/>
    <col min="8707" max="8707" width="5.85546875" style="65" bestFit="1" customWidth="1"/>
    <col min="8708" max="8708" width="5.7109375" style="65" bestFit="1" customWidth="1"/>
    <col min="8709" max="8709" width="7.7109375" style="65" bestFit="1" customWidth="1"/>
    <col min="8710" max="8710" width="2.140625" style="65" customWidth="1"/>
    <col min="8711" max="8712" width="5" style="65" bestFit="1" customWidth="1"/>
    <col min="8713" max="8961" width="9.140625" style="65"/>
    <col min="8962" max="8962" width="3" style="65" bestFit="1" customWidth="1"/>
    <col min="8963" max="8963" width="5.85546875" style="65" bestFit="1" customWidth="1"/>
    <col min="8964" max="8964" width="5.7109375" style="65" bestFit="1" customWidth="1"/>
    <col min="8965" max="8965" width="7.7109375" style="65" bestFit="1" customWidth="1"/>
    <col min="8966" max="8966" width="2.140625" style="65" customWidth="1"/>
    <col min="8967" max="8968" width="5" style="65" bestFit="1" customWidth="1"/>
    <col min="8969" max="9217" width="9.140625" style="65"/>
    <col min="9218" max="9218" width="3" style="65" bestFit="1" customWidth="1"/>
    <col min="9219" max="9219" width="5.85546875" style="65" bestFit="1" customWidth="1"/>
    <col min="9220" max="9220" width="5.7109375" style="65" bestFit="1" customWidth="1"/>
    <col min="9221" max="9221" width="7.7109375" style="65" bestFit="1" customWidth="1"/>
    <col min="9222" max="9222" width="2.140625" style="65" customWidth="1"/>
    <col min="9223" max="9224" width="5" style="65" bestFit="1" customWidth="1"/>
    <col min="9225" max="9473" width="9.140625" style="65"/>
    <col min="9474" max="9474" width="3" style="65" bestFit="1" customWidth="1"/>
    <col min="9475" max="9475" width="5.85546875" style="65" bestFit="1" customWidth="1"/>
    <col min="9476" max="9476" width="5.7109375" style="65" bestFit="1" customWidth="1"/>
    <col min="9477" max="9477" width="7.7109375" style="65" bestFit="1" customWidth="1"/>
    <col min="9478" max="9478" width="2.140625" style="65" customWidth="1"/>
    <col min="9479" max="9480" width="5" style="65" bestFit="1" customWidth="1"/>
    <col min="9481" max="9729" width="9.140625" style="65"/>
    <col min="9730" max="9730" width="3" style="65" bestFit="1" customWidth="1"/>
    <col min="9731" max="9731" width="5.85546875" style="65" bestFit="1" customWidth="1"/>
    <col min="9732" max="9732" width="5.7109375" style="65" bestFit="1" customWidth="1"/>
    <col min="9733" max="9733" width="7.7109375" style="65" bestFit="1" customWidth="1"/>
    <col min="9734" max="9734" width="2.140625" style="65" customWidth="1"/>
    <col min="9735" max="9736" width="5" style="65" bestFit="1" customWidth="1"/>
    <col min="9737" max="9985" width="9.140625" style="65"/>
    <col min="9986" max="9986" width="3" style="65" bestFit="1" customWidth="1"/>
    <col min="9987" max="9987" width="5.85546875" style="65" bestFit="1" customWidth="1"/>
    <col min="9988" max="9988" width="5.7109375" style="65" bestFit="1" customWidth="1"/>
    <col min="9989" max="9989" width="7.7109375" style="65" bestFit="1" customWidth="1"/>
    <col min="9990" max="9990" width="2.140625" style="65" customWidth="1"/>
    <col min="9991" max="9992" width="5" style="65" bestFit="1" customWidth="1"/>
    <col min="9993" max="10241" width="9.140625" style="65"/>
    <col min="10242" max="10242" width="3" style="65" bestFit="1" customWidth="1"/>
    <col min="10243" max="10243" width="5.85546875" style="65" bestFit="1" customWidth="1"/>
    <col min="10244" max="10244" width="5.7109375" style="65" bestFit="1" customWidth="1"/>
    <col min="10245" max="10245" width="7.7109375" style="65" bestFit="1" customWidth="1"/>
    <col min="10246" max="10246" width="2.140625" style="65" customWidth="1"/>
    <col min="10247" max="10248" width="5" style="65" bestFit="1" customWidth="1"/>
    <col min="10249" max="10497" width="9.140625" style="65"/>
    <col min="10498" max="10498" width="3" style="65" bestFit="1" customWidth="1"/>
    <col min="10499" max="10499" width="5.85546875" style="65" bestFit="1" customWidth="1"/>
    <col min="10500" max="10500" width="5.7109375" style="65" bestFit="1" customWidth="1"/>
    <col min="10501" max="10501" width="7.7109375" style="65" bestFit="1" customWidth="1"/>
    <col min="10502" max="10502" width="2.140625" style="65" customWidth="1"/>
    <col min="10503" max="10504" width="5" style="65" bestFit="1" customWidth="1"/>
    <col min="10505" max="10753" width="9.140625" style="65"/>
    <col min="10754" max="10754" width="3" style="65" bestFit="1" customWidth="1"/>
    <col min="10755" max="10755" width="5.85546875" style="65" bestFit="1" customWidth="1"/>
    <col min="10756" max="10756" width="5.7109375" style="65" bestFit="1" customWidth="1"/>
    <col min="10757" max="10757" width="7.7109375" style="65" bestFit="1" customWidth="1"/>
    <col min="10758" max="10758" width="2.140625" style="65" customWidth="1"/>
    <col min="10759" max="10760" width="5" style="65" bestFit="1" customWidth="1"/>
    <col min="10761" max="11009" width="9.140625" style="65"/>
    <col min="11010" max="11010" width="3" style="65" bestFit="1" customWidth="1"/>
    <col min="11011" max="11011" width="5.85546875" style="65" bestFit="1" customWidth="1"/>
    <col min="11012" max="11012" width="5.7109375" style="65" bestFit="1" customWidth="1"/>
    <col min="11013" max="11013" width="7.7109375" style="65" bestFit="1" customWidth="1"/>
    <col min="11014" max="11014" width="2.140625" style="65" customWidth="1"/>
    <col min="11015" max="11016" width="5" style="65" bestFit="1" customWidth="1"/>
    <col min="11017" max="11265" width="9.140625" style="65"/>
    <col min="11266" max="11266" width="3" style="65" bestFit="1" customWidth="1"/>
    <col min="11267" max="11267" width="5.85546875" style="65" bestFit="1" customWidth="1"/>
    <col min="11268" max="11268" width="5.7109375" style="65" bestFit="1" customWidth="1"/>
    <col min="11269" max="11269" width="7.7109375" style="65" bestFit="1" customWidth="1"/>
    <col min="11270" max="11270" width="2.140625" style="65" customWidth="1"/>
    <col min="11271" max="11272" width="5" style="65" bestFit="1" customWidth="1"/>
    <col min="11273" max="11521" width="9.140625" style="65"/>
    <col min="11522" max="11522" width="3" style="65" bestFit="1" customWidth="1"/>
    <col min="11523" max="11523" width="5.85546875" style="65" bestFit="1" customWidth="1"/>
    <col min="11524" max="11524" width="5.7109375" style="65" bestFit="1" customWidth="1"/>
    <col min="11525" max="11525" width="7.7109375" style="65" bestFit="1" customWidth="1"/>
    <col min="11526" max="11526" width="2.140625" style="65" customWidth="1"/>
    <col min="11527" max="11528" width="5" style="65" bestFit="1" customWidth="1"/>
    <col min="11529" max="11777" width="9.140625" style="65"/>
    <col min="11778" max="11778" width="3" style="65" bestFit="1" customWidth="1"/>
    <col min="11779" max="11779" width="5.85546875" style="65" bestFit="1" customWidth="1"/>
    <col min="11780" max="11780" width="5.7109375" style="65" bestFit="1" customWidth="1"/>
    <col min="11781" max="11781" width="7.7109375" style="65" bestFit="1" customWidth="1"/>
    <col min="11782" max="11782" width="2.140625" style="65" customWidth="1"/>
    <col min="11783" max="11784" width="5" style="65" bestFit="1" customWidth="1"/>
    <col min="11785" max="12033" width="9.140625" style="65"/>
    <col min="12034" max="12034" width="3" style="65" bestFit="1" customWidth="1"/>
    <col min="12035" max="12035" width="5.85546875" style="65" bestFit="1" customWidth="1"/>
    <col min="12036" max="12036" width="5.7109375" style="65" bestFit="1" customWidth="1"/>
    <col min="12037" max="12037" width="7.7109375" style="65" bestFit="1" customWidth="1"/>
    <col min="12038" max="12038" width="2.140625" style="65" customWidth="1"/>
    <col min="12039" max="12040" width="5" style="65" bestFit="1" customWidth="1"/>
    <col min="12041" max="12289" width="9.140625" style="65"/>
    <col min="12290" max="12290" width="3" style="65" bestFit="1" customWidth="1"/>
    <col min="12291" max="12291" width="5.85546875" style="65" bestFit="1" customWidth="1"/>
    <col min="12292" max="12292" width="5.7109375" style="65" bestFit="1" customWidth="1"/>
    <col min="12293" max="12293" width="7.7109375" style="65" bestFit="1" customWidth="1"/>
    <col min="12294" max="12294" width="2.140625" style="65" customWidth="1"/>
    <col min="12295" max="12296" width="5" style="65" bestFit="1" customWidth="1"/>
    <col min="12297" max="12545" width="9.140625" style="65"/>
    <col min="12546" max="12546" width="3" style="65" bestFit="1" customWidth="1"/>
    <col min="12547" max="12547" width="5.85546875" style="65" bestFit="1" customWidth="1"/>
    <col min="12548" max="12548" width="5.7109375" style="65" bestFit="1" customWidth="1"/>
    <col min="12549" max="12549" width="7.7109375" style="65" bestFit="1" customWidth="1"/>
    <col min="12550" max="12550" width="2.140625" style="65" customWidth="1"/>
    <col min="12551" max="12552" width="5" style="65" bestFit="1" customWidth="1"/>
    <col min="12553" max="12801" width="9.140625" style="65"/>
    <col min="12802" max="12802" width="3" style="65" bestFit="1" customWidth="1"/>
    <col min="12803" max="12803" width="5.85546875" style="65" bestFit="1" customWidth="1"/>
    <col min="12804" max="12804" width="5.7109375" style="65" bestFit="1" customWidth="1"/>
    <col min="12805" max="12805" width="7.7109375" style="65" bestFit="1" customWidth="1"/>
    <col min="12806" max="12806" width="2.140625" style="65" customWidth="1"/>
    <col min="12807" max="12808" width="5" style="65" bestFit="1" customWidth="1"/>
    <col min="12809" max="13057" width="9.140625" style="65"/>
    <col min="13058" max="13058" width="3" style="65" bestFit="1" customWidth="1"/>
    <col min="13059" max="13059" width="5.85546875" style="65" bestFit="1" customWidth="1"/>
    <col min="13060" max="13060" width="5.7109375" style="65" bestFit="1" customWidth="1"/>
    <col min="13061" max="13061" width="7.7109375" style="65" bestFit="1" customWidth="1"/>
    <col min="13062" max="13062" width="2.140625" style="65" customWidth="1"/>
    <col min="13063" max="13064" width="5" style="65" bestFit="1" customWidth="1"/>
    <col min="13065" max="13313" width="9.140625" style="65"/>
    <col min="13314" max="13314" width="3" style="65" bestFit="1" customWidth="1"/>
    <col min="13315" max="13315" width="5.85546875" style="65" bestFit="1" customWidth="1"/>
    <col min="13316" max="13316" width="5.7109375" style="65" bestFit="1" customWidth="1"/>
    <col min="13317" max="13317" width="7.7109375" style="65" bestFit="1" customWidth="1"/>
    <col min="13318" max="13318" width="2.140625" style="65" customWidth="1"/>
    <col min="13319" max="13320" width="5" style="65" bestFit="1" customWidth="1"/>
    <col min="13321" max="13569" width="9.140625" style="65"/>
    <col min="13570" max="13570" width="3" style="65" bestFit="1" customWidth="1"/>
    <col min="13571" max="13571" width="5.85546875" style="65" bestFit="1" customWidth="1"/>
    <col min="13572" max="13572" width="5.7109375" style="65" bestFit="1" customWidth="1"/>
    <col min="13573" max="13573" width="7.7109375" style="65" bestFit="1" customWidth="1"/>
    <col min="13574" max="13574" width="2.140625" style="65" customWidth="1"/>
    <col min="13575" max="13576" width="5" style="65" bestFit="1" customWidth="1"/>
    <col min="13577" max="13825" width="9.140625" style="65"/>
    <col min="13826" max="13826" width="3" style="65" bestFit="1" customWidth="1"/>
    <col min="13827" max="13827" width="5.85546875" style="65" bestFit="1" customWidth="1"/>
    <col min="13828" max="13828" width="5.7109375" style="65" bestFit="1" customWidth="1"/>
    <col min="13829" max="13829" width="7.7109375" style="65" bestFit="1" customWidth="1"/>
    <col min="13830" max="13830" width="2.140625" style="65" customWidth="1"/>
    <col min="13831" max="13832" width="5" style="65" bestFit="1" customWidth="1"/>
    <col min="13833" max="14081" width="9.140625" style="65"/>
    <col min="14082" max="14082" width="3" style="65" bestFit="1" customWidth="1"/>
    <col min="14083" max="14083" width="5.85546875" style="65" bestFit="1" customWidth="1"/>
    <col min="14084" max="14084" width="5.7109375" style="65" bestFit="1" customWidth="1"/>
    <col min="14085" max="14085" width="7.7109375" style="65" bestFit="1" customWidth="1"/>
    <col min="14086" max="14086" width="2.140625" style="65" customWidth="1"/>
    <col min="14087" max="14088" width="5" style="65" bestFit="1" customWidth="1"/>
    <col min="14089" max="14337" width="9.140625" style="65"/>
    <col min="14338" max="14338" width="3" style="65" bestFit="1" customWidth="1"/>
    <col min="14339" max="14339" width="5.85546875" style="65" bestFit="1" customWidth="1"/>
    <col min="14340" max="14340" width="5.7109375" style="65" bestFit="1" customWidth="1"/>
    <col min="14341" max="14341" width="7.7109375" style="65" bestFit="1" customWidth="1"/>
    <col min="14342" max="14342" width="2.140625" style="65" customWidth="1"/>
    <col min="14343" max="14344" width="5" style="65" bestFit="1" customWidth="1"/>
    <col min="14345" max="14593" width="9.140625" style="65"/>
    <col min="14594" max="14594" width="3" style="65" bestFit="1" customWidth="1"/>
    <col min="14595" max="14595" width="5.85546875" style="65" bestFit="1" customWidth="1"/>
    <col min="14596" max="14596" width="5.7109375" style="65" bestFit="1" customWidth="1"/>
    <col min="14597" max="14597" width="7.7109375" style="65" bestFit="1" customWidth="1"/>
    <col min="14598" max="14598" width="2.140625" style="65" customWidth="1"/>
    <col min="14599" max="14600" width="5" style="65" bestFit="1" customWidth="1"/>
    <col min="14601" max="14849" width="9.140625" style="65"/>
    <col min="14850" max="14850" width="3" style="65" bestFit="1" customWidth="1"/>
    <col min="14851" max="14851" width="5.85546875" style="65" bestFit="1" customWidth="1"/>
    <col min="14852" max="14852" width="5.7109375" style="65" bestFit="1" customWidth="1"/>
    <col min="14853" max="14853" width="7.7109375" style="65" bestFit="1" customWidth="1"/>
    <col min="14854" max="14854" width="2.140625" style="65" customWidth="1"/>
    <col min="14855" max="14856" width="5" style="65" bestFit="1" customWidth="1"/>
    <col min="14857" max="15105" width="9.140625" style="65"/>
    <col min="15106" max="15106" width="3" style="65" bestFit="1" customWidth="1"/>
    <col min="15107" max="15107" width="5.85546875" style="65" bestFit="1" customWidth="1"/>
    <col min="15108" max="15108" width="5.7109375" style="65" bestFit="1" customWidth="1"/>
    <col min="15109" max="15109" width="7.7109375" style="65" bestFit="1" customWidth="1"/>
    <col min="15110" max="15110" width="2.140625" style="65" customWidth="1"/>
    <col min="15111" max="15112" width="5" style="65" bestFit="1" customWidth="1"/>
    <col min="15113" max="15361" width="9.140625" style="65"/>
    <col min="15362" max="15362" width="3" style="65" bestFit="1" customWidth="1"/>
    <col min="15363" max="15363" width="5.85546875" style="65" bestFit="1" customWidth="1"/>
    <col min="15364" max="15364" width="5.7109375" style="65" bestFit="1" customWidth="1"/>
    <col min="15365" max="15365" width="7.7109375" style="65" bestFit="1" customWidth="1"/>
    <col min="15366" max="15366" width="2.140625" style="65" customWidth="1"/>
    <col min="15367" max="15368" width="5" style="65" bestFit="1" customWidth="1"/>
    <col min="15369" max="15617" width="9.140625" style="65"/>
    <col min="15618" max="15618" width="3" style="65" bestFit="1" customWidth="1"/>
    <col min="15619" max="15619" width="5.85546875" style="65" bestFit="1" customWidth="1"/>
    <col min="15620" max="15620" width="5.7109375" style="65" bestFit="1" customWidth="1"/>
    <col min="15621" max="15621" width="7.7109375" style="65" bestFit="1" customWidth="1"/>
    <col min="15622" max="15622" width="2.140625" style="65" customWidth="1"/>
    <col min="15623" max="15624" width="5" style="65" bestFit="1" customWidth="1"/>
    <col min="15625" max="15873" width="9.140625" style="65"/>
    <col min="15874" max="15874" width="3" style="65" bestFit="1" customWidth="1"/>
    <col min="15875" max="15875" width="5.85546875" style="65" bestFit="1" customWidth="1"/>
    <col min="15876" max="15876" width="5.7109375" style="65" bestFit="1" customWidth="1"/>
    <col min="15877" max="15877" width="7.7109375" style="65" bestFit="1" customWidth="1"/>
    <col min="15878" max="15878" width="2.140625" style="65" customWidth="1"/>
    <col min="15879" max="15880" width="5" style="65" bestFit="1" customWidth="1"/>
    <col min="15881" max="16129" width="9.140625" style="65"/>
    <col min="16130" max="16130" width="3" style="65" bestFit="1" customWidth="1"/>
    <col min="16131" max="16131" width="5.85546875" style="65" bestFit="1" customWidth="1"/>
    <col min="16132" max="16132" width="5.7109375" style="65" bestFit="1" customWidth="1"/>
    <col min="16133" max="16133" width="7.7109375" style="65" bestFit="1" customWidth="1"/>
    <col min="16134" max="16134" width="2.140625" style="65" customWidth="1"/>
    <col min="16135" max="16136" width="5" style="65" bestFit="1" customWidth="1"/>
    <col min="16137" max="16384" width="9.140625" style="65"/>
  </cols>
  <sheetData>
    <row r="9" spans="2:8" ht="13.5" thickBot="1" x14ac:dyDescent="0.25"/>
    <row r="10" spans="2:8" ht="16.5" thickBot="1" x14ac:dyDescent="0.3">
      <c r="B10" s="66" t="s">
        <v>87</v>
      </c>
      <c r="C10" s="67" t="s">
        <v>88</v>
      </c>
      <c r="D10" s="68" t="s">
        <v>89</v>
      </c>
      <c r="E10" s="68" t="s">
        <v>90</v>
      </c>
      <c r="G10" s="69" t="s">
        <v>91</v>
      </c>
      <c r="H10" s="70" t="s">
        <v>92</v>
      </c>
    </row>
    <row r="11" spans="2:8" ht="13.5" thickBot="1" x14ac:dyDescent="0.25">
      <c r="B11" s="71">
        <v>0</v>
      </c>
      <c r="C11" s="72"/>
      <c r="D11" s="73">
        <f t="shared" ref="D11:D31" si="0">1-q^B11</f>
        <v>0</v>
      </c>
      <c r="E11" s="73">
        <f t="shared" ref="E11:E31" si="1">q^B11</f>
        <v>1</v>
      </c>
      <c r="G11" s="76">
        <v>0.23</v>
      </c>
      <c r="H11" s="76">
        <f>1-p</f>
        <v>0.77</v>
      </c>
    </row>
    <row r="12" spans="2:8" x14ac:dyDescent="0.2">
      <c r="B12" s="71">
        <v>1</v>
      </c>
      <c r="C12" s="73">
        <f t="shared" ref="C12:C31" si="2">p*q^(B12-1)</f>
        <v>0.23</v>
      </c>
      <c r="D12" s="73">
        <f t="shared" si="0"/>
        <v>0.22999999999999998</v>
      </c>
      <c r="E12" s="73">
        <f t="shared" si="1"/>
        <v>0.77</v>
      </c>
    </row>
    <row r="13" spans="2:8" x14ac:dyDescent="0.2">
      <c r="B13" s="71">
        <v>2</v>
      </c>
      <c r="C13" s="73">
        <f t="shared" si="2"/>
        <v>0.17710000000000001</v>
      </c>
      <c r="D13" s="73">
        <f t="shared" si="0"/>
        <v>0.40710000000000002</v>
      </c>
      <c r="E13" s="73">
        <f t="shared" si="1"/>
        <v>0.59289999999999998</v>
      </c>
    </row>
    <row r="14" spans="2:8" x14ac:dyDescent="0.2">
      <c r="B14" s="74">
        <v>3</v>
      </c>
      <c r="C14" s="75">
        <f t="shared" si="2"/>
        <v>0.13636699999999999</v>
      </c>
      <c r="D14" s="75">
        <f t="shared" si="0"/>
        <v>0.54346699999999992</v>
      </c>
      <c r="E14" s="75">
        <f t="shared" si="1"/>
        <v>0.45653300000000002</v>
      </c>
    </row>
    <row r="15" spans="2:8" x14ac:dyDescent="0.2">
      <c r="B15" s="71">
        <v>4</v>
      </c>
      <c r="C15" s="73">
        <f t="shared" si="2"/>
        <v>0.10500259000000001</v>
      </c>
      <c r="D15" s="73">
        <f t="shared" si="0"/>
        <v>0.64846959000000004</v>
      </c>
      <c r="E15" s="73">
        <f t="shared" si="1"/>
        <v>0.35153040999999996</v>
      </c>
    </row>
    <row r="16" spans="2:8" x14ac:dyDescent="0.2">
      <c r="B16" s="71">
        <v>5</v>
      </c>
      <c r="C16" s="73">
        <f t="shared" si="2"/>
        <v>8.0851994299999994E-2</v>
      </c>
      <c r="D16" s="73">
        <f t="shared" si="0"/>
        <v>0.72932158430000005</v>
      </c>
      <c r="E16" s="73">
        <f t="shared" si="1"/>
        <v>0.27067841569999995</v>
      </c>
    </row>
    <row r="17" spans="2:5" x14ac:dyDescent="0.2">
      <c r="B17" s="71">
        <v>6</v>
      </c>
      <c r="C17" s="73">
        <f t="shared" si="2"/>
        <v>6.2256035610999995E-2</v>
      </c>
      <c r="D17" s="73">
        <f t="shared" si="0"/>
        <v>0.79157761991100006</v>
      </c>
      <c r="E17" s="73">
        <f t="shared" si="1"/>
        <v>0.20842238008899996</v>
      </c>
    </row>
    <row r="18" spans="2:5" x14ac:dyDescent="0.2">
      <c r="B18" s="71">
        <v>7</v>
      </c>
      <c r="C18" s="73">
        <f t="shared" si="2"/>
        <v>4.7937147420469992E-2</v>
      </c>
      <c r="D18" s="73">
        <f t="shared" si="0"/>
        <v>0.83951476733147001</v>
      </c>
      <c r="E18" s="73">
        <f t="shared" si="1"/>
        <v>0.16048523266852999</v>
      </c>
    </row>
    <row r="19" spans="2:5" x14ac:dyDescent="0.2">
      <c r="B19" s="71">
        <v>8</v>
      </c>
      <c r="C19" s="73">
        <f t="shared" si="2"/>
        <v>3.6911603513761895E-2</v>
      </c>
      <c r="D19" s="73">
        <f t="shared" si="0"/>
        <v>0.87642637084523189</v>
      </c>
      <c r="E19" s="73">
        <f t="shared" si="1"/>
        <v>0.12357362915476808</v>
      </c>
    </row>
    <row r="20" spans="2:5" x14ac:dyDescent="0.2">
      <c r="B20" s="71">
        <v>9</v>
      </c>
      <c r="C20" s="73">
        <f t="shared" si="2"/>
        <v>2.842193470559666E-2</v>
      </c>
      <c r="D20" s="73">
        <f t="shared" si="0"/>
        <v>0.90484830555082862</v>
      </c>
      <c r="E20" s="73">
        <f t="shared" si="1"/>
        <v>9.5151694449171417E-2</v>
      </c>
    </row>
    <row r="21" spans="2:5" x14ac:dyDescent="0.2">
      <c r="B21" s="71">
        <v>10</v>
      </c>
      <c r="C21" s="73">
        <f t="shared" si="2"/>
        <v>2.1884889723309427E-2</v>
      </c>
      <c r="D21" s="73">
        <f t="shared" si="0"/>
        <v>0.926733195274138</v>
      </c>
      <c r="E21" s="73">
        <f t="shared" si="1"/>
        <v>7.3266804725861986E-2</v>
      </c>
    </row>
    <row r="22" spans="2:5" x14ac:dyDescent="0.2">
      <c r="B22" s="71">
        <v>11</v>
      </c>
      <c r="C22" s="73">
        <f t="shared" si="2"/>
        <v>1.6851365086948258E-2</v>
      </c>
      <c r="D22" s="73">
        <f t="shared" si="0"/>
        <v>0.94358456036108629</v>
      </c>
      <c r="E22" s="73">
        <f t="shared" si="1"/>
        <v>5.6415439638913739E-2</v>
      </c>
    </row>
    <row r="23" spans="2:5" x14ac:dyDescent="0.2">
      <c r="B23" s="71">
        <v>12</v>
      </c>
      <c r="C23" s="73">
        <f t="shared" si="2"/>
        <v>1.297555111695016E-2</v>
      </c>
      <c r="D23" s="73">
        <f t="shared" si="0"/>
        <v>0.95656011147803643</v>
      </c>
      <c r="E23" s="73">
        <f t="shared" si="1"/>
        <v>4.3439888521963572E-2</v>
      </c>
    </row>
    <row r="24" spans="2:5" x14ac:dyDescent="0.2">
      <c r="B24" s="71">
        <v>13</v>
      </c>
      <c r="C24" s="73">
        <f t="shared" si="2"/>
        <v>9.9911743600516224E-3</v>
      </c>
      <c r="D24" s="73">
        <f t="shared" si="0"/>
        <v>0.96655128583808803</v>
      </c>
      <c r="E24" s="73">
        <f t="shared" si="1"/>
        <v>3.3448714161911947E-2</v>
      </c>
    </row>
    <row r="25" spans="2:5" x14ac:dyDescent="0.2">
      <c r="B25" s="71">
        <v>14</v>
      </c>
      <c r="C25" s="73">
        <f t="shared" si="2"/>
        <v>7.6932042572397481E-3</v>
      </c>
      <c r="D25" s="73">
        <f t="shared" si="0"/>
        <v>0.97424449009532776</v>
      </c>
      <c r="E25" s="73">
        <f t="shared" si="1"/>
        <v>2.5755509904672201E-2</v>
      </c>
    </row>
    <row r="26" spans="2:5" x14ac:dyDescent="0.2">
      <c r="B26" s="71">
        <v>15</v>
      </c>
      <c r="C26" s="73">
        <f t="shared" si="2"/>
        <v>5.9237672780746067E-3</v>
      </c>
      <c r="D26" s="73">
        <f t="shared" si="0"/>
        <v>0.98016825737340241</v>
      </c>
      <c r="E26" s="73">
        <f t="shared" si="1"/>
        <v>1.9831742626597596E-2</v>
      </c>
    </row>
    <row r="27" spans="2:5" x14ac:dyDescent="0.2">
      <c r="B27" s="71">
        <v>16</v>
      </c>
      <c r="C27" s="73">
        <f t="shared" si="2"/>
        <v>4.561300804117447E-3</v>
      </c>
      <c r="D27" s="73">
        <f t="shared" si="0"/>
        <v>0.98472955817751984</v>
      </c>
      <c r="E27" s="73">
        <f t="shared" si="1"/>
        <v>1.5270441822480147E-2</v>
      </c>
    </row>
    <row r="28" spans="2:5" x14ac:dyDescent="0.2">
      <c r="B28" s="71">
        <v>17</v>
      </c>
      <c r="C28" s="73">
        <f t="shared" si="2"/>
        <v>3.5122016191704341E-3</v>
      </c>
      <c r="D28" s="73">
        <f t="shared" si="0"/>
        <v>0.98824175979669027</v>
      </c>
      <c r="E28" s="73">
        <f t="shared" si="1"/>
        <v>1.1758240203309714E-2</v>
      </c>
    </row>
    <row r="29" spans="2:5" x14ac:dyDescent="0.2">
      <c r="B29" s="71">
        <v>18</v>
      </c>
      <c r="C29" s="73">
        <f t="shared" si="2"/>
        <v>2.7043952467612343E-3</v>
      </c>
      <c r="D29" s="73">
        <f t="shared" si="0"/>
        <v>0.99094615504345152</v>
      </c>
      <c r="E29" s="73">
        <f t="shared" si="1"/>
        <v>9.0538449565484794E-3</v>
      </c>
    </row>
    <row r="30" spans="2:5" x14ac:dyDescent="0.2">
      <c r="B30" s="71">
        <v>19</v>
      </c>
      <c r="C30" s="73">
        <f t="shared" si="2"/>
        <v>2.0823843400061505E-3</v>
      </c>
      <c r="D30" s="73">
        <f t="shared" si="0"/>
        <v>0.9930285393834577</v>
      </c>
      <c r="E30" s="73">
        <f t="shared" si="1"/>
        <v>6.9714606165423298E-3</v>
      </c>
    </row>
    <row r="31" spans="2:5" x14ac:dyDescent="0.2">
      <c r="B31" s="71">
        <v>20</v>
      </c>
      <c r="C31" s="73">
        <f t="shared" si="2"/>
        <v>1.603435941804736E-3</v>
      </c>
      <c r="D31" s="73">
        <f t="shared" si="0"/>
        <v>0.99463197532526237</v>
      </c>
      <c r="E31" s="73">
        <f t="shared" si="1"/>
        <v>5.3680246747375929E-3</v>
      </c>
    </row>
    <row r="32" spans="2:5" x14ac:dyDescent="0.2">
      <c r="C32" s="75">
        <f>SUM(C12:C31)</f>
        <v>0.99463197532526237</v>
      </c>
    </row>
  </sheetData>
  <pageMargins left="0.75" right="0.75" top="1" bottom="1" header="0.5" footer="0.5"/>
  <pageSetup orientation="portrait" horizontalDpi="1200" verticalDpi="1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T52"/>
  <sheetViews>
    <sheetView workbookViewId="0">
      <selection activeCell="O5" sqref="O5"/>
    </sheetView>
  </sheetViews>
  <sheetFormatPr defaultRowHeight="15" x14ac:dyDescent="0.25"/>
  <sheetData>
    <row r="12" spans="2:6" x14ac:dyDescent="0.25">
      <c r="B12" s="49"/>
      <c r="F12" s="49"/>
    </row>
    <row r="13" spans="2:6" x14ac:dyDescent="0.25">
      <c r="B13" s="49" t="s">
        <v>59</v>
      </c>
      <c r="F13" s="49"/>
    </row>
    <row r="14" spans="2:6" x14ac:dyDescent="0.25">
      <c r="B14" s="27">
        <f>HYPGEOMDIST(4,5,40,50)</f>
        <v>0.4313371972285675</v>
      </c>
      <c r="F14" s="53"/>
    </row>
    <row r="15" spans="2:6" x14ac:dyDescent="0.25">
      <c r="F15" s="54"/>
    </row>
    <row r="16" spans="2:6" s="26" customFormat="1" x14ac:dyDescent="0.25"/>
    <row r="18" spans="1:2" ht="15.75" x14ac:dyDescent="0.25">
      <c r="A18" s="52" t="s">
        <v>61</v>
      </c>
    </row>
    <row r="20" spans="1:2" x14ac:dyDescent="0.25">
      <c r="B20" s="49" t="s">
        <v>60</v>
      </c>
    </row>
    <row r="21" spans="1:2" x14ac:dyDescent="0.25">
      <c r="B21" s="27">
        <f>BINOMDIST(4,5,0.8,0)</f>
        <v>0.40959999999999996</v>
      </c>
    </row>
    <row r="24" spans="1:2" s="56" customFormat="1" x14ac:dyDescent="0.25"/>
    <row r="43" spans="1:20" x14ac:dyDescent="0.25">
      <c r="B43" s="49"/>
      <c r="F43" s="49"/>
    </row>
    <row r="44" spans="1:20" x14ac:dyDescent="0.25">
      <c r="B44" s="49" t="s">
        <v>59</v>
      </c>
      <c r="F44" s="49"/>
    </row>
    <row r="45" spans="1:20" x14ac:dyDescent="0.25">
      <c r="B45" s="27">
        <f>HYPGEOMDIST(1,2,11,50)</f>
        <v>0.35020408163265299</v>
      </c>
      <c r="F45" s="53"/>
    </row>
    <row r="46" spans="1:20" x14ac:dyDescent="0.25">
      <c r="F46" s="54"/>
    </row>
    <row r="47" spans="1:20" x14ac:dyDescent="0.25">
      <c r="A47" s="26"/>
      <c r="B47" s="26"/>
      <c r="C47" s="26"/>
      <c r="D47" s="26"/>
      <c r="E47" s="26"/>
      <c r="F47" s="26"/>
      <c r="G47" s="26"/>
      <c r="H47" s="26"/>
      <c r="I47" s="26"/>
      <c r="J47" s="26"/>
      <c r="K47" s="26"/>
      <c r="L47" s="26"/>
      <c r="M47" s="26"/>
      <c r="N47" s="26"/>
      <c r="O47" s="26"/>
      <c r="P47" s="26"/>
      <c r="Q47" s="26"/>
      <c r="R47" s="26"/>
      <c r="S47" s="26"/>
      <c r="T47" s="26"/>
    </row>
    <row r="49" spans="1:2" ht="15.75" x14ac:dyDescent="0.25">
      <c r="A49" s="52" t="s">
        <v>61</v>
      </c>
    </row>
    <row r="51" spans="1:2" x14ac:dyDescent="0.25">
      <c r="B51" s="55" t="s">
        <v>62</v>
      </c>
    </row>
    <row r="52" spans="1:2" x14ac:dyDescent="0.25">
      <c r="B52" s="27">
        <f>BINOMDIST(1,2,0.22,FALSE)</f>
        <v>0.34319999999999995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7"/>
  <sheetViews>
    <sheetView workbookViewId="0">
      <selection activeCell="A11" sqref="A11"/>
    </sheetView>
  </sheetViews>
  <sheetFormatPr defaultRowHeight="15" x14ac:dyDescent="0.25"/>
  <cols>
    <col min="1" max="1" width="23.85546875" customWidth="1"/>
    <col min="2" max="2" width="9.5703125" bestFit="1" customWidth="1"/>
    <col min="5" max="5" width="9.5703125" bestFit="1" customWidth="1"/>
  </cols>
  <sheetData>
    <row r="3" spans="2:5" x14ac:dyDescent="0.25">
      <c r="B3" s="82">
        <v>294</v>
      </c>
      <c r="C3" s="49" t="s">
        <v>95</v>
      </c>
    </row>
    <row r="4" spans="2:5" x14ac:dyDescent="0.25">
      <c r="B4" s="82">
        <v>300</v>
      </c>
      <c r="C4" s="49" t="s">
        <v>96</v>
      </c>
    </row>
    <row r="5" spans="2:5" x14ac:dyDescent="0.25">
      <c r="B5" s="82">
        <v>20</v>
      </c>
      <c r="C5" s="49" t="s">
        <v>97</v>
      </c>
    </row>
    <row r="6" spans="2:5" x14ac:dyDescent="0.25">
      <c r="B6" s="82">
        <v>100</v>
      </c>
      <c r="C6" s="49" t="s">
        <v>98</v>
      </c>
    </row>
    <row r="7" spans="2:5" x14ac:dyDescent="0.25">
      <c r="B7" s="25">
        <f>(B3-B4)/(B5/SQRT(B6))</f>
        <v>-3</v>
      </c>
      <c r="C7" s="49" t="s">
        <v>100</v>
      </c>
    </row>
    <row r="8" spans="2:5" x14ac:dyDescent="0.25">
      <c r="B8" s="49"/>
      <c r="C8" s="49"/>
    </row>
    <row r="9" spans="2:5" x14ac:dyDescent="0.25">
      <c r="B9" s="27">
        <f>NORMSDIST(B7)</f>
        <v>1.3498980316300933E-3</v>
      </c>
      <c r="C9" s="49" t="s">
        <v>99</v>
      </c>
    </row>
    <row r="14" spans="2:5" x14ac:dyDescent="0.25">
      <c r="E14" s="81"/>
    </row>
    <row r="21" spans="2:3" s="83" customFormat="1" x14ac:dyDescent="0.25"/>
    <row r="24" spans="2:3" x14ac:dyDescent="0.25">
      <c r="B24" s="82">
        <v>306</v>
      </c>
      <c r="C24" s="49" t="s">
        <v>95</v>
      </c>
    </row>
    <row r="25" spans="2:3" x14ac:dyDescent="0.25">
      <c r="B25" s="82">
        <v>300</v>
      </c>
      <c r="C25" s="49" t="s">
        <v>96</v>
      </c>
    </row>
    <row r="26" spans="2:3" x14ac:dyDescent="0.25">
      <c r="B26" s="82">
        <v>20</v>
      </c>
      <c r="C26" s="49" t="s">
        <v>97</v>
      </c>
    </row>
    <row r="27" spans="2:3" x14ac:dyDescent="0.25">
      <c r="B27" s="82">
        <v>100</v>
      </c>
      <c r="C27" s="49" t="s">
        <v>98</v>
      </c>
    </row>
    <row r="28" spans="2:3" x14ac:dyDescent="0.25">
      <c r="B28" s="25">
        <f>(B24-B25)/(B26/SQRT(B27))</f>
        <v>3</v>
      </c>
      <c r="C28" s="49" t="s">
        <v>100</v>
      </c>
    </row>
    <row r="29" spans="2:3" x14ac:dyDescent="0.25">
      <c r="B29" s="49"/>
      <c r="C29" s="49"/>
    </row>
    <row r="30" spans="2:3" x14ac:dyDescent="0.25">
      <c r="B30" s="27">
        <f>1-NORMSDIST(B28)</f>
        <v>1.3498980316301035E-3</v>
      </c>
      <c r="C30" s="49" t="s">
        <v>99</v>
      </c>
    </row>
    <row r="35" spans="2:5" x14ac:dyDescent="0.25">
      <c r="E35" s="81"/>
    </row>
    <row r="44" spans="2:5" s="83" customFormat="1" x14ac:dyDescent="0.25"/>
    <row r="46" spans="2:5" x14ac:dyDescent="0.25">
      <c r="B46" s="82">
        <v>294</v>
      </c>
      <c r="C46" s="49" t="s">
        <v>95</v>
      </c>
    </row>
    <row r="47" spans="2:5" x14ac:dyDescent="0.25">
      <c r="B47" s="82">
        <v>300</v>
      </c>
      <c r="C47" s="49" t="s">
        <v>96</v>
      </c>
    </row>
    <row r="48" spans="2:5" x14ac:dyDescent="0.25">
      <c r="B48" s="82">
        <v>20</v>
      </c>
      <c r="C48" s="49" t="s">
        <v>97</v>
      </c>
    </row>
    <row r="49" spans="2:5" x14ac:dyDescent="0.25">
      <c r="B49" s="82">
        <v>100</v>
      </c>
      <c r="C49" s="49" t="s">
        <v>98</v>
      </c>
    </row>
    <row r="50" spans="2:5" x14ac:dyDescent="0.25">
      <c r="B50" s="25">
        <f>(B46-B47)/(B48/SQRT(B49))</f>
        <v>-3</v>
      </c>
      <c r="C50" s="49" t="s">
        <v>100</v>
      </c>
    </row>
    <row r="51" spans="2:5" x14ac:dyDescent="0.25">
      <c r="B51" s="49"/>
      <c r="C51" s="49"/>
    </row>
    <row r="52" spans="2:5" x14ac:dyDescent="0.25">
      <c r="B52" s="27">
        <f>IF(B50&lt;0, 2*NORMSDIST(B50),2*(1-NORMSDIST(B50)))</f>
        <v>2.6997960632601866E-3</v>
      </c>
      <c r="C52" s="49" t="s">
        <v>101</v>
      </c>
    </row>
    <row r="54" spans="2:5" x14ac:dyDescent="0.25">
      <c r="B54" s="84"/>
    </row>
    <row r="56" spans="2:5" x14ac:dyDescent="0.25">
      <c r="B56" s="84"/>
      <c r="E56" s="81"/>
    </row>
    <row r="57" spans="2:5" x14ac:dyDescent="0.25">
      <c r="B57" s="84"/>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2:C28"/>
  <sheetViews>
    <sheetView workbookViewId="0">
      <selection activeCell="D41" sqref="D41"/>
    </sheetView>
  </sheetViews>
  <sheetFormatPr defaultRowHeight="15" x14ac:dyDescent="0.25"/>
  <sheetData>
    <row r="12" spans="3:3" x14ac:dyDescent="0.25">
      <c r="C12" s="25">
        <f>NORMDIST(175,215,25,TRUE)</f>
        <v>5.4799291699557967E-2</v>
      </c>
    </row>
    <row r="13" spans="3:3" s="26" customFormat="1" x14ac:dyDescent="0.25"/>
    <row r="20" spans="3:3" x14ac:dyDescent="0.25">
      <c r="C20" s="25">
        <f>1-NORMDIST(175,215,25,TRUE)</f>
        <v>0.94520070830044201</v>
      </c>
    </row>
    <row r="21" spans="3:3" s="26" customFormat="1" x14ac:dyDescent="0.25"/>
    <row r="28" spans="3:3" x14ac:dyDescent="0.25">
      <c r="C28" s="25">
        <f>NORMDIST(240,215,25,TRUE)-NORMDIST(190,215,25,TRUE)</f>
        <v>0.68268949213708607</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6"/>
  <sheetViews>
    <sheetView workbookViewId="0">
      <selection activeCell="B14" sqref="B14"/>
    </sheetView>
  </sheetViews>
  <sheetFormatPr defaultRowHeight="15" x14ac:dyDescent="0.25"/>
  <sheetData>
    <row r="1" spans="2:2" x14ac:dyDescent="0.25">
      <c r="B1" t="s">
        <v>63</v>
      </c>
    </row>
    <row r="14" spans="2:2" x14ac:dyDescent="0.25">
      <c r="B14" s="57">
        <f>POISSON(4,8,FALSE)</f>
        <v>5.7252288495362028E-2</v>
      </c>
    </row>
    <row r="15" spans="2:2" s="26" customFormat="1" x14ac:dyDescent="0.25"/>
    <row r="24" spans="2:2" ht="10.5" customHeight="1" x14ac:dyDescent="0.25"/>
    <row r="25" spans="2:2" x14ac:dyDescent="0.25">
      <c r="B25" s="57">
        <f>1-POISSON(3,8,TRUE)</f>
        <v>0.95761988800831599</v>
      </c>
    </row>
    <row r="26" spans="2:2" s="26" customFormat="1" x14ac:dyDescent="0.25"/>
    <row r="35" spans="2:2" ht="6" customHeight="1" x14ac:dyDescent="0.25"/>
    <row r="36" spans="2:2" x14ac:dyDescent="0.25">
      <c r="B36" s="57">
        <f xml:space="preserve"> 1 - POISSON(4,8,TRUE)</f>
        <v>0.90036759951295398</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J40"/>
  <sheetViews>
    <sheetView workbookViewId="0">
      <selection activeCell="I38" sqref="I38"/>
    </sheetView>
  </sheetViews>
  <sheetFormatPr defaultRowHeight="15" x14ac:dyDescent="0.25"/>
  <cols>
    <col min="1" max="1" width="4.42578125" customWidth="1"/>
    <col min="4" max="4" width="4.42578125" customWidth="1"/>
    <col min="5" max="5" width="18.7109375" bestFit="1" customWidth="1"/>
    <col min="7" max="7" width="13.7109375" bestFit="1" customWidth="1"/>
    <col min="8" max="8" width="18" bestFit="1" customWidth="1"/>
    <col min="10" max="10" width="13.5703125" bestFit="1" customWidth="1"/>
  </cols>
  <sheetData>
    <row r="8" spans="2:6" ht="15.75" thickBot="1" x14ac:dyDescent="0.3"/>
    <row r="9" spans="2:6" ht="15.75" thickBot="1" x14ac:dyDescent="0.3">
      <c r="B9" s="148" t="s">
        <v>64</v>
      </c>
      <c r="C9" s="149"/>
    </row>
    <row r="10" spans="2:6" ht="32.25" thickBot="1" x14ac:dyDescent="0.3">
      <c r="B10" s="58" t="s">
        <v>65</v>
      </c>
      <c r="C10" s="58" t="s">
        <v>66</v>
      </c>
    </row>
    <row r="11" spans="2:6" x14ac:dyDescent="0.25">
      <c r="B11" s="31">
        <v>1</v>
      </c>
      <c r="C11" s="31">
        <v>21.6</v>
      </c>
      <c r="E11" s="48" t="s">
        <v>67</v>
      </c>
      <c r="F11" s="48"/>
    </row>
    <row r="12" spans="2:6" x14ac:dyDescent="0.25">
      <c r="B12" s="31">
        <v>2</v>
      </c>
      <c r="C12" s="31">
        <v>22.9</v>
      </c>
      <c r="E12" s="12" t="s">
        <v>68</v>
      </c>
      <c r="F12" s="12">
        <v>0.87452616661188132</v>
      </c>
    </row>
    <row r="13" spans="2:6" x14ac:dyDescent="0.25">
      <c r="B13" s="31">
        <v>3</v>
      </c>
      <c r="C13" s="31">
        <v>25.5</v>
      </c>
      <c r="E13" s="12" t="s">
        <v>69</v>
      </c>
      <c r="F13" s="12">
        <v>0.76479601608887204</v>
      </c>
    </row>
    <row r="14" spans="2:6" x14ac:dyDescent="0.25">
      <c r="B14" s="31">
        <v>4</v>
      </c>
      <c r="C14" s="31">
        <v>21.9</v>
      </c>
      <c r="E14" s="12" t="s">
        <v>70</v>
      </c>
      <c r="F14" s="12">
        <v>0.73539551809998105</v>
      </c>
    </row>
    <row r="15" spans="2:6" x14ac:dyDescent="0.25">
      <c r="B15" s="31">
        <v>5</v>
      </c>
      <c r="C15" s="31">
        <v>23.9</v>
      </c>
      <c r="E15" s="12" t="s">
        <v>44</v>
      </c>
      <c r="F15" s="12">
        <v>1.9589538024159723</v>
      </c>
    </row>
    <row r="16" spans="2:6" ht="15.75" thickBot="1" x14ac:dyDescent="0.3">
      <c r="B16" s="31">
        <v>6</v>
      </c>
      <c r="C16" s="31">
        <v>27.5</v>
      </c>
      <c r="E16" s="14" t="s">
        <v>71</v>
      </c>
      <c r="F16" s="14">
        <v>10</v>
      </c>
    </row>
    <row r="17" spans="2:10" x14ac:dyDescent="0.25">
      <c r="B17" s="31">
        <v>7</v>
      </c>
      <c r="C17" s="31">
        <v>31.5</v>
      </c>
    </row>
    <row r="18" spans="2:10" ht="15.75" thickBot="1" x14ac:dyDescent="0.3">
      <c r="B18" s="31">
        <v>8</v>
      </c>
      <c r="C18" s="31">
        <v>29.7</v>
      </c>
      <c r="E18" s="49" t="s">
        <v>10</v>
      </c>
    </row>
    <row r="19" spans="2:10" x14ac:dyDescent="0.25">
      <c r="B19" s="31">
        <v>9</v>
      </c>
      <c r="C19" s="31">
        <v>28.6</v>
      </c>
      <c r="E19" s="10"/>
      <c r="F19" s="10" t="s">
        <v>13</v>
      </c>
      <c r="G19" s="10" t="s">
        <v>12</v>
      </c>
      <c r="H19" s="10" t="s">
        <v>14</v>
      </c>
      <c r="I19" s="10" t="s">
        <v>15</v>
      </c>
      <c r="J19" s="10" t="s">
        <v>72</v>
      </c>
    </row>
    <row r="20" spans="2:10" x14ac:dyDescent="0.25">
      <c r="B20" s="31">
        <v>10</v>
      </c>
      <c r="C20" s="31">
        <v>31.4</v>
      </c>
      <c r="E20" s="12" t="s">
        <v>73</v>
      </c>
      <c r="F20" s="12">
        <v>1</v>
      </c>
      <c r="G20" s="12">
        <v>99.825000000000003</v>
      </c>
      <c r="H20" s="12">
        <v>99.825000000000003</v>
      </c>
      <c r="I20" s="12">
        <v>26.013029315960946</v>
      </c>
      <c r="J20" s="12">
        <v>9.2950922328317225E-4</v>
      </c>
    </row>
    <row r="21" spans="2:10" x14ac:dyDescent="0.25">
      <c r="E21" s="12" t="s">
        <v>74</v>
      </c>
      <c r="F21" s="12">
        <v>8</v>
      </c>
      <c r="G21" s="12">
        <v>30.7</v>
      </c>
      <c r="H21" s="12">
        <v>3.8374999999999999</v>
      </c>
      <c r="I21" s="12"/>
      <c r="J21" s="12"/>
    </row>
    <row r="22" spans="2:10" ht="15.75" thickBot="1" x14ac:dyDescent="0.3">
      <c r="E22" s="14" t="s">
        <v>20</v>
      </c>
      <c r="F22" s="14">
        <v>9</v>
      </c>
      <c r="G22" s="14">
        <v>130.52500000000001</v>
      </c>
      <c r="H22" s="14"/>
      <c r="I22" s="14"/>
      <c r="J22" s="14"/>
    </row>
    <row r="23" spans="2:10" ht="15.75" thickBot="1" x14ac:dyDescent="0.3"/>
    <row r="24" spans="2:10" x14ac:dyDescent="0.25">
      <c r="E24" s="10"/>
      <c r="F24" s="10" t="s">
        <v>75</v>
      </c>
      <c r="G24" s="10" t="s">
        <v>44</v>
      </c>
      <c r="H24" s="10" t="s">
        <v>76</v>
      </c>
      <c r="I24" s="10" t="s">
        <v>16</v>
      </c>
    </row>
    <row r="25" spans="2:10" ht="15.75" x14ac:dyDescent="0.25">
      <c r="B25" s="59" t="s">
        <v>77</v>
      </c>
      <c r="E25" s="60" t="s">
        <v>78</v>
      </c>
      <c r="F25" s="60">
        <v>20.399999999999999</v>
      </c>
      <c r="G25" s="12">
        <v>1.3382202110763877</v>
      </c>
      <c r="H25" s="12">
        <v>15.244127858143322</v>
      </c>
      <c r="I25" s="12">
        <v>3.3998882783910964E-7</v>
      </c>
    </row>
    <row r="26" spans="2:10" ht="15.75" thickBot="1" x14ac:dyDescent="0.3">
      <c r="E26" s="61" t="s">
        <v>79</v>
      </c>
      <c r="F26" s="61">
        <v>1.1000000000000001</v>
      </c>
      <c r="G26" s="14">
        <v>0.21567371540164895</v>
      </c>
      <c r="H26" s="14">
        <v>5.1002969831139184</v>
      </c>
      <c r="I26" s="14">
        <v>9.2950922328317496E-4</v>
      </c>
    </row>
    <row r="28" spans="2:10" x14ac:dyDescent="0.25">
      <c r="E28" s="49" t="s">
        <v>80</v>
      </c>
    </row>
    <row r="29" spans="2:10" ht="15.75" thickBot="1" x14ac:dyDescent="0.3"/>
    <row r="30" spans="2:10" x14ac:dyDescent="0.25">
      <c r="E30" s="10" t="s">
        <v>81</v>
      </c>
      <c r="F30" s="10" t="s">
        <v>82</v>
      </c>
      <c r="G30" s="10" t="s">
        <v>83</v>
      </c>
      <c r="H30" s="10" t="s">
        <v>84</v>
      </c>
    </row>
    <row r="31" spans="2:10" x14ac:dyDescent="0.25">
      <c r="E31" s="12">
        <v>1</v>
      </c>
      <c r="F31" s="12">
        <v>21.5</v>
      </c>
      <c r="G31" s="12">
        <v>0.10000000000000142</v>
      </c>
      <c r="H31" s="12">
        <v>5.4144215676333284E-2</v>
      </c>
    </row>
    <row r="32" spans="2:10" x14ac:dyDescent="0.25">
      <c r="E32" s="12">
        <v>2</v>
      </c>
      <c r="F32" s="12">
        <v>22.6</v>
      </c>
      <c r="G32" s="12">
        <v>0.30000000000000071</v>
      </c>
      <c r="H32" s="12">
        <v>0.16243264702899793</v>
      </c>
    </row>
    <row r="33" spans="5:8" x14ac:dyDescent="0.25">
      <c r="E33" s="12">
        <v>3</v>
      </c>
      <c r="F33" s="12">
        <v>23.7</v>
      </c>
      <c r="G33" s="12">
        <v>1.8</v>
      </c>
      <c r="H33" s="12">
        <v>0.9745958821739853</v>
      </c>
    </row>
    <row r="34" spans="5:8" x14ac:dyDescent="0.25">
      <c r="E34" s="12">
        <v>4</v>
      </c>
      <c r="F34" s="12">
        <v>24.8</v>
      </c>
      <c r="G34" s="12">
        <v>-2.9</v>
      </c>
      <c r="H34" s="12">
        <v>-1.5701822546136428</v>
      </c>
    </row>
    <row r="35" spans="5:8" x14ac:dyDescent="0.25">
      <c r="E35" s="12">
        <v>5</v>
      </c>
      <c r="F35" s="12">
        <v>25.9</v>
      </c>
      <c r="G35" s="12">
        <v>-2</v>
      </c>
      <c r="H35" s="12">
        <v>-1.0828843135266504</v>
      </c>
    </row>
    <row r="36" spans="5:8" x14ac:dyDescent="0.25">
      <c r="E36" s="12">
        <v>6</v>
      </c>
      <c r="F36" s="12">
        <v>27</v>
      </c>
      <c r="G36" s="12">
        <v>0.5</v>
      </c>
      <c r="H36" s="12">
        <v>0.27072107838166259</v>
      </c>
    </row>
    <row r="37" spans="5:8" x14ac:dyDescent="0.25">
      <c r="E37" s="12">
        <v>7</v>
      </c>
      <c r="F37" s="12">
        <v>28.1</v>
      </c>
      <c r="G37" s="12">
        <v>3.4</v>
      </c>
      <c r="H37" s="12">
        <v>1.8409033329953055</v>
      </c>
    </row>
    <row r="38" spans="5:8" x14ac:dyDescent="0.25">
      <c r="E38" s="12">
        <v>8</v>
      </c>
      <c r="F38" s="12">
        <v>29.2</v>
      </c>
      <c r="G38" s="12">
        <v>0.5</v>
      </c>
      <c r="H38" s="12">
        <v>0.27072107838166259</v>
      </c>
    </row>
    <row r="39" spans="5:8" x14ac:dyDescent="0.25">
      <c r="E39" s="12">
        <v>9</v>
      </c>
      <c r="F39" s="12">
        <v>30.3</v>
      </c>
      <c r="G39" s="12">
        <v>-1.7</v>
      </c>
      <c r="H39" s="12">
        <v>-0.92045166649765275</v>
      </c>
    </row>
    <row r="40" spans="5:8" ht="15.75" thickBot="1" x14ac:dyDescent="0.3">
      <c r="E40" s="14">
        <v>10</v>
      </c>
      <c r="F40" s="14">
        <v>31.4</v>
      </c>
      <c r="G40" s="14">
        <v>0</v>
      </c>
      <c r="H40" s="14">
        <v>0</v>
      </c>
    </row>
  </sheetData>
  <mergeCells count="1">
    <mergeCell ref="B9:C9"/>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workbookViewId="0">
      <selection activeCell="M23" sqref="M23"/>
    </sheetView>
  </sheetViews>
  <sheetFormatPr defaultRowHeight="15" x14ac:dyDescent="0.25"/>
  <cols>
    <col min="2" max="2" width="23.42578125" bestFit="1" customWidth="1"/>
    <col min="3" max="3" width="2.28515625" style="26" customWidth="1"/>
    <col min="5" max="5" width="25.5703125" bestFit="1" customWidth="1"/>
    <col min="6" max="6" width="2.42578125" style="26" customWidth="1"/>
  </cols>
  <sheetData>
    <row r="1" spans="1:5" x14ac:dyDescent="0.25">
      <c r="A1" s="30" t="s">
        <v>27</v>
      </c>
      <c r="B1" s="31"/>
      <c r="D1" s="30" t="s">
        <v>27</v>
      </c>
    </row>
    <row r="2" spans="1:5" ht="15.75" thickBot="1" x14ac:dyDescent="0.3">
      <c r="A2" s="62">
        <v>13</v>
      </c>
      <c r="B2" s="31"/>
      <c r="D2" s="62">
        <v>13</v>
      </c>
    </row>
    <row r="3" spans="1:5" x14ac:dyDescent="0.25">
      <c r="A3" s="62">
        <v>12</v>
      </c>
      <c r="B3" s="63" t="s">
        <v>85</v>
      </c>
      <c r="D3" s="62">
        <v>12</v>
      </c>
      <c r="E3" s="63" t="s">
        <v>86</v>
      </c>
    </row>
    <row r="4" spans="1:5" ht="15.75" thickBot="1" x14ac:dyDescent="0.3">
      <c r="A4" s="62">
        <v>11</v>
      </c>
      <c r="B4" s="64"/>
      <c r="D4" s="62">
        <v>11</v>
      </c>
      <c r="E4" s="64"/>
    </row>
    <row r="5" spans="1:5" x14ac:dyDescent="0.25">
      <c r="A5" s="62">
        <v>8</v>
      </c>
      <c r="B5" s="31"/>
      <c r="D5" s="62">
        <v>8</v>
      </c>
    </row>
    <row r="6" spans="1:5" x14ac:dyDescent="0.25">
      <c r="A6" s="62">
        <v>4</v>
      </c>
      <c r="B6" s="31"/>
      <c r="D6" s="62">
        <v>4</v>
      </c>
    </row>
    <row r="7" spans="1:5" x14ac:dyDescent="0.25">
      <c r="A7" s="62">
        <v>3</v>
      </c>
      <c r="B7" s="31"/>
      <c r="D7" s="62">
        <v>3</v>
      </c>
    </row>
    <row r="8" spans="1:5" x14ac:dyDescent="0.25">
      <c r="A8" s="62">
        <v>2</v>
      </c>
      <c r="B8" s="31"/>
      <c r="D8" s="62">
        <v>2</v>
      </c>
    </row>
    <row r="9" spans="1:5" x14ac:dyDescent="0.25">
      <c r="A9" s="62">
        <v>1</v>
      </c>
      <c r="B9" s="31"/>
      <c r="D9" s="62">
        <v>1</v>
      </c>
    </row>
    <row r="10" spans="1:5" x14ac:dyDescent="0.25">
      <c r="A10" s="62">
        <v>1</v>
      </c>
      <c r="B10" s="31"/>
      <c r="D10" s="62">
        <v>1</v>
      </c>
    </row>
    <row r="11" spans="1:5" x14ac:dyDescent="0.25">
      <c r="A11" s="62">
        <v>1</v>
      </c>
      <c r="B11" s="31"/>
      <c r="D11" s="62">
        <v>1</v>
      </c>
    </row>
    <row r="12" spans="1:5" x14ac:dyDescent="0.25">
      <c r="A12" s="31"/>
      <c r="B12" s="31"/>
      <c r="D12" s="31"/>
    </row>
    <row r="13" spans="1:5" x14ac:dyDescent="0.25">
      <c r="A13" s="31"/>
      <c r="B13" s="50">
        <f>PERCENTILE(A:A,0.3)</f>
        <v>1.6999999999999997</v>
      </c>
      <c r="D13" s="31"/>
      <c r="E13" s="25">
        <f>PERCENTRANK(D:D,1.7)</f>
        <v>0.3</v>
      </c>
    </row>
    <row r="14" spans="1:5" x14ac:dyDescent="0.25">
      <c r="A14" s="31"/>
      <c r="B14" s="31"/>
      <c r="D14" s="31"/>
    </row>
    <row r="15" spans="1:5" x14ac:dyDescent="0.25">
      <c r="A15" s="31"/>
      <c r="B15" s="31"/>
      <c r="D15" s="31"/>
    </row>
    <row r="16" spans="1:5" x14ac:dyDescent="0.25">
      <c r="A16" s="31"/>
      <c r="B16" s="31"/>
      <c r="D16" s="31"/>
    </row>
    <row r="17" spans="1:4" x14ac:dyDescent="0.25">
      <c r="A17" s="31"/>
      <c r="B17" s="31"/>
      <c r="D17" s="31"/>
    </row>
    <row r="18" spans="1:4" x14ac:dyDescent="0.25">
      <c r="A18" s="31"/>
      <c r="B18" s="31"/>
      <c r="D18" s="31"/>
    </row>
    <row r="19" spans="1:4" x14ac:dyDescent="0.25">
      <c r="A19" s="31"/>
      <c r="B19" s="31"/>
      <c r="D19" s="31"/>
    </row>
    <row r="20" spans="1:4" x14ac:dyDescent="0.25">
      <c r="A20" s="31"/>
      <c r="B20" s="31"/>
      <c r="D20" s="31"/>
    </row>
    <row r="21" spans="1:4" x14ac:dyDescent="0.25">
      <c r="A21" s="31"/>
      <c r="B21" s="31"/>
      <c r="D21" s="31"/>
    </row>
    <row r="22" spans="1:4" x14ac:dyDescent="0.25">
      <c r="A22" s="31"/>
      <c r="B22" s="31"/>
      <c r="D22" s="31"/>
    </row>
    <row r="23" spans="1:4" x14ac:dyDescent="0.25">
      <c r="A23" s="31"/>
      <c r="B23" s="31"/>
      <c r="D23" s="31"/>
    </row>
    <row r="24" spans="1:4" x14ac:dyDescent="0.25">
      <c r="A24" s="31"/>
      <c r="B24" s="31"/>
      <c r="D24" s="31"/>
    </row>
    <row r="25" spans="1:4" x14ac:dyDescent="0.25">
      <c r="A25" s="31"/>
      <c r="B25" s="31"/>
      <c r="D25" s="31"/>
    </row>
    <row r="26" spans="1:4" x14ac:dyDescent="0.25">
      <c r="A26" s="31"/>
      <c r="B26" s="31"/>
      <c r="D26" s="31"/>
    </row>
    <row r="27" spans="1:4" x14ac:dyDescent="0.25">
      <c r="A27" s="31"/>
      <c r="B27" s="31"/>
      <c r="D27" s="31"/>
    </row>
    <row r="28" spans="1:4" x14ac:dyDescent="0.25">
      <c r="A28" s="31"/>
      <c r="B28" s="31"/>
      <c r="D28" s="31"/>
    </row>
    <row r="29" spans="1:4" x14ac:dyDescent="0.25">
      <c r="A29" s="31"/>
      <c r="B29" s="31"/>
      <c r="D29" s="31"/>
    </row>
    <row r="30" spans="1:4" x14ac:dyDescent="0.25">
      <c r="A30" s="31"/>
      <c r="B30" s="31"/>
      <c r="D30" s="31"/>
    </row>
    <row r="31" spans="1:4" x14ac:dyDescent="0.25">
      <c r="A31" s="31"/>
      <c r="B31" s="31"/>
      <c r="D31" s="31"/>
    </row>
    <row r="32" spans="1:4" x14ac:dyDescent="0.25">
      <c r="A32" s="31"/>
      <c r="B32" s="31"/>
      <c r="D32" s="31"/>
    </row>
    <row r="33" spans="1:4" x14ac:dyDescent="0.25">
      <c r="A33" s="31"/>
      <c r="B33" s="31"/>
      <c r="D33" s="31"/>
    </row>
    <row r="34" spans="1:4" x14ac:dyDescent="0.25">
      <c r="A34" s="31"/>
      <c r="B34" s="31"/>
      <c r="D34" s="31"/>
    </row>
    <row r="35" spans="1:4" x14ac:dyDescent="0.25">
      <c r="A35" s="31"/>
      <c r="B35" s="31"/>
      <c r="D35" s="31"/>
    </row>
    <row r="36" spans="1:4" x14ac:dyDescent="0.25">
      <c r="A36" s="31"/>
      <c r="B36" s="31"/>
      <c r="D36" s="31"/>
    </row>
    <row r="37" spans="1:4" x14ac:dyDescent="0.25">
      <c r="A37" s="31"/>
      <c r="B37" s="31"/>
      <c r="D37" s="31"/>
    </row>
    <row r="38" spans="1:4" x14ac:dyDescent="0.25">
      <c r="A38" s="31"/>
      <c r="B38" s="31"/>
      <c r="D38" s="31"/>
    </row>
    <row r="39" spans="1:4" x14ac:dyDescent="0.25">
      <c r="A39" s="31"/>
      <c r="B39" s="31"/>
      <c r="D39" s="31"/>
    </row>
    <row r="40" spans="1:4" x14ac:dyDescent="0.25">
      <c r="A40" s="31"/>
      <c r="B40" s="31"/>
      <c r="D40" s="31"/>
    </row>
    <row r="41" spans="1:4" x14ac:dyDescent="0.25">
      <c r="A41" s="31"/>
      <c r="B41" s="31"/>
      <c r="D41" s="31"/>
    </row>
    <row r="42" spans="1:4" x14ac:dyDescent="0.25">
      <c r="A42" s="31"/>
      <c r="B42" s="31"/>
      <c r="D42" s="31"/>
    </row>
    <row r="43" spans="1:4" x14ac:dyDescent="0.25">
      <c r="A43" s="31"/>
      <c r="B43" s="31"/>
      <c r="D43" s="31"/>
    </row>
    <row r="44" spans="1:4" x14ac:dyDescent="0.25">
      <c r="A44" s="31"/>
      <c r="B44" s="31"/>
      <c r="D44" s="31"/>
    </row>
    <row r="45" spans="1:4" x14ac:dyDescent="0.25">
      <c r="A45" s="31"/>
      <c r="B45" s="31"/>
      <c r="D45" s="31"/>
    </row>
    <row r="46" spans="1:4" x14ac:dyDescent="0.25">
      <c r="A46" s="31"/>
      <c r="B46" s="31"/>
      <c r="D46" s="31"/>
    </row>
    <row r="47" spans="1:4" x14ac:dyDescent="0.25">
      <c r="A47" s="31"/>
      <c r="B47" s="31"/>
      <c r="D47" s="31"/>
    </row>
    <row r="48" spans="1:4" x14ac:dyDescent="0.25">
      <c r="A48" s="31"/>
      <c r="B48" s="31"/>
      <c r="D48" s="31"/>
    </row>
    <row r="49" spans="1:4" x14ac:dyDescent="0.25">
      <c r="A49" s="31"/>
      <c r="B49" s="31"/>
      <c r="D49" s="31"/>
    </row>
    <row r="50" spans="1:4" x14ac:dyDescent="0.25">
      <c r="A50" s="31"/>
      <c r="B50" s="31"/>
      <c r="D50" s="31"/>
    </row>
    <row r="51" spans="1:4" x14ac:dyDescent="0.25">
      <c r="A51" s="31"/>
      <c r="B51" s="31"/>
      <c r="D51" s="31"/>
    </row>
    <row r="52" spans="1:4" x14ac:dyDescent="0.25">
      <c r="A52" s="31"/>
      <c r="B52" s="31"/>
      <c r="D52" s="31"/>
    </row>
    <row r="53" spans="1:4" x14ac:dyDescent="0.25">
      <c r="A53" s="31"/>
      <c r="B53" s="31"/>
      <c r="D53" s="31"/>
    </row>
    <row r="54" spans="1:4" x14ac:dyDescent="0.25">
      <c r="A54" s="31"/>
      <c r="B54" s="31"/>
      <c r="D54" s="31"/>
    </row>
    <row r="55" spans="1:4" x14ac:dyDescent="0.25">
      <c r="A55" s="31"/>
      <c r="B55" s="31"/>
      <c r="D55" s="31"/>
    </row>
    <row r="56" spans="1:4" x14ac:dyDescent="0.25">
      <c r="A56" s="31"/>
      <c r="B56" s="31"/>
      <c r="D56" s="31"/>
    </row>
    <row r="57" spans="1:4" x14ac:dyDescent="0.25">
      <c r="A57" s="31"/>
      <c r="B57" s="31"/>
      <c r="D57" s="31"/>
    </row>
    <row r="58" spans="1:4" x14ac:dyDescent="0.25">
      <c r="A58" s="31"/>
      <c r="B58" s="31"/>
      <c r="D58" s="31"/>
    </row>
    <row r="59" spans="1:4" x14ac:dyDescent="0.25">
      <c r="A59" s="31"/>
      <c r="B59" s="31"/>
      <c r="D59" s="31"/>
    </row>
    <row r="60" spans="1:4" x14ac:dyDescent="0.25">
      <c r="A60" s="31"/>
      <c r="B60" s="31"/>
      <c r="D60" s="31"/>
    </row>
    <row r="61" spans="1:4" x14ac:dyDescent="0.25">
      <c r="A61" s="31"/>
      <c r="B61" s="31"/>
      <c r="D61" s="31"/>
    </row>
    <row r="62" spans="1:4" x14ac:dyDescent="0.25">
      <c r="A62" s="31"/>
      <c r="B62" s="31"/>
      <c r="D62" s="31"/>
    </row>
    <row r="63" spans="1:4" x14ac:dyDescent="0.25">
      <c r="A63" s="31"/>
      <c r="B63" s="31"/>
      <c r="D63" s="31"/>
    </row>
    <row r="64" spans="1:4" x14ac:dyDescent="0.25">
      <c r="A64" s="31"/>
      <c r="B64" s="31"/>
      <c r="D64" s="31"/>
    </row>
    <row r="65" spans="1:4" x14ac:dyDescent="0.25">
      <c r="A65" s="31"/>
      <c r="B65" s="31"/>
      <c r="D65" s="31"/>
    </row>
    <row r="66" spans="1:4" x14ac:dyDescent="0.25">
      <c r="A66" s="31"/>
      <c r="B66" s="31"/>
      <c r="D66" s="31"/>
    </row>
    <row r="67" spans="1:4" x14ac:dyDescent="0.25">
      <c r="A67" s="31"/>
      <c r="B67" s="31"/>
      <c r="D67" s="31"/>
    </row>
    <row r="68" spans="1:4" x14ac:dyDescent="0.25">
      <c r="A68" s="31"/>
      <c r="B68" s="31"/>
      <c r="D68" s="31"/>
    </row>
    <row r="69" spans="1:4" x14ac:dyDescent="0.25">
      <c r="A69" s="31"/>
      <c r="B69" s="31"/>
      <c r="D69" s="31"/>
    </row>
    <row r="70" spans="1:4" x14ac:dyDescent="0.25">
      <c r="A70" s="31"/>
      <c r="B70" s="31"/>
      <c r="D70" s="31"/>
    </row>
    <row r="71" spans="1:4" x14ac:dyDescent="0.25">
      <c r="A71" s="31"/>
      <c r="B71" s="31"/>
      <c r="D71" s="31"/>
    </row>
    <row r="72" spans="1:4" x14ac:dyDescent="0.25">
      <c r="A72" s="31"/>
      <c r="B72" s="31"/>
      <c r="D72" s="31"/>
    </row>
    <row r="73" spans="1:4" x14ac:dyDescent="0.25">
      <c r="A73" s="31"/>
      <c r="B73" s="31"/>
      <c r="D73" s="31"/>
    </row>
    <row r="74" spans="1:4" x14ac:dyDescent="0.25">
      <c r="A74" s="31"/>
      <c r="B74" s="31"/>
      <c r="D74" s="31"/>
    </row>
    <row r="75" spans="1:4" x14ac:dyDescent="0.25">
      <c r="A75" s="31"/>
      <c r="B75" s="31"/>
      <c r="D75" s="31"/>
    </row>
    <row r="76" spans="1:4" x14ac:dyDescent="0.25">
      <c r="A76" s="31"/>
      <c r="B76" s="31"/>
      <c r="D76" s="31"/>
    </row>
    <row r="77" spans="1:4" x14ac:dyDescent="0.25">
      <c r="A77" s="31"/>
      <c r="B77" s="31"/>
      <c r="D77" s="31"/>
    </row>
    <row r="78" spans="1:4" x14ac:dyDescent="0.25">
      <c r="A78" s="31"/>
      <c r="B78" s="31"/>
      <c r="D78" s="31"/>
    </row>
    <row r="79" spans="1:4" x14ac:dyDescent="0.25">
      <c r="A79" s="31"/>
      <c r="B79" s="31"/>
      <c r="D79" s="31"/>
    </row>
    <row r="80" spans="1:4" x14ac:dyDescent="0.25">
      <c r="A80" s="31"/>
      <c r="B80" s="31"/>
      <c r="D80" s="31"/>
    </row>
    <row r="81" spans="1:4" x14ac:dyDescent="0.25">
      <c r="A81" s="31"/>
      <c r="B81" s="31"/>
      <c r="D81" s="31"/>
    </row>
    <row r="82" spans="1:4" x14ac:dyDescent="0.25">
      <c r="A82" s="31"/>
      <c r="B82" s="31"/>
      <c r="D82" s="31"/>
    </row>
    <row r="83" spans="1:4" x14ac:dyDescent="0.25">
      <c r="A83" s="31"/>
      <c r="B83" s="31"/>
      <c r="D83" s="31"/>
    </row>
    <row r="84" spans="1:4" x14ac:dyDescent="0.25">
      <c r="A84" s="31"/>
      <c r="B84" s="31"/>
      <c r="D84" s="31"/>
    </row>
    <row r="85" spans="1:4" x14ac:dyDescent="0.25">
      <c r="A85" s="31"/>
      <c r="B85" s="31"/>
      <c r="D85" s="31"/>
    </row>
    <row r="86" spans="1:4" x14ac:dyDescent="0.25">
      <c r="A86" s="31"/>
      <c r="B86" s="31"/>
      <c r="D86" s="31"/>
    </row>
    <row r="87" spans="1:4" x14ac:dyDescent="0.25">
      <c r="A87" s="31"/>
      <c r="B87" s="31"/>
      <c r="D87" s="31"/>
    </row>
    <row r="88" spans="1:4" x14ac:dyDescent="0.25">
      <c r="A88" s="31"/>
      <c r="B88" s="31"/>
      <c r="D88" s="31"/>
    </row>
    <row r="89" spans="1:4" x14ac:dyDescent="0.25">
      <c r="A89" s="31"/>
      <c r="B89" s="31"/>
      <c r="D89" s="31"/>
    </row>
    <row r="90" spans="1:4" x14ac:dyDescent="0.25">
      <c r="A90" s="31"/>
      <c r="B90" s="31"/>
      <c r="D90" s="31"/>
    </row>
    <row r="91" spans="1:4" x14ac:dyDescent="0.25">
      <c r="A91" s="31"/>
      <c r="B91" s="31"/>
      <c r="D91" s="31"/>
    </row>
    <row r="92" spans="1:4" x14ac:dyDescent="0.25">
      <c r="A92" s="31"/>
      <c r="B92" s="31"/>
      <c r="D92" s="31"/>
    </row>
    <row r="93" spans="1:4" x14ac:dyDescent="0.25">
      <c r="A93" s="31"/>
      <c r="B93" s="31"/>
      <c r="D93" s="31"/>
    </row>
    <row r="94" spans="1:4" x14ac:dyDescent="0.25">
      <c r="A94" s="31"/>
      <c r="B94" s="31"/>
      <c r="D94" s="31"/>
    </row>
    <row r="95" spans="1:4" x14ac:dyDescent="0.25">
      <c r="A95" s="31"/>
      <c r="B95" s="31"/>
      <c r="D95" s="31"/>
    </row>
    <row r="96" spans="1:4" x14ac:dyDescent="0.25">
      <c r="A96" s="31"/>
      <c r="B96" s="31"/>
      <c r="D96" s="31"/>
    </row>
    <row r="97" spans="1:4" x14ac:dyDescent="0.25">
      <c r="A97" s="31"/>
      <c r="B97" s="31"/>
      <c r="D97" s="31"/>
    </row>
    <row r="98" spans="1:4" x14ac:dyDescent="0.25">
      <c r="A98" s="31"/>
      <c r="B98" s="31"/>
      <c r="D98" s="31"/>
    </row>
    <row r="99" spans="1:4" x14ac:dyDescent="0.25">
      <c r="A99" s="31"/>
      <c r="B99" s="31"/>
      <c r="D99" s="31"/>
    </row>
    <row r="100" spans="1:4" x14ac:dyDescent="0.25">
      <c r="A100" s="31"/>
      <c r="B100" s="31"/>
      <c r="D100" s="31"/>
    </row>
    <row r="101" spans="1:4" x14ac:dyDescent="0.25">
      <c r="A101" s="31"/>
      <c r="B101" s="31"/>
      <c r="D101" s="31"/>
    </row>
    <row r="102" spans="1:4" x14ac:dyDescent="0.25">
      <c r="A102" s="31"/>
      <c r="B102" s="31"/>
      <c r="D102" s="31"/>
    </row>
    <row r="103" spans="1:4" x14ac:dyDescent="0.25">
      <c r="A103" s="31"/>
      <c r="B103" s="31"/>
      <c r="D103" s="31"/>
    </row>
    <row r="104" spans="1:4" x14ac:dyDescent="0.25">
      <c r="A104" s="31"/>
      <c r="B104" s="31"/>
      <c r="D104" s="31"/>
    </row>
    <row r="105" spans="1:4" x14ac:dyDescent="0.25">
      <c r="A105" s="31"/>
      <c r="B105" s="31"/>
      <c r="D105" s="31"/>
    </row>
    <row r="106" spans="1:4" x14ac:dyDescent="0.25">
      <c r="A106" s="31"/>
      <c r="B106" s="31"/>
      <c r="D106" s="31"/>
    </row>
    <row r="107" spans="1:4" x14ac:dyDescent="0.25">
      <c r="A107" s="31"/>
      <c r="B107" s="31"/>
      <c r="D107" s="31"/>
    </row>
    <row r="108" spans="1:4" x14ac:dyDescent="0.25">
      <c r="A108" s="31"/>
      <c r="B108" s="31"/>
      <c r="D108" s="31"/>
    </row>
    <row r="109" spans="1:4" x14ac:dyDescent="0.25">
      <c r="A109" s="31"/>
      <c r="B109" s="31"/>
      <c r="D109" s="31"/>
    </row>
    <row r="110" spans="1:4" x14ac:dyDescent="0.25">
      <c r="A110" s="31"/>
      <c r="B110" s="31"/>
      <c r="D110" s="31"/>
    </row>
    <row r="111" spans="1:4" x14ac:dyDescent="0.25">
      <c r="A111" s="31"/>
      <c r="B111" s="31"/>
      <c r="D111" s="31"/>
    </row>
    <row r="112" spans="1:4" x14ac:dyDescent="0.25">
      <c r="A112" s="31"/>
      <c r="B112" s="31"/>
      <c r="D112" s="31"/>
    </row>
    <row r="113" spans="1:4" x14ac:dyDescent="0.25">
      <c r="A113" s="31"/>
      <c r="B113" s="31"/>
      <c r="D113" s="31"/>
    </row>
    <row r="114" spans="1:4" x14ac:dyDescent="0.25">
      <c r="A114" s="31"/>
      <c r="B114" s="31"/>
      <c r="D114" s="31"/>
    </row>
    <row r="115" spans="1:4" x14ac:dyDescent="0.25">
      <c r="A115" s="31"/>
      <c r="B115" s="31"/>
      <c r="D115" s="31"/>
    </row>
    <row r="116" spans="1:4" x14ac:dyDescent="0.25">
      <c r="A116" s="31"/>
      <c r="B116" s="31"/>
      <c r="D116" s="31"/>
    </row>
    <row r="117" spans="1:4" x14ac:dyDescent="0.25">
      <c r="A117" s="31"/>
      <c r="B117" s="31"/>
      <c r="D117" s="31"/>
    </row>
    <row r="118" spans="1:4" x14ac:dyDescent="0.25">
      <c r="A118" s="31"/>
      <c r="B118" s="31"/>
      <c r="D118" s="31"/>
    </row>
    <row r="119" spans="1:4" x14ac:dyDescent="0.25">
      <c r="A119" s="31"/>
      <c r="B119" s="31"/>
      <c r="D119" s="31"/>
    </row>
    <row r="120" spans="1:4" x14ac:dyDescent="0.25">
      <c r="A120" s="31"/>
      <c r="B120" s="31"/>
      <c r="D120" s="31"/>
    </row>
    <row r="121" spans="1:4" x14ac:dyDescent="0.25">
      <c r="A121" s="31"/>
      <c r="B121" s="31"/>
      <c r="D121" s="31"/>
    </row>
    <row r="122" spans="1:4" x14ac:dyDescent="0.25">
      <c r="A122" s="31"/>
      <c r="B122" s="31"/>
      <c r="D122" s="31"/>
    </row>
    <row r="123" spans="1:4" x14ac:dyDescent="0.25">
      <c r="A123" s="31"/>
      <c r="B123" s="31"/>
      <c r="D123" s="31"/>
    </row>
    <row r="124" spans="1:4" x14ac:dyDescent="0.25">
      <c r="A124" s="31"/>
      <c r="B124" s="31"/>
      <c r="D124" s="31"/>
    </row>
    <row r="125" spans="1:4" x14ac:dyDescent="0.25">
      <c r="A125" s="31"/>
      <c r="B125" s="31"/>
      <c r="D125" s="31"/>
    </row>
    <row r="126" spans="1:4" x14ac:dyDescent="0.25">
      <c r="A126" s="31"/>
      <c r="B126" s="31"/>
      <c r="D126" s="31"/>
    </row>
    <row r="127" spans="1:4" x14ac:dyDescent="0.25">
      <c r="A127" s="31"/>
      <c r="B127" s="31"/>
      <c r="D127" s="31"/>
    </row>
    <row r="128" spans="1:4" x14ac:dyDescent="0.25">
      <c r="A128" s="31"/>
      <c r="B128" s="31"/>
      <c r="D128" s="31"/>
    </row>
    <row r="129" spans="1:4" x14ac:dyDescent="0.25">
      <c r="A129" s="31"/>
      <c r="B129" s="31"/>
      <c r="D129" s="31"/>
    </row>
    <row r="130" spans="1:4" x14ac:dyDescent="0.25">
      <c r="A130" s="31"/>
      <c r="B130" s="31"/>
      <c r="D130" s="31"/>
    </row>
    <row r="131" spans="1:4" x14ac:dyDescent="0.25">
      <c r="A131" s="31"/>
      <c r="B131" s="31"/>
      <c r="D131" s="31"/>
    </row>
    <row r="132" spans="1:4" x14ac:dyDescent="0.25">
      <c r="A132" s="31"/>
      <c r="B132" s="31"/>
      <c r="D132" s="31"/>
    </row>
    <row r="133" spans="1:4" x14ac:dyDescent="0.25">
      <c r="A133" s="31"/>
      <c r="B133" s="31"/>
      <c r="D133" s="31"/>
    </row>
    <row r="134" spans="1:4" x14ac:dyDescent="0.25">
      <c r="A134" s="31"/>
      <c r="B134" s="31"/>
      <c r="D134" s="31"/>
    </row>
    <row r="135" spans="1:4" x14ac:dyDescent="0.25">
      <c r="A135" s="31"/>
      <c r="B135" s="31"/>
      <c r="D135" s="31"/>
    </row>
    <row r="136" spans="1:4" x14ac:dyDescent="0.25">
      <c r="A136" s="31"/>
      <c r="B136" s="31"/>
      <c r="D136" s="31"/>
    </row>
    <row r="137" spans="1:4" x14ac:dyDescent="0.25">
      <c r="A137" s="31"/>
      <c r="B137" s="31"/>
      <c r="D137" s="31"/>
    </row>
    <row r="138" spans="1:4" x14ac:dyDescent="0.25">
      <c r="A138" s="31"/>
      <c r="B138" s="31"/>
      <c r="D138" s="31"/>
    </row>
    <row r="139" spans="1:4" x14ac:dyDescent="0.25">
      <c r="A139" s="31"/>
      <c r="B139" s="31"/>
      <c r="D139" s="31"/>
    </row>
    <row r="140" spans="1:4" x14ac:dyDescent="0.25">
      <c r="A140" s="31"/>
      <c r="B140" s="31"/>
      <c r="D140" s="31"/>
    </row>
    <row r="141" spans="1:4" x14ac:dyDescent="0.25">
      <c r="A141" s="31"/>
      <c r="B141" s="31"/>
      <c r="D141" s="31"/>
    </row>
    <row r="142" spans="1:4" x14ac:dyDescent="0.25">
      <c r="A142" s="31"/>
      <c r="B142" s="31"/>
      <c r="D142" s="31"/>
    </row>
    <row r="143" spans="1:4" x14ac:dyDescent="0.25">
      <c r="A143" s="31"/>
      <c r="B143" s="31"/>
      <c r="D143" s="31"/>
    </row>
    <row r="144" spans="1:4" x14ac:dyDescent="0.25">
      <c r="A144" s="31"/>
      <c r="B144" s="31"/>
      <c r="D144" s="31"/>
    </row>
    <row r="145" spans="1:4" x14ac:dyDescent="0.25">
      <c r="A145" s="31"/>
      <c r="B145" s="31"/>
      <c r="D145" s="31"/>
    </row>
    <row r="146" spans="1:4" x14ac:dyDescent="0.25">
      <c r="A146" s="31"/>
      <c r="B146" s="31"/>
      <c r="D146" s="31"/>
    </row>
    <row r="147" spans="1:4" x14ac:dyDescent="0.25">
      <c r="A147" s="31"/>
      <c r="B147" s="31"/>
      <c r="D147" s="31"/>
    </row>
    <row r="148" spans="1:4" x14ac:dyDescent="0.25">
      <c r="A148" s="31"/>
      <c r="B148" s="31"/>
      <c r="D148" s="31"/>
    </row>
    <row r="149" spans="1:4" x14ac:dyDescent="0.25">
      <c r="A149" s="31"/>
      <c r="B149" s="31"/>
      <c r="D149" s="31"/>
    </row>
    <row r="150" spans="1:4" x14ac:dyDescent="0.25">
      <c r="A150" s="31"/>
      <c r="B150" s="31"/>
      <c r="D150" s="31"/>
    </row>
    <row r="151" spans="1:4" x14ac:dyDescent="0.25">
      <c r="A151" s="31"/>
      <c r="B151" s="31"/>
      <c r="D151" s="31"/>
    </row>
    <row r="152" spans="1:4" x14ac:dyDescent="0.25">
      <c r="A152" s="31"/>
      <c r="B152" s="31"/>
      <c r="D152" s="31"/>
    </row>
    <row r="153" spans="1:4" x14ac:dyDescent="0.25">
      <c r="A153" s="31"/>
      <c r="B153" s="31"/>
      <c r="D153" s="31"/>
    </row>
    <row r="154" spans="1:4" x14ac:dyDescent="0.25">
      <c r="A154" s="31"/>
      <c r="B154" s="31"/>
      <c r="D154" s="31"/>
    </row>
    <row r="155" spans="1:4" x14ac:dyDescent="0.25">
      <c r="A155" s="31"/>
      <c r="B155" s="31"/>
      <c r="D155" s="31"/>
    </row>
    <row r="156" spans="1:4" x14ac:dyDescent="0.25">
      <c r="A156" s="31"/>
      <c r="B156" s="31"/>
      <c r="D156" s="31"/>
    </row>
    <row r="157" spans="1:4" x14ac:dyDescent="0.25">
      <c r="A157" s="31"/>
      <c r="B157" s="31"/>
      <c r="D157" s="31"/>
    </row>
    <row r="158" spans="1:4" x14ac:dyDescent="0.25">
      <c r="A158" s="31"/>
      <c r="B158" s="31"/>
      <c r="D158" s="31"/>
    </row>
    <row r="159" spans="1:4" x14ac:dyDescent="0.25">
      <c r="A159" s="31"/>
      <c r="B159" s="31"/>
      <c r="D159" s="31"/>
    </row>
    <row r="160" spans="1:4" x14ac:dyDescent="0.25">
      <c r="A160" s="31"/>
      <c r="B160" s="31"/>
      <c r="D160" s="31"/>
    </row>
    <row r="161" spans="1:4" x14ac:dyDescent="0.25">
      <c r="A161" s="31"/>
      <c r="B161" s="31"/>
      <c r="D161" s="31"/>
    </row>
    <row r="162" spans="1:4" x14ac:dyDescent="0.25">
      <c r="A162" s="31"/>
      <c r="B162" s="31"/>
      <c r="D162" s="31"/>
    </row>
    <row r="163" spans="1:4" x14ac:dyDescent="0.25">
      <c r="A163" s="31"/>
      <c r="B163" s="31"/>
      <c r="D163" s="31"/>
    </row>
    <row r="164" spans="1:4" x14ac:dyDescent="0.25">
      <c r="A164" s="31"/>
      <c r="B164" s="31"/>
      <c r="D164" s="31"/>
    </row>
    <row r="165" spans="1:4" x14ac:dyDescent="0.25">
      <c r="A165" s="31"/>
      <c r="B165" s="31"/>
      <c r="D165" s="31"/>
    </row>
    <row r="166" spans="1:4" x14ac:dyDescent="0.25">
      <c r="A166" s="31"/>
      <c r="B166" s="31"/>
      <c r="D166" s="31"/>
    </row>
    <row r="167" spans="1:4" x14ac:dyDescent="0.25">
      <c r="A167" s="31"/>
      <c r="B167" s="31"/>
      <c r="D167" s="31"/>
    </row>
    <row r="168" spans="1:4" x14ac:dyDescent="0.25">
      <c r="A168" s="31"/>
      <c r="B168" s="31"/>
      <c r="D168" s="31"/>
    </row>
    <row r="169" spans="1:4" x14ac:dyDescent="0.25">
      <c r="A169" s="31"/>
      <c r="B169" s="31"/>
      <c r="D169" s="31"/>
    </row>
    <row r="170" spans="1:4" x14ac:dyDescent="0.25">
      <c r="A170" s="31"/>
      <c r="B170" s="31"/>
      <c r="D170" s="31"/>
    </row>
    <row r="171" spans="1:4" x14ac:dyDescent="0.25">
      <c r="A171" s="31"/>
      <c r="B171" s="31"/>
      <c r="D171" s="31"/>
    </row>
    <row r="172" spans="1:4" x14ac:dyDescent="0.25">
      <c r="A172" s="31"/>
      <c r="B172" s="31"/>
      <c r="D172" s="31"/>
    </row>
    <row r="173" spans="1:4" x14ac:dyDescent="0.25">
      <c r="A173" s="31"/>
      <c r="B173" s="31"/>
      <c r="D173" s="31"/>
    </row>
    <row r="174" spans="1:4" x14ac:dyDescent="0.25">
      <c r="A174" s="31"/>
      <c r="B174" s="31"/>
      <c r="D174" s="31"/>
    </row>
    <row r="175" spans="1:4" x14ac:dyDescent="0.25">
      <c r="A175" s="31"/>
      <c r="B175" s="31"/>
      <c r="D175" s="31"/>
    </row>
    <row r="176" spans="1:4" x14ac:dyDescent="0.25">
      <c r="A176" s="31"/>
      <c r="B176" s="31"/>
      <c r="D176" s="31"/>
    </row>
    <row r="177" spans="1:4" x14ac:dyDescent="0.25">
      <c r="A177" s="31"/>
      <c r="B177" s="31"/>
      <c r="D177" s="31"/>
    </row>
    <row r="178" spans="1:4" x14ac:dyDescent="0.25">
      <c r="A178" s="31"/>
      <c r="B178" s="31"/>
      <c r="D178" s="31"/>
    </row>
    <row r="179" spans="1:4" x14ac:dyDescent="0.25">
      <c r="A179" s="31"/>
      <c r="B179" s="31"/>
      <c r="D179" s="31"/>
    </row>
    <row r="180" spans="1:4" x14ac:dyDescent="0.25">
      <c r="A180" s="31"/>
      <c r="B180" s="31"/>
      <c r="D180" s="31"/>
    </row>
    <row r="181" spans="1:4" x14ac:dyDescent="0.25">
      <c r="A181" s="31"/>
      <c r="B181" s="31"/>
      <c r="D181" s="31"/>
    </row>
    <row r="182" spans="1:4" x14ac:dyDescent="0.25">
      <c r="A182" s="31"/>
      <c r="B182" s="31"/>
      <c r="D182" s="31"/>
    </row>
    <row r="183" spans="1:4" x14ac:dyDescent="0.25">
      <c r="A183" s="31"/>
      <c r="B183" s="31"/>
      <c r="D183" s="31"/>
    </row>
    <row r="184" spans="1:4" x14ac:dyDescent="0.25">
      <c r="A184" s="31"/>
      <c r="B184" s="31"/>
      <c r="D184" s="31"/>
    </row>
    <row r="185" spans="1:4" x14ac:dyDescent="0.25">
      <c r="A185" s="31"/>
      <c r="B185" s="31"/>
      <c r="D185" s="31"/>
    </row>
    <row r="186" spans="1:4" x14ac:dyDescent="0.25">
      <c r="A186" s="31"/>
      <c r="B186" s="31"/>
      <c r="D186" s="31"/>
    </row>
    <row r="187" spans="1:4" x14ac:dyDescent="0.25">
      <c r="A187" s="31"/>
      <c r="B187" s="31"/>
      <c r="D187" s="31"/>
    </row>
    <row r="188" spans="1:4" x14ac:dyDescent="0.25">
      <c r="A188" s="31"/>
      <c r="B188" s="31"/>
      <c r="D188" s="31"/>
    </row>
    <row r="189" spans="1:4" x14ac:dyDescent="0.25">
      <c r="A189" s="31"/>
      <c r="B189" s="31"/>
      <c r="D189" s="31"/>
    </row>
    <row r="190" spans="1:4" x14ac:dyDescent="0.25">
      <c r="A190" s="31"/>
      <c r="B190" s="31"/>
      <c r="D190" s="31"/>
    </row>
    <row r="191" spans="1:4" x14ac:dyDescent="0.25">
      <c r="A191" s="31"/>
      <c r="B191" s="31"/>
      <c r="D191" s="31"/>
    </row>
    <row r="192" spans="1:4" x14ac:dyDescent="0.25">
      <c r="A192" s="31"/>
      <c r="B192" s="31"/>
      <c r="D192" s="31"/>
    </row>
    <row r="193" spans="1:4" x14ac:dyDescent="0.25">
      <c r="A193" s="31"/>
      <c r="B193" s="31"/>
      <c r="D193" s="3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Read First</vt:lpstr>
      <vt:lpstr>ANOVA (1-Way)</vt:lpstr>
      <vt:lpstr>Binomial</vt:lpstr>
      <vt:lpstr>Chi-Square</vt:lpstr>
      <vt:lpstr>Combinations &amp; Permutations</vt:lpstr>
      <vt:lpstr>Confidence Intervals (T)</vt:lpstr>
      <vt:lpstr>Confidence Intervals (Z)</vt:lpstr>
      <vt:lpstr>Correlation</vt:lpstr>
      <vt:lpstr>Descriptive Statistics</vt:lpstr>
      <vt:lpstr>F-Test</vt:lpstr>
      <vt:lpstr>Geometric</vt:lpstr>
      <vt:lpstr>Hypergeometric</vt:lpstr>
      <vt:lpstr>Hypothesis Test (Z)</vt:lpstr>
      <vt:lpstr>Normal</vt:lpstr>
      <vt:lpstr>Poisson</vt:lpstr>
      <vt:lpstr>Linear Regression</vt:lpstr>
      <vt:lpstr>Percentiles</vt:lpstr>
      <vt:lpstr>p</vt:lpstr>
      <vt:lpstr>'Chi-Square'!Print_Area</vt:lpstr>
      <vt:lpstr>q</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Excel Statistics functions for Microsoft Excel 2007 and newer.
By Martin Sauer.</dc:description>
  <cp:lastModifiedBy/>
  <dcterms:created xsi:type="dcterms:W3CDTF">2006-09-16T00:00:00Z</dcterms:created>
  <dcterms:modified xsi:type="dcterms:W3CDTF">2015-05-09T15:48:07Z</dcterms:modified>
</cp:coreProperties>
</file>