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60085c5d8859e2/SRC/MixedTurnier/"/>
    </mc:Choice>
  </mc:AlternateContent>
  <xr:revisionPtr revIDLastSave="800" documentId="11_A7391294C27A8ED8F7ED16126679CD9EAC92EB5E" xr6:coauthVersionLast="47" xr6:coauthVersionMax="47" xr10:uidLastSave="{5CE37852-360B-C349-B59B-D5B9BCD8E683}"/>
  <bookViews>
    <workbookView xWindow="0" yWindow="500" windowWidth="28800" windowHeight="16100" activeTab="3" xr2:uid="{00000000-000D-0000-FFFF-FFFF00000000}"/>
  </bookViews>
  <sheets>
    <sheet name="Spieler" sheetId="1" r:id="rId1"/>
    <sheet name="Turnier" sheetId="2" r:id="rId2"/>
    <sheet name="Finalspiele" sheetId="3" r:id="rId3"/>
    <sheet name="Reihung final" sheetId="4" r:id="rId4"/>
  </sheets>
  <definedNames>
    <definedName name="G1_M0">Spieler!$C$3</definedName>
    <definedName name="G1_M0_R0_Games">Turnier!$M$12</definedName>
    <definedName name="G1_M0_R0_Wins">Turnier!$N$12</definedName>
    <definedName name="G1_M0_R1_Games">Turnier!$M$23</definedName>
    <definedName name="G1_M0_R1_Wins">Turnier!$N$23</definedName>
    <definedName name="G1_M0_R2_Games">Turnier!$M$37</definedName>
    <definedName name="G1_M0_R2_Wins">Turnier!$N$37</definedName>
    <definedName name="G1_M0_R3_Games">Turnier!$M$48</definedName>
    <definedName name="G1_M0_R3_Wins">Turnier!$N$48</definedName>
    <definedName name="G1_M0_R4_Games">Turnier!$H$62</definedName>
    <definedName name="G1_M0_R4_Wins">Turnier!$I$62</definedName>
    <definedName name="G1_M0_R5_Games">Turnier!$M$73</definedName>
    <definedName name="G1_M0_R5_Wins">Turnier!$N$73</definedName>
    <definedName name="G1_M1">Spieler!$C$4</definedName>
    <definedName name="G1_M1_R0_Games">Turnier!$M$8</definedName>
    <definedName name="G1_M1_R0_Wins">Turnier!$N$8</definedName>
    <definedName name="G1_M1_R1_Games">Turnier!$M$18</definedName>
    <definedName name="G1_M1_R1_Wins">Turnier!$N$18</definedName>
    <definedName name="G1_M1_R2_Games">Turnier!$M$33</definedName>
    <definedName name="G1_M1_R2_Wins">Turnier!$N$33</definedName>
    <definedName name="G1_M1_R3_Games">Turnier!$M$47</definedName>
    <definedName name="G1_M1_R3_Wins">Turnier!$N$47</definedName>
    <definedName name="G1_M1_R4_Games">Turnier!$M$62</definedName>
    <definedName name="G1_M1_R4_Wins">Turnier!$N$62</definedName>
    <definedName name="G1_M1_R5_Games">Turnier!$M$63</definedName>
    <definedName name="G1_M1_R5_Wins">Turnier!$N$63</definedName>
    <definedName name="G1_M10">Spieler!$C$13</definedName>
    <definedName name="G1_M10_R0_Games">Turnier!$H$12</definedName>
    <definedName name="G1_M10_R0_Wins">Turnier!$I$12</definedName>
    <definedName name="G1_M10_R1_Games">Turnier!$M$17</definedName>
    <definedName name="G1_M10_R1_Wins">Turnier!$N$17</definedName>
    <definedName name="G1_M10_R3_Games">Turnier!$M$43</definedName>
    <definedName name="G1_M10_R3_Wins">Turnier!$N$43</definedName>
    <definedName name="G1_M10_R4_Games">Turnier!$H$52</definedName>
    <definedName name="G1_M10_R4_Wins">Turnier!$I$52</definedName>
    <definedName name="G1_M10_R5_Games">Turnier!$M$72</definedName>
    <definedName name="G1_M10_R5_Wins">Turnier!$N$72</definedName>
    <definedName name="G1_M2">Spieler!$C$5</definedName>
    <definedName name="G1_M2_R0_Games">Turnier!$M$7</definedName>
    <definedName name="G1_M2_R0_Wins">Turnier!$N$7</definedName>
    <definedName name="G1_M2_R1_Games">Turnier!$M$22</definedName>
    <definedName name="G1_M2_R1_Wins">Turnier!$N$22</definedName>
    <definedName name="G1_M2_R2_Games">Turnier!$H$33</definedName>
    <definedName name="G1_M2_R2_Wins">Turnier!$I$33</definedName>
    <definedName name="G1_M2_R3_Games">Turnier!$H$38</definedName>
    <definedName name="G1_M2_R3_Wins">Turnier!$I$38</definedName>
    <definedName name="G1_M2_R4_Games">Turnier!$M$58</definedName>
    <definedName name="G1_M2_R4_Wins">Turnier!$N$58</definedName>
    <definedName name="G1_M2_R5_Games">Turnier!$H$67</definedName>
    <definedName name="G1_M2_R5_Wins">Turnier!$I$67</definedName>
    <definedName name="G1_M3">Spieler!$C$6</definedName>
    <definedName name="G1_M3_R0_Games">Turnier!$H$7</definedName>
    <definedName name="G1_M3_R0_Wins">Turnier!$I$7</definedName>
    <definedName name="G1_M3_R1_Games">Turnier!$H$17</definedName>
    <definedName name="G1_M3_R1_Wins">Turnier!$I$17</definedName>
    <definedName name="G1_M3_R2_Games">Turnier!$H$37</definedName>
    <definedName name="G1_M3_R2_Wins">Turnier!$I$37</definedName>
    <definedName name="G1_M3_R4_Games">Turnier!$M$57</definedName>
    <definedName name="G1_M3_R4_Wins">Turnier!$N$57</definedName>
    <definedName name="G1_M3_R5_Games">Turnier!$M$68</definedName>
    <definedName name="G1_M3_R5_Wins">Turnier!$N$68</definedName>
    <definedName name="G1_M4">Spieler!$C$7</definedName>
    <definedName name="G1_M4_R0_Games">Turnier!$H$3</definedName>
    <definedName name="G1_M4_R0_Wins">Turnier!$I$3</definedName>
    <definedName name="G1_M4_R1_Games">Turnier!$H$18</definedName>
    <definedName name="G1_M4_R1_Wins">Turnier!$I$18</definedName>
    <definedName name="G1_M4_R2_Games">Turnier!$M$32</definedName>
    <definedName name="G1_M4_R2_Wins">Turnier!$N$32</definedName>
    <definedName name="G1_M4_R3_Games">Turnier!$H$42</definedName>
    <definedName name="G1_M4_R3_Wins">Turnier!$I$42</definedName>
    <definedName name="G1_M4_R4_Games">Turnier!$H$58</definedName>
    <definedName name="G1_M4_R4_Wins">Turnier!$I$58</definedName>
    <definedName name="G1_M4_R5_Games">Turnier!$H$72</definedName>
    <definedName name="G1_M4_R5_Wins">Turnier!$I$72</definedName>
    <definedName name="G1_M5">Spieler!$C$8</definedName>
    <definedName name="G1_M5_R0_Games">Turnier!$H$2</definedName>
    <definedName name="G1_M5_R0_Wins">Turnier!$I$2</definedName>
    <definedName name="G1_M5_R2_Games">Turnier!$H$32</definedName>
    <definedName name="G1_M5_R2_Wins">Turnier!$I$32</definedName>
    <definedName name="G1_M5_R3_Games">Turnier!$M$38</definedName>
    <definedName name="G1_M5_R3_Wins">Turnier!$N$38</definedName>
    <definedName name="G1_M5_R4_Games">Turnier!$H$57</definedName>
    <definedName name="G1_M5_R4_Wins">Turnier!$I$57</definedName>
    <definedName name="G1_M5_R5_Games">Turnier!$H$73</definedName>
    <definedName name="G1_M5_R5_Wins">Turnier!$I$73</definedName>
    <definedName name="G1_M6">Spieler!$C$9</definedName>
    <definedName name="G1_M6_R0_Games">Turnier!$M$2</definedName>
    <definedName name="G1_M6_R0_Wins">Turnier!$N$2</definedName>
    <definedName name="G1_M6_R1_Games">Turnier!$H$13</definedName>
    <definedName name="G1_M6_R1_Wins">Turnier!$I$13</definedName>
    <definedName name="G1_M6_R2_Games">Turnier!$H$28</definedName>
    <definedName name="G1_M6_R2_Wins">Turnier!$I$28</definedName>
    <definedName name="G1_M6_R3_Games">Turnier!$H$43</definedName>
    <definedName name="G1_M6_R3_Wins">Turnier!$I$43</definedName>
    <definedName name="G1_M6_R5_Games">Turnier!$H$63</definedName>
    <definedName name="G1_M6_R5_Wins">Turnier!$I$63</definedName>
    <definedName name="G1_M7">Spieler!$C$10</definedName>
    <definedName name="G1_M7_R1_Games">Turnier!$M$13</definedName>
    <definedName name="G1_M7_R1_Wins">Turnier!$N$13</definedName>
    <definedName name="G1_M7_R2_Games">Turnier!$H$27</definedName>
    <definedName name="G1_M7_R2_Wins">Turnier!$I$27</definedName>
    <definedName name="G1_M7_R3_Games">Turnier!$H$48</definedName>
    <definedName name="G1_M7_R3_Wins">Turnier!$I$48</definedName>
    <definedName name="G1_M7_R4_Games">Turnier!$M$52</definedName>
    <definedName name="G1_M7_R4_Wins">Turnier!$N$52</definedName>
    <definedName name="G1_M8">Spieler!$C$11</definedName>
    <definedName name="G1_M8_R0_Games">Turnier!$H$8</definedName>
    <definedName name="G1_M8_R0_Wins">Turnier!$I$8</definedName>
    <definedName name="G1_M8_R1_Games">Turnier!$H$22</definedName>
    <definedName name="G1_M8_R1_Wins">Turnier!$I$22</definedName>
    <definedName name="G1_M8_R2_Games">Turnier!$M$28</definedName>
    <definedName name="G1_M8_R2_Wins">Turnier!$N$28</definedName>
    <definedName name="G1_M8_R3_Games">Turnier!$M$42</definedName>
    <definedName name="G1_M8_R3_Wins">Turnier!$N$42</definedName>
    <definedName name="G1_M8_R4_Games">Turnier!$M$53</definedName>
    <definedName name="G1_M8_R4_Wins">Turnier!$N$53</definedName>
    <definedName name="G1_M8_R5_Games">Turnier!$H$68</definedName>
    <definedName name="G1_M8_R5_Wins">Turnier!$I$68</definedName>
    <definedName name="G1_M9">Spieler!$C$12</definedName>
    <definedName name="G1_M9_R0_Games">Turnier!$M$3</definedName>
    <definedName name="G1_M9_R0_Wins">Turnier!$N$3</definedName>
    <definedName name="G1_M9_R1_Games">Turnier!$H$23</definedName>
    <definedName name="G1_M9_R1_Wins">Turnier!$I$23</definedName>
    <definedName name="G1_M9_R2_Games">Turnier!$M$27</definedName>
    <definedName name="G1_M9_R2_Wins">Turnier!$N$27</definedName>
    <definedName name="G1_M9_R3_Games">Turnier!$H$47</definedName>
    <definedName name="G1_M9_R3_Wins">Turnier!$I$47</definedName>
    <definedName name="G1_M9_R4_Games">Turnier!$H$53</definedName>
    <definedName name="G1_M9_R4_Wins">Turnier!$I$53</definedName>
    <definedName name="G1_M9_R5_Games">Turnier!$M$67</definedName>
    <definedName name="G1_M9_R5_Wins">Turnier!$N$67</definedName>
    <definedName name="G1_W0">Spieler!$I$3</definedName>
    <definedName name="G1_W0_R0_Games">Turnier!$H$12</definedName>
    <definedName name="G1_W0_R0_Wins">Turnier!$I$12</definedName>
    <definedName name="G1_W0_R1_Games">Turnier!$H$22</definedName>
    <definedName name="G1_W0_R1_Wins">Turnier!$I$22</definedName>
    <definedName name="G1_W0_R2_Games">Turnier!$M$37</definedName>
    <definedName name="G1_W0_R2_Wins">Turnier!$N$37</definedName>
    <definedName name="G1_W0_R3_Games">Turnier!$H$47</definedName>
    <definedName name="G1_W0_R3_Wins">Turnier!$I$47</definedName>
    <definedName name="G1_W0_R4_Games">Turnier!$M$52</definedName>
    <definedName name="G1_W0_R4_Wins">Turnier!$N$52</definedName>
    <definedName name="G1_W0_R5_Games">Turnier!$M$68</definedName>
    <definedName name="G1_W0_R5_Wins">Turnier!$N$68</definedName>
    <definedName name="G1_W1">Spieler!$I$4</definedName>
    <definedName name="G1_W1_R0_Games">Turnier!$M$12</definedName>
    <definedName name="G1_W1_R0_Wins">Turnier!$N$12</definedName>
    <definedName name="G1_W1_R1_Games">Turnier!$H$23</definedName>
    <definedName name="G1_W1_R1_Wins">Turnier!$I$23</definedName>
    <definedName name="G1_W1_R2_Games">Turnier!$H$33</definedName>
    <definedName name="G1_W1_R2_Wins">Turnier!$I$33</definedName>
    <definedName name="G1_W1_R3_Games">Turnier!$H$42</definedName>
    <definedName name="G1_W1_R3_Wins">Turnier!$I$42</definedName>
    <definedName name="G1_W1_R4_Games">Turnier!$M$57</definedName>
    <definedName name="G1_W1_R4_Wins">Turnier!$N$57</definedName>
    <definedName name="G1_W1_R5_Games">Turnier!$M$72</definedName>
    <definedName name="G1_W1_R5_Wins">Turnier!$N$72</definedName>
    <definedName name="G1_W10">Spieler!$I$13</definedName>
    <definedName name="G1_W10_R0_Games">Turnier!$M$2</definedName>
    <definedName name="G1_W10_R0_Wins">Turnier!$N$2</definedName>
    <definedName name="G1_W10_R1_Games">Turnier!$M$13</definedName>
    <definedName name="G1_W10_R1_Wins">Turnier!$N$13</definedName>
    <definedName name="G1_W10_R2_Games">Turnier!$H$32</definedName>
    <definedName name="G1_W10_R2_Wins">Turnier!$I$32</definedName>
    <definedName name="G1_W10_R4_Games">Turnier!$H$53</definedName>
    <definedName name="G1_W10_R4_Wins">Turnier!$I$53</definedName>
    <definedName name="G1_W10_R5_Games">Turnier!$H$68</definedName>
    <definedName name="G1_W10_R5_Wins">Turnier!$I$68</definedName>
    <definedName name="G1_W2">Spieler!$I$5</definedName>
    <definedName name="G1_W2_R0_Games">Turnier!$H$8</definedName>
    <definedName name="G1_W2_R0_Wins">Turnier!$I$8</definedName>
    <definedName name="G1_W2_R1_Games">Turnier!$M$23</definedName>
    <definedName name="G1_W2_R1_Wins">Turnier!$N$23</definedName>
    <definedName name="G1_W2_R2_Games">Turnier!$H$37</definedName>
    <definedName name="G1_W2_R2_Wins">Turnier!$I$37</definedName>
    <definedName name="G1_W2_R3_Games">Turnier!$H$43</definedName>
    <definedName name="G1_W2_R3_Wins">Turnier!$I$43</definedName>
    <definedName name="G1_W2_R4_Games">Turnier!$H$58</definedName>
    <definedName name="G1_W2_R4_Wins">Turnier!$I$58</definedName>
    <definedName name="G1_W2_R5_Games">Turnier!$M$63</definedName>
    <definedName name="G1_W2_R5_Wins">Turnier!$N$63</definedName>
    <definedName name="G1_W3">Spieler!$I$6</definedName>
    <definedName name="G1_W3_R0_Games">Turnier!$M$8</definedName>
    <definedName name="G1_W3_R0_Wins">Turnier!$N$8</definedName>
    <definedName name="G1_W3_R1_Games">Turnier!$H$18</definedName>
    <definedName name="G1_W3_R1_Wins">Turnier!$I$18</definedName>
    <definedName name="G1_W3_R2_Games">Turnier!$H$27</definedName>
    <definedName name="G1_W3_R2_Wins">Turnier!$I$27</definedName>
    <definedName name="G1_W3_R3_Games">Turnier!$M$42</definedName>
    <definedName name="G1_W3_R3_Wins">Turnier!$N$42</definedName>
    <definedName name="G1_W3_R4_Games">Turnier!$H$52</definedName>
    <definedName name="G1_W3_R4_Wins">Turnier!$I$52</definedName>
    <definedName name="G1_W3_R5_Games">Turnier!$H$73</definedName>
    <definedName name="G1_W3_R5_Wins">Turnier!$I$73</definedName>
    <definedName name="G1_W4">Spieler!$I$7</definedName>
    <definedName name="G1_W4_R0_Games">Turnier!$H$7</definedName>
    <definedName name="G1_W4_R0_Wins">Turnier!$I$7</definedName>
    <definedName name="G1_W4_R1_Games">Turnier!$M$22</definedName>
    <definedName name="G1_W4_R1_Wins">Turnier!$N$22</definedName>
    <definedName name="G1_W4_R2_Games">Turnier!$M$32</definedName>
    <definedName name="G1_W4_R2_Wins">Turnier!$N$32</definedName>
    <definedName name="G1_W4_R3_Games">Turnier!$H$48</definedName>
    <definedName name="G1_W4_R3_Wins">Turnier!$I$48</definedName>
    <definedName name="G1_W4_R4_Games">Turnier!$H$62</definedName>
    <definedName name="G1_W4_R4_Wins">Turnier!$I$62</definedName>
    <definedName name="G1_W5">Spieler!$I$8</definedName>
    <definedName name="G1_W5_R0_Games">Turnier!$M$7</definedName>
    <definedName name="G1_W5_R0_Wins">Turnier!$N$7</definedName>
    <definedName name="G1_W5_R1_Games">Turnier!$M$18</definedName>
    <definedName name="G1_W5_R1_Wins">Turnier!$N$18</definedName>
    <definedName name="G1_W5_R3_Games">Turnier!$M$43</definedName>
    <definedName name="G1_W5_R3_Wins">Turnier!$N$43</definedName>
    <definedName name="G1_W5_R4_Games">Turnier!$M$53</definedName>
    <definedName name="G1_W5_R4_Wins">Turnier!$N$53</definedName>
    <definedName name="G1_W5_R5_Games">Turnier!$M$67</definedName>
    <definedName name="G1_W5_R5_Wins">Turnier!$N$67</definedName>
    <definedName name="G1_W6">Spieler!$I$9</definedName>
    <definedName name="G1_W6_R0_Games">Turnier!$H$3</definedName>
    <definedName name="G1_W6_R0_Wins">Turnier!$I$3</definedName>
    <definedName name="G1_W6_R1_Games">Turnier!$H$17</definedName>
    <definedName name="G1_W6_R1_Wins">Turnier!$I$17</definedName>
    <definedName name="G1_W6_R2_Games">Turnier!$M$33</definedName>
    <definedName name="G1_W6_R2_Wins">Turnier!$N$33</definedName>
    <definedName name="G1_W6_R3_Games">Turnier!$H$38</definedName>
    <definedName name="G1_W6_R3_Wins">Turnier!$I$38</definedName>
    <definedName name="G1_W6_R5_Games">Turnier!$H$63</definedName>
    <definedName name="G1_W6_R5_Wins">Turnier!$I$63</definedName>
    <definedName name="G1_W7">Spieler!$I$10</definedName>
    <definedName name="G1_W7_R2_Games">Turnier!$M$27</definedName>
    <definedName name="G1_W7_R2_Wins">Turnier!$N$27</definedName>
    <definedName name="G1_W7_R3_Games">Turnier!$M$38</definedName>
    <definedName name="G1_W7_R3_Wins">Turnier!$N$38</definedName>
    <definedName name="G1_W7_R4_Games">Turnier!$M$62</definedName>
    <definedName name="G1_W7_R4_Wins">Turnier!$N$62</definedName>
    <definedName name="G1_W7_R5_Games">Turnier!$H$67</definedName>
    <definedName name="G1_W7_R5_Wins">Turnier!$I$67</definedName>
    <definedName name="G1_W8">Spieler!$I$11</definedName>
    <definedName name="G1_W8_R0_Games">Turnier!$M$3</definedName>
    <definedName name="G1_W8_R0_Wins">Turnier!$N$3</definedName>
    <definedName name="G1_W8_R1_Games">Turnier!$H$13</definedName>
    <definedName name="G1_W8_R1_Wins">Turnier!$I$13</definedName>
    <definedName name="G1_W8_R2_Games">Turnier!$M$28</definedName>
    <definedName name="G1_W8_R2_Wins">Turnier!$N$28</definedName>
    <definedName name="G1_W8_R3_Games">Turnier!$M$47</definedName>
    <definedName name="G1_W8_R3_Wins">Turnier!$N$47</definedName>
    <definedName name="G1_W8_R4_Games">Turnier!$H$57</definedName>
    <definedName name="G1_W8_R4_Wins">Turnier!$I$57</definedName>
    <definedName name="G1_W8_R5_Games">Turnier!$M$73</definedName>
    <definedName name="G1_W8_R5_Wins">Turnier!$N$73</definedName>
    <definedName name="G1_W9">Spieler!$I$12</definedName>
    <definedName name="G1_W9_R0_Games">Turnier!$H$2</definedName>
    <definedName name="G1_W9_R0_Wins">Turnier!$I$2</definedName>
    <definedName name="G1_W9_R1_Games">Turnier!$M$17</definedName>
    <definedName name="G1_W9_R1_Wins">Turnier!$N$17</definedName>
    <definedName name="G1_W9_R2_Games">Turnier!$H$28</definedName>
    <definedName name="G1_W9_R2_Wins">Turnier!$I$28</definedName>
    <definedName name="G1_W9_R3_Games">Turnier!$M$48</definedName>
    <definedName name="G1_W9_R3_Wins">Turnier!$N$48</definedName>
    <definedName name="G1_W9_R4_Games">Turnier!$M$58</definedName>
    <definedName name="G1_W9_R4_Wins">Turnier!$N$58</definedName>
    <definedName name="G1_W9_R5_Games">Turnier!$H$72</definedName>
    <definedName name="G1_W9_R5_Wins">Turnier!$I$72</definedName>
    <definedName name="G2_M0">Spieler!$C$16</definedName>
    <definedName name="G2_M0_R0_Games">Turnier!$M$14</definedName>
    <definedName name="G2_M0_R0_Wins">Turnier!$N$14</definedName>
    <definedName name="G2_M0_R1_Games">Turnier!$M$25</definedName>
    <definedName name="G2_M0_R1_Wins">Turnier!$N$25</definedName>
    <definedName name="G2_M0_R2_Games">Turnier!$M$39</definedName>
    <definedName name="G2_M0_R2_Wins">Turnier!$N$39</definedName>
    <definedName name="G2_M0_R3_Games">Turnier!$M$50</definedName>
    <definedName name="G2_M0_R3_Wins">Turnier!$N$50</definedName>
    <definedName name="G2_M0_R4_Games">Turnier!$H$64</definedName>
    <definedName name="G2_M0_R4_Wins">Turnier!$I$64</definedName>
    <definedName name="G2_M0_R5_Games">Turnier!$M$75</definedName>
    <definedName name="G2_M0_R5_Wins">Turnier!$N$75</definedName>
    <definedName name="G2_M1">Spieler!$C$17</definedName>
    <definedName name="G2_M1_R0_Games">Turnier!$M$10</definedName>
    <definedName name="G2_M1_R0_Wins">Turnier!$N$10</definedName>
    <definedName name="G2_M1_R1_Games">Turnier!$M$20</definedName>
    <definedName name="G2_M1_R1_Wins">Turnier!$N$20</definedName>
    <definedName name="G2_M1_R2_Games">Turnier!$M$35</definedName>
    <definedName name="G2_M1_R2_Wins">Turnier!$N$35</definedName>
    <definedName name="G2_M1_R3_Games">Turnier!$M$49</definedName>
    <definedName name="G2_M1_R3_Wins">Turnier!$N$49</definedName>
    <definedName name="G2_M1_R4_Games">Turnier!$M$64</definedName>
    <definedName name="G2_M1_R4_Wins">Turnier!$N$64</definedName>
    <definedName name="G2_M1_R5_Games">Turnier!$M$65</definedName>
    <definedName name="G2_M1_R5_Wins">Turnier!$N$65</definedName>
    <definedName name="G2_M10">Spieler!$C$26</definedName>
    <definedName name="G2_M10_R0_Games">Turnier!$H$14</definedName>
    <definedName name="G2_M10_R0_Wins">Turnier!$I$14</definedName>
    <definedName name="G2_M10_R1_Games">Turnier!$M$19</definedName>
    <definedName name="G2_M10_R1_Wins">Turnier!$N$19</definedName>
    <definedName name="G2_M10_R3_Games">Turnier!$M$45</definedName>
    <definedName name="G2_M10_R3_Wins">Turnier!$N$45</definedName>
    <definedName name="G2_M10_R4_Games">Turnier!$H$54</definedName>
    <definedName name="G2_M10_R4_Wins">Turnier!$I$54</definedName>
    <definedName name="G2_M10_R5_Games">Turnier!$M$74</definedName>
    <definedName name="G2_M10_R5_Wins">Turnier!$N$74</definedName>
    <definedName name="G2_M2">Spieler!$C$18</definedName>
    <definedName name="G2_M2_R0_Games">Turnier!$M$9</definedName>
    <definedName name="G2_M2_R0_Wins">Turnier!$N$9</definedName>
    <definedName name="G2_M2_R1_Games">Turnier!$M$24</definedName>
    <definedName name="G2_M2_R1_Wins">Turnier!$N$24</definedName>
    <definedName name="G2_M2_R2_Games">Turnier!$H$35</definedName>
    <definedName name="G2_M2_R2_Wins">Turnier!$I$35</definedName>
    <definedName name="G2_M2_R3_Games">Turnier!$H$40</definedName>
    <definedName name="G2_M2_R3_Wins">Turnier!$I$40</definedName>
    <definedName name="G2_M2_R4_Games">Turnier!$M$60</definedName>
    <definedName name="G2_M2_R4_Wins">Turnier!$N$60</definedName>
    <definedName name="G2_M2_R5_Games">Turnier!$H$69</definedName>
    <definedName name="G2_M2_R5_Wins">Turnier!$I$69</definedName>
    <definedName name="G2_M3">Spieler!$C$19</definedName>
    <definedName name="G2_M3_R0_Games">Turnier!$H$9</definedName>
    <definedName name="G2_M3_R0_Wins">Turnier!$I$9</definedName>
    <definedName name="G2_M3_R1_Games">Turnier!$H$19</definedName>
    <definedName name="G2_M3_R1_Wins">Turnier!$I$19</definedName>
    <definedName name="G2_M3_R2_Games">Turnier!$H$39</definedName>
    <definedName name="G2_M3_R2_Wins">Turnier!$I$39</definedName>
    <definedName name="G2_M3_R4_Games">Turnier!$M$59</definedName>
    <definedName name="G2_M3_R4_Wins">Turnier!$N$59</definedName>
    <definedName name="G2_M3_R5_Games">Turnier!$M$70</definedName>
    <definedName name="G2_M3_R5_Wins">Turnier!$N$70</definedName>
    <definedName name="G2_M4">Spieler!$C$20</definedName>
    <definedName name="G2_M4_R0_Games">Turnier!$H$5</definedName>
    <definedName name="G2_M4_R0_Wins">Turnier!$I$5</definedName>
    <definedName name="G2_M4_R1_Games">Turnier!$H$20</definedName>
    <definedName name="G2_M4_R1_Wins">Turnier!$I$20</definedName>
    <definedName name="G2_M4_R2_Games">Turnier!$M$34</definedName>
    <definedName name="G2_M4_R2_Wins">Turnier!$N$34</definedName>
    <definedName name="G2_M4_R3_Games">Turnier!$H$44</definedName>
    <definedName name="G2_M4_R3_Wins">Turnier!$I$44</definedName>
    <definedName name="G2_M4_R4_Games">Turnier!$H$60</definedName>
    <definedName name="G2_M4_R4_Wins">Turnier!$I$60</definedName>
    <definedName name="G2_M4_R5_Games">Turnier!$H$74</definedName>
    <definedName name="G2_M4_R5_Wins">Turnier!$I$74</definedName>
    <definedName name="G2_M5">Spieler!$C$21</definedName>
    <definedName name="G2_M5_R0_Games">Turnier!$H$4</definedName>
    <definedName name="G2_M5_R0_Wins">Turnier!$I$4</definedName>
    <definedName name="G2_M5_R2_Games">Turnier!$H$34</definedName>
    <definedName name="G2_M5_R2_Wins">Turnier!$I$34</definedName>
    <definedName name="G2_M5_R3_Games">Turnier!$M$40</definedName>
    <definedName name="G2_M5_R3_Wins">Turnier!$N$40</definedName>
    <definedName name="G2_M5_R4_Games">Turnier!$H$59</definedName>
    <definedName name="G2_M5_R4_Wins">Turnier!$I$59</definedName>
    <definedName name="G2_M5_R5_Games">Turnier!$H$75</definedName>
    <definedName name="G2_M5_R5_Wins">Turnier!$I$75</definedName>
    <definedName name="G2_M6">Spieler!$C$22</definedName>
    <definedName name="G2_M6_R0_Games">Turnier!$M$4</definedName>
    <definedName name="G2_M6_R0_Wins">Turnier!$N$4</definedName>
    <definedName name="G2_M6_R1_Games">Turnier!$H$15</definedName>
    <definedName name="G2_M6_R1_Wins">Turnier!$I$15</definedName>
    <definedName name="G2_M6_R2_Games">Turnier!$H$30</definedName>
    <definedName name="G2_M6_R2_Wins">Turnier!$I$30</definedName>
    <definedName name="G2_M6_R3_Games">Turnier!$H$45</definedName>
    <definedName name="G2_M6_R3_Wins">Turnier!$I$45</definedName>
    <definedName name="G2_M6_R5_Games">Turnier!$H$65</definedName>
    <definedName name="G2_M6_R5_Wins">Turnier!$I$65</definedName>
    <definedName name="G2_M7">Spieler!$C$23</definedName>
    <definedName name="G2_M7_R1_Games">Turnier!$M$15</definedName>
    <definedName name="G2_M7_R1_Wins">Turnier!$N$15</definedName>
    <definedName name="G2_M7_R2_Games">Turnier!$H$29</definedName>
    <definedName name="G2_M7_R2_Wins">Turnier!$I$29</definedName>
    <definedName name="G2_M7_R3_Games">Turnier!$H$50</definedName>
    <definedName name="G2_M7_R3_Wins">Turnier!$I$50</definedName>
    <definedName name="G2_M7_R4_Games">Turnier!$M$54</definedName>
    <definedName name="G2_M7_R4_Wins">Turnier!$N$54</definedName>
    <definedName name="G2_M8">Spieler!$C$24</definedName>
    <definedName name="G2_M8_R0_Games">Turnier!$H$10</definedName>
    <definedName name="G2_M8_R0_Wins">Turnier!$I$10</definedName>
    <definedName name="G2_M8_R1_Games">Turnier!$H$24</definedName>
    <definedName name="G2_M8_R1_Wins">Turnier!$I$24</definedName>
    <definedName name="G2_M8_R2_Games">Turnier!$M$30</definedName>
    <definedName name="G2_M8_R2_Wins">Turnier!$N$30</definedName>
    <definedName name="G2_M8_R3_Games">Turnier!$M$44</definedName>
    <definedName name="G2_M8_R3_Wins">Turnier!$N$44</definedName>
    <definedName name="G2_M8_R4_Games">Turnier!$M$55</definedName>
    <definedName name="G2_M8_R4_Wins">Turnier!$N$55</definedName>
    <definedName name="G2_M8_R5_Games">Turnier!$H$70</definedName>
    <definedName name="G2_M8_R5_Wins">Turnier!$I$70</definedName>
    <definedName name="G2_M9">Spieler!$C$25</definedName>
    <definedName name="G2_M9_R0_Games">Turnier!$M$5</definedName>
    <definedName name="G2_M9_R0_Wins">Turnier!$N$5</definedName>
    <definedName name="G2_M9_R1_Games">Turnier!$H$25</definedName>
    <definedName name="G2_M9_R1_Wins">Turnier!$I$25</definedName>
    <definedName name="G2_M9_R2_Games">Turnier!$M$29</definedName>
    <definedName name="G2_M9_R2_Wins">Turnier!$N$29</definedName>
    <definedName name="G2_M9_R3_Games">Turnier!$H$49</definedName>
    <definedName name="G2_M9_R3_Wins">Turnier!$I$49</definedName>
    <definedName name="G2_M9_R4_Games">Turnier!$H$55</definedName>
    <definedName name="G2_M9_R4_Wins">Turnier!$I$55</definedName>
    <definedName name="G2_M9_R5_Games">Turnier!$M$69</definedName>
    <definedName name="G2_M9_R5_Wins">Turnier!$N$69</definedName>
    <definedName name="G2_W0">Spieler!$I$16</definedName>
    <definedName name="G2_W0_R0_Games">Turnier!$H$14</definedName>
    <definedName name="G2_W0_R0_Wins">Turnier!$I$14</definedName>
    <definedName name="G2_W0_R1_Games">Turnier!$H$24</definedName>
    <definedName name="G2_W0_R1_Wins">Turnier!$I$24</definedName>
    <definedName name="G2_W0_R2_Games">Turnier!$M$39</definedName>
    <definedName name="G2_W0_R2_Wins">Turnier!$N$39</definedName>
    <definedName name="G2_W0_R3_Games">Turnier!$H$49</definedName>
    <definedName name="G2_W0_R3_Wins">Turnier!$I$49</definedName>
    <definedName name="G2_W0_R4_Games">Turnier!$M$54</definedName>
    <definedName name="G2_W0_R4_Wins">Turnier!$N$54</definedName>
    <definedName name="G2_W0_R5_Games">Turnier!$M$70</definedName>
    <definedName name="G2_W0_R5_Wins">Turnier!$N$70</definedName>
    <definedName name="G2_W1">Spieler!$I$17</definedName>
    <definedName name="G2_W1_R0_Games">Turnier!$M$14</definedName>
    <definedName name="G2_W1_R0_Wins">Turnier!$N$14</definedName>
    <definedName name="G2_W1_R1_Games">Turnier!$H$25</definedName>
    <definedName name="G2_W1_R1_Wins">Turnier!$I$25</definedName>
    <definedName name="G2_W1_R2_Games">Turnier!$H$35</definedName>
    <definedName name="G2_W1_R2_Wins">Turnier!$I$35</definedName>
    <definedName name="G2_W1_R3_Games">Turnier!$H$44</definedName>
    <definedName name="G2_W1_R3_Wins">Turnier!$I$44</definedName>
    <definedName name="G2_W1_R4_Games">Turnier!$M$59</definedName>
    <definedName name="G2_W1_R4_Wins">Turnier!$N$59</definedName>
    <definedName name="G2_W1_R5_Games">Turnier!$M$74</definedName>
    <definedName name="G2_W1_R5_Wins">Turnier!$N$74</definedName>
    <definedName name="G2_W10">Spieler!$I$26</definedName>
    <definedName name="G2_W10_R0_Games">Turnier!$M$4</definedName>
    <definedName name="G2_W10_R0_Wins">Turnier!$N$4</definedName>
    <definedName name="G2_W10_R1_Games">Turnier!$M$15</definedName>
    <definedName name="G2_W10_R1_Wins">Turnier!$N$15</definedName>
    <definedName name="G2_W10_R2_Games">Turnier!$H$34</definedName>
    <definedName name="G2_W10_R2_Wins">Turnier!$I$34</definedName>
    <definedName name="G2_W10_R4_Games">Turnier!$H$55</definedName>
    <definedName name="G2_W10_R4_Wins">Turnier!$I$55</definedName>
    <definedName name="G2_W10_R5_Games">Turnier!$H$70</definedName>
    <definedName name="G2_W10_R5_Wins">Turnier!$I$70</definedName>
    <definedName name="G2_W2">Spieler!$I$18</definedName>
    <definedName name="G2_W2_R0_Games">Turnier!$H$10</definedName>
    <definedName name="G2_W2_R0_Wins">Turnier!$I$10</definedName>
    <definedName name="G2_W2_R1_Games">Turnier!$M$25</definedName>
    <definedName name="G2_W2_R1_Wins">Turnier!$N$25</definedName>
    <definedName name="G2_W2_R2_Games">Turnier!$H$39</definedName>
    <definedName name="G2_W2_R2_Wins">Turnier!$I$39</definedName>
    <definedName name="G2_W2_R3_Games">Turnier!$H$45</definedName>
    <definedName name="G2_W2_R3_Wins">Turnier!$I$45</definedName>
    <definedName name="G2_W2_R4_Games">Turnier!$H$60</definedName>
    <definedName name="G2_W2_R4_Wins">Turnier!$I$60</definedName>
    <definedName name="G2_W2_R5_Games">Turnier!$M$65</definedName>
    <definedName name="G2_W2_R5_Wins">Turnier!$N$65</definedName>
    <definedName name="G2_W3">Spieler!$I$19</definedName>
    <definedName name="G2_W3_R0_Games">Turnier!$M$10</definedName>
    <definedName name="G2_W3_R0_Wins">Turnier!$N$10</definedName>
    <definedName name="G2_W3_R1_Games">Turnier!$H$20</definedName>
    <definedName name="G2_W3_R1_Wins">Turnier!$I$20</definedName>
    <definedName name="G2_W3_R2_Games">Turnier!$H$29</definedName>
    <definedName name="G2_W3_R2_Wins">Turnier!$I$29</definedName>
    <definedName name="G2_W3_R3_Games">Turnier!$M$44</definedName>
    <definedName name="G2_W3_R3_Wins">Turnier!$N$44</definedName>
    <definedName name="G2_W3_R4_Games">Turnier!$H$54</definedName>
    <definedName name="G2_W3_R4_Wins">Turnier!$I$54</definedName>
    <definedName name="G2_W3_R5_Games">Turnier!$H$75</definedName>
    <definedName name="G2_W3_R5_Wins">Turnier!$I$75</definedName>
    <definedName name="G2_W4">Spieler!$I$20</definedName>
    <definedName name="G2_W4_R0_Games">Turnier!$H$9</definedName>
    <definedName name="G2_W4_R0_Wins">Turnier!$I$9</definedName>
    <definedName name="G2_W4_R1_Games">Turnier!$M$24</definedName>
    <definedName name="G2_W4_R1_Wins">Turnier!$N$24</definedName>
    <definedName name="G2_W4_R2_Games">Turnier!$M$34</definedName>
    <definedName name="G2_W4_R2_Wins">Turnier!$N$34</definedName>
    <definedName name="G2_W4_R3_Games">Turnier!$H$50</definedName>
    <definedName name="G2_W4_R3_Wins">Turnier!$I$50</definedName>
    <definedName name="G2_W4_R4_Games">Turnier!$H$64</definedName>
    <definedName name="G2_W4_R4_Wins">Turnier!$I$64</definedName>
    <definedName name="G2_W5">Spieler!$I$21</definedName>
    <definedName name="G2_W5_R0_Games">Turnier!$M$9</definedName>
    <definedName name="G2_W5_R0_Wins">Turnier!$N$9</definedName>
    <definedName name="G2_W5_R1_Games">Turnier!$M$20</definedName>
    <definedName name="G2_W5_R1_Wins">Turnier!$N$20</definedName>
    <definedName name="G2_W5_R3_Games">Turnier!$M$45</definedName>
    <definedName name="G2_W5_R3_Wins">Turnier!$N$45</definedName>
    <definedName name="G2_W5_R4_Games">Turnier!$M$55</definedName>
    <definedName name="G2_W5_R4_Wins">Turnier!$N$55</definedName>
    <definedName name="G2_W5_R5_Games">Turnier!$M$69</definedName>
    <definedName name="G2_W5_R5_Wins">Turnier!$N$69</definedName>
    <definedName name="G2_W6">Spieler!$I$22</definedName>
    <definedName name="G2_W6_R0_Games">Turnier!$H$5</definedName>
    <definedName name="G2_W6_R0_Wins">Turnier!$I$5</definedName>
    <definedName name="G2_W6_R1_Games">Turnier!$H$19</definedName>
    <definedName name="G2_W6_R1_Wins">Turnier!$I$19</definedName>
    <definedName name="G2_W6_R2_Games">Turnier!$M$35</definedName>
    <definedName name="G2_W6_R2_Wins">Turnier!$N$35</definedName>
    <definedName name="G2_W6_R3_Games">Turnier!$H$40</definedName>
    <definedName name="G2_W6_R3_Wins">Turnier!$I$40</definedName>
    <definedName name="G2_W6_R5_Games">Turnier!$H$65</definedName>
    <definedName name="G2_W6_R5_Wins">Turnier!$I$65</definedName>
    <definedName name="G2_W7">Spieler!$I$23</definedName>
    <definedName name="G2_W7_R2_Games">Turnier!$M$29</definedName>
    <definedName name="G2_W7_R2_Wins">Turnier!$N$29</definedName>
    <definedName name="G2_W7_R3_Games">Turnier!$M$40</definedName>
    <definedName name="G2_W7_R3_Wins">Turnier!$N$40</definedName>
    <definedName name="G2_W7_R4_Games">Turnier!$M$64</definedName>
    <definedName name="G2_W7_R4_Wins">Turnier!$N$64</definedName>
    <definedName name="G2_W7_R5_Games">Turnier!$H$69</definedName>
    <definedName name="G2_W7_R5_Wins">Turnier!$I$69</definedName>
    <definedName name="G2_W8">Spieler!$I$24</definedName>
    <definedName name="G2_W8_R0_Games">Turnier!$M$5</definedName>
    <definedName name="G2_W8_R0_Wins">Turnier!$N$5</definedName>
    <definedName name="G2_W8_R1_Games">Turnier!$H$15</definedName>
    <definedName name="G2_W8_R1_Wins">Turnier!$I$15</definedName>
    <definedName name="G2_W8_R2_Games">Turnier!$M$30</definedName>
    <definedName name="G2_W8_R2_Wins">Turnier!$N$30</definedName>
    <definedName name="G2_W8_R3_Games">Turnier!$M$49</definedName>
    <definedName name="G2_W8_R3_Wins">Turnier!$N$49</definedName>
    <definedName name="G2_W8_R4_Games">Turnier!$H$59</definedName>
    <definedName name="G2_W8_R4_Wins">Turnier!$I$59</definedName>
    <definedName name="G2_W8_R5_Games">Turnier!$M$75</definedName>
    <definedName name="G2_W8_R5_Wins">Turnier!$N$75</definedName>
    <definedName name="G2_W9">Spieler!$I$25</definedName>
    <definedName name="G2_W9_R0_Games">Turnier!$H$4</definedName>
    <definedName name="G2_W9_R0_Wins">Turnier!$I$4</definedName>
    <definedName name="G2_W9_R1_Games">Turnier!$M$19</definedName>
    <definedName name="G2_W9_R1_Wins">Turnier!$N$19</definedName>
    <definedName name="G2_W9_R2_Games">Turnier!$H$30</definedName>
    <definedName name="G2_W9_R2_Wins">Turnier!$I$30</definedName>
    <definedName name="G2_W9_R3_Games">Turnier!$M$50</definedName>
    <definedName name="G2_W9_R3_Wins">Turnier!$N$50</definedName>
    <definedName name="G2_W9_R4_Games">Turnier!$M$60</definedName>
    <definedName name="G2_W9_R4_Wins">Turnier!$N$60</definedName>
    <definedName name="G2_W9_R5_Games">Turnier!$H$74</definedName>
    <definedName name="G2_W9_R5_Wins">Turnier!$I$74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4" l="1"/>
  <c r="J13" i="4" s="1"/>
  <c r="H13" i="4"/>
  <c r="I12" i="4"/>
  <c r="J12" i="4" s="1"/>
  <c r="H12" i="4"/>
  <c r="I16" i="4"/>
  <c r="J16" i="4" s="1"/>
  <c r="H16" i="4"/>
  <c r="I14" i="4"/>
  <c r="J14" i="4" s="1"/>
  <c r="H14" i="4"/>
  <c r="I15" i="4"/>
  <c r="J15" i="4" s="1"/>
  <c r="H15" i="4"/>
  <c r="I8" i="4"/>
  <c r="J8" i="4" s="1"/>
  <c r="H8" i="4"/>
  <c r="I6" i="4"/>
  <c r="J6" i="4" s="1"/>
  <c r="H6" i="4"/>
  <c r="I9" i="4"/>
  <c r="J9" i="4" s="1"/>
  <c r="H9" i="4"/>
  <c r="I11" i="4"/>
  <c r="J11" i="4" s="1"/>
  <c r="H11" i="4"/>
  <c r="I4" i="4"/>
  <c r="J4" i="4" s="1"/>
  <c r="H4" i="4"/>
  <c r="I10" i="4"/>
  <c r="J10" i="4" s="1"/>
  <c r="H10" i="4"/>
  <c r="I17" i="4"/>
  <c r="J17" i="4" s="1"/>
  <c r="H17" i="4"/>
  <c r="I3" i="4"/>
  <c r="J3" i="4" s="1"/>
  <c r="H3" i="4"/>
  <c r="I5" i="4"/>
  <c r="J5" i="4" s="1"/>
  <c r="H5" i="4"/>
  <c r="I7" i="4"/>
  <c r="J7" i="4" s="1"/>
  <c r="H7" i="4"/>
  <c r="D9" i="4"/>
  <c r="E9" i="4" s="1"/>
  <c r="C9" i="4"/>
  <c r="D13" i="4"/>
  <c r="E13" i="4" s="1"/>
  <c r="C13" i="4"/>
  <c r="D12" i="4"/>
  <c r="E12" i="4" s="1"/>
  <c r="C12" i="4"/>
  <c r="D11" i="4"/>
  <c r="E11" i="4" s="1"/>
  <c r="C11" i="4"/>
  <c r="D7" i="4"/>
  <c r="E7" i="4" s="1"/>
  <c r="C7" i="4"/>
  <c r="D16" i="4"/>
  <c r="E16" i="4" s="1"/>
  <c r="C16" i="4"/>
  <c r="D6" i="4"/>
  <c r="E6" i="4" s="1"/>
  <c r="C6" i="4"/>
  <c r="D8" i="4"/>
  <c r="E8" i="4" s="1"/>
  <c r="C8" i="4"/>
  <c r="D5" i="4"/>
  <c r="E5" i="4" s="1"/>
  <c r="C5" i="4"/>
  <c r="D15" i="4"/>
  <c r="E15" i="4" s="1"/>
  <c r="C15" i="4"/>
  <c r="D4" i="4"/>
  <c r="E4" i="4" s="1"/>
  <c r="C4" i="4"/>
  <c r="D14" i="4"/>
  <c r="E14" i="4" s="1"/>
  <c r="C14" i="4"/>
  <c r="D10" i="4"/>
  <c r="E10" i="4" s="1"/>
  <c r="C10" i="4"/>
  <c r="D3" i="4"/>
  <c r="E3" i="4" s="1"/>
  <c r="C3" i="4"/>
  <c r="K27" i="1"/>
  <c r="N24" i="1" s="1"/>
  <c r="J27" i="1"/>
  <c r="N11" i="1"/>
  <c r="N12" i="1"/>
  <c r="N13" i="1"/>
  <c r="N4" i="1"/>
  <c r="N5" i="1"/>
  <c r="N6" i="1"/>
  <c r="N7" i="1"/>
  <c r="N8" i="1"/>
  <c r="N9" i="1"/>
  <c r="N10" i="1"/>
  <c r="N3" i="1"/>
  <c r="H3" i="1"/>
  <c r="H4" i="1"/>
  <c r="H5" i="1"/>
  <c r="H6" i="1"/>
  <c r="H7" i="1"/>
  <c r="H8" i="1"/>
  <c r="H9" i="1"/>
  <c r="H10" i="1"/>
  <c r="H11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K25" i="1"/>
  <c r="K9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J5" i="1" s="1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7" i="2"/>
  <c r="I68" i="2"/>
  <c r="I69" i="2"/>
  <c r="I70" i="2"/>
  <c r="I72" i="2"/>
  <c r="I73" i="2"/>
  <c r="I74" i="2"/>
  <c r="I75" i="2"/>
  <c r="I77" i="2"/>
  <c r="I78" i="2"/>
  <c r="I79" i="2"/>
  <c r="I80" i="2"/>
  <c r="I82" i="2"/>
  <c r="I83" i="2"/>
  <c r="I84" i="2"/>
  <c r="I87" i="2"/>
  <c r="I88" i="2"/>
  <c r="I89" i="2"/>
  <c r="I90" i="2"/>
  <c r="I2" i="2"/>
  <c r="L4" i="1"/>
  <c r="L21" i="1"/>
  <c r="L22" i="1"/>
  <c r="L24" i="1"/>
  <c r="L89" i="2"/>
  <c r="K89" i="2"/>
  <c r="G89" i="2"/>
  <c r="F89" i="2"/>
  <c r="L88" i="2"/>
  <c r="K88" i="2"/>
  <c r="G88" i="2"/>
  <c r="F88" i="2"/>
  <c r="L87" i="2"/>
  <c r="K87" i="2"/>
  <c r="G87" i="2"/>
  <c r="F87" i="2"/>
  <c r="L75" i="2"/>
  <c r="K75" i="2"/>
  <c r="G75" i="2"/>
  <c r="F75" i="2"/>
  <c r="L74" i="2"/>
  <c r="K74" i="2"/>
  <c r="G74" i="2"/>
  <c r="F74" i="2"/>
  <c r="L73" i="2"/>
  <c r="K73" i="2"/>
  <c r="G73" i="2"/>
  <c r="F73" i="2"/>
  <c r="L72" i="2"/>
  <c r="K72" i="2"/>
  <c r="G72" i="2"/>
  <c r="F72" i="2"/>
  <c r="L70" i="2"/>
  <c r="K70" i="2"/>
  <c r="G70" i="2"/>
  <c r="F70" i="2"/>
  <c r="L69" i="2"/>
  <c r="K69" i="2"/>
  <c r="G69" i="2"/>
  <c r="F69" i="2"/>
  <c r="L68" i="2"/>
  <c r="K68" i="2"/>
  <c r="G68" i="2"/>
  <c r="F68" i="2"/>
  <c r="L67" i="2"/>
  <c r="K67" i="2"/>
  <c r="G67" i="2"/>
  <c r="F67" i="2"/>
  <c r="L65" i="2"/>
  <c r="K65" i="2"/>
  <c r="G65" i="2"/>
  <c r="F65" i="2"/>
  <c r="L64" i="2"/>
  <c r="K64" i="2"/>
  <c r="G64" i="2"/>
  <c r="F64" i="2"/>
  <c r="L63" i="2"/>
  <c r="K63" i="2"/>
  <c r="G63" i="2"/>
  <c r="F63" i="2"/>
  <c r="L62" i="2"/>
  <c r="K62" i="2"/>
  <c r="G62" i="2"/>
  <c r="F62" i="2"/>
  <c r="L60" i="2"/>
  <c r="K60" i="2"/>
  <c r="G60" i="2"/>
  <c r="F60" i="2"/>
  <c r="L59" i="2"/>
  <c r="K59" i="2"/>
  <c r="G59" i="2"/>
  <c r="F59" i="2"/>
  <c r="L58" i="2"/>
  <c r="K58" i="2"/>
  <c r="G58" i="2"/>
  <c r="F58" i="2"/>
  <c r="L57" i="2"/>
  <c r="K57" i="2"/>
  <c r="G57" i="2"/>
  <c r="F57" i="2"/>
  <c r="L55" i="2"/>
  <c r="K55" i="2"/>
  <c r="G55" i="2"/>
  <c r="F55" i="2"/>
  <c r="L54" i="2"/>
  <c r="K54" i="2"/>
  <c r="G54" i="2"/>
  <c r="F54" i="2"/>
  <c r="L53" i="2"/>
  <c r="K53" i="2"/>
  <c r="G53" i="2"/>
  <c r="F53" i="2"/>
  <c r="L52" i="2"/>
  <c r="K52" i="2"/>
  <c r="G52" i="2"/>
  <c r="F52" i="2"/>
  <c r="L50" i="2"/>
  <c r="K50" i="2"/>
  <c r="G50" i="2"/>
  <c r="F50" i="2"/>
  <c r="L48" i="2"/>
  <c r="K48" i="2"/>
  <c r="G48" i="2"/>
  <c r="F48" i="2"/>
  <c r="L47" i="2"/>
  <c r="K47" i="2"/>
  <c r="G47" i="2"/>
  <c r="F47" i="2"/>
  <c r="L45" i="2"/>
  <c r="K45" i="2"/>
  <c r="G45" i="2"/>
  <c r="F45" i="2"/>
  <c r="L44" i="2"/>
  <c r="K44" i="2"/>
  <c r="G44" i="2"/>
  <c r="F44" i="2"/>
  <c r="L43" i="2"/>
  <c r="K43" i="2"/>
  <c r="G43" i="2"/>
  <c r="F43" i="2"/>
  <c r="L42" i="2"/>
  <c r="K42" i="2"/>
  <c r="G42" i="2"/>
  <c r="F42" i="2"/>
  <c r="L40" i="2"/>
  <c r="K40" i="2"/>
  <c r="G40" i="2"/>
  <c r="F40" i="2"/>
  <c r="L39" i="2"/>
  <c r="K39" i="2"/>
  <c r="G39" i="2"/>
  <c r="F39" i="2"/>
  <c r="L38" i="2"/>
  <c r="K38" i="2"/>
  <c r="G38" i="2"/>
  <c r="F38" i="2"/>
  <c r="L37" i="2"/>
  <c r="K37" i="2"/>
  <c r="G37" i="2"/>
  <c r="F37" i="2"/>
  <c r="L35" i="2"/>
  <c r="K35" i="2"/>
  <c r="G35" i="2"/>
  <c r="F35" i="2"/>
  <c r="L34" i="2"/>
  <c r="K34" i="2"/>
  <c r="G34" i="2"/>
  <c r="F34" i="2"/>
  <c r="L33" i="2"/>
  <c r="K33" i="2"/>
  <c r="G33" i="2"/>
  <c r="F33" i="2"/>
  <c r="L30" i="2"/>
  <c r="K30" i="2"/>
  <c r="G30" i="2"/>
  <c r="F30" i="2"/>
  <c r="L29" i="2"/>
  <c r="K29" i="2"/>
  <c r="G29" i="2"/>
  <c r="F29" i="2"/>
  <c r="L28" i="2"/>
  <c r="K28" i="2"/>
  <c r="G28" i="2"/>
  <c r="F28" i="2"/>
  <c r="L27" i="2"/>
  <c r="K27" i="2"/>
  <c r="G27" i="2"/>
  <c r="F27" i="2"/>
  <c r="L25" i="2"/>
  <c r="K25" i="2"/>
  <c r="G25" i="2"/>
  <c r="F25" i="2"/>
  <c r="L24" i="2"/>
  <c r="K24" i="2"/>
  <c r="G24" i="2"/>
  <c r="F24" i="2"/>
  <c r="L23" i="2"/>
  <c r="K23" i="2"/>
  <c r="G23" i="2"/>
  <c r="F23" i="2"/>
  <c r="L22" i="2"/>
  <c r="K22" i="2"/>
  <c r="G22" i="2"/>
  <c r="F22" i="2"/>
  <c r="L20" i="2"/>
  <c r="K20" i="2"/>
  <c r="G20" i="2"/>
  <c r="F20" i="2"/>
  <c r="L19" i="2"/>
  <c r="K19" i="2"/>
  <c r="G19" i="2"/>
  <c r="F19" i="2"/>
  <c r="L18" i="2"/>
  <c r="K18" i="2"/>
  <c r="G18" i="2"/>
  <c r="F18" i="2"/>
  <c r="L15" i="2"/>
  <c r="K15" i="2"/>
  <c r="G15" i="2"/>
  <c r="F15" i="2"/>
  <c r="L14" i="2"/>
  <c r="K14" i="2"/>
  <c r="G14" i="2"/>
  <c r="F14" i="2"/>
  <c r="L13" i="2"/>
  <c r="K13" i="2"/>
  <c r="G13" i="2"/>
  <c r="J26" i="1" s="1"/>
  <c r="F13" i="2"/>
  <c r="L12" i="2"/>
  <c r="K12" i="2"/>
  <c r="G12" i="2"/>
  <c r="F12" i="2"/>
  <c r="L10" i="2"/>
  <c r="K10" i="2"/>
  <c r="G10" i="2"/>
  <c r="F10" i="2"/>
  <c r="L9" i="2"/>
  <c r="K9" i="2"/>
  <c r="G9" i="2"/>
  <c r="F9" i="2"/>
  <c r="L8" i="2"/>
  <c r="K8" i="2"/>
  <c r="G8" i="2"/>
  <c r="F8" i="2"/>
  <c r="L7" i="2"/>
  <c r="K7" i="2"/>
  <c r="G7" i="2"/>
  <c r="F7" i="2"/>
  <c r="L5" i="2"/>
  <c r="K5" i="2"/>
  <c r="G5" i="2"/>
  <c r="F5" i="2"/>
  <c r="L4" i="2"/>
  <c r="K4" i="2"/>
  <c r="G4" i="2"/>
  <c r="F4" i="2"/>
  <c r="L3" i="2"/>
  <c r="J4" i="1" s="1"/>
  <c r="K3" i="2"/>
  <c r="G3" i="2"/>
  <c r="F3" i="2"/>
  <c r="D10" i="1" s="1"/>
  <c r="L2" i="2"/>
  <c r="K2" i="2"/>
  <c r="G2" i="2"/>
  <c r="F2" i="2"/>
  <c r="F16" i="1" s="1"/>
  <c r="N23" i="1" l="1"/>
  <c r="N22" i="1"/>
  <c r="N21" i="1"/>
  <c r="N20" i="1"/>
  <c r="N27" i="1"/>
  <c r="N26" i="1"/>
  <c r="N25" i="1"/>
  <c r="N17" i="1"/>
  <c r="N16" i="1"/>
  <c r="N19" i="1"/>
  <c r="N18" i="1"/>
  <c r="L11" i="1"/>
  <c r="J18" i="1"/>
  <c r="J24" i="1"/>
  <c r="L6" i="1"/>
  <c r="J12" i="1"/>
  <c r="K18" i="1"/>
  <c r="L16" i="1"/>
  <c r="L12" i="1"/>
  <c r="K17" i="1"/>
  <c r="F8" i="1"/>
  <c r="F23" i="1"/>
  <c r="L23" i="1"/>
  <c r="L13" i="1"/>
  <c r="L5" i="1"/>
  <c r="D9" i="1"/>
  <c r="D24" i="1"/>
  <c r="D11" i="1"/>
  <c r="J25" i="1"/>
  <c r="J11" i="1"/>
  <c r="E10" i="1"/>
  <c r="E25" i="1"/>
  <c r="E17" i="1"/>
  <c r="K8" i="1"/>
  <c r="K24" i="1"/>
  <c r="K16" i="1"/>
  <c r="F7" i="1"/>
  <c r="F22" i="1"/>
  <c r="J7" i="1"/>
  <c r="E9" i="1"/>
  <c r="E24" i="1"/>
  <c r="E16" i="1"/>
  <c r="K7" i="1"/>
  <c r="K23" i="1"/>
  <c r="F3" i="1"/>
  <c r="F6" i="1"/>
  <c r="F21" i="1"/>
  <c r="E11" i="1"/>
  <c r="E26" i="1"/>
  <c r="E18" i="1"/>
  <c r="D23" i="1"/>
  <c r="D22" i="1"/>
  <c r="D8" i="1"/>
  <c r="J20" i="1"/>
  <c r="J6" i="1"/>
  <c r="E8" i="1"/>
  <c r="E23" i="1"/>
  <c r="K3" i="1"/>
  <c r="K6" i="1"/>
  <c r="K22" i="1"/>
  <c r="F13" i="1"/>
  <c r="F5" i="1"/>
  <c r="F20" i="1"/>
  <c r="D26" i="1"/>
  <c r="D13" i="1"/>
  <c r="L3" i="1"/>
  <c r="L20" i="1"/>
  <c r="L10" i="1"/>
  <c r="D18" i="1"/>
  <c r="D21" i="1"/>
  <c r="D7" i="1"/>
  <c r="E22" i="1"/>
  <c r="K13" i="1"/>
  <c r="K5" i="1"/>
  <c r="K21" i="1"/>
  <c r="F12" i="1"/>
  <c r="F4" i="1"/>
  <c r="F19" i="1"/>
  <c r="J21" i="1"/>
  <c r="E7" i="1"/>
  <c r="L27" i="1"/>
  <c r="L19" i="1"/>
  <c r="L9" i="1"/>
  <c r="D20" i="1"/>
  <c r="D6" i="1"/>
  <c r="J17" i="1"/>
  <c r="E3" i="1"/>
  <c r="E6" i="1"/>
  <c r="E21" i="1"/>
  <c r="K12" i="1"/>
  <c r="K4" i="1"/>
  <c r="K20" i="1"/>
  <c r="F11" i="1"/>
  <c r="F26" i="1"/>
  <c r="F18" i="1"/>
  <c r="J19" i="1"/>
  <c r="L26" i="1"/>
  <c r="L18" i="1"/>
  <c r="L8" i="1"/>
  <c r="J10" i="1"/>
  <c r="J8" i="1"/>
  <c r="D19" i="1"/>
  <c r="J3" i="1"/>
  <c r="J16" i="1"/>
  <c r="E13" i="1"/>
  <c r="E5" i="1"/>
  <c r="E20" i="1"/>
  <c r="K11" i="1"/>
  <c r="K19" i="1"/>
  <c r="F10" i="1"/>
  <c r="F25" i="1"/>
  <c r="F17" i="1"/>
  <c r="L25" i="1"/>
  <c r="L17" i="1"/>
  <c r="L7" i="1"/>
  <c r="J22" i="1"/>
  <c r="D3" i="1"/>
  <c r="D16" i="1"/>
  <c r="J13" i="1"/>
  <c r="E12" i="1"/>
  <c r="E4" i="1"/>
  <c r="E19" i="1"/>
  <c r="K10" i="1"/>
  <c r="K26" i="1"/>
  <c r="F9" i="1"/>
  <c r="F24" i="1"/>
  <c r="D12" i="1"/>
  <c r="D5" i="1"/>
  <c r="J9" i="1"/>
  <c r="D4" i="1"/>
  <c r="D17" i="1"/>
  <c r="D25" i="1"/>
  <c r="J23" i="1"/>
  <c r="G17" i="1" l="1"/>
  <c r="G12" i="1"/>
  <c r="M13" i="1"/>
  <c r="M16" i="1"/>
  <c r="M23" i="1"/>
  <c r="G16" i="1"/>
  <c r="M3" i="1"/>
  <c r="M21" i="1"/>
  <c r="G7" i="1"/>
  <c r="M6" i="1"/>
  <c r="M7" i="1"/>
  <c r="M19" i="1"/>
  <c r="G25" i="1"/>
  <c r="G3" i="1"/>
  <c r="G19" i="1"/>
  <c r="M17" i="1"/>
  <c r="G21" i="1"/>
  <c r="M20" i="1"/>
  <c r="M11" i="1"/>
  <c r="M24" i="1"/>
  <c r="M25" i="1"/>
  <c r="M18" i="1"/>
  <c r="M22" i="1"/>
  <c r="G8" i="1"/>
  <c r="M10" i="1"/>
  <c r="G20" i="1"/>
  <c r="G22" i="1"/>
  <c r="G11" i="1"/>
  <c r="M27" i="1"/>
  <c r="M8" i="1"/>
  <c r="G6" i="1"/>
  <c r="G18" i="1"/>
  <c r="G4" i="1"/>
  <c r="M9" i="1"/>
  <c r="G23" i="1"/>
  <c r="G24" i="1"/>
  <c r="M5" i="1"/>
  <c r="G5" i="1"/>
  <c r="G9" i="1"/>
  <c r="M26" i="1"/>
  <c r="G13" i="1"/>
  <c r="G10" i="1"/>
  <c r="G26" i="1"/>
  <c r="M12" i="1"/>
  <c r="M4" i="1"/>
</calcChain>
</file>

<file path=xl/sharedStrings.xml><?xml version="1.0" encoding="utf-8"?>
<sst xmlns="http://schemas.openxmlformats.org/spreadsheetml/2006/main" count="517" uniqueCount="116">
  <si>
    <t>Gruppe 1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</si>
  <si>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</si>
  <si>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</si>
  <si>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</si>
  <si>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</si>
  <si>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</si>
  <si>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</si>
  <si>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</si>
  <si>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</si>
  <si>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</si>
  <si>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</si>
  <si>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</si>
  <si>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</si>
  <si>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</si>
  <si>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</si>
  <si>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</si>
  <si>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</si>
  <si>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</si>
  <si>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</si>
  <si>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</si>
  <si>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</si>
  <si>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</si>
  <si>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</si>
  <si>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</si>
  <si>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</si>
  <si>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</si>
  <si>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</si>
  <si>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</si>
  <si>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</si>
  <si>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</si>
  <si>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</si>
  <si>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</si>
  <si>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</si>
  <si>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</si>
  <si>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</si>
  <si>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</si>
  <si>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</si>
  <si>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</si>
  <si>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</si>
  <si>
    <t>G1M1</t>
  </si>
  <si>
    <t>G1M2</t>
  </si>
  <si>
    <t>G1M3</t>
  </si>
  <si>
    <t>G1M4</t>
  </si>
  <si>
    <t>G2M1</t>
  </si>
  <si>
    <t>G2M2</t>
  </si>
  <si>
    <t>G2M3</t>
  </si>
  <si>
    <t>G2M4</t>
  </si>
  <si>
    <t>Christian Odreitz</t>
  </si>
  <si>
    <t>Hannes Moser</t>
  </si>
  <si>
    <t>Günther Muhrer</t>
  </si>
  <si>
    <t>Patrick Fister</t>
  </si>
  <si>
    <t>Christian Liegl</t>
  </si>
  <si>
    <t>Marcel Male</t>
  </si>
  <si>
    <t>Mario Peterlin</t>
  </si>
  <si>
    <t>Gerald Ratz</t>
  </si>
  <si>
    <t>Lukas Schelander</t>
  </si>
  <si>
    <t>Gerhard Sablatnig</t>
  </si>
  <si>
    <t>Manuel Reinprecht</t>
  </si>
  <si>
    <t>Dino Poje</t>
  </si>
  <si>
    <t>Peter Koller</t>
  </si>
  <si>
    <t>Markus Meschnig</t>
  </si>
  <si>
    <t>Dietmar Fritz</t>
  </si>
  <si>
    <t>Alex Sucher</t>
  </si>
  <si>
    <t>Harald Male</t>
  </si>
  <si>
    <t>Moritz Stelzer</t>
  </si>
  <si>
    <t>Marian Certov</t>
  </si>
  <si>
    <t>Christian Stroj</t>
  </si>
  <si>
    <t>David Guzdec</t>
  </si>
  <si>
    <t>Celine Arthofer</t>
  </si>
  <si>
    <t>Lisa Mack</t>
  </si>
  <si>
    <t>Tanja Hribernik</t>
  </si>
  <si>
    <t>Martina Ratz</t>
  </si>
  <si>
    <t>Birgit Mack</t>
  </si>
  <si>
    <t>Rebecca Staller</t>
  </si>
  <si>
    <t>Chiara Pertl</t>
  </si>
  <si>
    <t>Andrea Merl</t>
  </si>
  <si>
    <t>Sabine Schepul</t>
  </si>
  <si>
    <t>Christine Fritz</t>
  </si>
  <si>
    <t>Sarah Schepul</t>
  </si>
  <si>
    <t>Fritz Katharina</t>
  </si>
  <si>
    <t>Helga Baurecht</t>
  </si>
  <si>
    <t>Susanne Appe</t>
  </si>
  <si>
    <t>Silvia Hribernig</t>
  </si>
  <si>
    <t>Renate Tatzmann</t>
  </si>
  <si>
    <t>Sandra Mack</t>
  </si>
  <si>
    <t>Stefanie Fister</t>
  </si>
  <si>
    <t>Sabine Frica Ventura</t>
  </si>
  <si>
    <t>Birgit Bergmann</t>
  </si>
  <si>
    <t>Martina Kanzian</t>
  </si>
  <si>
    <t>Runde 6a</t>
  </si>
  <si>
    <t>Christoph Appe</t>
  </si>
  <si>
    <t>Spiel 31</t>
  </si>
  <si>
    <t>Spiel 32</t>
  </si>
  <si>
    <t>Runde 7</t>
  </si>
  <si>
    <t>Spiel 33</t>
  </si>
  <si>
    <t>Spiel 34</t>
  </si>
  <si>
    <t>Spiel 35</t>
  </si>
  <si>
    <t>Spiel 36</t>
  </si>
  <si>
    <t>Spiel 37</t>
  </si>
  <si>
    <t>Jessica Diexer</t>
  </si>
  <si>
    <t>Katharina Fritz</t>
  </si>
  <si>
    <t>Tanja Hriberenig</t>
  </si>
  <si>
    <t>Alex Sucer</t>
  </si>
  <si>
    <t>Manfred Mletschnig*</t>
  </si>
  <si>
    <t>G2F4</t>
  </si>
  <si>
    <t>G1F1</t>
  </si>
  <si>
    <t>G2F3</t>
  </si>
  <si>
    <t>G1F3</t>
  </si>
  <si>
    <t>G2F2</t>
  </si>
  <si>
    <t>G1F2</t>
  </si>
  <si>
    <t>G2F1</t>
  </si>
  <si>
    <t>G1F4</t>
  </si>
  <si>
    <t>Reihung</t>
  </si>
  <si>
    <t>Siege</t>
  </si>
  <si>
    <t>Punkte</t>
  </si>
  <si>
    <t>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</si>
</sst>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5" borderId="2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C6A2B7-2B5E-454C-8660-CD2D197846F3}" name="Tabelle1" displayName="Tabelle1" ref="B2:E16" totalsRowShown="0">
  <autoFilter ref="B2:E16" xr:uid="{FEC6A2B7-2B5E-454C-8660-CD2D197846F3}"/>
  <sortState xmlns:xlrd2="http://schemas.microsoft.com/office/spreadsheetml/2017/richdata2" ref="B3:E16">
    <sortCondition ref="E2:E16"/>
  </sortState>
  <tableColumns count="4">
    <tableColumn id="1" xr3:uid="{1AA441E0-1023-2943-A91D-D4208BBCB7E1}" name="Reihung"/>
    <tableColumn id="2" xr3:uid="{0CD94038-15AF-4E45-921C-4FF79476B4F4}" name="Siege">
      <calculatedColumnFormula>SUMIFS(Turnier!$I$2:$I$90,Turnier!$F$2:$F$90,B3)+SUMIFS(Turnier!$N$2:$N$90,Turnier!$K$2:$K$90,B3)</calculatedColumnFormula>
    </tableColumn>
    <tableColumn id="3" xr3:uid="{79CA3F56-B3B1-4B43-9EA2-5F9C8E06B002}" name="Punkte">
      <calculatedColumnFormula>SUMIFS(Turnier!$H$2:$H$75,Turnier!$F$2:$F$75,B3)+SUMIFS(Turnier!$M$2:$M$75,Turnier!$K$2:$K$75,B3)</calculatedColumnFormula>
    </tableColumn>
    <tableColumn id="4" xr3:uid="{922011F2-7366-6344-960C-415B9BA7A426}" name="Rang">
      <calculatedColumnFormula>_xlfn.RANK.EQ(D3,$D$3:$D$16,0)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C4CED5-BD2D-5544-BDB3-5DF4EA257DA3}" name="Tabelle2" displayName="Tabelle2" ref="G2:J17" totalsRowShown="0">
  <autoFilter ref="G2:J17" xr:uid="{5AC4CED5-BD2D-5544-BDB3-5DF4EA257DA3}"/>
  <sortState xmlns:xlrd2="http://schemas.microsoft.com/office/spreadsheetml/2017/richdata2" ref="G3:J17">
    <sortCondition ref="J2:J17"/>
  </sortState>
  <tableColumns count="4">
    <tableColumn id="1" xr3:uid="{A3CD2130-1B63-274C-9F86-E63D9A39FC51}" name="Reihung"/>
    <tableColumn id="2" xr3:uid="{6157BCBF-66DE-FB4D-8689-414966A6E519}" name="Siege"/>
    <tableColumn id="3" xr3:uid="{D5BEB799-AB1B-AF40-8686-61B3D67905EE}" name="Punkte"/>
    <tableColumn id="4" xr3:uid="{4CA5A52A-A25F-FA4C-A0A3-61BCAB8D41EE}" name="Rang">
      <calculatedColumnFormula>_xlfn.RANK.EQ(I3,$I$3:$I$17,)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7"/>
  <sheetViews>
    <sheetView topLeftCell="A11" zoomScale="160" zoomScaleNormal="160" workbookViewId="0">
      <selection activeCell="I27" sqref="I27:N27"/>
    </sheetView>
  </sheetViews>
  <sheetFormatPr baseColWidth="10" defaultColWidth="8.83203125" defaultRowHeight="15" x14ac:dyDescent="0.2"/>
  <cols>
    <col min="3" max="3" width="15.5" bestFit="1" customWidth="1"/>
    <col min="9" max="9" width="16.6640625" bestFit="1" customWidth="1"/>
  </cols>
  <sheetData>
    <row r="2" spans="2:14" x14ac:dyDescent="0.2">
      <c r="B2" t="s">
        <v>0</v>
      </c>
    </row>
    <row r="3" spans="2:14" x14ac:dyDescent="0.2">
      <c r="C3" t="s">
        <v>47</v>
      </c>
      <c r="D3">
        <f>SUMIFS(Turnier!$I$2:$I$90,Turnier!$F$2:$F$90,C3)+SUMIFS(Turnier!$N$2:$N$90,Turnier!$K$2:$K$90,C3)</f>
        <v>3</v>
      </c>
      <c r="E3">
        <f>SUMIFS(Turnier!$H$2:$H$75,Turnier!$F$2:$F$75,C3)+SUMIFS(Turnier!$M$2:$M$75,Turnier!$K$2:$K$75,C3)</f>
        <v>19</v>
      </c>
      <c r="F3">
        <f>COUNTIF(Turnier!$F$2:$F$90,C3)+COUNTIF(Turnier!$K$2:$K$90,C3)</f>
        <v>6</v>
      </c>
      <c r="G3">
        <f>_xlfn.RANK.EQ(D3,D$3:D$13,0)</f>
        <v>6</v>
      </c>
      <c r="H3">
        <f>_xlfn.RANK.EQ(E3,E$3:E$13,0)</f>
        <v>3</v>
      </c>
      <c r="I3" s="2" t="s">
        <v>68</v>
      </c>
      <c r="J3">
        <f>SUMIFS(Turnier!$I$2:$I$90,Turnier!$G$2:$G$90,I3)+SUMIFS(Turnier!$N$2:$N$90,Turnier!$L$2:$L$90,I3)</f>
        <v>4</v>
      </c>
      <c r="K3">
        <f>SUMIFS(Turnier!$H$2:$H$75,Turnier!$G$2:$G$75,I3)+SUMIFS(Turnier!$M$2:$M$75,Turnier!$L$2:$L$75,I3)</f>
        <v>17</v>
      </c>
      <c r="L3">
        <f>COUNTIF(Turnier!$G$2:$G$90,I3)+COUNTIF(Turnier!$L$2:$L$90,I3)</f>
        <v>6</v>
      </c>
      <c r="M3">
        <f>_xlfn.RANK.EQ(J3,J$3:J$13,0)</f>
        <v>3</v>
      </c>
      <c r="N3">
        <f>_xlfn.RANK.EQ(K3,K$3:K$13,0)</f>
        <v>2</v>
      </c>
    </row>
    <row r="4" spans="2:14" x14ac:dyDescent="0.2">
      <c r="C4" t="s">
        <v>48</v>
      </c>
      <c r="D4">
        <f>SUMIFS(Turnier!$I$2:$I$90,Turnier!$F$2:$F$90,C4)+SUMIFS(Turnier!$N$2:$N$90,Turnier!$K$2:$K$90,C4)</f>
        <v>3</v>
      </c>
      <c r="E4">
        <f>SUMIFS(Turnier!$H$2:$H$75,Turnier!$F$2:$F$75,C4)+SUMIFS(Turnier!$M$2:$M$75,Turnier!$K$2:$K$75,C4)</f>
        <v>11</v>
      </c>
      <c r="F4">
        <f>COUNTIF(Turnier!$F$2:$F$90,C4)+COUNTIF(Turnier!$K$2:$K$90,C4)</f>
        <v>7</v>
      </c>
      <c r="G4">
        <f t="shared" ref="G4:H13" si="0">_xlfn.RANK.EQ(D4,D$3:D$13,0)</f>
        <v>6</v>
      </c>
      <c r="H4">
        <f t="shared" si="0"/>
        <v>9</v>
      </c>
      <c r="I4" t="s">
        <v>69</v>
      </c>
      <c r="J4">
        <f>SUMIFS(Turnier!$I$2:$I$90,Turnier!$G$2:$G$90,I4)+SUMIFS(Turnier!$N$2:$N$90,Turnier!$L$2:$L$90,I4)</f>
        <v>2</v>
      </c>
      <c r="K4">
        <f>SUMIFS(Turnier!$H$2:$H$75,Turnier!$G$2:$G$75,I4)+SUMIFS(Turnier!$M$2:$M$75,Turnier!$L$2:$L$75,I4)</f>
        <v>14</v>
      </c>
      <c r="L4">
        <f>COUNTIF(Turnier!$G$2:$G$90,I4)+COUNTIF(Turnier!$L$2:$L$90,I4)</f>
        <v>7</v>
      </c>
      <c r="M4">
        <f t="shared" ref="M4:M10" si="1">_xlfn.RANK.EQ(J4,J$3:J$13,0)</f>
        <v>10</v>
      </c>
      <c r="N4">
        <f t="shared" ref="N4:N10" si="2">_xlfn.RANK.EQ(K4,K$3:K$13,0)</f>
        <v>7</v>
      </c>
    </row>
    <row r="5" spans="2:14" x14ac:dyDescent="0.2">
      <c r="C5" s="2" t="s">
        <v>49</v>
      </c>
      <c r="D5">
        <f>SUMIFS(Turnier!$I$2:$I$90,Turnier!$F$2:$F$90,C5)+SUMIFS(Turnier!$N$2:$N$90,Turnier!$K$2:$K$90,C5)</f>
        <v>4</v>
      </c>
      <c r="E5">
        <f>SUMIFS(Turnier!$H$2:$H$75,Turnier!$F$2:$F$75,C5)+SUMIFS(Turnier!$M$2:$M$75,Turnier!$K$2:$K$75,C5)</f>
        <v>23</v>
      </c>
      <c r="F5">
        <f>COUNTIF(Turnier!$F$2:$F$90,C5)+COUNTIF(Turnier!$K$2:$K$90,C5)</f>
        <v>7</v>
      </c>
      <c r="G5">
        <f t="shared" si="0"/>
        <v>4</v>
      </c>
      <c r="H5">
        <f t="shared" si="0"/>
        <v>1</v>
      </c>
      <c r="I5" t="s">
        <v>70</v>
      </c>
      <c r="J5">
        <f>SUMIFS(Turnier!$I$2:$I$90,Turnier!$G$2:$G$90,I5)+SUMIFS(Turnier!$N$2:$N$90,Turnier!$L$2:$L$90,I5)</f>
        <v>3</v>
      </c>
      <c r="K5">
        <f>SUMIFS(Turnier!$H$2:$H$75,Turnier!$G$2:$G$75,I5)+SUMIFS(Turnier!$M$2:$M$75,Turnier!$L$2:$L$75,I5)</f>
        <v>15</v>
      </c>
      <c r="L5">
        <f>COUNTIF(Turnier!$G$2:$G$90,I5)+COUNTIF(Turnier!$L$2:$L$90,I5)</f>
        <v>6</v>
      </c>
      <c r="M5">
        <f t="shared" si="1"/>
        <v>6</v>
      </c>
      <c r="N5">
        <f t="shared" si="2"/>
        <v>6</v>
      </c>
    </row>
    <row r="6" spans="2:14" x14ac:dyDescent="0.2">
      <c r="C6" t="s">
        <v>50</v>
      </c>
      <c r="D6">
        <f>SUMIFS(Turnier!$I$2:$I$90,Turnier!$F$2:$F$90,C6)+SUMIFS(Turnier!$N$2:$N$90,Turnier!$K$2:$K$90,C6)</f>
        <v>1</v>
      </c>
      <c r="E6">
        <f>SUMIFS(Turnier!$H$2:$H$75,Turnier!$F$2:$F$75,C6)+SUMIFS(Turnier!$M$2:$M$75,Turnier!$K$2:$K$75,C6)</f>
        <v>6</v>
      </c>
      <c r="F6">
        <f>COUNTIF(Turnier!$F$2:$F$90,C6)+COUNTIF(Turnier!$K$2:$K$90,C6)</f>
        <v>6</v>
      </c>
      <c r="G6">
        <f t="shared" si="0"/>
        <v>9</v>
      </c>
      <c r="H6">
        <f t="shared" si="0"/>
        <v>10</v>
      </c>
      <c r="I6" t="s">
        <v>72</v>
      </c>
      <c r="J6">
        <f>SUMIFS(Turnier!$I$2:$I$90,Turnier!$G$2:$G$90,I6)+SUMIFS(Turnier!$N$2:$N$90,Turnier!$L$2:$L$90,I6)</f>
        <v>3</v>
      </c>
      <c r="K6">
        <f>SUMIFS(Turnier!$H$2:$H$75,Turnier!$G$2:$G$75,I6)+SUMIFS(Turnier!$M$2:$M$75,Turnier!$L$2:$L$75,I6)</f>
        <v>17</v>
      </c>
      <c r="L6">
        <f>COUNTIF(Turnier!$G$2:$G$90,I6)+COUNTIF(Turnier!$L$2:$L$90,I6)</f>
        <v>6</v>
      </c>
      <c r="M6">
        <f t="shared" si="1"/>
        <v>6</v>
      </c>
      <c r="N6">
        <f t="shared" si="2"/>
        <v>2</v>
      </c>
    </row>
    <row r="7" spans="2:14" x14ac:dyDescent="0.2">
      <c r="C7" t="s">
        <v>51</v>
      </c>
      <c r="D7">
        <f>SUMIFS(Turnier!$I$2:$I$90,Turnier!$F$2:$F$90,C7)+SUMIFS(Turnier!$N$2:$N$90,Turnier!$K$2:$K$90,C7)</f>
        <v>3</v>
      </c>
      <c r="E7">
        <f>SUMIFS(Turnier!$H$2:$H$75,Turnier!$F$2:$F$75,C7)+SUMIFS(Turnier!$M$2:$M$75,Turnier!$K$2:$K$75,C7)</f>
        <v>17</v>
      </c>
      <c r="F7">
        <f>COUNTIF(Turnier!$F$2:$F$90,C7)+COUNTIF(Turnier!$K$2:$K$90,C7)</f>
        <v>7</v>
      </c>
      <c r="G7">
        <f t="shared" si="0"/>
        <v>6</v>
      </c>
      <c r="H7">
        <f t="shared" si="0"/>
        <v>5</v>
      </c>
      <c r="I7" t="s">
        <v>71</v>
      </c>
      <c r="J7">
        <f>SUMIFS(Turnier!$I$2:$I$90,Turnier!$G$2:$G$90,I7)+SUMIFS(Turnier!$N$2:$N$90,Turnier!$L$2:$L$90,I7)</f>
        <v>0</v>
      </c>
      <c r="K7">
        <f>SUMIFS(Turnier!$H$2:$H$75,Turnier!$G$2:$G$75,I7)+SUMIFS(Turnier!$M$2:$M$75,Turnier!$L$2:$L$75,I7)</f>
        <v>6</v>
      </c>
      <c r="L7">
        <f>COUNTIF(Turnier!$G$2:$G$90,I7)+COUNTIF(Turnier!$L$2:$L$90,I7)</f>
        <v>6</v>
      </c>
      <c r="M7">
        <f t="shared" si="1"/>
        <v>11</v>
      </c>
      <c r="N7">
        <f t="shared" si="2"/>
        <v>11</v>
      </c>
    </row>
    <row r="8" spans="2:14" x14ac:dyDescent="0.2">
      <c r="C8" s="2" t="s">
        <v>90</v>
      </c>
      <c r="D8">
        <f>SUMIFS(Turnier!$I$2:$I$90,Turnier!$F$2:$F$90,C8)+SUMIFS(Turnier!$N$2:$N$90,Turnier!$K$2:$K$90,C8)</f>
        <v>5</v>
      </c>
      <c r="E8">
        <f>SUMIFS(Turnier!$H$2:$H$75,Turnier!$F$2:$F$75,C8)+SUMIFS(Turnier!$M$2:$M$75,Turnier!$K$2:$K$75,C8)</f>
        <v>18</v>
      </c>
      <c r="F8">
        <f>COUNTIF(Turnier!$F$2:$F$90,C8)+COUNTIF(Turnier!$K$2:$K$90,C8)</f>
        <v>8</v>
      </c>
      <c r="G8">
        <f t="shared" si="0"/>
        <v>2</v>
      </c>
      <c r="H8">
        <f t="shared" si="0"/>
        <v>4</v>
      </c>
      <c r="I8" s="2" t="s">
        <v>73</v>
      </c>
      <c r="J8">
        <f>SUMIFS(Turnier!$I$2:$I$90,Turnier!$G$2:$G$90,I8)+SUMIFS(Turnier!$N$2:$N$90,Turnier!$L$2:$L$90,I8)</f>
        <v>4</v>
      </c>
      <c r="K8">
        <f>SUMIFS(Turnier!$H$2:$H$75,Turnier!$G$2:$G$75,I8)+SUMIFS(Turnier!$M$2:$M$75,Turnier!$L$2:$L$75,I8)</f>
        <v>14</v>
      </c>
      <c r="L8">
        <f>COUNTIF(Turnier!$G$2:$G$90,I8)+COUNTIF(Turnier!$L$2:$L$90,I8)</f>
        <v>6</v>
      </c>
      <c r="M8">
        <f t="shared" si="1"/>
        <v>3</v>
      </c>
      <c r="N8">
        <f t="shared" si="2"/>
        <v>7</v>
      </c>
    </row>
    <row r="9" spans="2:14" x14ac:dyDescent="0.2">
      <c r="C9" t="s">
        <v>52</v>
      </c>
      <c r="D9">
        <f>SUMIFS(Turnier!$I$2:$I$90,Turnier!$F$2:$F$90,C9)+SUMIFS(Turnier!$N$2:$N$90,Turnier!$K$2:$K$90,C9)</f>
        <v>1</v>
      </c>
      <c r="E9">
        <f>SUMIFS(Turnier!$H$2:$H$75,Turnier!$F$2:$F$75,C9)+SUMIFS(Turnier!$M$2:$M$75,Turnier!$K$2:$K$75,C9)</f>
        <v>6</v>
      </c>
      <c r="F9">
        <f>COUNTIF(Turnier!$F$2:$F$90,C9)+COUNTIF(Turnier!$K$2:$K$90,C9)</f>
        <v>6</v>
      </c>
      <c r="G9">
        <f t="shared" si="0"/>
        <v>9</v>
      </c>
      <c r="H9">
        <f t="shared" si="0"/>
        <v>10</v>
      </c>
      <c r="I9" t="s">
        <v>74</v>
      </c>
      <c r="J9">
        <f>SUMIFS(Turnier!$I$2:$I$90,Turnier!$G$2:$G$90,I9)+SUMIFS(Turnier!$N$2:$N$90,Turnier!$L$2:$L$90,I9)</f>
        <v>3</v>
      </c>
      <c r="K9">
        <f>SUMIFS(Turnier!$H$2:$H$75,Turnier!$G$2:$G$75,I9)+SUMIFS(Turnier!$M$2:$M$75,Turnier!$L$2:$L$75,I9)</f>
        <v>11</v>
      </c>
      <c r="L9">
        <f>COUNTIF(Turnier!$G$2:$G$90,I9)+COUNTIF(Turnier!$L$2:$L$90,I9)</f>
        <v>6</v>
      </c>
      <c r="M9">
        <f t="shared" si="1"/>
        <v>6</v>
      </c>
      <c r="N9">
        <f t="shared" si="2"/>
        <v>9</v>
      </c>
    </row>
    <row r="10" spans="2:14" x14ac:dyDescent="0.2">
      <c r="C10" s="2" t="s">
        <v>53</v>
      </c>
      <c r="D10">
        <f>SUMIFS(Turnier!$I$2:$I$90,Turnier!$F$2:$F$90,C10)+SUMIFS(Turnier!$N$2:$N$90,Turnier!$K$2:$K$90,C10)</f>
        <v>5</v>
      </c>
      <c r="E10">
        <f>SUMIFS(Turnier!$H$2:$H$75,Turnier!$F$2:$F$75,C10)+SUMIFS(Turnier!$M$2:$M$75,Turnier!$K$2:$K$75,C10)</f>
        <v>13</v>
      </c>
      <c r="F10">
        <f>COUNTIF(Turnier!$F$2:$F$90,C10)+COUNTIF(Turnier!$K$2:$K$90,C10)</f>
        <v>6</v>
      </c>
      <c r="G10">
        <f t="shared" si="0"/>
        <v>2</v>
      </c>
      <c r="H10">
        <f t="shared" si="0"/>
        <v>7</v>
      </c>
      <c r="I10" s="2" t="s">
        <v>75</v>
      </c>
      <c r="J10">
        <f>SUMIFS(Turnier!$I$2:$I$90,Turnier!$G$2:$G$90,I10)+SUMIFS(Turnier!$N$2:$N$90,Turnier!$L$2:$L$90,I10)</f>
        <v>5</v>
      </c>
      <c r="K10">
        <f>SUMIFS(Turnier!$H$2:$H$75,Turnier!$G$2:$G$75,I10)+SUMIFS(Turnier!$M$2:$M$75,Turnier!$L$2:$L$75,I10)</f>
        <v>17</v>
      </c>
      <c r="L10">
        <f>COUNTIF(Turnier!$G$2:$G$90,I10)+COUNTIF(Turnier!$L$2:$L$90,I10)</f>
        <v>7</v>
      </c>
      <c r="M10">
        <f t="shared" si="1"/>
        <v>1</v>
      </c>
      <c r="N10">
        <f t="shared" si="2"/>
        <v>2</v>
      </c>
    </row>
    <row r="11" spans="2:14" x14ac:dyDescent="0.2">
      <c r="C11" s="2" t="s">
        <v>54</v>
      </c>
      <c r="D11">
        <f>SUMIFS(Turnier!$I$2:$I$90,Turnier!$F$2:$F$90,C11)+SUMIFS(Turnier!$N$2:$N$90,Turnier!$K$2:$K$90,C11)</f>
        <v>6</v>
      </c>
      <c r="E11">
        <f>SUMIFS(Turnier!$H$2:$H$75,Turnier!$F$2:$F$75,C11)+SUMIFS(Turnier!$M$2:$M$75,Turnier!$K$2:$K$75,C11)</f>
        <v>22</v>
      </c>
      <c r="F11">
        <f>COUNTIF(Turnier!$F$2:$F$90,C11)+COUNTIF(Turnier!$K$2:$K$90,C11)</f>
        <v>7</v>
      </c>
      <c r="G11">
        <f t="shared" si="0"/>
        <v>1</v>
      </c>
      <c r="H11">
        <f t="shared" si="0"/>
        <v>2</v>
      </c>
      <c r="I11" t="s">
        <v>103</v>
      </c>
      <c r="J11">
        <f>SUMIFS(Turnier!$I$2:$I$90,Turnier!$G$2:$G$90,I11)+SUMIFS(Turnier!$N$2:$N$90,Turnier!$L$2:$L$90,I11)</f>
        <v>3</v>
      </c>
      <c r="K11">
        <f>SUMIFS(Turnier!$H$2:$H$75,Turnier!$G$2:$G$75,I11)+SUMIFS(Turnier!$M$2:$M$75,Turnier!$L$2:$L$75,I11)</f>
        <v>17</v>
      </c>
      <c r="L11">
        <f>COUNTIF(Turnier!$G$2:$G$90,I11)+COUNTIF(Turnier!$L$2:$L$90,I11)</f>
        <v>6</v>
      </c>
      <c r="M11">
        <f>_xlfn.RANK.EQ(J11,J$3:J$13,0)</f>
        <v>6</v>
      </c>
      <c r="N11">
        <f>_xlfn.RANK.EQ(K11,K$3:K$13,0)</f>
        <v>2</v>
      </c>
    </row>
    <row r="12" spans="2:14" x14ac:dyDescent="0.2">
      <c r="C12" t="s">
        <v>55</v>
      </c>
      <c r="D12">
        <f>SUMIFS(Turnier!$I$2:$I$90,Turnier!$F$2:$F$90,C12)+SUMIFS(Turnier!$N$2:$N$90,Turnier!$K$2:$K$90,C12)</f>
        <v>1</v>
      </c>
      <c r="E12">
        <f>SUMIFS(Turnier!$H$2:$H$75,Turnier!$F$2:$F$75,C12)+SUMIFS(Turnier!$M$2:$M$75,Turnier!$K$2:$K$75,C12)</f>
        <v>14</v>
      </c>
      <c r="F12">
        <f>COUNTIF(Turnier!$F$2:$F$90,C12)+COUNTIF(Turnier!$K$2:$K$90,C12)</f>
        <v>6</v>
      </c>
      <c r="G12">
        <f t="shared" si="0"/>
        <v>9</v>
      </c>
      <c r="H12">
        <f t="shared" si="0"/>
        <v>6</v>
      </c>
      <c r="I12" s="2" t="s">
        <v>76</v>
      </c>
      <c r="J12">
        <f>SUMIFS(Turnier!$I$2:$I$90,Turnier!$G$2:$G$90,I12)+SUMIFS(Turnier!$N$2:$N$90,Turnier!$L$2:$L$90,I12)</f>
        <v>5</v>
      </c>
      <c r="K12">
        <f>SUMIFS(Turnier!$H$2:$H$75,Turnier!$G$2:$G$75,I12)+SUMIFS(Turnier!$M$2:$M$75,Turnier!$L$2:$L$75,I12)</f>
        <v>23</v>
      </c>
      <c r="L12">
        <f>COUNTIF(Turnier!$G$2:$G$90,I12)+COUNTIF(Turnier!$L$2:$L$90,I12)</f>
        <v>7</v>
      </c>
      <c r="M12">
        <f t="shared" ref="M12:M13" si="3">_xlfn.RANK.EQ(J12,J$3:J$13,0)</f>
        <v>1</v>
      </c>
      <c r="N12">
        <f t="shared" ref="N12:N13" si="4">_xlfn.RANK.EQ(K12,K$3:K$13,0)</f>
        <v>1</v>
      </c>
    </row>
    <row r="13" spans="2:14" x14ac:dyDescent="0.2">
      <c r="C13" t="s">
        <v>56</v>
      </c>
      <c r="D13">
        <f>SUMIFS(Turnier!$I$2:$I$90,Turnier!$F$2:$F$90,C13)+SUMIFS(Turnier!$N$2:$N$90,Turnier!$K$2:$K$90,C13)</f>
        <v>4</v>
      </c>
      <c r="E13">
        <f>SUMIFS(Turnier!$H$2:$H$75,Turnier!$F$2:$F$75,C13)+SUMIFS(Turnier!$M$2:$M$75,Turnier!$K$2:$K$75,C13)</f>
        <v>12</v>
      </c>
      <c r="F13">
        <f>COUNTIF(Turnier!$F$2:$F$90,C13)+COUNTIF(Turnier!$K$2:$K$90,C13)</f>
        <v>6</v>
      </c>
      <c r="G13">
        <f t="shared" si="0"/>
        <v>4</v>
      </c>
      <c r="H13">
        <f t="shared" si="0"/>
        <v>8</v>
      </c>
      <c r="I13" t="s">
        <v>77</v>
      </c>
      <c r="J13">
        <f>SUMIFS(Turnier!$I$2:$I$90,Turnier!$G$2:$G$90,I13)+SUMIFS(Turnier!$N$2:$N$90,Turnier!$L$2:$L$90,I13)</f>
        <v>4</v>
      </c>
      <c r="K13">
        <f>SUMIFS(Turnier!$H$2:$H$75,Turnier!$G$2:$G$75,I13)+SUMIFS(Turnier!$M$2:$M$75,Turnier!$L$2:$L$75,I13)</f>
        <v>11</v>
      </c>
      <c r="L13">
        <f>COUNTIF(Turnier!$G$2:$G$90,I13)+COUNTIF(Turnier!$L$2:$L$90,I13)</f>
        <v>6</v>
      </c>
      <c r="M13">
        <f t="shared" si="3"/>
        <v>3</v>
      </c>
      <c r="N13">
        <f t="shared" si="4"/>
        <v>9</v>
      </c>
    </row>
    <row r="15" spans="2:14" x14ac:dyDescent="0.2">
      <c r="B15" t="s">
        <v>1</v>
      </c>
    </row>
    <row r="16" spans="2:14" x14ac:dyDescent="0.2">
      <c r="C16" s="2" t="s">
        <v>57</v>
      </c>
      <c r="D16">
        <f>SUMIFS(Turnier!$I$2:$I$90,Turnier!$F$2:$F$90,C16)+SUMIFS(Turnier!$N$2:$N$90,Turnier!$K$2:$K$90,C16)</f>
        <v>4</v>
      </c>
      <c r="E16">
        <f>SUMIFS(Turnier!$H$2:$H$75,Turnier!$F$2:$F$75,C16)+SUMIFS(Turnier!$M$2:$M$75,Turnier!$K$2:$K$75,C16)</f>
        <v>17</v>
      </c>
      <c r="F16">
        <f>COUNTIF(Turnier!$F$2:$F$90,C16)+COUNTIF(Turnier!$K$2:$K$90,C16)</f>
        <v>7</v>
      </c>
      <c r="G16">
        <f>_xlfn.RANK.EQ(D16,D$16:D$26,0)</f>
        <v>3</v>
      </c>
      <c r="H16">
        <f>_xlfn.RANK.EQ(E16,E$16:E$26,0)</f>
        <v>3</v>
      </c>
      <c r="I16" t="s">
        <v>78</v>
      </c>
      <c r="J16">
        <f>SUMIFS(Turnier!$I$2:$I$90,Turnier!$G$2:$G$90,I16)+SUMIFS(Turnier!$N$2:$N$90,Turnier!$L$2:$L$90,I16)</f>
        <v>3</v>
      </c>
      <c r="K16">
        <f>SUMIFS(Turnier!$H$2:$H$75,Turnier!$G$2:$G$75,I16)+SUMIFS(Turnier!$M$2:$M$75,Turnier!$L$2:$L$75,I16)</f>
        <v>13</v>
      </c>
      <c r="L16">
        <f>COUNTIF(Turnier!$G$2:$G$90,I16)+COUNTIF(Turnier!$L$2:$L$90,I16)</f>
        <v>6</v>
      </c>
      <c r="M16">
        <f>_xlfn.RANK.EQ(J16,J$16:J$27,0)</f>
        <v>4</v>
      </c>
      <c r="N16">
        <f>_xlfn.RANK.EQ(K16,K$16:K$27,0)</f>
        <v>7</v>
      </c>
    </row>
    <row r="17" spans="3:14" x14ac:dyDescent="0.2">
      <c r="C17" s="2" t="s">
        <v>58</v>
      </c>
      <c r="D17">
        <f>SUMIFS(Turnier!$I$2:$I$90,Turnier!$F$2:$F$90,C17)+SUMIFS(Turnier!$N$2:$N$90,Turnier!$K$2:$K$90,C17)</f>
        <v>7</v>
      </c>
      <c r="E17">
        <f>SUMIFS(Turnier!$H$2:$H$75,Turnier!$F$2:$F$75,C17)+SUMIFS(Turnier!$M$2:$M$75,Turnier!$K$2:$K$75,C17)</f>
        <v>21</v>
      </c>
      <c r="F17">
        <f>COUNTIF(Turnier!$F$2:$F$90,C17)+COUNTIF(Turnier!$K$2:$K$90,C17)</f>
        <v>8</v>
      </c>
      <c r="G17">
        <f t="shared" ref="G17:H26" si="5">_xlfn.RANK.EQ(D17,D$16:D$26,0)</f>
        <v>1</v>
      </c>
      <c r="H17">
        <f t="shared" si="5"/>
        <v>1</v>
      </c>
      <c r="I17" t="s">
        <v>79</v>
      </c>
      <c r="J17">
        <f>SUMIFS(Turnier!$I$2:$I$90,Turnier!$G$2:$G$90,I17)+SUMIFS(Turnier!$N$2:$N$90,Turnier!$L$2:$L$90,I17)</f>
        <v>3</v>
      </c>
      <c r="K17">
        <f>SUMIFS(Turnier!$H$2:$H$75,Turnier!$G$2:$G$75,I17)+SUMIFS(Turnier!$M$2:$M$75,Turnier!$L$2:$L$75,I17)</f>
        <v>15</v>
      </c>
      <c r="L17">
        <f>COUNTIF(Turnier!$G$2:$G$90,I17)+COUNTIF(Turnier!$L$2:$L$90,I17)</f>
        <v>6</v>
      </c>
      <c r="M17">
        <f t="shared" ref="M17:M27" si="6">_xlfn.RANK.EQ(J17,J$16:J$27,0)</f>
        <v>4</v>
      </c>
      <c r="N17">
        <f t="shared" ref="N17:N27" si="7">_xlfn.RANK.EQ(K17,K$16:K$27,0)</f>
        <v>4</v>
      </c>
    </row>
    <row r="18" spans="3:14" x14ac:dyDescent="0.2">
      <c r="C18" t="s">
        <v>59</v>
      </c>
      <c r="D18">
        <f>SUMIFS(Turnier!$I$2:$I$90,Turnier!$F$2:$F$90,C18)+SUMIFS(Turnier!$N$2:$N$90,Turnier!$K$2:$K$90,C18)</f>
        <v>2</v>
      </c>
      <c r="E18">
        <f>SUMIFS(Turnier!$H$2:$H$75,Turnier!$F$2:$F$75,C18)+SUMIFS(Turnier!$M$2:$M$75,Turnier!$K$2:$K$75,C18)</f>
        <v>13</v>
      </c>
      <c r="F18">
        <f>COUNTIF(Turnier!$F$2:$F$90,C18)+COUNTIF(Turnier!$K$2:$K$90,C18)</f>
        <v>6</v>
      </c>
      <c r="G18">
        <f t="shared" si="5"/>
        <v>7</v>
      </c>
      <c r="H18">
        <f t="shared" si="5"/>
        <v>5</v>
      </c>
      <c r="I18" s="2" t="s">
        <v>80</v>
      </c>
      <c r="J18">
        <f>SUMIFS(Turnier!$I$2:$I$90,Turnier!$G$2:$G$90,I18)+SUMIFS(Turnier!$N$2:$N$90,Turnier!$L$2:$L$90,I18)</f>
        <v>5</v>
      </c>
      <c r="K18">
        <f>SUMIFS(Turnier!$H$2:$H$75,Turnier!$G$2:$G$75,I18)+SUMIFS(Turnier!$M$2:$M$75,Turnier!$L$2:$L$75,I18)</f>
        <v>21</v>
      </c>
      <c r="L18">
        <f>COUNTIF(Turnier!$G$2:$G$90,I18)+COUNTIF(Turnier!$L$2:$L$90,I18)</f>
        <v>6</v>
      </c>
      <c r="M18">
        <f t="shared" si="6"/>
        <v>1</v>
      </c>
      <c r="N18">
        <f t="shared" si="7"/>
        <v>1</v>
      </c>
    </row>
    <row r="19" spans="3:14" x14ac:dyDescent="0.2">
      <c r="C19" s="2" t="s">
        <v>60</v>
      </c>
      <c r="D19">
        <f>SUMIFS(Turnier!$I$2:$I$90,Turnier!$F$2:$F$90,C19)+SUMIFS(Turnier!$N$2:$N$90,Turnier!$K$2:$K$90,C19)</f>
        <v>6</v>
      </c>
      <c r="E19">
        <f>SUMIFS(Turnier!$H$2:$H$75,Turnier!$F$2:$F$75,C19)+SUMIFS(Turnier!$M$2:$M$75,Turnier!$K$2:$K$75,C19)</f>
        <v>21</v>
      </c>
      <c r="F19">
        <f>COUNTIF(Turnier!$F$2:$F$90,C19)+COUNTIF(Turnier!$K$2:$K$90,C19)</f>
        <v>6</v>
      </c>
      <c r="G19">
        <f t="shared" si="5"/>
        <v>2</v>
      </c>
      <c r="H19">
        <f t="shared" si="5"/>
        <v>1</v>
      </c>
      <c r="I19" t="s">
        <v>81</v>
      </c>
      <c r="J19">
        <f>SUMIFS(Turnier!$I$2:$I$90,Turnier!$G$2:$G$90,I19)+SUMIFS(Turnier!$N$2:$N$90,Turnier!$L$2:$L$90,I19)</f>
        <v>3</v>
      </c>
      <c r="K19">
        <f>SUMIFS(Turnier!$H$2:$H$75,Turnier!$G$2:$G$75,I19)+SUMIFS(Turnier!$M$2:$M$75,Turnier!$L$2:$L$75,I19)</f>
        <v>14</v>
      </c>
      <c r="L19">
        <f>COUNTIF(Turnier!$G$2:$G$90,I19)+COUNTIF(Turnier!$L$2:$L$90,I19)</f>
        <v>6</v>
      </c>
      <c r="M19">
        <f t="shared" si="6"/>
        <v>4</v>
      </c>
      <c r="N19">
        <f t="shared" si="7"/>
        <v>5</v>
      </c>
    </row>
    <row r="20" spans="3:14" x14ac:dyDescent="0.2">
      <c r="C20" s="2" t="s">
        <v>61</v>
      </c>
      <c r="D20">
        <f>SUMIFS(Turnier!$I$2:$I$90,Turnier!$F$2:$F$90,C20)+SUMIFS(Turnier!$N$2:$N$90,Turnier!$K$2:$K$90,C20)</f>
        <v>4</v>
      </c>
      <c r="E20">
        <f>SUMIFS(Turnier!$H$2:$H$75,Turnier!$F$2:$F$75,C20)+SUMIFS(Turnier!$M$2:$M$75,Turnier!$K$2:$K$75,C20)</f>
        <v>16</v>
      </c>
      <c r="F20">
        <f>COUNTIF(Turnier!$F$2:$F$90,C20)+COUNTIF(Turnier!$K$2:$K$90,C20)</f>
        <v>7</v>
      </c>
      <c r="G20">
        <f t="shared" si="5"/>
        <v>3</v>
      </c>
      <c r="H20">
        <f t="shared" si="5"/>
        <v>4</v>
      </c>
      <c r="I20" s="2" t="s">
        <v>82</v>
      </c>
      <c r="J20">
        <f>SUMIFS(Turnier!$I$2:$I$90,Turnier!$G$2:$G$90,I20)+SUMIFS(Turnier!$N$2:$N$90,Turnier!$L$2:$L$90,I20)</f>
        <v>4</v>
      </c>
      <c r="K20">
        <f>SUMIFS(Turnier!$H$2:$H$75,Turnier!$G$2:$G$75,I20)+SUMIFS(Turnier!$M$2:$M$75,Turnier!$L$2:$L$75,I20)</f>
        <v>16</v>
      </c>
      <c r="L20">
        <f>COUNTIF(Turnier!$G$2:$G$90,I20)+COUNTIF(Turnier!$L$2:$L$90,I20)</f>
        <v>6</v>
      </c>
      <c r="M20">
        <f t="shared" si="6"/>
        <v>3</v>
      </c>
      <c r="N20">
        <f t="shared" si="7"/>
        <v>3</v>
      </c>
    </row>
    <row r="21" spans="3:14" x14ac:dyDescent="0.2">
      <c r="C21" t="s">
        <v>102</v>
      </c>
      <c r="D21">
        <f>SUMIFS(Turnier!$I$2:$I$90,Turnier!$F$2:$F$90,C21)+SUMIFS(Turnier!$N$2:$N$90,Turnier!$K$2:$K$90,C21)</f>
        <v>0</v>
      </c>
      <c r="E21">
        <f>SUMIFS(Turnier!$H$2:$H$75,Turnier!$F$2:$F$75,C21)+SUMIFS(Turnier!$M$2:$M$75,Turnier!$K$2:$K$75,C21)</f>
        <v>6</v>
      </c>
      <c r="F21">
        <f>COUNTIF(Turnier!$F$2:$F$90,C21)+COUNTIF(Turnier!$K$2:$K$90,C21)</f>
        <v>5</v>
      </c>
      <c r="G21">
        <f t="shared" si="5"/>
        <v>11</v>
      </c>
      <c r="H21">
        <f t="shared" si="5"/>
        <v>11</v>
      </c>
      <c r="I21" t="s">
        <v>83</v>
      </c>
      <c r="J21">
        <f>SUMIFS(Turnier!$I$2:$I$90,Turnier!$G$2:$G$90,I21)+SUMIFS(Turnier!$N$2:$N$90,Turnier!$L$2:$L$90,I21)</f>
        <v>1</v>
      </c>
      <c r="K21">
        <f>SUMIFS(Turnier!$H$2:$H$75,Turnier!$G$2:$G$75,I21)+SUMIFS(Turnier!$M$2:$M$75,Turnier!$L$2:$L$75,I21)</f>
        <v>7</v>
      </c>
      <c r="L21">
        <f>COUNTIF(Turnier!$G$2:$G$90,I21)+COUNTIF(Turnier!$L$2:$L$90,I21)</f>
        <v>6</v>
      </c>
      <c r="M21">
        <f t="shared" si="6"/>
        <v>12</v>
      </c>
      <c r="N21">
        <f t="shared" si="7"/>
        <v>11</v>
      </c>
    </row>
    <row r="22" spans="3:14" x14ac:dyDescent="0.2">
      <c r="C22" t="s">
        <v>63</v>
      </c>
      <c r="D22">
        <f>SUMIFS(Turnier!$I$2:$I$90,Turnier!$F$2:$F$90,C22)+SUMIFS(Turnier!$N$2:$N$90,Turnier!$K$2:$K$90,C22)</f>
        <v>4</v>
      </c>
      <c r="E22">
        <f>SUMIFS(Turnier!$H$2:$H$75,Turnier!$F$2:$F$75,C22)+SUMIFS(Turnier!$M$2:$M$75,Turnier!$K$2:$K$75,C22)</f>
        <v>13</v>
      </c>
      <c r="F22">
        <f>COUNTIF(Turnier!$F$2:$F$90,C22)+COUNTIF(Turnier!$K$2:$K$90,C22)</f>
        <v>6</v>
      </c>
      <c r="G22">
        <f t="shared" si="5"/>
        <v>3</v>
      </c>
      <c r="H22">
        <f t="shared" si="5"/>
        <v>5</v>
      </c>
      <c r="I22" s="2" t="s">
        <v>84</v>
      </c>
      <c r="J22">
        <f>SUMIFS(Turnier!$I$2:$I$90,Turnier!$G$2:$G$90,I22)+SUMIFS(Turnier!$N$2:$N$90,Turnier!$L$2:$L$90,I22)</f>
        <v>5</v>
      </c>
      <c r="K22">
        <f>SUMIFS(Turnier!$H$2:$H$75,Turnier!$G$2:$G$75,I22)+SUMIFS(Turnier!$M$2:$M$75,Turnier!$L$2:$L$75,I22)</f>
        <v>14</v>
      </c>
      <c r="L22">
        <f>COUNTIF(Turnier!$G$2:$G$90,I22)+COUNTIF(Turnier!$L$2:$L$90,I22)</f>
        <v>6</v>
      </c>
      <c r="M22">
        <f t="shared" si="6"/>
        <v>1</v>
      </c>
      <c r="N22">
        <f t="shared" si="7"/>
        <v>5</v>
      </c>
    </row>
    <row r="23" spans="3:14" x14ac:dyDescent="0.2">
      <c r="C23" t="s">
        <v>64</v>
      </c>
      <c r="D23">
        <f>SUMIFS(Turnier!$I$2:$I$90,Turnier!$F$2:$F$90,C23)+SUMIFS(Turnier!$N$2:$N$90,Turnier!$K$2:$K$90,C23)</f>
        <v>2</v>
      </c>
      <c r="E23">
        <f>SUMIFS(Turnier!$H$2:$H$75,Turnier!$F$2:$F$75,C23)+SUMIFS(Turnier!$M$2:$M$75,Turnier!$K$2:$K$75,C23)</f>
        <v>10</v>
      </c>
      <c r="F23">
        <f>COUNTIF(Turnier!$F$2:$F$90,C23)+COUNTIF(Turnier!$K$2:$K$90,C23)</f>
        <v>6</v>
      </c>
      <c r="G23">
        <f t="shared" si="5"/>
        <v>7</v>
      </c>
      <c r="H23">
        <f t="shared" si="5"/>
        <v>8</v>
      </c>
      <c r="I23" t="s">
        <v>85</v>
      </c>
      <c r="J23">
        <f>SUMIFS(Turnier!$I$2:$I$90,Turnier!$G$2:$G$90,I23)+SUMIFS(Turnier!$N$2:$N$90,Turnier!$L$2:$L$90,I23)</f>
        <v>2</v>
      </c>
      <c r="K23">
        <f>SUMIFS(Turnier!$H$2:$H$75,Turnier!$G$2:$G$75,I23)+SUMIFS(Turnier!$M$2:$M$75,Turnier!$L$2:$L$75,I23)</f>
        <v>8</v>
      </c>
      <c r="L23">
        <f>COUNTIF(Turnier!$G$2:$G$90,I23)+COUNTIF(Turnier!$L$2:$L$90,I23)</f>
        <v>6</v>
      </c>
      <c r="M23">
        <f t="shared" si="6"/>
        <v>9</v>
      </c>
      <c r="N23">
        <f t="shared" si="7"/>
        <v>10</v>
      </c>
    </row>
    <row r="24" spans="3:14" x14ac:dyDescent="0.2">
      <c r="C24" t="s">
        <v>65</v>
      </c>
      <c r="D24">
        <f>SUMIFS(Turnier!$I$2:$I$90,Turnier!$F$2:$F$90,C24)+SUMIFS(Turnier!$N$2:$N$90,Turnier!$K$2:$K$90,C24)</f>
        <v>1</v>
      </c>
      <c r="E24">
        <f>SUMIFS(Turnier!$H$2:$H$75,Turnier!$F$2:$F$75,C24)+SUMIFS(Turnier!$M$2:$M$75,Turnier!$K$2:$K$75,C24)</f>
        <v>9</v>
      </c>
      <c r="F24">
        <f>COUNTIF(Turnier!$F$2:$F$90,C24)+COUNTIF(Turnier!$K$2:$K$90,C24)</f>
        <v>6</v>
      </c>
      <c r="G24">
        <f t="shared" si="5"/>
        <v>9</v>
      </c>
      <c r="H24">
        <f t="shared" si="5"/>
        <v>9</v>
      </c>
      <c r="I24" t="s">
        <v>86</v>
      </c>
      <c r="J24">
        <f>SUMIFS(Turnier!$I$2:$I$90,Turnier!$G$2:$G$90,I24)+SUMIFS(Turnier!$N$2:$N$90,Turnier!$L$2:$L$90,I24)</f>
        <v>2</v>
      </c>
      <c r="K24">
        <f>SUMIFS(Turnier!$H$2:$H$75,Turnier!$G$2:$G$75,I24)+SUMIFS(Turnier!$M$2:$M$75,Turnier!$L$2:$L$75,I24)</f>
        <v>7</v>
      </c>
      <c r="L24">
        <f>COUNTIF(Turnier!$G$2:$G$90,I24)+COUNTIF(Turnier!$L$2:$L$90,I24)</f>
        <v>6</v>
      </c>
      <c r="M24">
        <f t="shared" si="6"/>
        <v>9</v>
      </c>
      <c r="N24">
        <f t="shared" si="7"/>
        <v>11</v>
      </c>
    </row>
    <row r="25" spans="3:14" x14ac:dyDescent="0.2">
      <c r="C25" t="s">
        <v>66</v>
      </c>
      <c r="D25">
        <f>SUMIFS(Turnier!$I$2:$I$90,Turnier!$F$2:$F$90,C25)+SUMIFS(Turnier!$N$2:$N$90,Turnier!$K$2:$K$90,C25)</f>
        <v>1</v>
      </c>
      <c r="E25">
        <f>SUMIFS(Turnier!$H$2:$H$75,Turnier!$F$2:$F$75,C25)+SUMIFS(Turnier!$M$2:$M$75,Turnier!$K$2:$K$75,C25)</f>
        <v>9</v>
      </c>
      <c r="F25">
        <f>COUNTIF(Turnier!$F$2:$F$90,C25)+COUNTIF(Turnier!$K$2:$K$90,C25)</f>
        <v>6</v>
      </c>
      <c r="G25">
        <f t="shared" si="5"/>
        <v>9</v>
      </c>
      <c r="H25">
        <f t="shared" si="5"/>
        <v>9</v>
      </c>
      <c r="I25" t="s">
        <v>87</v>
      </c>
      <c r="J25">
        <f>SUMIFS(Turnier!$I$2:$I$90,Turnier!$G$2:$G$90,I25)+SUMIFS(Turnier!$N$2:$N$90,Turnier!$L$2:$L$90,I25)</f>
        <v>2</v>
      </c>
      <c r="K25">
        <f>SUMIFS(Turnier!$H$2:$H$75,Turnier!$G$2:$G$75,I25)+SUMIFS(Turnier!$M$2:$M$75,Turnier!$L$2:$L$75,I25)</f>
        <v>10</v>
      </c>
      <c r="L25">
        <f>COUNTIF(Turnier!$G$2:$G$90,I25)+COUNTIF(Turnier!$L$2:$L$90,I25)</f>
        <v>6</v>
      </c>
      <c r="M25">
        <f t="shared" si="6"/>
        <v>9</v>
      </c>
      <c r="N25">
        <f t="shared" si="7"/>
        <v>8</v>
      </c>
    </row>
    <row r="26" spans="3:14" x14ac:dyDescent="0.2">
      <c r="C26" t="s">
        <v>67</v>
      </c>
      <c r="D26">
        <f>SUMIFS(Turnier!$I$2:$I$90,Turnier!$F$2:$F$90,C26)+SUMIFS(Turnier!$N$2:$N$90,Turnier!$K$2:$K$90,C26)</f>
        <v>4</v>
      </c>
      <c r="E26">
        <f>SUMIFS(Turnier!$H$2:$H$75,Turnier!$F$2:$F$75,C26)+SUMIFS(Turnier!$M$2:$M$75,Turnier!$K$2:$K$75,C26)</f>
        <v>12</v>
      </c>
      <c r="F26">
        <f>COUNTIF(Turnier!$F$2:$F$90,C26)+COUNTIF(Turnier!$K$2:$K$90,C26)</f>
        <v>6</v>
      </c>
      <c r="G26">
        <f t="shared" si="5"/>
        <v>3</v>
      </c>
      <c r="H26">
        <f t="shared" si="5"/>
        <v>7</v>
      </c>
      <c r="I26" s="2" t="s">
        <v>88</v>
      </c>
      <c r="J26">
        <f>SUMIFS(Turnier!$I$2:$I$90,Turnier!$G$2:$G$90,I26)+SUMIFS(Turnier!$N$2:$N$90,Turnier!$L$2:$L$90,I26)</f>
        <v>3</v>
      </c>
      <c r="K26">
        <f>SUMIFS(Turnier!$H$2:$H$75,Turnier!$G$2:$G$75,I26)+SUMIFS(Turnier!$M$2:$M$75,Turnier!$L$2:$L$75,I26)</f>
        <v>17</v>
      </c>
      <c r="L26">
        <f>COUNTIF(Turnier!$G$2:$G$90,I26)+COUNTIF(Turnier!$L$2:$L$90,I26)</f>
        <v>6</v>
      </c>
      <c r="M26">
        <f t="shared" si="6"/>
        <v>4</v>
      </c>
      <c r="N26">
        <f t="shared" si="7"/>
        <v>2</v>
      </c>
    </row>
    <row r="27" spans="3:14" x14ac:dyDescent="0.2">
      <c r="I27" t="s">
        <v>99</v>
      </c>
      <c r="J27">
        <f>SUMIFS(Turnier!$I$2:$I$90,Turnier!$G$2:$G$90,I27)+SUMIFS(Turnier!$N$2:$N$90,Turnier!$L$2:$L$90,I27)+1</f>
        <v>3</v>
      </c>
      <c r="K27">
        <f>SUMIFS(Turnier!$H$2:$H$75,Turnier!$G$2:$G$75,I27)+SUMIFS(Turnier!$M$2:$M$75,Turnier!$L$2:$L$75,I27)+6</f>
        <v>10</v>
      </c>
      <c r="L27">
        <f>COUNTIF(Turnier!$G$2:$G$90,I27)+COUNTIF(Turnier!$L$2:$L$90,I27)</f>
        <v>5</v>
      </c>
      <c r="M27">
        <f t="shared" si="6"/>
        <v>4</v>
      </c>
      <c r="N27">
        <f t="shared" si="7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90"/>
  <sheetViews>
    <sheetView topLeftCell="A68" zoomScale="140" zoomScaleNormal="140" workbookViewId="0">
      <selection activeCell="J83" sqref="J83"/>
    </sheetView>
  </sheetViews>
  <sheetFormatPr baseColWidth="10" defaultColWidth="8.83203125" defaultRowHeight="15" x14ac:dyDescent="0.2"/>
  <cols>
    <col min="6" max="6" width="15.5" bestFit="1" customWidth="1"/>
    <col min="7" max="7" width="16.6640625" bestFit="1" customWidth="1"/>
    <col min="11" max="11" width="15.5" bestFit="1" customWidth="1"/>
    <col min="12" max="12" width="16.6640625" bestFit="1" customWidth="1"/>
  </cols>
  <sheetData>
    <row r="2" spans="2:14" x14ac:dyDescent="0.2">
      <c r="B2" t="s">
        <v>2</v>
      </c>
      <c r="D2" t="s">
        <v>0</v>
      </c>
      <c r="E2" t="s">
        <v>3</v>
      </c>
      <c r="F2" t="str">
        <f>G1_M5</f>
        <v>Christoph Appe</v>
      </c>
      <c r="G2" t="str">
        <f>G1_W9</f>
        <v>Sabine Schepul</v>
      </c>
      <c r="H2" s="2">
        <v>6</v>
      </c>
      <c r="I2">
        <f>IF($H2&gt;$M2,1,0)</f>
        <v>1</v>
      </c>
      <c r="J2" t="s">
        <v>4</v>
      </c>
      <c r="K2" t="str">
        <f>G1_M6</f>
        <v>Marcel Male</v>
      </c>
      <c r="L2" t="str">
        <f>G1_W10</f>
        <v>Christine Fritz</v>
      </c>
      <c r="M2" s="2">
        <v>0</v>
      </c>
      <c r="N2">
        <f>IF($M2&gt;$H2,1,0)</f>
        <v>0</v>
      </c>
    </row>
    <row r="3" spans="2:14" x14ac:dyDescent="0.2">
      <c r="B3" t="s">
        <v>2</v>
      </c>
      <c r="D3" t="s">
        <v>0</v>
      </c>
      <c r="E3" t="s">
        <v>5</v>
      </c>
      <c r="F3" t="str">
        <f>G1_M4</f>
        <v>Christian Liegl</v>
      </c>
      <c r="G3" t="str">
        <f>G1_W6</f>
        <v>Chiara Pertl</v>
      </c>
      <c r="H3" s="2">
        <v>4</v>
      </c>
      <c r="I3">
        <f t="shared" ref="I3:I66" si="0">IF($H3&gt;$M3,1,0)</f>
        <v>1</v>
      </c>
      <c r="J3" t="s">
        <v>4</v>
      </c>
      <c r="K3" t="str">
        <f>G1_M9</f>
        <v>Lukas Schelander</v>
      </c>
      <c r="L3" t="str">
        <f>G1_W8</f>
        <v>Manfred Mletschnig*</v>
      </c>
      <c r="M3" s="2">
        <v>3</v>
      </c>
      <c r="N3">
        <f t="shared" ref="N3:N66" si="1">IF($M3&gt;$H3,1,0)</f>
        <v>0</v>
      </c>
    </row>
    <row r="4" spans="2:14" x14ac:dyDescent="0.2">
      <c r="B4" t="s">
        <v>2</v>
      </c>
      <c r="D4" t="s">
        <v>1</v>
      </c>
      <c r="E4" t="s">
        <v>3</v>
      </c>
      <c r="F4" t="str">
        <f>G2_M5</f>
        <v>Alex Sucer</v>
      </c>
      <c r="G4" t="str">
        <f>G2_W9</f>
        <v>Birgit Bergmann</v>
      </c>
      <c r="H4" s="2">
        <v>0</v>
      </c>
      <c r="I4">
        <f t="shared" si="0"/>
        <v>0</v>
      </c>
      <c r="J4" t="s">
        <v>4</v>
      </c>
      <c r="K4" t="str">
        <f>G2_M6</f>
        <v>Harald Male</v>
      </c>
      <c r="L4" t="str">
        <f>G2_W10</f>
        <v>Martina Kanzian</v>
      </c>
      <c r="M4" s="2">
        <v>6</v>
      </c>
      <c r="N4">
        <f t="shared" si="1"/>
        <v>1</v>
      </c>
    </row>
    <row r="5" spans="2:14" x14ac:dyDescent="0.2">
      <c r="B5" t="s">
        <v>2</v>
      </c>
      <c r="D5" t="s">
        <v>1</v>
      </c>
      <c r="E5" t="s">
        <v>5</v>
      </c>
      <c r="F5" t="str">
        <f>G2_M4</f>
        <v>Dietmar Fritz</v>
      </c>
      <c r="G5" t="str">
        <f>G2_W6</f>
        <v>Sandra Mack</v>
      </c>
      <c r="H5" s="2">
        <v>3</v>
      </c>
      <c r="I5">
        <f t="shared" si="0"/>
        <v>1</v>
      </c>
      <c r="J5" t="s">
        <v>4</v>
      </c>
      <c r="K5" t="str">
        <f>G2_M9</f>
        <v>Christian Stroj</v>
      </c>
      <c r="L5" t="str">
        <f>G2_W8</f>
        <v>Sabine Frica Ventura</v>
      </c>
      <c r="M5" s="2">
        <v>1</v>
      </c>
      <c r="N5">
        <f t="shared" si="1"/>
        <v>0</v>
      </c>
    </row>
    <row r="6" spans="2:14" x14ac:dyDescent="0.2">
      <c r="I6">
        <f t="shared" si="0"/>
        <v>0</v>
      </c>
      <c r="N6">
        <f t="shared" si="1"/>
        <v>0</v>
      </c>
    </row>
    <row r="7" spans="2:14" x14ac:dyDescent="0.2">
      <c r="B7" t="s">
        <v>2</v>
      </c>
      <c r="D7" t="s">
        <v>0</v>
      </c>
      <c r="E7" t="s">
        <v>6</v>
      </c>
      <c r="F7" t="str">
        <f>G1_M3</f>
        <v>Patrick Fister</v>
      </c>
      <c r="G7" t="str">
        <f>G1_W4</f>
        <v>Martina Ratz</v>
      </c>
      <c r="H7" s="2">
        <v>1</v>
      </c>
      <c r="I7">
        <f t="shared" si="0"/>
        <v>0</v>
      </c>
      <c r="J7" t="s">
        <v>4</v>
      </c>
      <c r="K7" t="str">
        <f>G1_M2</f>
        <v>Günther Muhrer</v>
      </c>
      <c r="L7" t="str">
        <f>G1_W5</f>
        <v>Rebecca Staller</v>
      </c>
      <c r="M7" s="2">
        <v>5</v>
      </c>
      <c r="N7">
        <f t="shared" si="1"/>
        <v>1</v>
      </c>
    </row>
    <row r="8" spans="2:14" x14ac:dyDescent="0.2">
      <c r="B8" t="s">
        <v>2</v>
      </c>
      <c r="D8" t="s">
        <v>0</v>
      </c>
      <c r="E8" t="s">
        <v>7</v>
      </c>
      <c r="F8" t="str">
        <f>G1_M8</f>
        <v>Gerald Ratz</v>
      </c>
      <c r="G8" t="str">
        <f>G1_W2</f>
        <v>Tanja Hribernik</v>
      </c>
      <c r="H8" s="2">
        <v>4</v>
      </c>
      <c r="I8">
        <f t="shared" si="0"/>
        <v>1</v>
      </c>
      <c r="J8" t="s">
        <v>4</v>
      </c>
      <c r="K8" t="str">
        <f>G1_M1</f>
        <v>Hannes Moser</v>
      </c>
      <c r="L8" t="str">
        <f>G1_W3</f>
        <v>Birgit Mack</v>
      </c>
      <c r="M8" s="2">
        <v>1</v>
      </c>
      <c r="N8">
        <f t="shared" si="1"/>
        <v>0</v>
      </c>
    </row>
    <row r="9" spans="2:14" x14ac:dyDescent="0.2">
      <c r="B9" t="s">
        <v>2</v>
      </c>
      <c r="D9" t="s">
        <v>1</v>
      </c>
      <c r="E9" t="s">
        <v>6</v>
      </c>
      <c r="F9" t="str">
        <f>G2_M3</f>
        <v>Markus Meschnig</v>
      </c>
      <c r="G9" t="str">
        <f>G2_W4</f>
        <v>Silvia Hribernig</v>
      </c>
      <c r="H9" s="2">
        <v>6</v>
      </c>
      <c r="I9">
        <f t="shared" si="0"/>
        <v>1</v>
      </c>
      <c r="J9" t="s">
        <v>4</v>
      </c>
      <c r="K9" t="str">
        <f>G2_M2</f>
        <v>Peter Koller</v>
      </c>
      <c r="L9" t="str">
        <f>G2_W5</f>
        <v>Renate Tatzmann</v>
      </c>
      <c r="M9" s="2">
        <v>0</v>
      </c>
      <c r="N9">
        <f t="shared" si="1"/>
        <v>0</v>
      </c>
    </row>
    <row r="10" spans="2:14" x14ac:dyDescent="0.2">
      <c r="B10" t="s">
        <v>2</v>
      </c>
      <c r="D10" t="s">
        <v>1</v>
      </c>
      <c r="E10" t="s">
        <v>7</v>
      </c>
      <c r="F10" t="str">
        <f>G2_M8</f>
        <v>Marian Certov</v>
      </c>
      <c r="G10" t="str">
        <f>G2_W2</f>
        <v>Helga Baurecht</v>
      </c>
      <c r="H10" s="2">
        <v>2</v>
      </c>
      <c r="I10">
        <f t="shared" si="0"/>
        <v>0</v>
      </c>
      <c r="J10" t="s">
        <v>4</v>
      </c>
      <c r="K10" t="str">
        <f>G2_M1</f>
        <v>Dino Poje</v>
      </c>
      <c r="L10" t="str">
        <f>G2_W3</f>
        <v>Susanne Appe</v>
      </c>
      <c r="M10" s="2">
        <v>3</v>
      </c>
      <c r="N10">
        <f t="shared" si="1"/>
        <v>1</v>
      </c>
    </row>
    <row r="11" spans="2:14" x14ac:dyDescent="0.2">
      <c r="I11">
        <f t="shared" si="0"/>
        <v>0</v>
      </c>
      <c r="N11">
        <f t="shared" si="1"/>
        <v>0</v>
      </c>
    </row>
    <row r="12" spans="2:14" x14ac:dyDescent="0.2">
      <c r="B12" t="s">
        <v>2</v>
      </c>
      <c r="D12" t="s">
        <v>0</v>
      </c>
      <c r="E12" t="s">
        <v>8</v>
      </c>
      <c r="F12" t="str">
        <f>G1_M10</f>
        <v>Gerhard Sablatnig</v>
      </c>
      <c r="G12" t="str">
        <f>G1_W0</f>
        <v>Celine Arthofer</v>
      </c>
      <c r="H12" s="2">
        <v>4</v>
      </c>
      <c r="I12">
        <f t="shared" si="0"/>
        <v>1</v>
      </c>
      <c r="J12" t="s">
        <v>4</v>
      </c>
      <c r="K12" t="str">
        <f>G1_M0</f>
        <v>Christian Odreitz</v>
      </c>
      <c r="L12" t="str">
        <f>G1_W1</f>
        <v>Lisa Mack</v>
      </c>
      <c r="M12" s="2">
        <v>2</v>
      </c>
      <c r="N12">
        <f t="shared" si="1"/>
        <v>0</v>
      </c>
    </row>
    <row r="13" spans="2:14" x14ac:dyDescent="0.2">
      <c r="B13" t="s">
        <v>9</v>
      </c>
      <c r="D13" t="s">
        <v>0</v>
      </c>
      <c r="E13" t="s">
        <v>10</v>
      </c>
      <c r="F13" t="str">
        <f>G1_M6</f>
        <v>Marcel Male</v>
      </c>
      <c r="G13" t="str">
        <f>G1_W8</f>
        <v>Manfred Mletschnig*</v>
      </c>
      <c r="H13" s="2">
        <v>0</v>
      </c>
      <c r="I13">
        <f t="shared" si="0"/>
        <v>0</v>
      </c>
      <c r="J13" t="s">
        <v>4</v>
      </c>
      <c r="K13" t="str">
        <f>G1_M7</f>
        <v>Mario Peterlin</v>
      </c>
      <c r="L13" t="str">
        <f>G1_W10</f>
        <v>Christine Fritz</v>
      </c>
      <c r="M13" s="2">
        <v>6</v>
      </c>
      <c r="N13">
        <f t="shared" si="1"/>
        <v>1</v>
      </c>
    </row>
    <row r="14" spans="2:14" x14ac:dyDescent="0.2">
      <c r="B14" t="s">
        <v>2</v>
      </c>
      <c r="D14" t="s">
        <v>1</v>
      </c>
      <c r="E14" t="s">
        <v>8</v>
      </c>
      <c r="F14" t="str">
        <f>G2_M10</f>
        <v>David Guzdec</v>
      </c>
      <c r="G14" t="str">
        <f>G2_W0</f>
        <v>Sarah Schepul</v>
      </c>
      <c r="H14" s="2">
        <v>4</v>
      </c>
      <c r="I14">
        <f t="shared" si="0"/>
        <v>1</v>
      </c>
      <c r="J14" t="s">
        <v>4</v>
      </c>
      <c r="K14" t="str">
        <f>G2_M0</f>
        <v>Manuel Reinprecht</v>
      </c>
      <c r="L14" t="str">
        <f>G2_W1</f>
        <v>Fritz Katharina</v>
      </c>
      <c r="M14" s="2">
        <v>1</v>
      </c>
      <c r="N14">
        <f t="shared" si="1"/>
        <v>0</v>
      </c>
    </row>
    <row r="15" spans="2:14" x14ac:dyDescent="0.2">
      <c r="B15" t="s">
        <v>9</v>
      </c>
      <c r="D15" t="s">
        <v>1</v>
      </c>
      <c r="E15" t="s">
        <v>10</v>
      </c>
      <c r="F15" t="str">
        <f>G2_M6</f>
        <v>Harald Male</v>
      </c>
      <c r="G15" t="str">
        <f>G2_W8</f>
        <v>Sabine Frica Ventura</v>
      </c>
      <c r="H15" s="2">
        <v>1</v>
      </c>
      <c r="I15">
        <f t="shared" si="0"/>
        <v>0</v>
      </c>
      <c r="J15" t="s">
        <v>4</v>
      </c>
      <c r="K15" t="str">
        <f>G2_M7</f>
        <v>Moritz Stelzer</v>
      </c>
      <c r="L15" t="str">
        <f>G2_W10</f>
        <v>Martina Kanzian</v>
      </c>
      <c r="M15" s="2">
        <v>4</v>
      </c>
      <c r="N15">
        <f t="shared" si="1"/>
        <v>1</v>
      </c>
    </row>
    <row r="16" spans="2:14" x14ac:dyDescent="0.2">
      <c r="B16" t="s">
        <v>93</v>
      </c>
      <c r="D16" t="s">
        <v>0</v>
      </c>
      <c r="E16" t="s">
        <v>95</v>
      </c>
      <c r="F16" t="s">
        <v>49</v>
      </c>
      <c r="G16" t="s">
        <v>69</v>
      </c>
      <c r="H16" s="1">
        <v>4</v>
      </c>
      <c r="I16">
        <f t="shared" si="0"/>
        <v>1</v>
      </c>
      <c r="J16" t="s">
        <v>4</v>
      </c>
      <c r="K16" t="s">
        <v>90</v>
      </c>
      <c r="L16" t="s">
        <v>99</v>
      </c>
      <c r="M16" s="1">
        <v>2</v>
      </c>
      <c r="N16">
        <f t="shared" si="1"/>
        <v>0</v>
      </c>
    </row>
    <row r="17" spans="2:14" x14ac:dyDescent="0.2">
      <c r="B17" s="4" t="s">
        <v>9</v>
      </c>
      <c r="C17" s="4"/>
      <c r="D17" s="4" t="s">
        <v>0</v>
      </c>
      <c r="E17" s="4" t="s">
        <v>11</v>
      </c>
      <c r="F17" s="4"/>
      <c r="G17" s="4"/>
      <c r="H17" s="4"/>
      <c r="I17">
        <f t="shared" si="0"/>
        <v>0</v>
      </c>
      <c r="J17" s="4" t="s">
        <v>4</v>
      </c>
      <c r="K17" s="4"/>
      <c r="L17" s="4"/>
      <c r="M17" s="4"/>
      <c r="N17">
        <f t="shared" si="1"/>
        <v>0</v>
      </c>
    </row>
    <row r="18" spans="2:14" x14ac:dyDescent="0.2">
      <c r="B18" t="s">
        <v>9</v>
      </c>
      <c r="D18" t="s">
        <v>0</v>
      </c>
      <c r="E18" t="s">
        <v>12</v>
      </c>
      <c r="F18" t="str">
        <f>G1_M4</f>
        <v>Christian Liegl</v>
      </c>
      <c r="G18" t="str">
        <f>G1_W3</f>
        <v>Birgit Mack</v>
      </c>
      <c r="H18" s="1">
        <v>6</v>
      </c>
      <c r="I18">
        <f t="shared" si="0"/>
        <v>1</v>
      </c>
      <c r="J18" t="s">
        <v>4</v>
      </c>
      <c r="K18" t="str">
        <f>G1_M1</f>
        <v>Hannes Moser</v>
      </c>
      <c r="L18" t="str">
        <f>G1_W5</f>
        <v>Rebecca Staller</v>
      </c>
      <c r="M18" s="1">
        <v>1</v>
      </c>
      <c r="N18">
        <f t="shared" si="1"/>
        <v>0</v>
      </c>
    </row>
    <row r="19" spans="2:14" x14ac:dyDescent="0.2">
      <c r="B19" t="s">
        <v>9</v>
      </c>
      <c r="D19" t="s">
        <v>1</v>
      </c>
      <c r="E19" t="s">
        <v>11</v>
      </c>
      <c r="F19" t="str">
        <f>G2_M3</f>
        <v>Markus Meschnig</v>
      </c>
      <c r="G19" t="str">
        <f>G2_W6</f>
        <v>Sandra Mack</v>
      </c>
      <c r="H19" s="1">
        <v>3</v>
      </c>
      <c r="I19">
        <f t="shared" si="0"/>
        <v>1</v>
      </c>
      <c r="J19" t="s">
        <v>4</v>
      </c>
      <c r="K19" t="str">
        <f>G2_M10</f>
        <v>David Guzdec</v>
      </c>
      <c r="L19" t="str">
        <f>G2_W9</f>
        <v>Birgit Bergmann</v>
      </c>
      <c r="M19" s="1">
        <v>0</v>
      </c>
      <c r="N19">
        <f t="shared" si="1"/>
        <v>0</v>
      </c>
    </row>
    <row r="20" spans="2:14" x14ac:dyDescent="0.2">
      <c r="B20" t="s">
        <v>9</v>
      </c>
      <c r="D20" t="s">
        <v>1</v>
      </c>
      <c r="E20" t="s">
        <v>12</v>
      </c>
      <c r="F20" t="str">
        <f>G2_M4</f>
        <v>Dietmar Fritz</v>
      </c>
      <c r="G20" t="str">
        <f>G2_W3</f>
        <v>Susanne Appe</v>
      </c>
      <c r="H20" s="1">
        <v>1</v>
      </c>
      <c r="I20">
        <f t="shared" si="0"/>
        <v>0</v>
      </c>
      <c r="J20" t="s">
        <v>4</v>
      </c>
      <c r="K20" t="str">
        <f>G2_M1</f>
        <v>Dino Poje</v>
      </c>
      <c r="L20" t="str">
        <f>G2_W5</f>
        <v>Renate Tatzmann</v>
      </c>
      <c r="M20" s="1">
        <v>4</v>
      </c>
      <c r="N20">
        <f t="shared" si="1"/>
        <v>1</v>
      </c>
    </row>
    <row r="21" spans="2:14" x14ac:dyDescent="0.2">
      <c r="I21">
        <f t="shared" si="0"/>
        <v>0</v>
      </c>
      <c r="N21">
        <f t="shared" si="1"/>
        <v>0</v>
      </c>
    </row>
    <row r="22" spans="2:14" x14ac:dyDescent="0.2">
      <c r="B22" t="s">
        <v>9</v>
      </c>
      <c r="D22" t="s">
        <v>0</v>
      </c>
      <c r="E22" t="s">
        <v>13</v>
      </c>
      <c r="F22" t="str">
        <f>G1_M8</f>
        <v>Gerald Ratz</v>
      </c>
      <c r="G22" t="str">
        <f>G1_W0</f>
        <v>Celine Arthofer</v>
      </c>
      <c r="H22" s="1">
        <v>3</v>
      </c>
      <c r="I22">
        <f t="shared" si="0"/>
        <v>1</v>
      </c>
      <c r="J22" t="s">
        <v>4</v>
      </c>
      <c r="K22" t="str">
        <f>G1_M2</f>
        <v>Günther Muhrer</v>
      </c>
      <c r="L22" t="str">
        <f>G1_W4</f>
        <v>Martina Ratz</v>
      </c>
      <c r="M22" s="1">
        <v>2</v>
      </c>
      <c r="N22">
        <f t="shared" si="1"/>
        <v>0</v>
      </c>
    </row>
    <row r="23" spans="2:14" x14ac:dyDescent="0.2">
      <c r="B23" t="s">
        <v>9</v>
      </c>
      <c r="D23" t="s">
        <v>0</v>
      </c>
      <c r="E23" t="s">
        <v>14</v>
      </c>
      <c r="F23" t="str">
        <f>G1_M9</f>
        <v>Lukas Schelander</v>
      </c>
      <c r="G23" t="str">
        <f>G1_W1</f>
        <v>Lisa Mack</v>
      </c>
      <c r="H23" s="1">
        <v>2</v>
      </c>
      <c r="I23">
        <f t="shared" si="0"/>
        <v>0</v>
      </c>
      <c r="J23" t="s">
        <v>4</v>
      </c>
      <c r="K23" t="str">
        <f>G1_M0</f>
        <v>Christian Odreitz</v>
      </c>
      <c r="L23" t="str">
        <f>G1_W2</f>
        <v>Tanja Hribernik</v>
      </c>
      <c r="M23" s="1">
        <v>4</v>
      </c>
      <c r="N23">
        <f t="shared" si="1"/>
        <v>1</v>
      </c>
    </row>
    <row r="24" spans="2:14" x14ac:dyDescent="0.2">
      <c r="B24" t="s">
        <v>9</v>
      </c>
      <c r="D24" t="s">
        <v>1</v>
      </c>
      <c r="E24" t="s">
        <v>13</v>
      </c>
      <c r="F24" t="str">
        <f>G2_M8</f>
        <v>Marian Certov</v>
      </c>
      <c r="G24" t="str">
        <f>G2_W0</f>
        <v>Sarah Schepul</v>
      </c>
      <c r="H24" s="1">
        <v>3</v>
      </c>
      <c r="I24">
        <f t="shared" si="0"/>
        <v>1</v>
      </c>
      <c r="J24" t="s">
        <v>4</v>
      </c>
      <c r="K24" t="str">
        <f>G2_M2</f>
        <v>Peter Koller</v>
      </c>
      <c r="L24" t="str">
        <f>G2_W4</f>
        <v>Silvia Hribernig</v>
      </c>
      <c r="M24" s="1">
        <v>2</v>
      </c>
      <c r="N24">
        <f t="shared" si="1"/>
        <v>0</v>
      </c>
    </row>
    <row r="25" spans="2:14" x14ac:dyDescent="0.2">
      <c r="B25" t="s">
        <v>9</v>
      </c>
      <c r="D25" t="s">
        <v>1</v>
      </c>
      <c r="E25" t="s">
        <v>14</v>
      </c>
      <c r="F25" t="str">
        <f>G2_M9</f>
        <v>Christian Stroj</v>
      </c>
      <c r="G25" t="str">
        <f>G2_W1</f>
        <v>Fritz Katharina</v>
      </c>
      <c r="H25" s="1">
        <v>1</v>
      </c>
      <c r="I25">
        <f t="shared" si="0"/>
        <v>0</v>
      </c>
      <c r="J25" t="s">
        <v>4</v>
      </c>
      <c r="K25" t="str">
        <f>G2_M0</f>
        <v>Manuel Reinprecht</v>
      </c>
      <c r="L25" t="str">
        <f>G2_W2</f>
        <v>Helga Baurecht</v>
      </c>
      <c r="M25" s="1">
        <v>5</v>
      </c>
      <c r="N25">
        <f t="shared" si="1"/>
        <v>1</v>
      </c>
    </row>
    <row r="26" spans="2:14" x14ac:dyDescent="0.2">
      <c r="I26">
        <f t="shared" si="0"/>
        <v>0</v>
      </c>
      <c r="N26">
        <f t="shared" si="1"/>
        <v>0</v>
      </c>
    </row>
    <row r="27" spans="2:14" x14ac:dyDescent="0.2">
      <c r="B27" t="s">
        <v>15</v>
      </c>
      <c r="D27" t="s">
        <v>0</v>
      </c>
      <c r="E27" t="s">
        <v>16</v>
      </c>
      <c r="F27" t="str">
        <f>G1_M7</f>
        <v>Mario Peterlin</v>
      </c>
      <c r="G27" t="str">
        <f>G1_W3</f>
        <v>Birgit Mack</v>
      </c>
      <c r="H27" s="1">
        <v>3</v>
      </c>
      <c r="I27">
        <f t="shared" si="0"/>
        <v>1</v>
      </c>
      <c r="J27" t="s">
        <v>4</v>
      </c>
      <c r="K27" t="str">
        <f>G1_M9</f>
        <v>Lukas Schelander</v>
      </c>
      <c r="L27" t="str">
        <f>G1_W7</f>
        <v>Andrea Merl</v>
      </c>
      <c r="M27" s="1">
        <v>2</v>
      </c>
      <c r="N27">
        <f t="shared" si="1"/>
        <v>0</v>
      </c>
    </row>
    <row r="28" spans="2:14" x14ac:dyDescent="0.2">
      <c r="B28" t="s">
        <v>15</v>
      </c>
      <c r="D28" t="s">
        <v>0</v>
      </c>
      <c r="E28" t="s">
        <v>17</v>
      </c>
      <c r="F28" t="str">
        <f>G1_M6</f>
        <v>Marcel Male</v>
      </c>
      <c r="G28" t="str">
        <f>G1_W9</f>
        <v>Sabine Schepul</v>
      </c>
      <c r="H28" s="1">
        <v>1</v>
      </c>
      <c r="I28">
        <f t="shared" si="0"/>
        <v>0</v>
      </c>
      <c r="J28" t="s">
        <v>4</v>
      </c>
      <c r="K28" t="str">
        <f>G1_M8</f>
        <v>Gerald Ratz</v>
      </c>
      <c r="L28" t="str">
        <f>G1_W8</f>
        <v>Manfred Mletschnig*</v>
      </c>
      <c r="M28" s="1">
        <v>4</v>
      </c>
      <c r="N28">
        <f t="shared" si="1"/>
        <v>1</v>
      </c>
    </row>
    <row r="29" spans="2:14" x14ac:dyDescent="0.2">
      <c r="B29" t="s">
        <v>15</v>
      </c>
      <c r="D29" t="s">
        <v>1</v>
      </c>
      <c r="E29" t="s">
        <v>16</v>
      </c>
      <c r="F29" t="str">
        <f>G2_M7</f>
        <v>Moritz Stelzer</v>
      </c>
      <c r="G29" t="str">
        <f>G2_W3</f>
        <v>Susanne Appe</v>
      </c>
      <c r="H29" s="1">
        <v>3</v>
      </c>
      <c r="I29">
        <f t="shared" si="0"/>
        <v>1</v>
      </c>
      <c r="J29" t="s">
        <v>4</v>
      </c>
      <c r="K29" t="str">
        <f>G2_M9</f>
        <v>Christian Stroj</v>
      </c>
      <c r="L29" t="str">
        <f>G2_W7</f>
        <v>Stefanie Fister</v>
      </c>
      <c r="M29" s="1">
        <v>2</v>
      </c>
      <c r="N29">
        <f t="shared" si="1"/>
        <v>0</v>
      </c>
    </row>
    <row r="30" spans="2:14" x14ac:dyDescent="0.2">
      <c r="B30" t="s">
        <v>15</v>
      </c>
      <c r="D30" t="s">
        <v>1</v>
      </c>
      <c r="E30" t="s">
        <v>17</v>
      </c>
      <c r="F30" t="str">
        <f>G2_M6</f>
        <v>Harald Male</v>
      </c>
      <c r="G30" t="str">
        <f>G2_W9</f>
        <v>Birgit Bergmann</v>
      </c>
      <c r="H30" s="1">
        <v>3</v>
      </c>
      <c r="I30">
        <f t="shared" si="0"/>
        <v>1</v>
      </c>
      <c r="J30" t="s">
        <v>4</v>
      </c>
      <c r="K30" t="str">
        <f>G2_M8</f>
        <v>Marian Certov</v>
      </c>
      <c r="L30" t="str">
        <f>G2_W8</f>
        <v>Sabine Frica Ventura</v>
      </c>
      <c r="M30" s="1">
        <v>1</v>
      </c>
      <c r="N30">
        <f t="shared" si="1"/>
        <v>0</v>
      </c>
    </row>
    <row r="31" spans="2:14" x14ac:dyDescent="0.2">
      <c r="B31" t="s">
        <v>93</v>
      </c>
      <c r="D31" t="s">
        <v>0</v>
      </c>
      <c r="E31" t="s">
        <v>96</v>
      </c>
      <c r="F31" t="s">
        <v>57</v>
      </c>
      <c r="G31" t="s">
        <v>99</v>
      </c>
      <c r="H31" s="1">
        <v>1</v>
      </c>
      <c r="I31">
        <f t="shared" si="0"/>
        <v>0</v>
      </c>
      <c r="J31" t="s">
        <v>4</v>
      </c>
      <c r="K31" t="s">
        <v>51</v>
      </c>
      <c r="L31" t="s">
        <v>76</v>
      </c>
      <c r="M31" s="1">
        <v>4</v>
      </c>
      <c r="N31">
        <f t="shared" si="1"/>
        <v>1</v>
      </c>
    </row>
    <row r="32" spans="2:14" x14ac:dyDescent="0.2">
      <c r="B32" s="4" t="s">
        <v>15</v>
      </c>
      <c r="C32" s="4"/>
      <c r="D32" s="4" t="s">
        <v>0</v>
      </c>
      <c r="E32" s="4" t="s">
        <v>18</v>
      </c>
      <c r="F32" s="4"/>
      <c r="G32" s="4"/>
      <c r="H32" s="4"/>
      <c r="I32">
        <f t="shared" si="0"/>
        <v>0</v>
      </c>
      <c r="J32" s="4" t="s">
        <v>4</v>
      </c>
      <c r="K32" s="4"/>
      <c r="L32" s="4"/>
      <c r="M32" s="4"/>
      <c r="N32">
        <f t="shared" si="1"/>
        <v>0</v>
      </c>
    </row>
    <row r="33" spans="2:14" x14ac:dyDescent="0.2">
      <c r="B33" t="s">
        <v>15</v>
      </c>
      <c r="D33" t="s">
        <v>0</v>
      </c>
      <c r="E33" t="s">
        <v>19</v>
      </c>
      <c r="F33" t="str">
        <f>G1_M2</f>
        <v>Günther Muhrer</v>
      </c>
      <c r="G33" t="str">
        <f>G1_W1</f>
        <v>Lisa Mack</v>
      </c>
      <c r="H33" s="1">
        <v>2</v>
      </c>
      <c r="I33">
        <f t="shared" si="0"/>
        <v>0</v>
      </c>
      <c r="J33" t="s">
        <v>4</v>
      </c>
      <c r="K33" t="str">
        <f>G1_M1</f>
        <v>Hannes Moser</v>
      </c>
      <c r="L33" t="str">
        <f>G1_W6</f>
        <v>Chiara Pertl</v>
      </c>
      <c r="M33" s="1">
        <v>3</v>
      </c>
      <c r="N33">
        <f t="shared" si="1"/>
        <v>1</v>
      </c>
    </row>
    <row r="34" spans="2:14" x14ac:dyDescent="0.2">
      <c r="B34" t="s">
        <v>15</v>
      </c>
      <c r="D34" t="s">
        <v>1</v>
      </c>
      <c r="E34" t="s">
        <v>18</v>
      </c>
      <c r="F34" t="str">
        <f>G2_M5</f>
        <v>Alex Sucer</v>
      </c>
      <c r="G34" t="str">
        <f>G2_W10</f>
        <v>Martina Kanzian</v>
      </c>
      <c r="H34" s="1">
        <v>2</v>
      </c>
      <c r="I34">
        <f t="shared" si="0"/>
        <v>0</v>
      </c>
      <c r="J34" t="s">
        <v>4</v>
      </c>
      <c r="K34" t="str">
        <f>G2_M4</f>
        <v>Dietmar Fritz</v>
      </c>
      <c r="L34" t="str">
        <f>G2_W4</f>
        <v>Silvia Hribernig</v>
      </c>
      <c r="M34" s="1">
        <v>3</v>
      </c>
      <c r="N34">
        <f t="shared" si="1"/>
        <v>1</v>
      </c>
    </row>
    <row r="35" spans="2:14" x14ac:dyDescent="0.2">
      <c r="B35" t="s">
        <v>15</v>
      </c>
      <c r="D35" t="s">
        <v>1</v>
      </c>
      <c r="E35" t="s">
        <v>19</v>
      </c>
      <c r="F35" t="str">
        <f>G2_M2</f>
        <v>Peter Koller</v>
      </c>
      <c r="G35" t="str">
        <f>G2_W1</f>
        <v>Fritz Katharina</v>
      </c>
      <c r="H35" s="1">
        <v>2</v>
      </c>
      <c r="I35">
        <f t="shared" si="0"/>
        <v>0</v>
      </c>
      <c r="J35" t="s">
        <v>4</v>
      </c>
      <c r="K35" t="str">
        <f>G2_M1</f>
        <v>Dino Poje</v>
      </c>
      <c r="L35" t="str">
        <f>G2_W6</f>
        <v>Sandra Mack</v>
      </c>
      <c r="M35" s="1">
        <v>4</v>
      </c>
      <c r="N35">
        <f t="shared" si="1"/>
        <v>1</v>
      </c>
    </row>
    <row r="36" spans="2:14" x14ac:dyDescent="0.2">
      <c r="I36">
        <f t="shared" si="0"/>
        <v>0</v>
      </c>
      <c r="N36">
        <f t="shared" si="1"/>
        <v>0</v>
      </c>
    </row>
    <row r="37" spans="2:14" x14ac:dyDescent="0.2">
      <c r="B37" t="s">
        <v>15</v>
      </c>
      <c r="D37" t="s">
        <v>0</v>
      </c>
      <c r="E37" t="s">
        <v>20</v>
      </c>
      <c r="F37" t="str">
        <f>G1_M3</f>
        <v>Patrick Fister</v>
      </c>
      <c r="G37" t="str">
        <f>G1_W2</f>
        <v>Tanja Hribernik</v>
      </c>
      <c r="H37" s="1">
        <v>3</v>
      </c>
      <c r="I37">
        <f t="shared" si="0"/>
        <v>1</v>
      </c>
      <c r="J37" t="s">
        <v>4</v>
      </c>
      <c r="K37" t="str">
        <f>G1_M0</f>
        <v>Christian Odreitz</v>
      </c>
      <c r="L37" t="str">
        <f>G1_W0</f>
        <v>Celine Arthofer</v>
      </c>
      <c r="M37" s="1">
        <v>2</v>
      </c>
      <c r="N37">
        <f t="shared" si="1"/>
        <v>0</v>
      </c>
    </row>
    <row r="38" spans="2:14" x14ac:dyDescent="0.2">
      <c r="B38" t="s">
        <v>21</v>
      </c>
      <c r="D38" t="s">
        <v>0</v>
      </c>
      <c r="E38" t="s">
        <v>22</v>
      </c>
      <c r="F38" t="str">
        <f>G1_M2</f>
        <v>Günther Muhrer</v>
      </c>
      <c r="G38" t="str">
        <f>G1_W6</f>
        <v>Chiara Pertl</v>
      </c>
      <c r="H38" s="1">
        <v>1</v>
      </c>
      <c r="I38">
        <f t="shared" si="0"/>
        <v>0</v>
      </c>
      <c r="J38" t="s">
        <v>4</v>
      </c>
      <c r="K38" t="str">
        <f>G1_M5</f>
        <v>Christoph Appe</v>
      </c>
      <c r="L38" t="str">
        <f>G1_W7</f>
        <v>Andrea Merl</v>
      </c>
      <c r="M38" s="1">
        <v>4</v>
      </c>
      <c r="N38">
        <f t="shared" si="1"/>
        <v>1</v>
      </c>
    </row>
    <row r="39" spans="2:14" x14ac:dyDescent="0.2">
      <c r="B39" t="s">
        <v>15</v>
      </c>
      <c r="D39" t="s">
        <v>1</v>
      </c>
      <c r="E39" t="s">
        <v>20</v>
      </c>
      <c r="F39" t="str">
        <f>G2_M3</f>
        <v>Markus Meschnig</v>
      </c>
      <c r="G39" t="str">
        <f>G2_W2</f>
        <v>Helga Baurecht</v>
      </c>
      <c r="H39" s="1">
        <v>4</v>
      </c>
      <c r="I39">
        <f t="shared" si="0"/>
        <v>1</v>
      </c>
      <c r="J39" t="s">
        <v>4</v>
      </c>
      <c r="K39" t="str">
        <f>G2_M0</f>
        <v>Manuel Reinprecht</v>
      </c>
      <c r="L39" t="str">
        <f>G2_W0</f>
        <v>Sarah Schepul</v>
      </c>
      <c r="M39" s="1">
        <v>1</v>
      </c>
      <c r="N39">
        <f t="shared" si="1"/>
        <v>0</v>
      </c>
    </row>
    <row r="40" spans="2:14" x14ac:dyDescent="0.2">
      <c r="B40" t="s">
        <v>21</v>
      </c>
      <c r="D40" t="s">
        <v>1</v>
      </c>
      <c r="E40" t="s">
        <v>22</v>
      </c>
      <c r="F40" t="str">
        <f>G2_M2</f>
        <v>Peter Koller</v>
      </c>
      <c r="G40" t="str">
        <f>G2_W6</f>
        <v>Sandra Mack</v>
      </c>
      <c r="H40" s="1">
        <v>4</v>
      </c>
      <c r="I40">
        <f t="shared" si="0"/>
        <v>1</v>
      </c>
      <c r="J40" t="s">
        <v>4</v>
      </c>
      <c r="K40" t="str">
        <f>G2_M5</f>
        <v>Alex Sucer</v>
      </c>
      <c r="L40" t="str">
        <f>G2_W7</f>
        <v>Stefanie Fister</v>
      </c>
      <c r="M40" s="1">
        <v>1</v>
      </c>
      <c r="N40">
        <f t="shared" si="1"/>
        <v>0</v>
      </c>
    </row>
    <row r="41" spans="2:14" x14ac:dyDescent="0.2">
      <c r="I41">
        <f t="shared" si="0"/>
        <v>0</v>
      </c>
      <c r="N41">
        <f t="shared" si="1"/>
        <v>0</v>
      </c>
    </row>
    <row r="42" spans="2:14" x14ac:dyDescent="0.2">
      <c r="B42" t="s">
        <v>21</v>
      </c>
      <c r="D42" t="s">
        <v>0</v>
      </c>
      <c r="E42" t="s">
        <v>23</v>
      </c>
      <c r="F42" t="str">
        <f>G1_M4</f>
        <v>Christian Liegl</v>
      </c>
      <c r="G42" t="str">
        <f>G1_W1</f>
        <v>Lisa Mack</v>
      </c>
      <c r="H42" s="1">
        <v>1</v>
      </c>
      <c r="I42">
        <f t="shared" si="0"/>
        <v>0</v>
      </c>
      <c r="J42" t="s">
        <v>4</v>
      </c>
      <c r="K42" t="str">
        <f>G1_M8</f>
        <v>Gerald Ratz</v>
      </c>
      <c r="L42" t="str">
        <f>G1_W3</f>
        <v>Birgit Mack</v>
      </c>
      <c r="M42" s="1">
        <v>4</v>
      </c>
      <c r="N42">
        <f t="shared" si="1"/>
        <v>1</v>
      </c>
    </row>
    <row r="43" spans="2:14" x14ac:dyDescent="0.2">
      <c r="B43" t="s">
        <v>21</v>
      </c>
      <c r="D43" t="s">
        <v>0</v>
      </c>
      <c r="E43" t="s">
        <v>24</v>
      </c>
      <c r="F43" t="str">
        <f>G1_M6</f>
        <v>Marcel Male</v>
      </c>
      <c r="G43" t="str">
        <f>G1_W2</f>
        <v>Tanja Hribernik</v>
      </c>
      <c r="H43" s="1">
        <v>2</v>
      </c>
      <c r="I43">
        <f t="shared" si="0"/>
        <v>0</v>
      </c>
      <c r="J43" t="s">
        <v>4</v>
      </c>
      <c r="K43" t="str">
        <f>G1_M10</f>
        <v>Gerhard Sablatnig</v>
      </c>
      <c r="L43" t="str">
        <f>G1_W5</f>
        <v>Rebecca Staller</v>
      </c>
      <c r="M43" s="1">
        <v>3</v>
      </c>
      <c r="N43">
        <f t="shared" si="1"/>
        <v>1</v>
      </c>
    </row>
    <row r="44" spans="2:14" x14ac:dyDescent="0.2">
      <c r="B44" t="s">
        <v>21</v>
      </c>
      <c r="D44" t="s">
        <v>1</v>
      </c>
      <c r="E44" t="s">
        <v>23</v>
      </c>
      <c r="F44" t="str">
        <f>G2_M4</f>
        <v>Dietmar Fritz</v>
      </c>
      <c r="G44" t="str">
        <f>G2_W1</f>
        <v>Fritz Katharina</v>
      </c>
      <c r="H44" s="1">
        <v>4</v>
      </c>
      <c r="I44">
        <f t="shared" si="0"/>
        <v>1</v>
      </c>
      <c r="J44" t="s">
        <v>4</v>
      </c>
      <c r="K44" t="str">
        <f>G2_M8</f>
        <v>Marian Certov</v>
      </c>
      <c r="L44" t="str">
        <f>G2_W3</f>
        <v>Susanne Appe</v>
      </c>
      <c r="M44" s="1">
        <v>1</v>
      </c>
      <c r="N44">
        <f t="shared" si="1"/>
        <v>0</v>
      </c>
    </row>
    <row r="45" spans="2:14" x14ac:dyDescent="0.2">
      <c r="B45" t="s">
        <v>21</v>
      </c>
      <c r="D45" t="s">
        <v>1</v>
      </c>
      <c r="E45" t="s">
        <v>24</v>
      </c>
      <c r="F45" t="str">
        <f>G2_M6</f>
        <v>Harald Male</v>
      </c>
      <c r="G45" t="str">
        <f>G2_W2</f>
        <v>Helga Baurecht</v>
      </c>
      <c r="H45" s="1">
        <v>3</v>
      </c>
      <c r="I45">
        <f t="shared" si="0"/>
        <v>1</v>
      </c>
      <c r="J45" t="s">
        <v>4</v>
      </c>
      <c r="K45" t="str">
        <f>G2_M10</f>
        <v>David Guzdec</v>
      </c>
      <c r="L45" t="str">
        <f>G2_W5</f>
        <v>Renate Tatzmann</v>
      </c>
      <c r="M45" s="1">
        <v>1</v>
      </c>
      <c r="N45">
        <f t="shared" si="1"/>
        <v>0</v>
      </c>
    </row>
    <row r="46" spans="2:14" x14ac:dyDescent="0.2">
      <c r="B46" t="s">
        <v>93</v>
      </c>
      <c r="D46" t="s">
        <v>0</v>
      </c>
      <c r="E46" t="s">
        <v>97</v>
      </c>
      <c r="F46" t="s">
        <v>54</v>
      </c>
      <c r="G46" t="s">
        <v>99</v>
      </c>
      <c r="H46" s="1">
        <v>1</v>
      </c>
      <c r="I46">
        <f t="shared" si="0"/>
        <v>0</v>
      </c>
      <c r="J46" t="s">
        <v>4</v>
      </c>
      <c r="K46" t="s">
        <v>58</v>
      </c>
      <c r="L46" t="s">
        <v>75</v>
      </c>
      <c r="M46" s="1">
        <v>4</v>
      </c>
      <c r="N46">
        <f t="shared" si="1"/>
        <v>1</v>
      </c>
    </row>
    <row r="47" spans="2:14" x14ac:dyDescent="0.2">
      <c r="B47" t="s">
        <v>21</v>
      </c>
      <c r="D47" t="s">
        <v>0</v>
      </c>
      <c r="E47" t="s">
        <v>25</v>
      </c>
      <c r="F47" t="str">
        <f>G1_M9</f>
        <v>Lukas Schelander</v>
      </c>
      <c r="G47" t="str">
        <f>G1_W0</f>
        <v>Celine Arthofer</v>
      </c>
      <c r="H47" s="1">
        <v>3</v>
      </c>
      <c r="I47">
        <f t="shared" si="0"/>
        <v>1</v>
      </c>
      <c r="J47" t="s">
        <v>4</v>
      </c>
      <c r="K47" t="str">
        <f>G1_M1</f>
        <v>Hannes Moser</v>
      </c>
      <c r="L47" t="str">
        <f>G1_W8</f>
        <v>Manfred Mletschnig*</v>
      </c>
      <c r="M47" s="1">
        <v>1</v>
      </c>
      <c r="N47">
        <f t="shared" si="1"/>
        <v>0</v>
      </c>
    </row>
    <row r="48" spans="2:14" x14ac:dyDescent="0.2">
      <c r="B48" t="s">
        <v>21</v>
      </c>
      <c r="D48" t="s">
        <v>0</v>
      </c>
      <c r="E48" t="s">
        <v>26</v>
      </c>
      <c r="F48" t="str">
        <f>G1_M7</f>
        <v>Mario Peterlin</v>
      </c>
      <c r="G48" t="str">
        <f>G1_W4</f>
        <v>Martina Ratz</v>
      </c>
      <c r="H48" s="1">
        <v>1</v>
      </c>
      <c r="I48">
        <f t="shared" si="0"/>
        <v>0</v>
      </c>
      <c r="J48" t="s">
        <v>4</v>
      </c>
      <c r="K48" t="str">
        <f>G1_M0</f>
        <v>Christian Odreitz</v>
      </c>
      <c r="L48" t="str">
        <f>G1_W9</f>
        <v>Sabine Schepul</v>
      </c>
      <c r="M48" s="1">
        <v>5</v>
      </c>
      <c r="N48">
        <f t="shared" si="1"/>
        <v>1</v>
      </c>
    </row>
    <row r="49" spans="2:14" x14ac:dyDescent="0.2">
      <c r="B49" s="4" t="s">
        <v>21</v>
      </c>
      <c r="C49" s="4"/>
      <c r="D49" s="4" t="s">
        <v>1</v>
      </c>
      <c r="E49" s="4" t="s">
        <v>25</v>
      </c>
      <c r="F49" s="4"/>
      <c r="G49" s="4"/>
      <c r="H49" s="4"/>
      <c r="I49">
        <f t="shared" si="0"/>
        <v>0</v>
      </c>
      <c r="J49" s="4" t="s">
        <v>4</v>
      </c>
      <c r="K49" s="4"/>
      <c r="L49" s="4"/>
      <c r="M49" s="4"/>
      <c r="N49">
        <f t="shared" si="1"/>
        <v>0</v>
      </c>
    </row>
    <row r="50" spans="2:14" x14ac:dyDescent="0.2">
      <c r="B50" t="s">
        <v>21</v>
      </c>
      <c r="D50" t="s">
        <v>1</v>
      </c>
      <c r="E50" t="s">
        <v>26</v>
      </c>
      <c r="F50" t="str">
        <f>G2_M7</f>
        <v>Moritz Stelzer</v>
      </c>
      <c r="G50" t="str">
        <f>G2_W4</f>
        <v>Silvia Hribernig</v>
      </c>
      <c r="H50" s="1">
        <v>2</v>
      </c>
      <c r="I50">
        <f t="shared" si="0"/>
        <v>0</v>
      </c>
      <c r="J50" t="s">
        <v>4</v>
      </c>
      <c r="K50" t="str">
        <f>G2_M0</f>
        <v>Manuel Reinprecht</v>
      </c>
      <c r="L50" t="str">
        <f>G2_W9</f>
        <v>Birgit Bergmann</v>
      </c>
      <c r="M50" s="1">
        <v>3</v>
      </c>
      <c r="N50">
        <f t="shared" si="1"/>
        <v>1</v>
      </c>
    </row>
    <row r="51" spans="2:14" x14ac:dyDescent="0.2">
      <c r="I51">
        <f t="shared" si="0"/>
        <v>0</v>
      </c>
      <c r="N51">
        <f t="shared" si="1"/>
        <v>0</v>
      </c>
    </row>
    <row r="52" spans="2:14" x14ac:dyDescent="0.2">
      <c r="B52" t="s">
        <v>27</v>
      </c>
      <c r="D52" t="s">
        <v>0</v>
      </c>
      <c r="E52" t="s">
        <v>28</v>
      </c>
      <c r="F52" t="str">
        <f>G1_M10</f>
        <v>Gerhard Sablatnig</v>
      </c>
      <c r="G52" t="str">
        <f>G1_W3</f>
        <v>Birgit Mack</v>
      </c>
      <c r="H52" s="1">
        <v>2</v>
      </c>
      <c r="I52">
        <f t="shared" si="0"/>
        <v>0</v>
      </c>
      <c r="J52" t="s">
        <v>4</v>
      </c>
      <c r="K52" t="str">
        <f>G1_M7</f>
        <v>Mario Peterlin</v>
      </c>
      <c r="L52" t="str">
        <f>G1_W0</f>
        <v>Celine Arthofer</v>
      </c>
      <c r="M52" s="1">
        <v>3</v>
      </c>
      <c r="N52">
        <f t="shared" si="1"/>
        <v>1</v>
      </c>
    </row>
    <row r="53" spans="2:14" x14ac:dyDescent="0.2">
      <c r="B53" t="s">
        <v>27</v>
      </c>
      <c r="D53" t="s">
        <v>0</v>
      </c>
      <c r="E53" t="s">
        <v>29</v>
      </c>
      <c r="F53" t="str">
        <f>G1_M9</f>
        <v>Lukas Schelander</v>
      </c>
      <c r="G53" t="str">
        <f>G1_W10</f>
        <v>Christine Fritz</v>
      </c>
      <c r="H53" s="1">
        <v>2</v>
      </c>
      <c r="I53">
        <f t="shared" si="0"/>
        <v>0</v>
      </c>
      <c r="J53" t="s">
        <v>4</v>
      </c>
      <c r="K53" t="str">
        <f>G1_M8</f>
        <v>Gerald Ratz</v>
      </c>
      <c r="L53" t="str">
        <f>G1_W5</f>
        <v>Rebecca Staller</v>
      </c>
      <c r="M53" s="1">
        <v>3</v>
      </c>
      <c r="N53">
        <f t="shared" si="1"/>
        <v>1</v>
      </c>
    </row>
    <row r="54" spans="2:14" x14ac:dyDescent="0.2">
      <c r="B54" t="s">
        <v>27</v>
      </c>
      <c r="D54" t="s">
        <v>1</v>
      </c>
      <c r="E54" t="s">
        <v>28</v>
      </c>
      <c r="F54" t="str">
        <f>G2_M10</f>
        <v>David Guzdec</v>
      </c>
      <c r="G54" t="str">
        <f>G2_W3</f>
        <v>Susanne Appe</v>
      </c>
      <c r="H54" s="1">
        <v>4</v>
      </c>
      <c r="I54">
        <f t="shared" si="0"/>
        <v>1</v>
      </c>
      <c r="J54" t="s">
        <v>4</v>
      </c>
      <c r="K54" t="str">
        <f>G2_M7</f>
        <v>Moritz Stelzer</v>
      </c>
      <c r="L54" t="str">
        <f>G2_W0</f>
        <v>Sarah Schepul</v>
      </c>
      <c r="M54" s="1">
        <v>1</v>
      </c>
      <c r="N54">
        <f t="shared" si="1"/>
        <v>0</v>
      </c>
    </row>
    <row r="55" spans="2:14" x14ac:dyDescent="0.2">
      <c r="B55" t="s">
        <v>27</v>
      </c>
      <c r="D55" t="s">
        <v>1</v>
      </c>
      <c r="E55" t="s">
        <v>29</v>
      </c>
      <c r="F55" t="str">
        <f>G2_M9</f>
        <v>Christian Stroj</v>
      </c>
      <c r="G55" t="str">
        <f>G2_W10</f>
        <v>Martina Kanzian</v>
      </c>
      <c r="H55" s="1">
        <v>4</v>
      </c>
      <c r="I55">
        <f t="shared" si="0"/>
        <v>1</v>
      </c>
      <c r="J55" t="s">
        <v>4</v>
      </c>
      <c r="K55" t="str">
        <f>G2_M8</f>
        <v>Marian Certov</v>
      </c>
      <c r="L55" t="str">
        <f>G2_W5</f>
        <v>Renate Tatzmann</v>
      </c>
      <c r="M55" s="1">
        <v>1</v>
      </c>
      <c r="N55">
        <f t="shared" si="1"/>
        <v>0</v>
      </c>
    </row>
    <row r="56" spans="2:14" x14ac:dyDescent="0.2">
      <c r="I56">
        <f t="shared" si="0"/>
        <v>0</v>
      </c>
      <c r="N56">
        <f t="shared" si="1"/>
        <v>0</v>
      </c>
    </row>
    <row r="57" spans="2:14" x14ac:dyDescent="0.2">
      <c r="B57" t="s">
        <v>27</v>
      </c>
      <c r="D57" t="s">
        <v>0</v>
      </c>
      <c r="E57" t="s">
        <v>30</v>
      </c>
      <c r="F57" t="str">
        <f>G1_M5</f>
        <v>Christoph Appe</v>
      </c>
      <c r="G57" t="str">
        <f>G1_W8</f>
        <v>Manfred Mletschnig*</v>
      </c>
      <c r="H57" s="1">
        <v>5</v>
      </c>
      <c r="I57">
        <f t="shared" si="0"/>
        <v>1</v>
      </c>
      <c r="J57" t="s">
        <v>4</v>
      </c>
      <c r="K57" t="str">
        <f>G1_M3</f>
        <v>Patrick Fister</v>
      </c>
      <c r="L57" t="str">
        <f>G1_W1</f>
        <v>Lisa Mack</v>
      </c>
      <c r="M57" s="1">
        <v>0</v>
      </c>
      <c r="N57">
        <f t="shared" si="1"/>
        <v>0</v>
      </c>
    </row>
    <row r="58" spans="2:14" x14ac:dyDescent="0.2">
      <c r="B58" t="s">
        <v>27</v>
      </c>
      <c r="D58" t="s">
        <v>0</v>
      </c>
      <c r="E58" t="s">
        <v>31</v>
      </c>
      <c r="F58" t="str">
        <f>G1_M4</f>
        <v>Christian Liegl</v>
      </c>
      <c r="G58" t="str">
        <f>G1_W2</f>
        <v>Tanja Hribernik</v>
      </c>
      <c r="H58" s="1">
        <v>0</v>
      </c>
      <c r="I58">
        <f t="shared" si="0"/>
        <v>0</v>
      </c>
      <c r="J58" t="s">
        <v>4</v>
      </c>
      <c r="K58" t="str">
        <f>G1_M2</f>
        <v>Günther Muhrer</v>
      </c>
      <c r="L58" t="str">
        <f>G1_W9</f>
        <v>Sabine Schepul</v>
      </c>
      <c r="M58" s="1">
        <v>5</v>
      </c>
      <c r="N58">
        <f t="shared" si="1"/>
        <v>1</v>
      </c>
    </row>
    <row r="59" spans="2:14" x14ac:dyDescent="0.2">
      <c r="B59" t="s">
        <v>27</v>
      </c>
      <c r="D59" t="s">
        <v>1</v>
      </c>
      <c r="E59" t="s">
        <v>30</v>
      </c>
      <c r="F59" t="str">
        <f>G2_M5</f>
        <v>Alex Sucer</v>
      </c>
      <c r="G59" t="str">
        <f>G2_W8</f>
        <v>Sabine Frica Ventura</v>
      </c>
      <c r="H59" s="1">
        <v>1</v>
      </c>
      <c r="I59">
        <f t="shared" si="0"/>
        <v>0</v>
      </c>
      <c r="J59" t="s">
        <v>4</v>
      </c>
      <c r="K59" t="str">
        <f>G2_M3</f>
        <v>Markus Meschnig</v>
      </c>
      <c r="L59" t="str">
        <f>G2_W1</f>
        <v>Fritz Katharina</v>
      </c>
      <c r="M59" s="1">
        <v>4</v>
      </c>
      <c r="N59">
        <f t="shared" si="1"/>
        <v>1</v>
      </c>
    </row>
    <row r="60" spans="2:14" x14ac:dyDescent="0.2">
      <c r="B60" t="s">
        <v>27</v>
      </c>
      <c r="D60" t="s">
        <v>1</v>
      </c>
      <c r="E60" t="s">
        <v>31</v>
      </c>
      <c r="F60" t="str">
        <f>G2_M4</f>
        <v>Dietmar Fritz</v>
      </c>
      <c r="G60" t="str">
        <f>G2_W2</f>
        <v>Helga Baurecht</v>
      </c>
      <c r="H60" s="1">
        <v>3</v>
      </c>
      <c r="I60">
        <f t="shared" si="0"/>
        <v>1</v>
      </c>
      <c r="J60" t="s">
        <v>4</v>
      </c>
      <c r="K60" t="str">
        <f>G2_M2</f>
        <v>Peter Koller</v>
      </c>
      <c r="L60" t="str">
        <f>G2_W9</f>
        <v>Birgit Bergmann</v>
      </c>
      <c r="M60" s="1">
        <v>2</v>
      </c>
      <c r="N60">
        <f t="shared" si="1"/>
        <v>0</v>
      </c>
    </row>
    <row r="61" spans="2:14" x14ac:dyDescent="0.2">
      <c r="I61">
        <f t="shared" si="0"/>
        <v>0</v>
      </c>
      <c r="N61">
        <f t="shared" si="1"/>
        <v>0</v>
      </c>
    </row>
    <row r="62" spans="2:14" x14ac:dyDescent="0.2">
      <c r="B62" t="s">
        <v>27</v>
      </c>
      <c r="D62" t="s">
        <v>0</v>
      </c>
      <c r="E62" t="s">
        <v>32</v>
      </c>
      <c r="F62" t="str">
        <f>G1_M0</f>
        <v>Christian Odreitz</v>
      </c>
      <c r="G62" t="str">
        <f>G1_W4</f>
        <v>Martina Ratz</v>
      </c>
      <c r="H62" s="1">
        <v>2</v>
      </c>
      <c r="I62">
        <f t="shared" si="0"/>
        <v>0</v>
      </c>
      <c r="J62" t="s">
        <v>4</v>
      </c>
      <c r="K62" t="str">
        <f>G1_M1</f>
        <v>Hannes Moser</v>
      </c>
      <c r="L62" t="str">
        <f>G1_W7</f>
        <v>Andrea Merl</v>
      </c>
      <c r="M62" s="1">
        <v>3</v>
      </c>
      <c r="N62">
        <f t="shared" si="1"/>
        <v>1</v>
      </c>
    </row>
    <row r="63" spans="2:14" x14ac:dyDescent="0.2">
      <c r="B63" s="1" t="s">
        <v>33</v>
      </c>
      <c r="C63">
        <v>2</v>
      </c>
      <c r="D63" t="s">
        <v>0</v>
      </c>
      <c r="E63" t="s">
        <v>34</v>
      </c>
      <c r="F63" t="str">
        <f>G1_M6</f>
        <v>Marcel Male</v>
      </c>
      <c r="G63" t="str">
        <f>G1_W6</f>
        <v>Chiara Pertl</v>
      </c>
      <c r="H63" s="1">
        <v>3</v>
      </c>
      <c r="I63">
        <f t="shared" si="0"/>
        <v>1</v>
      </c>
      <c r="J63" t="s">
        <v>4</v>
      </c>
      <c r="K63" t="str">
        <f>G1_M1</f>
        <v>Hannes Moser</v>
      </c>
      <c r="L63" t="str">
        <f>G1_W2</f>
        <v>Tanja Hribernik</v>
      </c>
      <c r="M63" s="1">
        <v>2</v>
      </c>
      <c r="N63">
        <f t="shared" si="1"/>
        <v>0</v>
      </c>
    </row>
    <row r="64" spans="2:14" x14ac:dyDescent="0.2">
      <c r="B64" t="s">
        <v>27</v>
      </c>
      <c r="D64" t="s">
        <v>1</v>
      </c>
      <c r="E64" t="s">
        <v>32</v>
      </c>
      <c r="F64" t="str">
        <f>G2_M0</f>
        <v>Manuel Reinprecht</v>
      </c>
      <c r="G64" t="str">
        <f>G2_W4</f>
        <v>Silvia Hribernig</v>
      </c>
      <c r="H64" s="1">
        <v>3</v>
      </c>
      <c r="I64">
        <f t="shared" si="0"/>
        <v>1</v>
      </c>
      <c r="J64" t="s">
        <v>4</v>
      </c>
      <c r="K64" t="str">
        <f>G2_M1</f>
        <v>Dino Poje</v>
      </c>
      <c r="L64" t="str">
        <f>G2_W7</f>
        <v>Stefanie Fister</v>
      </c>
      <c r="M64" s="1">
        <v>2</v>
      </c>
      <c r="N64">
        <f t="shared" si="1"/>
        <v>0</v>
      </c>
    </row>
    <row r="65" spans="2:14" x14ac:dyDescent="0.2">
      <c r="B65" s="1" t="s">
        <v>33</v>
      </c>
      <c r="C65">
        <v>4</v>
      </c>
      <c r="D65" t="s">
        <v>1</v>
      </c>
      <c r="E65" t="s">
        <v>34</v>
      </c>
      <c r="F65" t="str">
        <f>G2_M6</f>
        <v>Harald Male</v>
      </c>
      <c r="G65" t="str">
        <f>G2_W6</f>
        <v>Sandra Mack</v>
      </c>
      <c r="H65" s="3">
        <v>0</v>
      </c>
      <c r="I65">
        <f t="shared" si="0"/>
        <v>0</v>
      </c>
      <c r="J65" t="s">
        <v>4</v>
      </c>
      <c r="K65" t="str">
        <f>G2_M1</f>
        <v>Dino Poje</v>
      </c>
      <c r="L65" t="str">
        <f>G2_W2</f>
        <v>Helga Baurecht</v>
      </c>
      <c r="M65" s="3">
        <v>4</v>
      </c>
      <c r="N65">
        <f t="shared" si="1"/>
        <v>1</v>
      </c>
    </row>
    <row r="66" spans="2:14" x14ac:dyDescent="0.2">
      <c r="N66">
        <f t="shared" si="1"/>
        <v>0</v>
      </c>
    </row>
    <row r="67" spans="2:14" x14ac:dyDescent="0.2">
      <c r="B67" t="s">
        <v>33</v>
      </c>
      <c r="C67">
        <v>1</v>
      </c>
      <c r="D67" t="s">
        <v>0</v>
      </c>
      <c r="E67" t="s">
        <v>35</v>
      </c>
      <c r="F67" t="str">
        <f>G1_M2</f>
        <v>Günther Muhrer</v>
      </c>
      <c r="G67" t="str">
        <f>G1_W7</f>
        <v>Andrea Merl</v>
      </c>
      <c r="H67" s="1">
        <v>4</v>
      </c>
      <c r="I67">
        <f t="shared" ref="I67:I90" si="2">IF($H67&gt;$M67,1,0)</f>
        <v>1</v>
      </c>
      <c r="J67" t="s">
        <v>4</v>
      </c>
      <c r="K67" t="str">
        <f>G1_M9</f>
        <v>Lukas Schelander</v>
      </c>
      <c r="L67" t="str">
        <f>G1_W5</f>
        <v>Rebecca Staller</v>
      </c>
      <c r="M67" s="1">
        <v>2</v>
      </c>
      <c r="N67">
        <f t="shared" ref="N67:N90" si="3">IF($M67&gt;$H67,1,0)</f>
        <v>0</v>
      </c>
    </row>
    <row r="68" spans="2:14" x14ac:dyDescent="0.2">
      <c r="B68" s="1" t="s">
        <v>33</v>
      </c>
      <c r="D68" t="s">
        <v>0</v>
      </c>
      <c r="E68" t="s">
        <v>36</v>
      </c>
      <c r="F68" t="str">
        <f>G1_M8</f>
        <v>Gerald Ratz</v>
      </c>
      <c r="G68" t="str">
        <f>G1_W10</f>
        <v>Christine Fritz</v>
      </c>
      <c r="H68" s="1">
        <v>3</v>
      </c>
      <c r="I68">
        <f t="shared" si="2"/>
        <v>1</v>
      </c>
      <c r="J68" t="s">
        <v>4</v>
      </c>
      <c r="K68" t="str">
        <f>G1_M3</f>
        <v>Patrick Fister</v>
      </c>
      <c r="L68" t="str">
        <f>G1_W0</f>
        <v>Celine Arthofer</v>
      </c>
      <c r="M68" s="1">
        <v>2</v>
      </c>
      <c r="N68">
        <f t="shared" si="3"/>
        <v>0</v>
      </c>
    </row>
    <row r="69" spans="2:14" x14ac:dyDescent="0.2">
      <c r="B69" t="s">
        <v>33</v>
      </c>
      <c r="C69">
        <v>3</v>
      </c>
      <c r="D69" t="s">
        <v>1</v>
      </c>
      <c r="E69" t="s">
        <v>35</v>
      </c>
      <c r="F69" t="str">
        <f>G2_M2</f>
        <v>Peter Koller</v>
      </c>
      <c r="G69" t="str">
        <f>G2_W7</f>
        <v>Stefanie Fister</v>
      </c>
      <c r="H69">
        <v>3</v>
      </c>
      <c r="I69">
        <f t="shared" si="2"/>
        <v>1</v>
      </c>
      <c r="J69" t="s">
        <v>4</v>
      </c>
      <c r="K69" t="str">
        <f>G2_M9</f>
        <v>Christian Stroj</v>
      </c>
      <c r="L69" t="str">
        <f>G2_W5</f>
        <v>Renate Tatzmann</v>
      </c>
      <c r="M69">
        <v>1</v>
      </c>
      <c r="N69">
        <f t="shared" si="3"/>
        <v>0</v>
      </c>
    </row>
    <row r="70" spans="2:14" x14ac:dyDescent="0.2">
      <c r="B70" s="1" t="s">
        <v>33</v>
      </c>
      <c r="D70" t="s">
        <v>1</v>
      </c>
      <c r="E70" t="s">
        <v>36</v>
      </c>
      <c r="F70" t="str">
        <f>G2_M8</f>
        <v>Marian Certov</v>
      </c>
      <c r="G70" t="str">
        <f>G2_W10</f>
        <v>Martina Kanzian</v>
      </c>
      <c r="H70" s="1">
        <v>1</v>
      </c>
      <c r="I70">
        <f t="shared" si="2"/>
        <v>0</v>
      </c>
      <c r="J70" t="s">
        <v>4</v>
      </c>
      <c r="K70" t="str">
        <f>G2_M3</f>
        <v>Markus Meschnig</v>
      </c>
      <c r="L70" t="str">
        <f>G2_W0</f>
        <v>Sarah Schepul</v>
      </c>
      <c r="M70" s="1">
        <v>4</v>
      </c>
      <c r="N70">
        <f t="shared" si="3"/>
        <v>1</v>
      </c>
    </row>
    <row r="71" spans="2:14" x14ac:dyDescent="0.2">
      <c r="N71">
        <f t="shared" si="3"/>
        <v>0</v>
      </c>
    </row>
    <row r="72" spans="2:14" x14ac:dyDescent="0.2">
      <c r="B72" t="s">
        <v>33</v>
      </c>
      <c r="D72" t="s">
        <v>0</v>
      </c>
      <c r="E72" t="s">
        <v>37</v>
      </c>
      <c r="F72" t="str">
        <f>G1_M4</f>
        <v>Christian Liegl</v>
      </c>
      <c r="G72" t="str">
        <f>G1_W9</f>
        <v>Sabine Schepul</v>
      </c>
      <c r="H72" s="1">
        <v>2</v>
      </c>
      <c r="I72">
        <f t="shared" si="2"/>
        <v>0</v>
      </c>
      <c r="J72" t="s">
        <v>4</v>
      </c>
      <c r="K72" t="str">
        <f>G1_M10</f>
        <v>Gerhard Sablatnig</v>
      </c>
      <c r="L72" t="str">
        <f>G1_W1</f>
        <v>Lisa Mack</v>
      </c>
      <c r="M72" s="1">
        <v>3</v>
      </c>
      <c r="N72">
        <f t="shared" si="3"/>
        <v>1</v>
      </c>
    </row>
    <row r="73" spans="2:14" x14ac:dyDescent="0.2">
      <c r="B73" t="s">
        <v>33</v>
      </c>
      <c r="D73" t="s">
        <v>0</v>
      </c>
      <c r="E73" t="s">
        <v>38</v>
      </c>
      <c r="F73" t="str">
        <f>G1_M5</f>
        <v>Christoph Appe</v>
      </c>
      <c r="G73" t="str">
        <f>G1_W3</f>
        <v>Birgit Mack</v>
      </c>
      <c r="H73" s="1">
        <v>1</v>
      </c>
      <c r="I73">
        <f t="shared" si="2"/>
        <v>0</v>
      </c>
      <c r="J73" t="s">
        <v>4</v>
      </c>
      <c r="K73" t="str">
        <f>G1_M0</f>
        <v>Christian Odreitz</v>
      </c>
      <c r="L73" t="str">
        <f>G1_W8</f>
        <v>Manfred Mletschnig*</v>
      </c>
      <c r="M73" s="1">
        <v>4</v>
      </c>
      <c r="N73">
        <f t="shared" si="3"/>
        <v>1</v>
      </c>
    </row>
    <row r="74" spans="2:14" x14ac:dyDescent="0.2">
      <c r="B74" t="s">
        <v>33</v>
      </c>
      <c r="D74" t="s">
        <v>1</v>
      </c>
      <c r="E74" t="s">
        <v>37</v>
      </c>
      <c r="F74" t="str">
        <f>G2_M4</f>
        <v>Dietmar Fritz</v>
      </c>
      <c r="G74" t="str">
        <f>G2_W9</f>
        <v>Birgit Bergmann</v>
      </c>
      <c r="H74" s="1">
        <v>2</v>
      </c>
      <c r="I74">
        <f t="shared" si="2"/>
        <v>0</v>
      </c>
      <c r="J74" t="s">
        <v>4</v>
      </c>
      <c r="K74" t="str">
        <f>G2_M10</f>
        <v>David Guzdec</v>
      </c>
      <c r="L74" t="str">
        <f>G2_W1</f>
        <v>Fritz Katharina</v>
      </c>
      <c r="M74" s="1">
        <v>3</v>
      </c>
      <c r="N74">
        <f t="shared" si="3"/>
        <v>1</v>
      </c>
    </row>
    <row r="75" spans="2:14" x14ac:dyDescent="0.2">
      <c r="B75" t="s">
        <v>33</v>
      </c>
      <c r="D75" t="s">
        <v>1</v>
      </c>
      <c r="E75" t="s">
        <v>38</v>
      </c>
      <c r="F75" t="str">
        <f>G2_M5</f>
        <v>Alex Sucer</v>
      </c>
      <c r="G75" t="str">
        <f>G2_W3</f>
        <v>Susanne Appe</v>
      </c>
      <c r="H75" s="1">
        <v>2</v>
      </c>
      <c r="I75">
        <f t="shared" si="2"/>
        <v>0</v>
      </c>
      <c r="J75" t="s">
        <v>4</v>
      </c>
      <c r="K75" t="str">
        <f>G2_M0</f>
        <v>Manuel Reinprecht</v>
      </c>
      <c r="L75" t="str">
        <f>G2_W8</f>
        <v>Sabine Frica Ventura</v>
      </c>
      <c r="M75" s="1">
        <v>3</v>
      </c>
      <c r="N75">
        <f t="shared" si="3"/>
        <v>1</v>
      </c>
    </row>
    <row r="76" spans="2:14" x14ac:dyDescent="0.2">
      <c r="N76">
        <f t="shared" si="3"/>
        <v>0</v>
      </c>
    </row>
    <row r="77" spans="2:14" x14ac:dyDescent="0.2">
      <c r="B77" s="1" t="s">
        <v>89</v>
      </c>
      <c r="C77" s="1"/>
      <c r="D77" s="1" t="s">
        <v>0</v>
      </c>
      <c r="E77" s="1" t="s">
        <v>91</v>
      </c>
      <c r="F77" s="1" t="s">
        <v>53</v>
      </c>
      <c r="G77" s="1" t="s">
        <v>75</v>
      </c>
      <c r="H77" s="1">
        <v>5</v>
      </c>
      <c r="I77">
        <f t="shared" si="2"/>
        <v>1</v>
      </c>
      <c r="J77" s="1" t="s">
        <v>4</v>
      </c>
      <c r="K77" s="1" t="s">
        <v>50</v>
      </c>
      <c r="L77" s="1" t="s">
        <v>71</v>
      </c>
      <c r="M77" s="1">
        <v>0</v>
      </c>
      <c r="N77">
        <f t="shared" si="3"/>
        <v>0</v>
      </c>
    </row>
    <row r="78" spans="2:14" x14ac:dyDescent="0.2">
      <c r="B78" s="1" t="s">
        <v>89</v>
      </c>
      <c r="C78" s="1"/>
      <c r="D78" s="1" t="s">
        <v>0</v>
      </c>
      <c r="E78" s="1" t="s">
        <v>91</v>
      </c>
      <c r="F78" s="1" t="s">
        <v>90</v>
      </c>
      <c r="G78" s="1" t="s">
        <v>73</v>
      </c>
      <c r="H78" s="1">
        <v>4</v>
      </c>
      <c r="I78">
        <f t="shared" si="2"/>
        <v>1</v>
      </c>
      <c r="J78" s="1" t="s">
        <v>4</v>
      </c>
      <c r="K78" s="1" t="s">
        <v>52</v>
      </c>
      <c r="L78" s="1" t="s">
        <v>74</v>
      </c>
      <c r="M78" s="1">
        <v>2</v>
      </c>
      <c r="N78">
        <f t="shared" si="3"/>
        <v>0</v>
      </c>
    </row>
    <row r="79" spans="2:14" x14ac:dyDescent="0.2">
      <c r="B79" s="1" t="s">
        <v>89</v>
      </c>
      <c r="C79" s="1"/>
      <c r="D79" s="1" t="s">
        <v>1</v>
      </c>
      <c r="E79" s="1" t="s">
        <v>91</v>
      </c>
      <c r="F79" s="1" t="s">
        <v>64</v>
      </c>
      <c r="G79" s="1" t="s">
        <v>85</v>
      </c>
      <c r="H79" s="1">
        <v>0</v>
      </c>
      <c r="I79">
        <f t="shared" si="2"/>
        <v>0</v>
      </c>
      <c r="J79" s="1" t="s">
        <v>4</v>
      </c>
      <c r="K79" s="1" t="s">
        <v>60</v>
      </c>
      <c r="L79" s="1" t="s">
        <v>82</v>
      </c>
      <c r="M79" s="1">
        <v>5</v>
      </c>
      <c r="N79">
        <f t="shared" si="3"/>
        <v>1</v>
      </c>
    </row>
    <row r="80" spans="2:14" x14ac:dyDescent="0.2">
      <c r="B80" s="1" t="s">
        <v>89</v>
      </c>
      <c r="C80" s="1"/>
      <c r="D80" s="1" t="s">
        <v>1</v>
      </c>
      <c r="E80" s="1" t="s">
        <v>91</v>
      </c>
      <c r="F80" s="1" t="s">
        <v>62</v>
      </c>
      <c r="G80" s="1" t="s">
        <v>83</v>
      </c>
      <c r="H80" s="1">
        <v>1</v>
      </c>
      <c r="I80">
        <f t="shared" si="2"/>
        <v>0</v>
      </c>
      <c r="J80" s="1" t="s">
        <v>4</v>
      </c>
      <c r="K80" s="1" t="s">
        <v>63</v>
      </c>
      <c r="L80" s="1" t="s">
        <v>84</v>
      </c>
      <c r="M80" s="1">
        <v>3</v>
      </c>
      <c r="N80">
        <f t="shared" si="3"/>
        <v>1</v>
      </c>
    </row>
    <row r="81" spans="2:14" x14ac:dyDescent="0.2">
      <c r="N81">
        <f t="shared" si="3"/>
        <v>0</v>
      </c>
    </row>
    <row r="82" spans="2:14" x14ac:dyDescent="0.2">
      <c r="B82" t="s">
        <v>89</v>
      </c>
      <c r="D82" t="s">
        <v>0</v>
      </c>
      <c r="E82" t="s">
        <v>92</v>
      </c>
      <c r="F82" t="s">
        <v>53</v>
      </c>
      <c r="G82" t="s">
        <v>77</v>
      </c>
      <c r="H82" s="1">
        <v>3</v>
      </c>
      <c r="I82">
        <f t="shared" si="2"/>
        <v>1</v>
      </c>
      <c r="J82" t="s">
        <v>4</v>
      </c>
      <c r="K82" t="s">
        <v>56</v>
      </c>
      <c r="L82" t="s">
        <v>75</v>
      </c>
      <c r="M82" s="1">
        <v>2</v>
      </c>
      <c r="N82">
        <f t="shared" si="3"/>
        <v>0</v>
      </c>
    </row>
    <row r="83" spans="2:14" x14ac:dyDescent="0.2">
      <c r="B83" t="s">
        <v>89</v>
      </c>
      <c r="D83" t="s">
        <v>0</v>
      </c>
      <c r="E83" t="s">
        <v>94</v>
      </c>
      <c r="F83" s="3" t="s">
        <v>58</v>
      </c>
      <c r="G83" s="3" t="s">
        <v>99</v>
      </c>
      <c r="H83" s="1">
        <v>4</v>
      </c>
      <c r="I83">
        <f t="shared" si="2"/>
        <v>1</v>
      </c>
      <c r="J83" s="3" t="s">
        <v>4</v>
      </c>
      <c r="K83" s="3" t="s">
        <v>90</v>
      </c>
      <c r="L83" s="3" t="s">
        <v>100</v>
      </c>
      <c r="M83" s="1">
        <v>1</v>
      </c>
      <c r="N83">
        <f t="shared" si="3"/>
        <v>0</v>
      </c>
    </row>
    <row r="84" spans="2:14" x14ac:dyDescent="0.2">
      <c r="B84" t="s">
        <v>89</v>
      </c>
      <c r="D84" t="s">
        <v>1</v>
      </c>
      <c r="E84" t="s">
        <v>92</v>
      </c>
      <c r="F84" t="s">
        <v>64</v>
      </c>
      <c r="G84" t="s">
        <v>88</v>
      </c>
      <c r="H84">
        <v>0</v>
      </c>
      <c r="I84">
        <f t="shared" si="2"/>
        <v>0</v>
      </c>
      <c r="J84" t="s">
        <v>4</v>
      </c>
      <c r="K84" t="s">
        <v>67</v>
      </c>
      <c r="L84" t="s">
        <v>85</v>
      </c>
      <c r="M84">
        <v>4</v>
      </c>
      <c r="N84">
        <f t="shared" si="3"/>
        <v>1</v>
      </c>
    </row>
    <row r="85" spans="2:14" x14ac:dyDescent="0.2">
      <c r="B85" t="s">
        <v>89</v>
      </c>
      <c r="D85" t="s">
        <v>1</v>
      </c>
      <c r="N85">
        <f t="shared" si="3"/>
        <v>0</v>
      </c>
    </row>
    <row r="86" spans="2:14" x14ac:dyDescent="0.2">
      <c r="N86">
        <f t="shared" si="3"/>
        <v>0</v>
      </c>
    </row>
    <row r="87" spans="2:14" x14ac:dyDescent="0.2">
      <c r="B87" s="4" t="s">
        <v>15</v>
      </c>
      <c r="C87" s="4"/>
      <c r="D87" s="4" t="s">
        <v>0</v>
      </c>
      <c r="E87" s="4" t="s">
        <v>18</v>
      </c>
      <c r="F87" s="4" t="str">
        <f>G1_M5</f>
        <v>Christoph Appe</v>
      </c>
      <c r="G87" s="4" t="str">
        <f>G1_W10</f>
        <v>Christine Fritz</v>
      </c>
      <c r="H87" s="4">
        <v>3</v>
      </c>
      <c r="I87">
        <f t="shared" si="2"/>
        <v>1</v>
      </c>
      <c r="J87" s="4" t="s">
        <v>4</v>
      </c>
      <c r="K87" s="4" t="str">
        <f>G1_M4</f>
        <v>Christian Liegl</v>
      </c>
      <c r="L87" s="4" t="str">
        <f>G1_W4</f>
        <v>Martina Ratz</v>
      </c>
      <c r="M87" s="4">
        <v>1</v>
      </c>
      <c r="N87">
        <f t="shared" si="3"/>
        <v>0</v>
      </c>
    </row>
    <row r="88" spans="2:14" x14ac:dyDescent="0.2">
      <c r="B88" s="4" t="s">
        <v>9</v>
      </c>
      <c r="C88" s="4"/>
      <c r="D88" s="4" t="s">
        <v>0</v>
      </c>
      <c r="E88" s="4" t="s">
        <v>11</v>
      </c>
      <c r="F88" s="4" t="str">
        <f>G1_M3</f>
        <v>Patrick Fister</v>
      </c>
      <c r="G88" s="4" t="str">
        <f>G1_W6</f>
        <v>Chiara Pertl</v>
      </c>
      <c r="H88" s="4">
        <v>0</v>
      </c>
      <c r="I88">
        <f t="shared" si="2"/>
        <v>0</v>
      </c>
      <c r="J88" s="4" t="s">
        <v>4</v>
      </c>
      <c r="K88" s="4" t="str">
        <f>G1_M10</f>
        <v>Gerhard Sablatnig</v>
      </c>
      <c r="L88" s="4" t="str">
        <f>G1_W9</f>
        <v>Sabine Schepul</v>
      </c>
      <c r="M88" s="4">
        <v>5</v>
      </c>
      <c r="N88">
        <f t="shared" si="3"/>
        <v>1</v>
      </c>
    </row>
    <row r="89" spans="2:14" x14ac:dyDescent="0.2">
      <c r="B89" s="4" t="s">
        <v>21</v>
      </c>
      <c r="C89" s="4"/>
      <c r="D89" s="4" t="s">
        <v>1</v>
      </c>
      <c r="E89" s="4" t="s">
        <v>25</v>
      </c>
      <c r="F89" s="4" t="str">
        <f>G2_M9</f>
        <v>Christian Stroj</v>
      </c>
      <c r="G89" s="4" t="str">
        <f>G2_W0</f>
        <v>Sarah Schepul</v>
      </c>
      <c r="H89" s="4">
        <v>2</v>
      </c>
      <c r="I89">
        <f t="shared" si="2"/>
        <v>0</v>
      </c>
      <c r="J89" s="4" t="s">
        <v>4</v>
      </c>
      <c r="K89" s="4" t="str">
        <f>G2_M1</f>
        <v>Dino Poje</v>
      </c>
      <c r="L89" s="4" t="str">
        <f>G2_W8</f>
        <v>Sabine Frica Ventura</v>
      </c>
      <c r="M89" s="4">
        <v>4</v>
      </c>
      <c r="N89">
        <f t="shared" si="3"/>
        <v>1</v>
      </c>
    </row>
    <row r="90" spans="2:14" x14ac:dyDescent="0.2">
      <c r="B90" s="4" t="s">
        <v>93</v>
      </c>
      <c r="C90" s="4"/>
      <c r="D90" s="4" t="s">
        <v>1</v>
      </c>
      <c r="E90" s="4" t="s">
        <v>98</v>
      </c>
      <c r="F90" s="4" t="s">
        <v>48</v>
      </c>
      <c r="G90" s="4" t="s">
        <v>99</v>
      </c>
      <c r="H90" s="4">
        <v>3</v>
      </c>
      <c r="I90">
        <f t="shared" si="2"/>
        <v>1</v>
      </c>
      <c r="J90" s="4" t="s">
        <v>4</v>
      </c>
      <c r="K90" s="4" t="s">
        <v>61</v>
      </c>
      <c r="L90" s="4" t="s">
        <v>101</v>
      </c>
      <c r="M90" s="4">
        <v>2</v>
      </c>
      <c r="N90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EE9C-847B-8B4F-9E96-3E65BDAE7E9D}">
  <dimension ref="A2:H24"/>
  <sheetViews>
    <sheetView topLeftCell="A5" zoomScale="150" zoomScaleNormal="150" workbookViewId="0">
      <selection activeCell="C15" sqref="C15"/>
    </sheetView>
  </sheetViews>
  <sheetFormatPr baseColWidth="10" defaultRowHeight="15" x14ac:dyDescent="0.2"/>
  <cols>
    <col min="3" max="3" width="12.6640625" bestFit="1" customWidth="1"/>
    <col min="7" max="7" width="13.6640625" bestFit="1" customWidth="1"/>
  </cols>
  <sheetData>
    <row r="2" spans="1:8" x14ac:dyDescent="0.2">
      <c r="B2" t="s">
        <v>39</v>
      </c>
      <c r="C2" t="s">
        <v>54</v>
      </c>
    </row>
    <row r="3" spans="1:8" x14ac:dyDescent="0.2">
      <c r="B3" t="s">
        <v>104</v>
      </c>
      <c r="C3" t="s">
        <v>88</v>
      </c>
      <c r="D3">
        <v>3</v>
      </c>
      <c r="E3" t="s">
        <v>54</v>
      </c>
    </row>
    <row r="4" spans="1:8" x14ac:dyDescent="0.2">
      <c r="A4">
        <v>1</v>
      </c>
      <c r="E4" t="s">
        <v>88</v>
      </c>
      <c r="F4">
        <v>3</v>
      </c>
    </row>
    <row r="5" spans="1:8" x14ac:dyDescent="0.2">
      <c r="B5" t="s">
        <v>46</v>
      </c>
      <c r="C5" t="s">
        <v>61</v>
      </c>
    </row>
    <row r="6" spans="1:8" x14ac:dyDescent="0.2">
      <c r="B6" t="s">
        <v>105</v>
      </c>
      <c r="C6" t="s">
        <v>76</v>
      </c>
      <c r="D6">
        <v>2</v>
      </c>
      <c r="G6" t="s">
        <v>54</v>
      </c>
    </row>
    <row r="7" spans="1:8" x14ac:dyDescent="0.2">
      <c r="G7" t="s">
        <v>88</v>
      </c>
    </row>
    <row r="8" spans="1:8" x14ac:dyDescent="0.2">
      <c r="B8" t="s">
        <v>40</v>
      </c>
      <c r="C8" t="s">
        <v>90</v>
      </c>
      <c r="G8">
        <v>4</v>
      </c>
    </row>
    <row r="9" spans="1:8" x14ac:dyDescent="0.2">
      <c r="B9" t="s">
        <v>106</v>
      </c>
      <c r="C9" t="s">
        <v>82</v>
      </c>
      <c r="D9">
        <v>1</v>
      </c>
    </row>
    <row r="10" spans="1:8" x14ac:dyDescent="0.2">
      <c r="A10">
        <v>2</v>
      </c>
      <c r="E10" t="s">
        <v>57</v>
      </c>
      <c r="F10">
        <v>1</v>
      </c>
    </row>
    <row r="11" spans="1:8" x14ac:dyDescent="0.2">
      <c r="B11" t="s">
        <v>45</v>
      </c>
      <c r="C11" t="s">
        <v>57</v>
      </c>
      <c r="D11">
        <v>4</v>
      </c>
      <c r="E11" t="s">
        <v>75</v>
      </c>
      <c r="H11" t="s">
        <v>54</v>
      </c>
    </row>
    <row r="12" spans="1:8" x14ac:dyDescent="0.2">
      <c r="B12" t="s">
        <v>109</v>
      </c>
      <c r="C12" t="s">
        <v>75</v>
      </c>
      <c r="H12" t="s">
        <v>88</v>
      </c>
    </row>
    <row r="14" spans="1:8" x14ac:dyDescent="0.2">
      <c r="B14" t="s">
        <v>41</v>
      </c>
      <c r="C14" t="s">
        <v>53</v>
      </c>
    </row>
    <row r="15" spans="1:8" x14ac:dyDescent="0.2">
      <c r="B15" t="s">
        <v>108</v>
      </c>
      <c r="C15" t="s">
        <v>84</v>
      </c>
      <c r="D15">
        <v>2</v>
      </c>
      <c r="E15" t="s">
        <v>60</v>
      </c>
    </row>
    <row r="16" spans="1:8" x14ac:dyDescent="0.2">
      <c r="A16">
        <v>3</v>
      </c>
      <c r="E16" t="s">
        <v>68</v>
      </c>
      <c r="F16">
        <v>1</v>
      </c>
    </row>
    <row r="17" spans="1:7" x14ac:dyDescent="0.2">
      <c r="B17" t="s">
        <v>44</v>
      </c>
      <c r="C17" t="s">
        <v>60</v>
      </c>
      <c r="D17">
        <v>3</v>
      </c>
      <c r="G17">
        <v>2</v>
      </c>
    </row>
    <row r="18" spans="1:7" x14ac:dyDescent="0.2">
      <c r="B18" t="s">
        <v>107</v>
      </c>
      <c r="C18" t="s">
        <v>68</v>
      </c>
      <c r="G18" t="s">
        <v>58</v>
      </c>
    </row>
    <row r="19" spans="1:7" x14ac:dyDescent="0.2">
      <c r="G19" t="s">
        <v>73</v>
      </c>
    </row>
    <row r="20" spans="1:7" x14ac:dyDescent="0.2">
      <c r="B20" t="s">
        <v>42</v>
      </c>
      <c r="C20" t="s">
        <v>49</v>
      </c>
    </row>
    <row r="21" spans="1:7" x14ac:dyDescent="0.2">
      <c r="B21" t="s">
        <v>110</v>
      </c>
      <c r="C21" t="s">
        <v>80</v>
      </c>
      <c r="D21">
        <v>1</v>
      </c>
      <c r="E21" t="s">
        <v>58</v>
      </c>
      <c r="F21">
        <v>4</v>
      </c>
    </row>
    <row r="22" spans="1:7" x14ac:dyDescent="0.2">
      <c r="A22">
        <v>4</v>
      </c>
      <c r="E22" t="s">
        <v>73</v>
      </c>
    </row>
    <row r="23" spans="1:7" x14ac:dyDescent="0.2">
      <c r="B23" t="s">
        <v>43</v>
      </c>
      <c r="C23" t="s">
        <v>58</v>
      </c>
      <c r="D23">
        <v>4</v>
      </c>
    </row>
    <row r="24" spans="1:7" x14ac:dyDescent="0.2">
      <c r="B24" t="s">
        <v>111</v>
      </c>
      <c r="C24" t="s">
        <v>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3293-CC4B-6F4B-8D44-46EE0F8BD64B}">
  <dimension ref="A2:J40"/>
  <sheetViews>
    <sheetView tabSelected="1" topLeftCell="A8" workbookViewId="0">
      <selection activeCell="A41" sqref="A41"/>
    </sheetView>
  </sheetViews>
  <sheetFormatPr baseColWidth="10" defaultRowHeight="15" x14ac:dyDescent="0.2"/>
  <cols>
    <col min="2" max="2" width="14.6640625" bestFit="1" customWidth="1"/>
  </cols>
  <sheetData>
    <row r="2" spans="2:10" x14ac:dyDescent="0.2">
      <c r="B2" t="s">
        <v>112</v>
      </c>
      <c r="C2" t="s">
        <v>113</v>
      </c>
      <c r="D2" t="s">
        <v>114</v>
      </c>
      <c r="E2" t="s">
        <v>115</v>
      </c>
      <c r="G2" t="s">
        <v>112</v>
      </c>
      <c r="H2" t="s">
        <v>113</v>
      </c>
      <c r="I2" t="s">
        <v>114</v>
      </c>
      <c r="J2" t="s">
        <v>115</v>
      </c>
    </row>
    <row r="3" spans="2:10" x14ac:dyDescent="0.2">
      <c r="B3" t="s">
        <v>47</v>
      </c>
      <c r="C3">
        <f>SUMIFS(Turnier!$I$2:$I$90,Turnier!$F$2:$F$90,B3)+SUMIFS(Turnier!$N$2:$N$90,Turnier!$K$2:$K$90,B3)</f>
        <v>3</v>
      </c>
      <c r="D3">
        <f>SUMIFS(Turnier!$H$2:$H$75,Turnier!$F$2:$F$75,B3)+SUMIFS(Turnier!$M$2:$M$75,Turnier!$K$2:$K$75,B3)</f>
        <v>19</v>
      </c>
      <c r="E3">
        <f>_xlfn.RANK.EQ(D3,$D$3:$D$16,0)</f>
        <v>1</v>
      </c>
      <c r="G3" t="s">
        <v>72</v>
      </c>
      <c r="H3">
        <f>SUMIFS(Turnier!$I$2:$I$90,Turnier!$G$2:$G$90,G3)+SUMIFS(Turnier!$N$2:$N$90,Turnier!$L$2:$L$90,G3)</f>
        <v>3</v>
      </c>
      <c r="I3">
        <f>SUMIFS(Turnier!$H$2:$H$75,Turnier!$G$2:$G$75,G3)+SUMIFS(Turnier!$M$2:$M$75,Turnier!$L$2:$L$75,G3)</f>
        <v>17</v>
      </c>
      <c r="J3">
        <f>_xlfn.RANK.EQ(I3,$I$3:$I$17,)</f>
        <v>1</v>
      </c>
    </row>
    <row r="4" spans="2:10" x14ac:dyDescent="0.2">
      <c r="B4" t="s">
        <v>51</v>
      </c>
      <c r="C4">
        <f>SUMIFS(Turnier!$I$2:$I$90,Turnier!$F$2:$F$90,B4)+SUMIFS(Turnier!$N$2:$N$90,Turnier!$K$2:$K$90,B4)</f>
        <v>3</v>
      </c>
      <c r="D4">
        <f>SUMIFS(Turnier!$H$2:$H$75,Turnier!$F$2:$F$75,B4)+SUMIFS(Turnier!$M$2:$M$75,Turnier!$K$2:$K$75,B4)</f>
        <v>17</v>
      </c>
      <c r="E4">
        <f>_xlfn.RANK.EQ(D4,$D$3:$D$16,0)</f>
        <v>2</v>
      </c>
      <c r="G4" t="s">
        <v>103</v>
      </c>
      <c r="H4">
        <f>SUMIFS(Turnier!$I$2:$I$90,Turnier!$G$2:$G$90,G4)+SUMIFS(Turnier!$N$2:$N$90,Turnier!$L$2:$L$90,G4)</f>
        <v>3</v>
      </c>
      <c r="I4">
        <f>SUMIFS(Turnier!$H$2:$H$75,Turnier!$G$2:$G$75,G4)+SUMIFS(Turnier!$M$2:$M$75,Turnier!$L$2:$L$75,G4)</f>
        <v>17</v>
      </c>
      <c r="J4">
        <f>_xlfn.RANK.EQ(I4,$I$3:$I$17,)</f>
        <v>1</v>
      </c>
    </row>
    <row r="5" spans="2:10" x14ac:dyDescent="0.2">
      <c r="B5" t="s">
        <v>55</v>
      </c>
      <c r="C5">
        <f>SUMIFS(Turnier!$I$2:$I$90,Turnier!$F$2:$F$90,B5)+SUMIFS(Turnier!$N$2:$N$90,Turnier!$K$2:$K$90,B5)</f>
        <v>1</v>
      </c>
      <c r="D5">
        <f>SUMIFS(Turnier!$H$2:$H$75,Turnier!$F$2:$F$75,B5)+SUMIFS(Turnier!$M$2:$M$75,Turnier!$K$2:$K$75,B5)</f>
        <v>14</v>
      </c>
      <c r="E5">
        <f>_xlfn.RANK.EQ(D5,$D$3:$D$16,0)</f>
        <v>3</v>
      </c>
      <c r="G5" t="s">
        <v>70</v>
      </c>
      <c r="H5">
        <f>SUMIFS(Turnier!$I$2:$I$90,Turnier!$G$2:$G$90,G5)+SUMIFS(Turnier!$N$2:$N$90,Turnier!$L$2:$L$90,G5)</f>
        <v>3</v>
      </c>
      <c r="I5">
        <f>SUMIFS(Turnier!$H$2:$H$75,Turnier!$G$2:$G$75,G5)+SUMIFS(Turnier!$M$2:$M$75,Turnier!$L$2:$L$75,G5)</f>
        <v>15</v>
      </c>
      <c r="J5">
        <f>_xlfn.RANK.EQ(I5,$I$3:$I$17,)</f>
        <v>3</v>
      </c>
    </row>
    <row r="6" spans="2:10" x14ac:dyDescent="0.2">
      <c r="B6" t="s">
        <v>59</v>
      </c>
      <c r="C6">
        <f>SUMIFS(Turnier!$I$2:$I$90,Turnier!$F$2:$F$90,B6)+SUMIFS(Turnier!$N$2:$N$90,Turnier!$K$2:$K$90,B6)</f>
        <v>2</v>
      </c>
      <c r="D6">
        <f>SUMIFS(Turnier!$H$2:$H$75,Turnier!$F$2:$F$75,B6)+SUMIFS(Turnier!$M$2:$M$75,Turnier!$K$2:$K$75,B6)</f>
        <v>13</v>
      </c>
      <c r="E6">
        <f>_xlfn.RANK.EQ(D6,$D$3:$D$16,0)</f>
        <v>4</v>
      </c>
      <c r="G6" t="s">
        <v>79</v>
      </c>
      <c r="H6">
        <f>SUMIFS(Turnier!$I$2:$I$90,Turnier!$G$2:$G$90,G6)+SUMIFS(Turnier!$N$2:$N$90,Turnier!$L$2:$L$90,G6)</f>
        <v>3</v>
      </c>
      <c r="I6">
        <f>SUMIFS(Turnier!$H$2:$H$75,Turnier!$G$2:$G$75,G6)+SUMIFS(Turnier!$M$2:$M$75,Turnier!$L$2:$L$75,G6)</f>
        <v>15</v>
      </c>
      <c r="J6">
        <f>_xlfn.RANK.EQ(I6,$I$3:$I$17,)</f>
        <v>3</v>
      </c>
    </row>
    <row r="7" spans="2:10" x14ac:dyDescent="0.2">
      <c r="B7" t="s">
        <v>63</v>
      </c>
      <c r="C7">
        <f>SUMIFS(Turnier!$I$2:$I$90,Turnier!$F$2:$F$90,B7)+SUMIFS(Turnier!$N$2:$N$90,Turnier!$K$2:$K$90,B7)</f>
        <v>4</v>
      </c>
      <c r="D7">
        <f>SUMIFS(Turnier!$H$2:$H$75,Turnier!$F$2:$F$75,B7)+SUMIFS(Turnier!$M$2:$M$75,Turnier!$K$2:$K$75,B7)</f>
        <v>13</v>
      </c>
      <c r="E7">
        <f>_xlfn.RANK.EQ(D7,$D$3:$D$16,0)</f>
        <v>4</v>
      </c>
      <c r="G7" t="s">
        <v>69</v>
      </c>
      <c r="H7">
        <f>SUMIFS(Turnier!$I$2:$I$90,Turnier!$G$2:$G$90,G7)+SUMIFS(Turnier!$N$2:$N$90,Turnier!$L$2:$L$90,G7)</f>
        <v>2</v>
      </c>
      <c r="I7">
        <f>SUMIFS(Turnier!$H$2:$H$75,Turnier!$G$2:$G$75,G7)+SUMIFS(Turnier!$M$2:$M$75,Turnier!$L$2:$L$75,G7)</f>
        <v>14</v>
      </c>
      <c r="J7">
        <f>_xlfn.RANK.EQ(I7,$I$3:$I$17,)</f>
        <v>5</v>
      </c>
    </row>
    <row r="8" spans="2:10" x14ac:dyDescent="0.2">
      <c r="B8" t="s">
        <v>56</v>
      </c>
      <c r="C8">
        <f>SUMIFS(Turnier!$I$2:$I$90,Turnier!$F$2:$F$90,B8)+SUMIFS(Turnier!$N$2:$N$90,Turnier!$K$2:$K$90,B8)</f>
        <v>4</v>
      </c>
      <c r="D8">
        <f>SUMIFS(Turnier!$H$2:$H$75,Turnier!$F$2:$F$75,B8)+SUMIFS(Turnier!$M$2:$M$75,Turnier!$K$2:$K$75,B8)</f>
        <v>12</v>
      </c>
      <c r="E8">
        <f>_xlfn.RANK.EQ(D8,$D$3:$D$16,0)</f>
        <v>6</v>
      </c>
      <c r="G8" t="s">
        <v>81</v>
      </c>
      <c r="H8">
        <f>SUMIFS(Turnier!$I$2:$I$90,Turnier!$G$2:$G$90,G8)+SUMIFS(Turnier!$N$2:$N$90,Turnier!$L$2:$L$90,G8)</f>
        <v>3</v>
      </c>
      <c r="I8">
        <f>SUMIFS(Turnier!$H$2:$H$75,Turnier!$G$2:$G$75,G8)+SUMIFS(Turnier!$M$2:$M$75,Turnier!$L$2:$L$75,G8)</f>
        <v>14</v>
      </c>
      <c r="J8">
        <f>_xlfn.RANK.EQ(I8,$I$3:$I$17,)</f>
        <v>5</v>
      </c>
    </row>
    <row r="9" spans="2:10" x14ac:dyDescent="0.2">
      <c r="B9" t="s">
        <v>67</v>
      </c>
      <c r="C9">
        <f>SUMIFS(Turnier!$I$2:$I$90,Turnier!$F$2:$F$90,B9)+SUMIFS(Turnier!$N$2:$N$90,Turnier!$K$2:$K$90,B9)</f>
        <v>4</v>
      </c>
      <c r="D9">
        <f>SUMIFS(Turnier!$H$2:$H$75,Turnier!$F$2:$F$75,B9)+SUMIFS(Turnier!$M$2:$M$75,Turnier!$K$2:$K$75,B9)</f>
        <v>12</v>
      </c>
      <c r="E9">
        <f>_xlfn.RANK.EQ(D9,$D$3:$D$16,0)</f>
        <v>6</v>
      </c>
      <c r="G9" t="s">
        <v>78</v>
      </c>
      <c r="H9">
        <f>SUMIFS(Turnier!$I$2:$I$90,Turnier!$G$2:$G$90,G9)+SUMIFS(Turnier!$N$2:$N$90,Turnier!$L$2:$L$90,G9)</f>
        <v>3</v>
      </c>
      <c r="I9">
        <f>SUMIFS(Turnier!$H$2:$H$75,Turnier!$G$2:$G$75,G9)+SUMIFS(Turnier!$M$2:$M$75,Turnier!$L$2:$L$75,G9)</f>
        <v>13</v>
      </c>
      <c r="J9">
        <f>_xlfn.RANK.EQ(I9,$I$3:$I$17,)</f>
        <v>7</v>
      </c>
    </row>
    <row r="10" spans="2:10" x14ac:dyDescent="0.2">
      <c r="B10" t="s">
        <v>48</v>
      </c>
      <c r="C10">
        <f>SUMIFS(Turnier!$I$2:$I$90,Turnier!$F$2:$F$90,B10)+SUMIFS(Turnier!$N$2:$N$90,Turnier!$K$2:$K$90,B10)</f>
        <v>3</v>
      </c>
      <c r="D10">
        <f>SUMIFS(Turnier!$H$2:$H$75,Turnier!$F$2:$F$75,B10)+SUMIFS(Turnier!$M$2:$M$75,Turnier!$K$2:$K$75,B10)</f>
        <v>11</v>
      </c>
      <c r="E10">
        <f>_xlfn.RANK.EQ(D10,$D$3:$D$16,0)</f>
        <v>8</v>
      </c>
      <c r="G10" t="s">
        <v>74</v>
      </c>
      <c r="H10">
        <f>SUMIFS(Turnier!$I$2:$I$90,Turnier!$G$2:$G$90,G10)+SUMIFS(Turnier!$N$2:$N$90,Turnier!$L$2:$L$90,G10)</f>
        <v>3</v>
      </c>
      <c r="I10">
        <f>SUMIFS(Turnier!$H$2:$H$75,Turnier!$G$2:$G$75,G10)+SUMIFS(Turnier!$M$2:$M$75,Turnier!$L$2:$L$75,G10)</f>
        <v>11</v>
      </c>
      <c r="J10">
        <f>_xlfn.RANK.EQ(I10,$I$3:$I$17,)</f>
        <v>8</v>
      </c>
    </row>
    <row r="11" spans="2:10" x14ac:dyDescent="0.2">
      <c r="B11" t="s">
        <v>64</v>
      </c>
      <c r="C11">
        <f>SUMIFS(Turnier!$I$2:$I$90,Turnier!$F$2:$F$90,B11)+SUMIFS(Turnier!$N$2:$N$90,Turnier!$K$2:$K$90,B11)</f>
        <v>2</v>
      </c>
      <c r="D11">
        <f>SUMIFS(Turnier!$H$2:$H$75,Turnier!$F$2:$F$75,B11)+SUMIFS(Turnier!$M$2:$M$75,Turnier!$K$2:$K$75,B11)</f>
        <v>10</v>
      </c>
      <c r="E11">
        <f>_xlfn.RANK.EQ(D11,$D$3:$D$16,0)</f>
        <v>9</v>
      </c>
      <c r="G11" t="s">
        <v>77</v>
      </c>
      <c r="H11">
        <f>SUMIFS(Turnier!$I$2:$I$90,Turnier!$G$2:$G$90,G11)+SUMIFS(Turnier!$N$2:$N$90,Turnier!$L$2:$L$90,G11)</f>
        <v>4</v>
      </c>
      <c r="I11">
        <f>SUMIFS(Turnier!$H$2:$H$75,Turnier!$G$2:$G$75,G11)+SUMIFS(Turnier!$M$2:$M$75,Turnier!$L$2:$L$75,G11)</f>
        <v>11</v>
      </c>
      <c r="J11">
        <f>_xlfn.RANK.EQ(I11,$I$3:$I$17,)</f>
        <v>8</v>
      </c>
    </row>
    <row r="12" spans="2:10" x14ac:dyDescent="0.2">
      <c r="B12" t="s">
        <v>65</v>
      </c>
      <c r="C12">
        <f>SUMIFS(Turnier!$I$2:$I$90,Turnier!$F$2:$F$90,B12)+SUMIFS(Turnier!$N$2:$N$90,Turnier!$K$2:$K$90,B12)</f>
        <v>1</v>
      </c>
      <c r="D12">
        <f>SUMIFS(Turnier!$H$2:$H$75,Turnier!$F$2:$F$75,B12)+SUMIFS(Turnier!$M$2:$M$75,Turnier!$K$2:$K$75,B12)</f>
        <v>9</v>
      </c>
      <c r="E12">
        <f>_xlfn.RANK.EQ(D12,$D$3:$D$16,0)</f>
        <v>10</v>
      </c>
      <c r="G12" t="s">
        <v>87</v>
      </c>
      <c r="H12">
        <f>SUMIFS(Turnier!$I$2:$I$90,Turnier!$G$2:$G$90,G12)+SUMIFS(Turnier!$N$2:$N$90,Turnier!$L$2:$L$90,G12)</f>
        <v>2</v>
      </c>
      <c r="I12">
        <f>SUMIFS(Turnier!$H$2:$H$75,Turnier!$G$2:$G$75,G12)+SUMIFS(Turnier!$M$2:$M$75,Turnier!$L$2:$L$75,G12)</f>
        <v>10</v>
      </c>
      <c r="J12">
        <f>_xlfn.RANK.EQ(I12,$I$3:$I$17,)</f>
        <v>10</v>
      </c>
    </row>
    <row r="13" spans="2:10" x14ac:dyDescent="0.2">
      <c r="B13" t="s">
        <v>66</v>
      </c>
      <c r="C13">
        <f>SUMIFS(Turnier!$I$2:$I$90,Turnier!$F$2:$F$90,B13)+SUMIFS(Turnier!$N$2:$N$90,Turnier!$K$2:$K$90,B13)</f>
        <v>1</v>
      </c>
      <c r="D13">
        <f>SUMIFS(Turnier!$H$2:$H$75,Turnier!$F$2:$F$75,B13)+SUMIFS(Turnier!$M$2:$M$75,Turnier!$K$2:$K$75,B13)</f>
        <v>9</v>
      </c>
      <c r="E13">
        <f>_xlfn.RANK.EQ(D13,$D$3:$D$16,0)</f>
        <v>10</v>
      </c>
      <c r="G13" t="s">
        <v>99</v>
      </c>
      <c r="H13">
        <f>SUMIFS(Turnier!$I$2:$I$90,Turnier!$G$2:$G$90,G13)+SUMIFS(Turnier!$N$2:$N$90,Turnier!$L$2:$L$90,G13)+1</f>
        <v>3</v>
      </c>
      <c r="I13">
        <f>SUMIFS(Turnier!$H$2:$H$75,Turnier!$G$2:$G$75,G13)+SUMIFS(Turnier!$M$2:$M$75,Turnier!$L$2:$L$75,G13)+6</f>
        <v>10</v>
      </c>
      <c r="J13">
        <f>_xlfn.RANK.EQ(I13,$I$3:$I$17,)</f>
        <v>10</v>
      </c>
    </row>
    <row r="14" spans="2:10" x14ac:dyDescent="0.2">
      <c r="B14" t="s">
        <v>50</v>
      </c>
      <c r="C14">
        <f>SUMIFS(Turnier!$I$2:$I$90,Turnier!$F$2:$F$90,B14)+SUMIFS(Turnier!$N$2:$N$90,Turnier!$K$2:$K$90,B14)</f>
        <v>1</v>
      </c>
      <c r="D14">
        <f>SUMIFS(Turnier!$H$2:$H$75,Turnier!$F$2:$F$75,B14)+SUMIFS(Turnier!$M$2:$M$75,Turnier!$K$2:$K$75,B14)</f>
        <v>6</v>
      </c>
      <c r="E14">
        <f>_xlfn.RANK.EQ(D14,$D$3:$D$16,0)</f>
        <v>12</v>
      </c>
      <c r="G14" t="s">
        <v>85</v>
      </c>
      <c r="H14">
        <f>SUMIFS(Turnier!$I$2:$I$90,Turnier!$G$2:$G$90,G14)+SUMIFS(Turnier!$N$2:$N$90,Turnier!$L$2:$L$90,G14)</f>
        <v>2</v>
      </c>
      <c r="I14">
        <f>SUMIFS(Turnier!$H$2:$H$75,Turnier!$G$2:$G$75,G14)+SUMIFS(Turnier!$M$2:$M$75,Turnier!$L$2:$L$75,G14)</f>
        <v>8</v>
      </c>
      <c r="J14">
        <f>_xlfn.RANK.EQ(I14,$I$3:$I$17,)</f>
        <v>12</v>
      </c>
    </row>
    <row r="15" spans="2:10" x14ac:dyDescent="0.2">
      <c r="B15" t="s">
        <v>52</v>
      </c>
      <c r="C15">
        <f>SUMIFS(Turnier!$I$2:$I$90,Turnier!$F$2:$F$90,B15)+SUMIFS(Turnier!$N$2:$N$90,Turnier!$K$2:$K$90,B15)</f>
        <v>1</v>
      </c>
      <c r="D15">
        <f>SUMIFS(Turnier!$H$2:$H$75,Turnier!$F$2:$F$75,B15)+SUMIFS(Turnier!$M$2:$M$75,Turnier!$K$2:$K$75,B15)</f>
        <v>6</v>
      </c>
      <c r="E15">
        <f>_xlfn.RANK.EQ(D15,$D$3:$D$16,0)</f>
        <v>12</v>
      </c>
      <c r="G15" t="s">
        <v>83</v>
      </c>
      <c r="H15">
        <f>SUMIFS(Turnier!$I$2:$I$90,Turnier!$G$2:$G$90,G15)+SUMIFS(Turnier!$N$2:$N$90,Turnier!$L$2:$L$90,G15)</f>
        <v>1</v>
      </c>
      <c r="I15">
        <f>SUMIFS(Turnier!$H$2:$H$75,Turnier!$G$2:$G$75,G15)+SUMIFS(Turnier!$M$2:$M$75,Turnier!$L$2:$L$75,G15)</f>
        <v>7</v>
      </c>
      <c r="J15">
        <f>_xlfn.RANK.EQ(I15,$I$3:$I$17,)</f>
        <v>13</v>
      </c>
    </row>
    <row r="16" spans="2:10" x14ac:dyDescent="0.2">
      <c r="B16" t="s">
        <v>102</v>
      </c>
      <c r="C16">
        <f>SUMIFS(Turnier!$I$2:$I$90,Turnier!$F$2:$F$90,B16)+SUMIFS(Turnier!$N$2:$N$90,Turnier!$K$2:$K$90,B16)</f>
        <v>0</v>
      </c>
      <c r="D16">
        <f>SUMIFS(Turnier!$H$2:$H$75,Turnier!$F$2:$F$75,B16)+SUMIFS(Turnier!$M$2:$M$75,Turnier!$K$2:$K$75,B16)</f>
        <v>6</v>
      </c>
      <c r="E16">
        <f>_xlfn.RANK.EQ(D16,$D$3:$D$16,0)</f>
        <v>12</v>
      </c>
      <c r="G16" t="s">
        <v>86</v>
      </c>
      <c r="H16">
        <f>SUMIFS(Turnier!$I$2:$I$90,Turnier!$G$2:$G$90,G16)+SUMIFS(Turnier!$N$2:$N$90,Turnier!$L$2:$L$90,G16)</f>
        <v>2</v>
      </c>
      <c r="I16">
        <f>SUMIFS(Turnier!$H$2:$H$75,Turnier!$G$2:$G$75,G16)+SUMIFS(Turnier!$M$2:$M$75,Turnier!$L$2:$L$75,G16)</f>
        <v>7</v>
      </c>
      <c r="J16">
        <f>_xlfn.RANK.EQ(I16,$I$3:$I$17,)</f>
        <v>13</v>
      </c>
    </row>
    <row r="17" spans="1:10" x14ac:dyDescent="0.2">
      <c r="G17" t="s">
        <v>71</v>
      </c>
      <c r="H17">
        <f>SUMIFS(Turnier!$I$2:$I$90,Turnier!$G$2:$G$90,G17)+SUMIFS(Turnier!$N$2:$N$90,Turnier!$L$2:$L$90,G17)</f>
        <v>0</v>
      </c>
      <c r="I17">
        <f>SUMIFS(Turnier!$H$2:$H$75,Turnier!$G$2:$G$75,G17)+SUMIFS(Turnier!$M$2:$M$75,Turnier!$L$2:$L$75,G17)</f>
        <v>6</v>
      </c>
      <c r="J17">
        <f>_xlfn.RANK.EQ(I17,$I$3:$I$17,)</f>
        <v>15</v>
      </c>
    </row>
    <row r="18" spans="1:10" x14ac:dyDescent="0.2">
      <c r="A18">
        <v>1</v>
      </c>
      <c r="B18" t="s">
        <v>54</v>
      </c>
      <c r="E18" t="s">
        <v>88</v>
      </c>
    </row>
    <row r="19" spans="1:10" x14ac:dyDescent="0.2">
      <c r="A19">
        <v>2</v>
      </c>
      <c r="B19" t="s">
        <v>58</v>
      </c>
      <c r="E19" t="s">
        <v>73</v>
      </c>
    </row>
    <row r="20" spans="1:10" x14ac:dyDescent="0.2">
      <c r="A20">
        <v>3</v>
      </c>
      <c r="B20" t="s">
        <v>57</v>
      </c>
      <c r="E20" t="s">
        <v>75</v>
      </c>
    </row>
    <row r="21" spans="1:10" x14ac:dyDescent="0.2">
      <c r="A21">
        <v>4</v>
      </c>
      <c r="B21" t="s">
        <v>60</v>
      </c>
      <c r="E21" t="s">
        <v>68</v>
      </c>
    </row>
    <row r="22" spans="1:10" x14ac:dyDescent="0.2">
      <c r="A22">
        <v>5</v>
      </c>
      <c r="B22" t="s">
        <v>61</v>
      </c>
      <c r="E22" t="s">
        <v>76</v>
      </c>
    </row>
    <row r="23" spans="1:10" x14ac:dyDescent="0.2">
      <c r="A23">
        <v>6</v>
      </c>
      <c r="B23" t="s">
        <v>49</v>
      </c>
      <c r="E23" t="s">
        <v>80</v>
      </c>
    </row>
    <row r="24" spans="1:10" x14ac:dyDescent="0.2">
      <c r="A24">
        <v>7</v>
      </c>
      <c r="B24" t="s">
        <v>90</v>
      </c>
      <c r="E24" t="s">
        <v>82</v>
      </c>
    </row>
    <row r="25" spans="1:10" x14ac:dyDescent="0.2">
      <c r="A25">
        <v>8</v>
      </c>
      <c r="B25" t="s">
        <v>53</v>
      </c>
      <c r="E25" t="s">
        <v>84</v>
      </c>
    </row>
    <row r="26" spans="1:10" x14ac:dyDescent="0.2">
      <c r="A26">
        <v>9</v>
      </c>
      <c r="B26" s="5" t="s">
        <v>47</v>
      </c>
      <c r="E26" s="5" t="s">
        <v>72</v>
      </c>
    </row>
    <row r="27" spans="1:10" x14ac:dyDescent="0.2">
      <c r="A27">
        <v>10</v>
      </c>
      <c r="B27" s="6" t="s">
        <v>51</v>
      </c>
      <c r="E27" s="6" t="s">
        <v>103</v>
      </c>
    </row>
    <row r="28" spans="1:10" x14ac:dyDescent="0.2">
      <c r="A28">
        <v>11</v>
      </c>
      <c r="B28" s="5" t="s">
        <v>55</v>
      </c>
      <c r="E28" s="5" t="s">
        <v>70</v>
      </c>
    </row>
    <row r="29" spans="1:10" x14ac:dyDescent="0.2">
      <c r="A29">
        <v>12</v>
      </c>
      <c r="B29" s="6" t="s">
        <v>59</v>
      </c>
      <c r="E29" s="6" t="s">
        <v>79</v>
      </c>
    </row>
    <row r="30" spans="1:10" x14ac:dyDescent="0.2">
      <c r="A30">
        <v>13</v>
      </c>
      <c r="B30" s="5" t="s">
        <v>63</v>
      </c>
      <c r="E30" s="5" t="s">
        <v>69</v>
      </c>
    </row>
    <row r="31" spans="1:10" x14ac:dyDescent="0.2">
      <c r="A31">
        <v>14</v>
      </c>
      <c r="B31" s="6" t="s">
        <v>56</v>
      </c>
      <c r="E31" s="6" t="s">
        <v>81</v>
      </c>
    </row>
    <row r="32" spans="1:10" x14ac:dyDescent="0.2">
      <c r="A32">
        <v>15</v>
      </c>
      <c r="B32" s="5" t="s">
        <v>67</v>
      </c>
      <c r="E32" s="5" t="s">
        <v>78</v>
      </c>
    </row>
    <row r="33" spans="1:5" x14ac:dyDescent="0.2">
      <c r="A33">
        <v>16</v>
      </c>
      <c r="B33" s="6" t="s">
        <v>48</v>
      </c>
      <c r="E33" s="6" t="s">
        <v>74</v>
      </c>
    </row>
    <row r="34" spans="1:5" x14ac:dyDescent="0.2">
      <c r="A34">
        <v>17</v>
      </c>
      <c r="B34" s="5" t="s">
        <v>64</v>
      </c>
      <c r="E34" s="5" t="s">
        <v>77</v>
      </c>
    </row>
    <row r="35" spans="1:5" x14ac:dyDescent="0.2">
      <c r="A35">
        <v>18</v>
      </c>
      <c r="B35" s="6" t="s">
        <v>65</v>
      </c>
      <c r="E35" s="6" t="s">
        <v>87</v>
      </c>
    </row>
    <row r="36" spans="1:5" x14ac:dyDescent="0.2">
      <c r="A36">
        <v>19</v>
      </c>
      <c r="B36" s="5" t="s">
        <v>66</v>
      </c>
      <c r="E36" s="5" t="s">
        <v>99</v>
      </c>
    </row>
    <row r="37" spans="1:5" x14ac:dyDescent="0.2">
      <c r="A37">
        <v>20</v>
      </c>
      <c r="B37" s="6" t="s">
        <v>50</v>
      </c>
      <c r="E37" s="6" t="s">
        <v>85</v>
      </c>
    </row>
    <row r="38" spans="1:5" x14ac:dyDescent="0.2">
      <c r="A38">
        <v>21</v>
      </c>
      <c r="B38" s="5" t="s">
        <v>52</v>
      </c>
      <c r="E38" s="5" t="s">
        <v>83</v>
      </c>
    </row>
    <row r="39" spans="1:5" x14ac:dyDescent="0.2">
      <c r="A39">
        <v>22</v>
      </c>
      <c r="B39" s="7" t="s">
        <v>102</v>
      </c>
      <c r="E39" s="6" t="s">
        <v>86</v>
      </c>
    </row>
    <row r="40" spans="1:5" x14ac:dyDescent="0.2">
      <c r="A40">
        <v>23</v>
      </c>
      <c r="E40" s="8" t="s">
        <v>71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524</vt:i4>
      </vt:variant>
    </vt:vector>
  </HeadingPairs>
  <TitlesOfParts>
    <vt:vector size="528" baseType="lpstr">
      <vt:lpstr>Spieler</vt:lpstr>
      <vt:lpstr>Turnier</vt:lpstr>
      <vt:lpstr>Finalspiele</vt:lpstr>
      <vt:lpstr>Reihung final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G1_M10</vt:lpstr>
      <vt:lpstr>G1_M10_R0_Games</vt:lpstr>
      <vt:lpstr>G1_M10_R0_Wins</vt:lpstr>
      <vt:lpstr>G1_M10_R1_Games</vt:lpstr>
      <vt:lpstr>G1_M10_R1_Wins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G1_M6_R5_Games</vt:lpstr>
      <vt:lpstr>G1_M6_R5_Wins</vt:lpstr>
      <vt:lpstr>G1_M7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G1_W10_R4_Games</vt:lpstr>
      <vt:lpstr>G1_W10_R4_Wins</vt:lpstr>
      <vt:lpstr>G1_W10_R5_Games</vt:lpstr>
      <vt:lpstr>G1_W10_R5_Wins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G1_W5</vt:lpstr>
      <vt:lpstr>G1_W5_R0_Games</vt:lpstr>
      <vt:lpstr>G1_W5_R0_Wins</vt:lpstr>
      <vt:lpstr>G1_W5_R1_Games</vt:lpstr>
      <vt:lpstr>G1_W5_R1_Wins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G1_W6_R5_Games</vt:lpstr>
      <vt:lpstr>G1_W6_R5_Wins</vt:lpstr>
      <vt:lpstr>G1_W7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G2_M10</vt:lpstr>
      <vt:lpstr>G2_M10_R0_Games</vt:lpstr>
      <vt:lpstr>G2_M10_R0_Wins</vt:lpstr>
      <vt:lpstr>G2_M10_R1_Games</vt:lpstr>
      <vt:lpstr>G2_M10_R1_Wins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G2_M6_R5_Games</vt:lpstr>
      <vt:lpstr>G2_M6_R5_Wins</vt:lpstr>
      <vt:lpstr>G2_M7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G2_W10_R4_Games</vt:lpstr>
      <vt:lpstr>G2_W10_R4_Wins</vt:lpstr>
      <vt:lpstr>G2_W10_R5_Games</vt:lpstr>
      <vt:lpstr>G2_W10_R5_Wins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G2_W5</vt:lpstr>
      <vt:lpstr>G2_W5_R0_Games</vt:lpstr>
      <vt:lpstr>G2_W5_R0_Wins</vt:lpstr>
      <vt:lpstr>G2_W5_R1_Games</vt:lpstr>
      <vt:lpstr>G2_W5_R1_Wins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G2_W6_R5_Games</vt:lpstr>
      <vt:lpstr>G2_W6_R5_Wins</vt:lpstr>
      <vt:lpstr>G2_W7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Herbert Merl</cp:lastModifiedBy>
  <dcterms:created xsi:type="dcterms:W3CDTF">2021-08-12T18:32:20Z</dcterms:created>
  <dcterms:modified xsi:type="dcterms:W3CDTF">2021-08-14T17:42:00Z</dcterms:modified>
</cp:coreProperties>
</file>